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40" activeTab="2"/>
  </bookViews>
  <sheets>
    <sheet name="Rekapitulace stavby" sheetId="1" r:id="rId1"/>
    <sheet name="1 - Architektonicko stave..." sheetId="2" r:id="rId2"/>
    <sheet name="2 - Elektroinstalace" sheetId="3" r:id="rId3"/>
    <sheet name="3 - Vedlejší rozpočtové n..." sheetId="4" r:id="rId4"/>
    <sheet name="NEZPŮSOBILÉ VÝDAJE" sheetId="5" r:id="rId5"/>
  </sheets>
  <definedNames>
    <definedName name="_xlnm._FilterDatabase" localSheetId="1" hidden="1">'1 - Architektonicko stave...'!$C$89:$K$89</definedName>
    <definedName name="_xlnm._FilterDatabase" localSheetId="2" hidden="1">'2 - Elektroinstalace'!$C$77:$K$77</definedName>
    <definedName name="_xlnm._FilterDatabase" localSheetId="3" hidden="1">'3 - Vedlejší rozpočtové n...'!$C$79:$K$79</definedName>
    <definedName name="_xlnm.Print_Titles" localSheetId="1">'1 - Architektonicko stave...'!$89:$89</definedName>
    <definedName name="_xlnm.Print_Titles" localSheetId="2">'2 - Elektroinstalace'!$77:$77</definedName>
    <definedName name="_xlnm.Print_Titles" localSheetId="3">'3 - Vedlejší rozpočtové n...'!$79:$79</definedName>
    <definedName name="_xlnm.Print_Titles" localSheetId="0">'Rekapitulace stavby'!$49:$49</definedName>
    <definedName name="_xlnm.Print_Area" localSheetId="1">'1 - Architektonicko stave...'!$C$4:$J$36,'1 - Architektonicko stave...'!$C$42:$W$71,'1 - Architektonicko stave...'!$C$77:$V$1853</definedName>
    <definedName name="_xlnm.Print_Area" localSheetId="2">'2 - Elektroinstalace'!$C$4:$J$36,'2 - Elektroinstalace'!$C$42:$V$59,'2 - Elektroinstalace'!$C$65:$K$158</definedName>
    <definedName name="_xlnm.Print_Area" localSheetId="3">'3 - Vedlejší rozpočtové n...'!$C$4:$V$36,'3 - Vedlejší rozpočtové n...'!$C$42:$J$61,'3 - Vedlejší rozpočtové n...'!$C$67:$K$94</definedName>
    <definedName name="_xlnm.Print_Area" localSheetId="0">'Rekapitulace stavby'!$D$4:$AO$33,'Rekapitulace stavby'!$C$39:$BD$55</definedName>
  </definedNames>
  <calcPr fullCalcOnLoad="1"/>
</workbook>
</file>

<file path=xl/sharedStrings.xml><?xml version="1.0" encoding="utf-8"?>
<sst xmlns="http://schemas.openxmlformats.org/spreadsheetml/2006/main" count="18072" uniqueCount="1270">
  <si>
    <t>Export VZ</t>
  </si>
  <si>
    <t>List obsahuje:</t>
  </si>
  <si>
    <t>3.0</t>
  </si>
  <si>
    <t/>
  </si>
  <si>
    <t>False</t>
  </si>
  <si>
    <t>{321d18ab-08e6-43c5-bc7e-5d3a8277ccfb}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</si>
  <si>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</si>
  <si>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</si>
  <si>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</si>
  <si>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</si>
  <si>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</si>
  <si>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</si>
  <si>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</si>
  <si>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</si>
  <si>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0132016</t>
  </si>
  <si>
    <t>Stavba:</t>
  </si>
  <si>
    <t>Úspora energií v objektu společnosti KAJA s.r.o., Prostějov</t>
  </si>
  <si>
    <t>0,1</t>
  </si>
  <si>
    <t>KSO:</t>
  </si>
  <si>
    <t>CC-CZ:</t>
  </si>
  <si>
    <t>1</t>
  </si>
  <si>
    <t>Místo:</t>
  </si>
  <si>
    <t>Prostějov</t>
  </si>
  <si>
    <t>Datum:</t>
  </si>
  <si>
    <t>26. 1. 2016</t>
  </si>
  <si>
    <t>10</t>
  </si>
  <si>
    <t>100</t>
  </si>
  <si>
    <t>Zadavatel:</t>
  </si>
  <si>
    <t>IČ:</t>
  </si>
  <si>
    <t>KAJA s.r.o., Vrahovická 711, Prostějov</t>
  </si>
  <si>
    <t>DIČ:</t>
  </si>
  <si>
    <t>Uchazeč:</t>
  </si>
  <si>
    <t>dle výběru</t>
  </si>
  <si>
    <t>Projektant:</t>
  </si>
  <si>
    <t>Ing. Ivana Hynková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</si>
  <si>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</si>
  <si>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</si>
  <si>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</si>
  <si>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</si>
  <si>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</si>
  <si>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</si>
  <si>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</si>
  <si>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</si>
  <si>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</si>
  <si>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</si>
  <si>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</si>
  <si>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</si>
  <si>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</si>
  <si>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</si>
  <si>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</si>
  <si>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</si>
  <si>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</si>
  <si>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</si>
  <si>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</si>
  <si>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</si>
  <si>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</si>
  <si>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</si>
  <si>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</si>
  <si>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</si>
  <si>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</si>
  <si>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</si>
  <si>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</si>
  <si>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</si>
  <si>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</si>
  <si>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</si>
  <si>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</si>
  <si>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</si>
  <si>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</si>
  <si>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</si>
  <si>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</si>
  <si>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</si>
  <si>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</si>
  <si>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</si>
  <si>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</si>
  <si>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</si>
  <si>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Architektonicko stavební řešení</t>
  </si>
  <si>
    <t>STA</t>
  </si>
  <si>
    <t>{d7741904-b6c5-48cb-9b10-28e925dae963}</t>
  </si>
  <si>
    <t>2</t>
  </si>
  <si>
    <t>Elektroinstalace</t>
  </si>
  <si>
    <t>{dd745fb1-e261-477a-a42d-0a837a6755a9}</t>
  </si>
  <si>
    <t>3</t>
  </si>
  <si>
    <t>Vedlejší rozpočtové náklady</t>
  </si>
  <si>
    <t>{6f7ca5fa-2572-4ff6-b2e8-eb324fedbc97}</t>
  </si>
  <si>
    <t>Zpět na list:</t>
  </si>
  <si>
    <t>KRYCÍ LIST SOUPISU</t>
  </si>
  <si>
    <t>Objekt:</t>
  </si>
  <si>
    <t>1 - Architektonicko stavební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</si>
  <si>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</si>
  <si>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</si>
  <si>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</si>
  <si>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</si>
  <si>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</si>
  <si>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</si>
  <si>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</si>
  <si>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</si>
  <si>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</si>
  <si>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</si>
  <si>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</si>
  <si>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</si>
  <si>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</si>
  <si>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723 - Zdravotechnika - vnitřní plynovod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</si>
  <si>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</si>
  <si>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</si>
  <si>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</si>
  <si>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</si>
  <si>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</si>
  <si>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</si>
  <si>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</si>
  <si>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</si>
  <si>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</si>
  <si>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</si>
  <si>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</si>
  <si>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</si>
  <si>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</si>
  <si>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</si>
  <si>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</si>
  <si>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</si>
  <si>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</si>
  <si>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</si>
  <si>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</si>
  <si>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</si>
  <si>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</si>
  <si>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</si>
  <si>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Zakládání</t>
  </si>
  <si>
    <t>K</t>
  </si>
  <si>
    <t>279234221</t>
  </si>
  <si>
    <t>Zdivo základové z cihel dl 290 mm pevnosti P 15 M na maltu MC 10</t>
  </si>
  <si>
    <t>m3</t>
  </si>
  <si>
    <t>CS ÚRS 2016 01</t>
  </si>
  <si>
    <t>4</t>
  </si>
  <si>
    <t>-1856806240</t>
  </si>
  <si>
    <t>PP</t>
  </si>
  <si>
    <t>Zdivo základové z cihel pálených stěn z cihel plných, dl. 290 mm P 15 M, na maltu MC-5 až MC-10</t>
  </si>
  <si>
    <t>VV</t>
  </si>
  <si>
    <t>Zazdívka otovru</t>
  </si>
  <si>
    <t>výpočet dle vč 1</t>
  </si>
  <si>
    <t>0,9*0,6*0,3</t>
  </si>
  <si>
    <t>Mezisoučet</t>
  </si>
  <si>
    <t>Součet</t>
  </si>
  <si>
    <t>Svislé a kompletní konstrukce</t>
  </si>
  <si>
    <t>340235212</t>
  </si>
  <si>
    <t>Zazdívka otvorů pl do 0,0225 m2 v příčkách nebo stěnách z cihel tl přes 100 mm</t>
  </si>
  <si>
    <t>kus</t>
  </si>
  <si>
    <t>1047586073</t>
  </si>
  <si>
    <t>Zazdívka otvorů v příčkách nebo stěnách plochy do 0,0225 m2 cihlami pálenými, tl. přes 100 mm</t>
  </si>
  <si>
    <t>Zazdívka otovrů po vybouraných mřížích</t>
  </si>
  <si>
    <t>56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</si>
  <si>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</si>
  <si>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</si>
  <si>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</si>
  <si>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</si>
  <si>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</si>
  <si>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1639797193</t>
  </si>
  <si>
    <t>Vápenocementová nebo vápenná omítka ostění nebo nadpraží štuková</t>
  </si>
  <si>
    <t>Zapravení vnitřního ostění</t>
  </si>
  <si>
    <t>výpočet dle vč 8</t>
  </si>
  <si>
    <t>vnitřní</t>
  </si>
  <si>
    <t>1/P</t>
  </si>
  <si>
    <t>(3,15+3,15+1,6+1,6)*13*0,2</t>
  </si>
  <si>
    <t>2/P</t>
  </si>
  <si>
    <t>(1,33+1,33+1,6+1,6)*7*0,2</t>
  </si>
  <si>
    <t>3/P</t>
  </si>
  <si>
    <t>(0,9+0,9+0,9+0,9)*2*0,2</t>
  </si>
  <si>
    <t>4/P</t>
  </si>
  <si>
    <t>(0,95+0,95+0,45+0,45)*3*0,2</t>
  </si>
  <si>
    <t>5/P</t>
  </si>
  <si>
    <t>(0,63+0,63+0,9+0,9)*3*0,2</t>
  </si>
  <si>
    <t>6/P</t>
  </si>
  <si>
    <t>(2,4+2,4+0,9+0,9)*1*0,2</t>
  </si>
  <si>
    <t>7/P</t>
  </si>
  <si>
    <t>(1,2+1,2+0,9+0,9)*2*0,2</t>
  </si>
  <si>
    <t>8/P</t>
  </si>
  <si>
    <t>(0,9+0,9+0,9+0,9)*1*0,2</t>
  </si>
  <si>
    <t>9/P</t>
  </si>
  <si>
    <t>(1,33+1,33+0,8+0,8)*1*0,2</t>
  </si>
  <si>
    <t>10/P</t>
  </si>
  <si>
    <t>(2,7+2,7+1,6+1,6)*2*0,2</t>
  </si>
  <si>
    <t>11/P</t>
  </si>
  <si>
    <t>(2,4+2,4+1,6+1,6)*6*0,2</t>
  </si>
  <si>
    <t>619995001</t>
  </si>
  <si>
    <t>Začištění omítek kolem oken, dveří, podlah nebo obkladů</t>
  </si>
  <si>
    <t>m</t>
  </si>
  <si>
    <t>1625490739</t>
  </si>
  <si>
    <t>Začištění omítek (s dodáním hmot) kolem oken, dveří, podlah, obkladů apod.</t>
  </si>
  <si>
    <t>Začištění vnitřního ostění</t>
  </si>
  <si>
    <t>(3,15+3,15+1,6+1,6)*13</t>
  </si>
  <si>
    <t>(1,33+1,33+1,6+1,6)*7</t>
  </si>
  <si>
    <t>(0,9+0,9+0,9+0,9)*2</t>
  </si>
  <si>
    <t>(0,95+0,95+0,45+0,45)*3</t>
  </si>
  <si>
    <t>(0,63+0,63+0,9+0,9)*3</t>
  </si>
  <si>
    <t>(2,4+2,4+0,9+0,9)*1</t>
  </si>
  <si>
    <t>(1,2+1,2+0,9+0,9)*2</t>
  </si>
  <si>
    <t>(0,9+0,9+0,9+0,9)*1</t>
  </si>
  <si>
    <t>(1,33+1,33+0,8+0,8)*1</t>
  </si>
  <si>
    <t>(2,7+2,7+1,6+1,6)*2</t>
  </si>
  <si>
    <t>(2,4+2,4+1,6+1,6)*6</t>
  </si>
  <si>
    <t>5</t>
  </si>
  <si>
    <t>621131121</t>
  </si>
  <si>
    <t>Penetrace akrylát-silikon vnějších podhledů nanášená ručně</t>
  </si>
  <si>
    <t>1208581042</t>
  </si>
  <si>
    <t>Podkladní a spojovací vrstva vnějších omítaných ploch penetrace akrylát-silikonová nanášená ručně podhledů</t>
  </si>
  <si>
    <t>Základní penetrace podhledů</t>
  </si>
  <si>
    <t>výpočet dle vč 1,2,3,4,5,6</t>
  </si>
  <si>
    <t>římsa</t>
  </si>
  <si>
    <t>25,65*(0,8+0,2)</t>
  </si>
  <si>
    <t>621142001</t>
  </si>
  <si>
    <t>Potažení vnějších podhledů sklovláknitým pletivem vtlačeným do tenkovrstvé hmoty</t>
  </si>
  <si>
    <t>953441863</t>
  </si>
  <si>
    <t>Potažení vnějších ploch pletivem v ploše nebo pruzích, na plném podkladu sklovláknitým vtlačením do tmelu podhledů</t>
  </si>
  <si>
    <t>Potažení vnějších podhledů</t>
  </si>
  <si>
    <t>7</t>
  </si>
  <si>
    <t>621221031</t>
  </si>
  <si>
    <t>Montáž kontaktního zateplení vnějších podhledů z minerální vlny s podélnou orientací tl do 160 mm</t>
  </si>
  <si>
    <t>-1667788908</t>
  </si>
  <si>
    <t>Montáž kontaktního zateplení z desek z minerální vlny s podélnou orientací vláken na vnější podhledy, tloušťky desek přes 120 do 160 mm</t>
  </si>
  <si>
    <t>Zateplení podhledů</t>
  </si>
  <si>
    <t>vstup</t>
  </si>
  <si>
    <t>3,67*1,8</t>
  </si>
  <si>
    <t>8</t>
  </si>
  <si>
    <t>M</t>
  </si>
  <si>
    <t>631515380</t>
  </si>
  <si>
    <t>deska minerální izolační tl. 160 mm</t>
  </si>
  <si>
    <t>1737184790</t>
  </si>
  <si>
    <t>materiál + 10% prořez</t>
  </si>
  <si>
    <t>6,606*1,1</t>
  </si>
  <si>
    <t>7,267*1,02 'Přepočtené koeficientem množství</t>
  </si>
  <si>
    <t>9</t>
  </si>
  <si>
    <t>621321131</t>
  </si>
  <si>
    <t>Potažení vnějších pohledů aktivovaným štukem tloušťky do 3 mm</t>
  </si>
  <si>
    <t>1209088778</t>
  </si>
  <si>
    <t>Potažení vnějších ploch štukem aktivovaným, tloušťky do 3 mm podhledů</t>
  </si>
  <si>
    <t>Finální povrchová úprava podhledů</t>
  </si>
  <si>
    <t>621325102</t>
  </si>
  <si>
    <t>Oprava vnější vápenné nebo vápenocementové hladké omítky složitosti 1 podhledů v rozsahu do 30%</t>
  </si>
  <si>
    <t>-1165788430</t>
  </si>
  <si>
    <t>Oprava vápenné nebo vápenocementové omítky vnějších ploch stupně členitosti 1 hladké podhledů, v rozsahu opravované plochy přes 10 do 30%</t>
  </si>
  <si>
    <t>Oprava zvětralých omítek vnější plochy</t>
  </si>
  <si>
    <t>(1+1+0,3)*3</t>
  </si>
  <si>
    <t>11</t>
  </si>
  <si>
    <t>622131121</t>
  </si>
  <si>
    <t>Penetrace akrylát-silikon vnějších stěn nanášená ručně</t>
  </si>
  <si>
    <t>1040605113</t>
  </si>
  <si>
    <t>Podkladní a spojovací vrstva vnějších omítaných ploch penetrace akrylát-silikonová nanášená ručně stěn</t>
  </si>
  <si>
    <t>Základní penetrace vnější plochy</t>
  </si>
  <si>
    <t>pohled severozápadní</t>
  </si>
  <si>
    <t>plocha1</t>
  </si>
  <si>
    <t>(12,17+0,14+0,14)*6,4</t>
  </si>
  <si>
    <t>((0,5+3,4)/2*9,4)</t>
  </si>
  <si>
    <t>((3,4+2,4)/2*3,2)</t>
  </si>
  <si>
    <t>plocha2</t>
  </si>
  <si>
    <t>5,88*6,4</t>
  </si>
  <si>
    <t>((2,4+0,5)/2*6,2)</t>
  </si>
  <si>
    <t>pohled jihozápadní</t>
  </si>
  <si>
    <t>25,93*6,4</t>
  </si>
  <si>
    <t>3,53*6,4</t>
  </si>
  <si>
    <t>pohled jihovýchodní</t>
  </si>
  <si>
    <t>17,3*6,4</t>
  </si>
  <si>
    <t>17,3*0,5</t>
  </si>
  <si>
    <t>(18,3*1,9/2)</t>
  </si>
  <si>
    <t>1,34*6,4</t>
  </si>
  <si>
    <t>((0,9+0,5)/2*1)</t>
  </si>
  <si>
    <t>6*0,3</t>
  </si>
  <si>
    <t>plocha3</t>
  </si>
  <si>
    <t>6,85*6,4</t>
  </si>
  <si>
    <t>((0,5+2,3)/2*6,7)</t>
  </si>
  <si>
    <t>((6+3)/2*2,3)</t>
  </si>
  <si>
    <t>pohled severovýchodní</t>
  </si>
  <si>
    <t>3,67*6,4</t>
  </si>
  <si>
    <t>18,71*6,4</t>
  </si>
  <si>
    <t>7,22*8,3</t>
  </si>
  <si>
    <t>odečet otvorů</t>
  </si>
  <si>
    <t>-122,894</t>
  </si>
  <si>
    <t>ostění</t>
  </si>
  <si>
    <t>dveře</t>
  </si>
  <si>
    <t>(0,95+2,04+2,04)*3*0,2</t>
  </si>
  <si>
    <t>(0,95+2,6+2,6)*1*0,2</t>
  </si>
  <si>
    <t>12</t>
  </si>
  <si>
    <t>622142001</t>
  </si>
  <si>
    <t>Potažení vnějších stěn sklovláknitým pletivem vtlačeným do tenkovrstvé hmoty</t>
  </si>
  <si>
    <t>-1137409857</t>
  </si>
  <si>
    <t>Potažení vnějších ploch pletivem v ploše nebo pruzích, na plném podkladu sklovláknitým vtlačením do tmelu stěn</t>
  </si>
  <si>
    <t>Potažení nezateplených vnější plochy</t>
  </si>
  <si>
    <t>13</t>
  </si>
  <si>
    <t>622143004</t>
  </si>
  <si>
    <t>Montáž omítkových samolepících začišťovacích profilů (APU lišt)</t>
  </si>
  <si>
    <t>1390351689</t>
  </si>
  <si>
    <t>Montáž omítkových profilů plastových nebo pozinkovaných, upevněných vtlačením do podkladní vrstvy nebo přibitím začišťovacích samolepících (APU lišty)</t>
  </si>
  <si>
    <t>Apu lišty</t>
  </si>
  <si>
    <t>vnější</t>
  </si>
  <si>
    <t>277,36</t>
  </si>
  <si>
    <t>14</t>
  </si>
  <si>
    <t>590514760</t>
  </si>
  <si>
    <t>profil okenní začišťovací s tkaninou -Thermospoj 9 mm/2,4 m</t>
  </si>
  <si>
    <t>1129378564</t>
  </si>
  <si>
    <t>Kontaktní zateplovací systémy příslušenství kontaktních zateplovacích systémů profil okenní začišťovací s tkaninou Thermospoj 9 mm/2,4 m</t>
  </si>
  <si>
    <t>P</t>
  </si>
  <si>
    <t>Poznámka k položce:
délka 2,4 m, přesah tkaniny 100 mm</t>
  </si>
  <si>
    <t>554,72*1,1</t>
  </si>
  <si>
    <t>610,192*1,05 'Přepočtené koeficientem množství</t>
  </si>
  <si>
    <t>622211011</t>
  </si>
  <si>
    <t>Montáž kontaktního zateplení vnějších stěn z polystyrénových desek tl do 80 mm</t>
  </si>
  <si>
    <t>-544886716</t>
  </si>
  <si>
    <t>Montáž kontaktního zateplení z polystyrenových desek nebo z kombinovaných desek na vnější stěny, tloušťky desek přes 40 do 80 mm</t>
  </si>
  <si>
    <t>Montáž zateplení pěnou</t>
  </si>
  <si>
    <t>28,43</t>
  </si>
  <si>
    <t>16</t>
  </si>
  <si>
    <t>283764760</t>
  </si>
  <si>
    <t>panel skupina tepelné vodivosti 024 2500 x 1250 x 80 mm</t>
  </si>
  <si>
    <t>2056617570</t>
  </si>
  <si>
    <t>Desky z lehčených plastů panely z pěnového polyuretanu celoplošná izolace šikmých střech PUR tecta-PUR ®  Polymer - s Al fólií a bitumenovým pásem 2500 x 1250 x  80 mm</t>
  </si>
  <si>
    <t>28,43*1,1</t>
  </si>
  <si>
    <t>17</t>
  </si>
  <si>
    <t>622211031</t>
  </si>
  <si>
    <t>Montáž kontaktního zateplení vnějších stěn z polystyrénových desek tl do 160 mm</t>
  </si>
  <si>
    <t>1849071489</t>
  </si>
  <si>
    <t>Montáž kontaktního zateplení z polystyrenových desek nebo z kombinovaných desek na vnější stěny, tloušťky desek přes 120 do 160 mm</t>
  </si>
  <si>
    <t>Zateplení obvodových stěn</t>
  </si>
  <si>
    <t>18</t>
  </si>
  <si>
    <t>283759510</t>
  </si>
  <si>
    <t>deska fasádní polystyrénová EPS 70 F 1000 x 500 x 140 mm</t>
  </si>
  <si>
    <t>-206790971</t>
  </si>
  <si>
    <t>Desky z lehčených plastů desky polystyrénové fasádní typ EPS 70 F fasádní, stabilizovaný, samozhášivý objemová hmotnost 15 až 20 kg/m3 rozměr 1000 x 500 mm, lambda 0,039 W/m K 1000 x 500 x 140 mm</t>
  </si>
  <si>
    <t>Poznámka k položce:
lambda=0,039 [W / m K]</t>
  </si>
  <si>
    <t>635,921*1,1</t>
  </si>
  <si>
    <t>-96,25</t>
  </si>
  <si>
    <t>603,263*1,02 'Přepočtené koeficientem množství</t>
  </si>
  <si>
    <t>19</t>
  </si>
  <si>
    <t>283764240</t>
  </si>
  <si>
    <t>deska z extrudovaného polystyrénu  XPS 140 mm</t>
  </si>
  <si>
    <t>-1278616643</t>
  </si>
  <si>
    <t>87,5*1,1</t>
  </si>
  <si>
    <t>20</t>
  </si>
  <si>
    <t>622212051</t>
  </si>
  <si>
    <t>Montáž kontaktního zateplení vnějšího ostění hl. špalety do 400 mm z polystyrenu tl do 40 mm</t>
  </si>
  <si>
    <t>1269072958</t>
  </si>
  <si>
    <t>Montáž kontaktního zateplení vnějšího ostění nebo nadpraží z polystyrenových desek hloubky špalet přes 200 do 400 mm, tloušťky desek do 40 mm</t>
  </si>
  <si>
    <t>Zateplení ostění</t>
  </si>
  <si>
    <t>(0,95+2,04+2,04)*3</t>
  </si>
  <si>
    <t>(0,95+2,6+2,6)*1</t>
  </si>
  <si>
    <t>283759320</t>
  </si>
  <si>
    <t>deska fasádní polystyrénová EPS 70 F 1000 x 500 x 40 mm</t>
  </si>
  <si>
    <t>332114970</t>
  </si>
  <si>
    <t>Desky z lehčených plastů desky polystyrénové fasádní typ EPS 70 F fasádní, stabilizovaný, samozhášivý objemová hmotnost 15 až 20 kg/m3 rozměr 1000 x 500 mm, lambda 0,039 W/m K 1000 x 500 x  40 mm</t>
  </si>
  <si>
    <t>298,6*0,3*1,1</t>
  </si>
  <si>
    <t>22</t>
  </si>
  <si>
    <t>622251101</t>
  </si>
  <si>
    <t>Příplatek k cenám kontaktního zateplení stěn za použití tepelněizolačních zátek z polystyrenu</t>
  </si>
  <si>
    <t>851484520</t>
  </si>
  <si>
    <t>Montáž kontaktního zateplení Příplatek k cenám za zápustnou montáž kotev s použitím tepelněizolačních zátek na vnější stěny z polystyrenu</t>
  </si>
  <si>
    <t>Příplatek za zapuštěné kotvy</t>
  </si>
  <si>
    <t>výpočet dle ploch zateplení</t>
  </si>
  <si>
    <t>28,43+635,921+298,6*0,3</t>
  </si>
  <si>
    <t>23</t>
  </si>
  <si>
    <t>622252001</t>
  </si>
  <si>
    <t>Montáž zakládacích soklových lišt kontaktního zateplení</t>
  </si>
  <si>
    <t>-1821937599</t>
  </si>
  <si>
    <t>Montáž lišt kontaktního zateplení zakládacích soklových připevněných hmoždinkami</t>
  </si>
  <si>
    <t>Montáž zakládací lišty</t>
  </si>
  <si>
    <t>1 NP</t>
  </si>
  <si>
    <t>92,6</t>
  </si>
  <si>
    <t>2 NP</t>
  </si>
  <si>
    <t>55,31</t>
  </si>
  <si>
    <t>24</t>
  </si>
  <si>
    <t>590516510</t>
  </si>
  <si>
    <t>lišta soklová Al s okapničkou, zakládací U 14 cm, 0,95/200 cm</t>
  </si>
  <si>
    <t>-2129786532</t>
  </si>
  <si>
    <t>Kontaktní zateplovací systémy příslušenství kontaktních zateplovacích systémů lišty soklové  - zakládací spodní profil U - Form s okapničkou, Al, délka 200 cm U 14 cm  0,95/200</t>
  </si>
  <si>
    <t>147,91*1,1</t>
  </si>
  <si>
    <t>162,701*1,05 'Přepočtené koeficientem množství</t>
  </si>
  <si>
    <t>25</t>
  </si>
  <si>
    <t>622252002</t>
  </si>
  <si>
    <t>Montáž ostatních lišt kontaktního zateplení</t>
  </si>
  <si>
    <t>-1915540540</t>
  </si>
  <si>
    <t>Montáž lišt kontaktního zateplení ostatních stěnových, dilatačních apod. lepených do tmelu</t>
  </si>
  <si>
    <t>Montáž lišt</t>
  </si>
  <si>
    <t>výpočet dle lišt</t>
  </si>
  <si>
    <t xml:space="preserve">rohová lišta </t>
  </si>
  <si>
    <t>(52,51+128,4)</t>
  </si>
  <si>
    <t>okapnice</t>
  </si>
  <si>
    <t>95,508</t>
  </si>
  <si>
    <t>parapetní</t>
  </si>
  <si>
    <t>112,33</t>
  </si>
  <si>
    <t>dilatační</t>
  </si>
  <si>
    <t>13,8</t>
  </si>
  <si>
    <t>ukončovací</t>
  </si>
  <si>
    <t>140,36</t>
  </si>
  <si>
    <t>83,5</t>
  </si>
  <si>
    <t>páska</t>
  </si>
  <si>
    <t xml:space="preserve">připojovací profil </t>
  </si>
  <si>
    <t>67,98</t>
  </si>
  <si>
    <t>26</t>
  </si>
  <si>
    <t>590514800</t>
  </si>
  <si>
    <t>lišta rohová Al 10/10 cm s tkaninou bal. 2,5 m</t>
  </si>
  <si>
    <t>1516851437</t>
  </si>
  <si>
    <t>rohová lišta + 10% prořez</t>
  </si>
  <si>
    <t>(52,51+128,4)*1,1</t>
  </si>
  <si>
    <t>199,001*1,05 'Přepočtené koeficientem množství</t>
  </si>
  <si>
    <t>27</t>
  </si>
  <si>
    <t>590515100</t>
  </si>
  <si>
    <t>profil okenní s nepřiznanou okapnicí LTU plast 2,0 m</t>
  </si>
  <si>
    <t>122685366</t>
  </si>
  <si>
    <t>Kontaktní zateplovací systémy příslušenství kontaktních zateplovacích systémů profil okenní s nepřiznanou okapnicí - Thermospoj LTU plast 2,0 m</t>
  </si>
  <si>
    <t>okanice + 10% prořez</t>
  </si>
  <si>
    <t>(3,15)*13</t>
  </si>
  <si>
    <t>(1,33)*7</t>
  </si>
  <si>
    <t>(0,9)*2</t>
  </si>
  <si>
    <t>(0,95)*3</t>
  </si>
  <si>
    <t>(0,63)*3</t>
  </si>
  <si>
    <t>(2,4)*1</t>
  </si>
  <si>
    <t>(1,2)*2</t>
  </si>
  <si>
    <t>(0,9)*1</t>
  </si>
  <si>
    <t>(1,33)*1</t>
  </si>
  <si>
    <t>(2,7)*2</t>
  </si>
  <si>
    <t>(2,4)*6</t>
  </si>
  <si>
    <t>0,95*4</t>
  </si>
  <si>
    <t>3,53</t>
  </si>
  <si>
    <t>90,96*1,05 'Přepočtené koeficientem množství</t>
  </si>
  <si>
    <t>28</t>
  </si>
  <si>
    <t>590515120</t>
  </si>
  <si>
    <t>profil parapetní - Thermospoj LPE plast 2 m</t>
  </si>
  <si>
    <t>867606136</t>
  </si>
  <si>
    <t>Kontaktní zateplovací systémy příslušenství kontaktních zateplovacích systémů profil okenní s nepřiznanou okapnicí - Thermospoj LPE plast 2 m</t>
  </si>
  <si>
    <t>parapetní lišta + 10% prořez</t>
  </si>
  <si>
    <t>28,7</t>
  </si>
  <si>
    <t>29</t>
  </si>
  <si>
    <t>590515020</t>
  </si>
  <si>
    <t>profil dilatační rohový , dl. 2,5 m</t>
  </si>
  <si>
    <t>-492689454</t>
  </si>
  <si>
    <t>Kontaktní zateplovací systémy příslušenství kontaktních zateplovacích systémů dilatační profil rohový V,   dl. 2,5 m</t>
  </si>
  <si>
    <t>dilatační lišta + 10% prořez</t>
  </si>
  <si>
    <t>13,8*1,1</t>
  </si>
  <si>
    <t>30</t>
  </si>
  <si>
    <t>590515160</t>
  </si>
  <si>
    <t>profil ukončovací 14 mm PVC hrana (délka 3 m)</t>
  </si>
  <si>
    <t>899249609</t>
  </si>
  <si>
    <t>Kontaktní zateplovací systémy příslušenství kontaktních zateplovacích systémů profil okenní s nepřiznanou okapnicí - Thermospoj ukončovací 14 mm PVC hrana (délka 3 m)</t>
  </si>
  <si>
    <t>ukončovací profil +10% prořez</t>
  </si>
  <si>
    <t>140,36*1,1</t>
  </si>
  <si>
    <t>83,5*1,1</t>
  </si>
  <si>
    <t>31</t>
  </si>
  <si>
    <t>245515510</t>
  </si>
  <si>
    <t xml:space="preserve">páska oboustranně lepící </t>
  </si>
  <si>
    <t>-114334434</t>
  </si>
  <si>
    <t>páska oboustranná +10% prořez</t>
  </si>
  <si>
    <t>32</t>
  </si>
  <si>
    <t>590515161</t>
  </si>
  <si>
    <t>profil připojovací</t>
  </si>
  <si>
    <t>1373894057</t>
  </si>
  <si>
    <t>připojovací profil +10% prořez</t>
  </si>
  <si>
    <t>67,98*1,1</t>
  </si>
  <si>
    <t>33</t>
  </si>
  <si>
    <t>622321131</t>
  </si>
  <si>
    <t>Potažení vnějších stěn aktivovaným štukem tloušťky do 3 mm</t>
  </si>
  <si>
    <t>1055703604</t>
  </si>
  <si>
    <t>Potažení vnějších ploch štukem aktivovaným, tloušťky do 3 mm stěn</t>
  </si>
  <si>
    <t>Štuk nezateplených vnější plochy</t>
  </si>
  <si>
    <t>34</t>
  </si>
  <si>
    <t>622325101</t>
  </si>
  <si>
    <t>Oprava vnější vápenné nebo vápenocementové hladké omítky složitosti 1 stěn v rozsahu do 10%</t>
  </si>
  <si>
    <t>-806229926</t>
  </si>
  <si>
    <t>Oprava vápenné nebo vápenocementové omítky vnějších ploch stupně členitosti 1 hladké stěn, v rozsahu opravované plochy do 10%</t>
  </si>
  <si>
    <t>Otlučení zvětralých omítek vnější plochy</t>
  </si>
  <si>
    <t>35</t>
  </si>
  <si>
    <t>622331141</t>
  </si>
  <si>
    <t>Cementová omítka štuková dvouvrstvá vnějších stěn nanášená ručně</t>
  </si>
  <si>
    <t>-1362614619</t>
  </si>
  <si>
    <t>Omítka cementová vnějších ploch nanášená ručně dvouvrstvá, tloušťky jádrové omítky do 15 mm a tloušťky štuku do 3 mm štuková stěn</t>
  </si>
  <si>
    <t>Omítka stěn rampy</t>
  </si>
  <si>
    <t>výpočet dle vč 1, TZ</t>
  </si>
  <si>
    <t>(3,2+4,05+4,05+6,2)*0,9</t>
  </si>
  <si>
    <t>4,2*0,9</t>
  </si>
  <si>
    <t>1,5*0,9</t>
  </si>
  <si>
    <t>36</t>
  </si>
  <si>
    <t>622531021</t>
  </si>
  <si>
    <t>Tenkovrstvá silikonová zrnitá omítka tl. 2,0 mm včetně penetrace vnějších stěn</t>
  </si>
  <si>
    <t>1035260755</t>
  </si>
  <si>
    <t>Omítka tenkovrstvá silikonová vnějších ploch probarvená, včetně penetrace podkladu zrnitá, tloušťky 2,0 mm stěn</t>
  </si>
  <si>
    <t>Finální povrchová prava vnější plochy</t>
  </si>
  <si>
    <t>37</t>
  </si>
  <si>
    <t>629991012</t>
  </si>
  <si>
    <t>Zakrytí výplní otvorů fólií přilepenou na začišťovací lišty</t>
  </si>
  <si>
    <t>-1031203126</t>
  </si>
  <si>
    <t>Zakrytí vnějších ploch před znečištěním včetně pozdějšího odkrytí výplní otvorů a svislých ploch fólií přilepenou na začišťovací lištu</t>
  </si>
  <si>
    <t>Zakrytí otvorů</t>
  </si>
  <si>
    <t>(3,15*1,6)*13</t>
  </si>
  <si>
    <t>(1,33*1,6)*7</t>
  </si>
  <si>
    <t>(0,9*0,9)*2</t>
  </si>
  <si>
    <t>(0,95*0,45)*3</t>
  </si>
  <si>
    <t>(0,63*0,9)*3</t>
  </si>
  <si>
    <t>(2,4*0,9)*1</t>
  </si>
  <si>
    <t>(1,2*0,9)*2</t>
  </si>
  <si>
    <t>(0,9*0,9)*1</t>
  </si>
  <si>
    <t>(1,33*0,8)*1</t>
  </si>
  <si>
    <t>(2,7*1,6)*2</t>
  </si>
  <si>
    <t>(2,4*1,6)*6</t>
  </si>
  <si>
    <t>0,95*2,05*3</t>
  </si>
  <si>
    <t>1*2,6</t>
  </si>
  <si>
    <t>2,87*2,6</t>
  </si>
  <si>
    <t>138,799</t>
  </si>
  <si>
    <t>38</t>
  </si>
  <si>
    <t>629995101</t>
  </si>
  <si>
    <t>Očištění vnějších ploch tlakovou vodou</t>
  </si>
  <si>
    <t>-2046299402</t>
  </si>
  <si>
    <t>Očištění vnějších ploch tlakovou vodou omytím</t>
  </si>
  <si>
    <t>Omytí vnější plochy</t>
  </si>
  <si>
    <t>39</t>
  </si>
  <si>
    <t>629999011</t>
  </si>
  <si>
    <t>Příplatek k úpravám povrchů za provádění styku dvou barev nebo struktur na fasádě</t>
  </si>
  <si>
    <t>-1115317908</t>
  </si>
  <si>
    <t>Příplatky k cenám úprav vnějších povrchů za zvýšenou pracnost při provádění styku dvou barev nebo struktur na fasádě</t>
  </si>
  <si>
    <t>Provedení nut</t>
  </si>
  <si>
    <t xml:space="preserve"> výpočet dle vč 5,6</t>
  </si>
  <si>
    <t>25,4*3</t>
  </si>
  <si>
    <t>2,2*3</t>
  </si>
  <si>
    <t>0,5*3*4</t>
  </si>
  <si>
    <t>5,5*5</t>
  </si>
  <si>
    <t>0,7*6</t>
  </si>
  <si>
    <t>40</t>
  </si>
  <si>
    <t>631311114</t>
  </si>
  <si>
    <t>Mazanina tl do 80 mm z betonu prostého bez zvýšených nároků na prostředí tř. C 16/20</t>
  </si>
  <si>
    <t>-1705696844</t>
  </si>
  <si>
    <t>Mazanina z betonu prostého bez zvýšených nároků na prostředí tl. přes 50 do 80 mm tř. C 16/20</t>
  </si>
  <si>
    <t xml:space="preserve">Vyspravení římsy </t>
  </si>
  <si>
    <t>výpořet dle vč 2</t>
  </si>
  <si>
    <t>25,65*0,9*((0,05+0,07)/2)</t>
  </si>
  <si>
    <t>Ostatní konstrukce a práce, bourání</t>
  </si>
  <si>
    <t>41</t>
  </si>
  <si>
    <t>943211111</t>
  </si>
  <si>
    <t>Montáž lešení prostorového rámového lehkého s podlahami zatížení do 200 kg/m2 v do 10 m</t>
  </si>
  <si>
    <t>-1059488394</t>
  </si>
  <si>
    <t>Montáž lešení prostorového rámového lehkého pracovního s podlahami s provozním zatížením tř. 3 do 200 kg/m2, výšky do 10 m</t>
  </si>
  <si>
    <t>Lešení</t>
  </si>
  <si>
    <t>(12,17+0,14+0,14)*7,1</t>
  </si>
  <si>
    <t>5,88*7,1</t>
  </si>
  <si>
    <t>25,93*7,1</t>
  </si>
  <si>
    <t>17,3*7,1</t>
  </si>
  <si>
    <t>1,34*7,1</t>
  </si>
  <si>
    <t>6,85*7,1</t>
  </si>
  <si>
    <t>3,67*7,1</t>
  </si>
  <si>
    <t>18,71*7,1</t>
  </si>
  <si>
    <t>42</t>
  </si>
  <si>
    <t>943211211</t>
  </si>
  <si>
    <t>Příplatek k lešení prostorovému rámovému lehkému s podlahami v do 10 m za první a ZKD den použití</t>
  </si>
  <si>
    <t>1649942700</t>
  </si>
  <si>
    <t>Montáž lešení prostorového rámového lehkého pracovního s podlahami Příplatek za první a každý další den použití lešení k ceně -1111</t>
  </si>
  <si>
    <t>Pronájem lešení 40 dnů</t>
  </si>
  <si>
    <t>výpočet dle lešení</t>
  </si>
  <si>
    <t>823,306*40</t>
  </si>
  <si>
    <t>43</t>
  </si>
  <si>
    <t>943211811</t>
  </si>
  <si>
    <t>Demontáž lešení prostorového rámového lehkého s podlahami zatížení do 200 kg/m2 v do 10 m</t>
  </si>
  <si>
    <t>-196283239</t>
  </si>
  <si>
    <t>Demontáž lešení prostorového rámového lehkého pracovního s podlahami s provozním zatížením tř. 3 do 200 kg/m2, výšky do 10 m</t>
  </si>
  <si>
    <t>Demontáž lešení</t>
  </si>
  <si>
    <t>44</t>
  </si>
  <si>
    <t>944511111</t>
  </si>
  <si>
    <t>Montáž ochranné sítě z textilie z umělých vláken</t>
  </si>
  <si>
    <t>-1616395205</t>
  </si>
  <si>
    <t>Montáž ochranné sítě zavěšené na konstrukci lešení z textilie z umělých vláken</t>
  </si>
  <si>
    <t>Sítě</t>
  </si>
  <si>
    <t>45</t>
  </si>
  <si>
    <t>944511211</t>
  </si>
  <si>
    <t>Příplatek k ochranné síti za první a ZKD den použití</t>
  </si>
  <si>
    <t>1392225681</t>
  </si>
  <si>
    <t>Montáž ochranné sítě Příplatek za první a každý další den použití sítě k ceně -1111</t>
  </si>
  <si>
    <t>Pronájem sítí 40 dnů</t>
  </si>
  <si>
    <t>46</t>
  </si>
  <si>
    <t>944511811</t>
  </si>
  <si>
    <t>Demontáž ochranné sítě z textilie z umělých vláken</t>
  </si>
  <si>
    <t>-877669821</t>
  </si>
  <si>
    <t>Demontáž ochranné sítě zavěšené na konstrukci lešení z textilie z umělých vláken</t>
  </si>
  <si>
    <t>Demontáž sítě</t>
  </si>
  <si>
    <t>47</t>
  </si>
  <si>
    <t>963012520</t>
  </si>
  <si>
    <t>Bourání stropů z ŽB desek š přes 300 mm tl přes 140 mm</t>
  </si>
  <si>
    <t>1224865245</t>
  </si>
  <si>
    <t>Bourání stropů z desek nebo panelů železobetonových prefabrikovaných s dutinami z panelů, š. přes 300 mm tl. přes 140 mm</t>
  </si>
  <si>
    <t>Bourání otvoru</t>
  </si>
  <si>
    <t>výpočet dle  TZ</t>
  </si>
  <si>
    <t>0,9*0,6*0,2</t>
  </si>
  <si>
    <t>48</t>
  </si>
  <si>
    <t>968062356</t>
  </si>
  <si>
    <t>Vybourání dřevěných rámů oken dvojitých včetně křídel pl do 4 m2</t>
  </si>
  <si>
    <t>-1879096907</t>
  </si>
  <si>
    <t>Vybourání dřevěných rámů oken s křídly, dveřních zárubní, vrat, stěn, ostění nebo obkladů rámů oken s křídly dvojitých, plochy do 4 m2</t>
  </si>
  <si>
    <t>Vybourání oken</t>
  </si>
  <si>
    <t>B10</t>
  </si>
  <si>
    <t>2,7*1,6*2</t>
  </si>
  <si>
    <t>B11</t>
  </si>
  <si>
    <t>2,4*1,6*6</t>
  </si>
  <si>
    <t>49</t>
  </si>
  <si>
    <t>968062375</t>
  </si>
  <si>
    <t>Vybourání dřevěných rámů oken zdvojených včetně křídel pl do 2 m2</t>
  </si>
  <si>
    <t>-588042363</t>
  </si>
  <si>
    <t>Vybourání dřevěných rámů oken s křídly, dveřních zárubní, vrat, stěn, ostění nebo obkladů rámů oken s křídly zdvojených, plochy do 2 m2</t>
  </si>
  <si>
    <t>B1</t>
  </si>
  <si>
    <t>3,14*1,6*13</t>
  </si>
  <si>
    <t>B2</t>
  </si>
  <si>
    <t>1,33*1,6*7</t>
  </si>
  <si>
    <t>B3</t>
  </si>
  <si>
    <t>0,9*0,9*2</t>
  </si>
  <si>
    <t>B4</t>
  </si>
  <si>
    <t>0,95*0,45*3</t>
  </si>
  <si>
    <t>B5</t>
  </si>
  <si>
    <t>0,63*0,9*3</t>
  </si>
  <si>
    <t>B6</t>
  </si>
  <si>
    <t>2,35*0,9*1</t>
  </si>
  <si>
    <t>B7</t>
  </si>
  <si>
    <t>1,2*0,87*2</t>
  </si>
  <si>
    <t>B8</t>
  </si>
  <si>
    <t>0,86*0,87*1</t>
  </si>
  <si>
    <t>B9</t>
  </si>
  <si>
    <t>1,33*0,8*1</t>
  </si>
  <si>
    <t>50</t>
  </si>
  <si>
    <t>973031335</t>
  </si>
  <si>
    <t>Vysekání kapes ve zdivu cihelném na MV nebo MVC pl do 0,16 m2 hl do 300 mm</t>
  </si>
  <si>
    <t>2061619061</t>
  </si>
  <si>
    <t>Vysekání výklenků nebo kapes ve zdivu z cihel na maltu vápennou nebo vápenocementovou kapes, plochy do 0,16 m2, hl. do 300 mm</t>
  </si>
  <si>
    <t>Vysekání nových kapoes pro kotvení žebříku</t>
  </si>
  <si>
    <t>51</t>
  </si>
  <si>
    <t>978015321</t>
  </si>
  <si>
    <t>Otlučení vnější vápenné nebo vápenocementové vnější omítky stupně členitosti 1 a 2 rozsahu do 10%</t>
  </si>
  <si>
    <t>2132789597</t>
  </si>
  <si>
    <t>Otlučení vápenných nebo vápenocementových omítek vnějších ploch s vyškrabáním spar a s očištěním zdiva stupně členitosti 1 a 2, v rozsahu do 10 %</t>
  </si>
  <si>
    <t>52</t>
  </si>
  <si>
    <t>978023411</t>
  </si>
  <si>
    <t>Vyškrabání spár zdiva cihelného mimo komínového</t>
  </si>
  <si>
    <t>138478812</t>
  </si>
  <si>
    <t>Vyškrabání cementové malty ze spár zdiva cihelného mimo komínového</t>
  </si>
  <si>
    <t>Vyškrabání spar</t>
  </si>
  <si>
    <t>výpočet dle ploch</t>
  </si>
  <si>
    <t>709,147*0,1</t>
  </si>
  <si>
    <t>20,88</t>
  </si>
  <si>
    <t>53</t>
  </si>
  <si>
    <t>978036191</t>
  </si>
  <si>
    <t>Otlučení cementových omítek vnějších ploch rozsahu do 100 %</t>
  </si>
  <si>
    <t>-1421398246</t>
  </si>
  <si>
    <t>Otlučení cementových omítek vnějších ploch s vyškrabáním spar zdiva a s očištěním povrchu, v rozsahu přes 80 do 100 %</t>
  </si>
  <si>
    <t>Otlučení omítky stěn rampy a schodišť</t>
  </si>
  <si>
    <t>54</t>
  </si>
  <si>
    <t>985311112</t>
  </si>
  <si>
    <t>Reprofilace stěn cementovými sanačními maltami tl 20 mm</t>
  </si>
  <si>
    <t>-797505890</t>
  </si>
  <si>
    <t>Reprofilace betonu sanačními maltami na cementové bázi ručně stěn, tloušťky přes 10 do 20 mm</t>
  </si>
  <si>
    <t>Oprava římsy</t>
  </si>
  <si>
    <t>55</t>
  </si>
  <si>
    <t>985321211</t>
  </si>
  <si>
    <t>Ochranný nátěr výztuže na epoxidové bázi stěn, líce kleneb a podhledů 1 vrstva tl 1 mm</t>
  </si>
  <si>
    <t>1107307771</t>
  </si>
  <si>
    <t>Ochranný nátěr betonářské výztuže 1 vrstva tloušťky 1 mm na epoxidové bázi stěn, líce kleneb a podhledů</t>
  </si>
  <si>
    <t>Ochranný nátěr výztuže</t>
  </si>
  <si>
    <t>25,65*(0,8+0,2)*0,1</t>
  </si>
  <si>
    <t>985323211</t>
  </si>
  <si>
    <t>Spojovací můstek reprofilovaného betonu na epoxidové bázi tl 1 mm</t>
  </si>
  <si>
    <t>-1072138735</t>
  </si>
  <si>
    <t>Spojovací můstek reprofilovaného betonu na epoxidové bázi, tloušťky 1 mm</t>
  </si>
  <si>
    <t>Spojovací můstek</t>
  </si>
  <si>
    <t>57</t>
  </si>
  <si>
    <t>985331212</t>
  </si>
  <si>
    <t>Dodatečné vlepování betonářské výztuže D 10 mm do chemické malty včetně vyvrtání otvoru</t>
  </si>
  <si>
    <t>1441085463</t>
  </si>
  <si>
    <t>Dodatečné vlepování betonářské výztuže včetně vyvrtání a vyčištění otvoru chemickou maltou průměr výztuže 10 mm</t>
  </si>
  <si>
    <t>Vlepení výztuže</t>
  </si>
  <si>
    <t>výpočet dle TZ</t>
  </si>
  <si>
    <t>4,5</t>
  </si>
  <si>
    <t>997</t>
  </si>
  <si>
    <t>Přesun sutě</t>
  </si>
  <si>
    <t>58</t>
  </si>
  <si>
    <t>997013501</t>
  </si>
  <si>
    <t>Odvoz suti a vybouraných hmot na skládku nebo meziskládku do 1 km se složením</t>
  </si>
  <si>
    <t>t</t>
  </si>
  <si>
    <t>901909126</t>
  </si>
  <si>
    <t>Odvoz suti a vybouraných hmot na skládku nebo meziskládku se složením, na vzdálenost do 1 km</t>
  </si>
  <si>
    <t>59</t>
  </si>
  <si>
    <t>997013509</t>
  </si>
  <si>
    <t>Příplatek k odvozu suti a vybouraných hmot na skládku ZKD 1 km přes 1 km</t>
  </si>
  <si>
    <t>325969201</t>
  </si>
  <si>
    <t>Odvoz suti a vybouraných hmot na skládku nebo meziskládku se složením, na vzdálenost Příplatek k ceně za každý další i započatý 1 km přes 1 km</t>
  </si>
  <si>
    <t>14,153*20 'Přepočtené koeficientem množství</t>
  </si>
  <si>
    <t>60</t>
  </si>
  <si>
    <t>997013831</t>
  </si>
  <si>
    <t>Poplatek za uložení stavebního směsného odpadu na skládce (skládkovné)</t>
  </si>
  <si>
    <t>-364832754</t>
  </si>
  <si>
    <t>Poplatek za uložení stavebního odpadu na skládce (skládkovné) směsného</t>
  </si>
  <si>
    <t>998</t>
  </si>
  <si>
    <t>Přesun hmot</t>
  </si>
  <si>
    <t>61</t>
  </si>
  <si>
    <t>998011002</t>
  </si>
  <si>
    <t>Přesun hmot pro budovy zděné v do 12 m</t>
  </si>
  <si>
    <t>306145923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</si>
  <si>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</si>
  <si>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</si>
  <si>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</si>
  <si>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723</t>
  </si>
  <si>
    <t>Zdravotechnika - vnitřní plynovod</t>
  </si>
  <si>
    <t>62</t>
  </si>
  <si>
    <t>R-723-001</t>
  </si>
  <si>
    <t>Úprava plynového potrubí - odřezání, prodloužení, Dn 40 mm dl. 3 m</t>
  </si>
  <si>
    <t>-631031147</t>
  </si>
  <si>
    <t>Úprava plynového potrubí</t>
  </si>
  <si>
    <t>764</t>
  </si>
  <si>
    <t>Konstrukce klempířské</t>
  </si>
  <si>
    <t>63</t>
  </si>
  <si>
    <t>764001841</t>
  </si>
  <si>
    <t>Demontáž krytiny ze šablon do suti</t>
  </si>
  <si>
    <t>1282399348</t>
  </si>
  <si>
    <t>Demontáž klempířských konstrukcí krytiny ze šablon do suti</t>
  </si>
  <si>
    <t>Demontáž střížky</t>
  </si>
  <si>
    <t>výpočet dle vč 2</t>
  </si>
  <si>
    <t>B21</t>
  </si>
  <si>
    <t>1,7*0,8</t>
  </si>
  <si>
    <t>64</t>
  </si>
  <si>
    <t>764002801</t>
  </si>
  <si>
    <t>Demontáž závětrné lišty do suti</t>
  </si>
  <si>
    <t>-2047641920</t>
  </si>
  <si>
    <t>Demontáž klempířských konstrukcí závětrné lišty do suti</t>
  </si>
  <si>
    <t>Demontáž závětrné lišty</t>
  </si>
  <si>
    <t>B22</t>
  </si>
  <si>
    <t>65</t>
  </si>
  <si>
    <t>764002851</t>
  </si>
  <si>
    <t>Demontáž oplechování parapetů do suti</t>
  </si>
  <si>
    <t>1089331177</t>
  </si>
  <si>
    <t>Demontáž klempířských konstrukcí oplechování parapetů do suti</t>
  </si>
  <si>
    <t>Demontáž parapetů</t>
  </si>
  <si>
    <t>B13</t>
  </si>
  <si>
    <t>84,6</t>
  </si>
  <si>
    <t>66</t>
  </si>
  <si>
    <t>764002861</t>
  </si>
  <si>
    <t>Demontáž oplechování říms a ozdobných prvků do suti</t>
  </si>
  <si>
    <t>1171655648</t>
  </si>
  <si>
    <t>Demontáž klempířských konstrukcí oplechování říms do suti</t>
  </si>
  <si>
    <t>Demontáž oplechování římsy</t>
  </si>
  <si>
    <t>B20</t>
  </si>
  <si>
    <t>25,65</t>
  </si>
  <si>
    <t>67</t>
  </si>
  <si>
    <t>764002871</t>
  </si>
  <si>
    <t>Demontáž lemování zdí do suti</t>
  </si>
  <si>
    <t>-193896253</t>
  </si>
  <si>
    <t>Demontáž klempířských konstrukcí lemování zdí do suti</t>
  </si>
  <si>
    <t>Demontáž lemování</t>
  </si>
  <si>
    <t>B23</t>
  </si>
  <si>
    <t>68</t>
  </si>
  <si>
    <t>764004861</t>
  </si>
  <si>
    <t>Demontáž svodu do suti</t>
  </si>
  <si>
    <t>-624461764</t>
  </si>
  <si>
    <t>Demontáž klempířských konstrukcí svodu do suti</t>
  </si>
  <si>
    <t>Demontáž svodů</t>
  </si>
  <si>
    <t>B19</t>
  </si>
  <si>
    <t>69</t>
  </si>
  <si>
    <t>764111431</t>
  </si>
  <si>
    <t>Krytina střechy rovné drážkováním z tabulí z Pz plechu sklonu do 30°</t>
  </si>
  <si>
    <t>469181063</t>
  </si>
  <si>
    <t>Krytina ze svitků nebo tabulí z pozinkovaného plechu s úpravou u okapů, prostupů a výčnělků střechy rovné drážkováním z tabulí, velikosti 1000 x 2000 mm, sklon střechy do 30 st.</t>
  </si>
  <si>
    <t>Oplechování stříšky pojistkové skříně</t>
  </si>
  <si>
    <t>4/K</t>
  </si>
  <si>
    <t>1,4</t>
  </si>
  <si>
    <t>70</t>
  </si>
  <si>
    <t>764111641</t>
  </si>
  <si>
    <t>Krytina střechy rovné drážkováním ze svitků z Pz plechu s povrchovou úpravou rš 670 mm sklonu do 30°</t>
  </si>
  <si>
    <t>980349919</t>
  </si>
  <si>
    <t>Krytina ze svitků nebo z taškových tabulí z pozinkovaného plechu s povrchovou úpravou s úpravou u okapů, prostupů a výčnělků střechy rovné drážkováním ze svitků rš 670 mm, sklon střechy do 30 st.</t>
  </si>
  <si>
    <t>Krytina</t>
  </si>
  <si>
    <t>3/K</t>
  </si>
  <si>
    <t>25,8</t>
  </si>
  <si>
    <t>71</t>
  </si>
  <si>
    <t>764212634</t>
  </si>
  <si>
    <t>Oplechování štítu závětrnou lištou z Pz s povrchovou úpravou rš 330 mm</t>
  </si>
  <si>
    <t>-1449217223</t>
  </si>
  <si>
    <t>Oplechování střešních prvků z pozinkovaného plechu s povrchovou úpravou štítu závětrnou lištou rš 330 mm</t>
  </si>
  <si>
    <t>Závětrná lišta</t>
  </si>
  <si>
    <t>1+1</t>
  </si>
  <si>
    <t>72</t>
  </si>
  <si>
    <t>764212636</t>
  </si>
  <si>
    <t>Oplechování štítu závětrnou lištou z Pz s povrchovou úpravou rš 500 mm</t>
  </si>
  <si>
    <t>-882847510</t>
  </si>
  <si>
    <t>Oplechování střešních prvků z pozinkovaného plechu s povrchovou úpravou štítu závětrnou lištou rš 500 mm</t>
  </si>
  <si>
    <t>5/K</t>
  </si>
  <si>
    <t>73</t>
  </si>
  <si>
    <t>764212664</t>
  </si>
  <si>
    <t>Oplechování rovné okapové hrany z Pz s povrchovou úpravou rš 330 mm</t>
  </si>
  <si>
    <t>-217012605</t>
  </si>
  <si>
    <t>Oplechování střešních prvků z pozinkovaného plechu s povrchovou úpravou okapu okapovým plechem střechy rovné rš 330 mm</t>
  </si>
  <si>
    <t>Okap</t>
  </si>
  <si>
    <t>74</t>
  </si>
  <si>
    <t>764218626</t>
  </si>
  <si>
    <t>Oplechování rovné římsy celoplošně lepené z Pz s upraveným povrchem rš 500 mm</t>
  </si>
  <si>
    <t>946784727</t>
  </si>
  <si>
    <t>Oplechování říms a ozdobných prvků z pozinkovaného plechu s povrchovou úpravou rovných, bez rohů celoplošně lepené rš 500 mm</t>
  </si>
  <si>
    <t>Oplechování ukončení tepelné izolace</t>
  </si>
  <si>
    <t>6/K</t>
  </si>
  <si>
    <t>75</t>
  </si>
  <si>
    <t>764226446</t>
  </si>
  <si>
    <t>Oplechování parapetů rovných celoplošně lepené z Al plechu tl. 1,2 mm, rš 500 mm</t>
  </si>
  <si>
    <t>-1200498284</t>
  </si>
  <si>
    <t>Oplechování parapetů z hliníkového plechu rovných celoplošně lepené, bez rohů rš 500 mm</t>
  </si>
  <si>
    <t>Vnější parapety</t>
  </si>
  <si>
    <t>1/K</t>
  </si>
  <si>
    <t>1,45*8</t>
  </si>
  <si>
    <t>3,25*13</t>
  </si>
  <si>
    <t>1,05*6</t>
  </si>
  <si>
    <t>0,75*3</t>
  </si>
  <si>
    <t>1,3*2</t>
  </si>
  <si>
    <t>2,8*2</t>
  </si>
  <si>
    <t>2,5*7</t>
  </si>
  <si>
    <t>76</t>
  </si>
  <si>
    <t>607941210</t>
  </si>
  <si>
    <t>koncovka PVC k parapetům</t>
  </si>
  <si>
    <t>-2006589360</t>
  </si>
  <si>
    <t>Výlisky z hmoty dřevovláknité a dřevotřískové parapety vnitřní dřevotřískové POSTFORMING (hnědá, bílá) koncovka PVC k parapetním deskám 600 mm</t>
  </si>
  <si>
    <t>Vnější parapety - krytky</t>
  </si>
  <si>
    <t>2*8</t>
  </si>
  <si>
    <t>2*13</t>
  </si>
  <si>
    <t>2*6</t>
  </si>
  <si>
    <t>2*3</t>
  </si>
  <si>
    <t>2*2</t>
  </si>
  <si>
    <t>2*7</t>
  </si>
  <si>
    <t>77</t>
  </si>
  <si>
    <t>764311613</t>
  </si>
  <si>
    <t>Lemování rovných zdí střech s krytinou skládanou z Pz s povrchovou úpravou rš 250 mm</t>
  </si>
  <si>
    <t>-1323890455</t>
  </si>
  <si>
    <t>Lemování zdí z pozinkovaného plechu s povrchovou úpravou boční nebo horní rovné, střech s krytinou skládanou mimo prejzovou rš 250 mm</t>
  </si>
  <si>
    <t>Lemování stěn</t>
  </si>
  <si>
    <t>7/K</t>
  </si>
  <si>
    <t>8/K</t>
  </si>
  <si>
    <t>28,5</t>
  </si>
  <si>
    <t>78</t>
  </si>
  <si>
    <t>764518622</t>
  </si>
  <si>
    <t>Svody kruhové včetně objímek, kolen, odskoků z Pz s povrchovou úpravou průměru 100 mm</t>
  </si>
  <si>
    <t>-378011580</t>
  </si>
  <si>
    <t>Svod z pozinkovaného plechu s upraveným povrchem včetně objímek, kolen a odskoků kruhový, průměru 100 mm</t>
  </si>
  <si>
    <t>Svod</t>
  </si>
  <si>
    <t>2/K</t>
  </si>
  <si>
    <t>8*7</t>
  </si>
  <si>
    <t>79</t>
  </si>
  <si>
    <t>998764102</t>
  </si>
  <si>
    <t>Přesun hmot tonážní pro konstrukce klempířské v objektech v do 12 m</t>
  </si>
  <si>
    <t>63398715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</si>
  <si>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</si>
  <si>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</si>
  <si>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</si>
  <si>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80</t>
  </si>
  <si>
    <t>766622132</t>
  </si>
  <si>
    <t>Montáž plastových oken plochy přes 1 m2 otevíravých výšky do 2,5 m s rámem do zdiva</t>
  </si>
  <si>
    <t>-1770225063</t>
  </si>
  <si>
    <t>Montáž oken plastových včetně montáže rámu na polyuretanovou pěnu plochy přes 1 m2 otevíravých nebo sklápěcích do zdiva, výšky přes 1,5 do 2,5 m</t>
  </si>
  <si>
    <t>Montáž plastových oken</t>
  </si>
  <si>
    <t>3,15*1,6*13</t>
  </si>
  <si>
    <t>2,4*0,9*1</t>
  </si>
  <si>
    <t>1,2*0,9*2</t>
  </si>
  <si>
    <t>0,9*0,9*1</t>
  </si>
  <si>
    <t>81</t>
  </si>
  <si>
    <t>R-766-001</t>
  </si>
  <si>
    <t>okno plastové 3150/1600 mm zaklené izolačním dvojsklem, u=1,2; ozn. 1/P</t>
  </si>
  <si>
    <t>-1970309172</t>
  </si>
  <si>
    <t>materiál</t>
  </si>
  <si>
    <t>prvek 1/P</t>
  </si>
  <si>
    <t>82</t>
  </si>
  <si>
    <t>R-766-002</t>
  </si>
  <si>
    <t>okno plastové 1330/1600 mm zaklené izolačním dvojsklem, u=1,2; ozn. 2/P</t>
  </si>
  <si>
    <t>-68629263</t>
  </si>
  <si>
    <t>prvek 2/P</t>
  </si>
  <si>
    <t>83</t>
  </si>
  <si>
    <t>R-766-003</t>
  </si>
  <si>
    <t>okno plastové 900/900 mm zaklené izolačním dvojsklem, u=1,2; ozn. 3/P</t>
  </si>
  <si>
    <t>803564054</t>
  </si>
  <si>
    <t>prvek 3/P</t>
  </si>
  <si>
    <t>84</t>
  </si>
  <si>
    <t>R-766-004</t>
  </si>
  <si>
    <t>okno plastové 950/450 mm zaklené izolačním dvojsklem, u=1,2; ozn. 4/P</t>
  </si>
  <si>
    <t>1862318771</t>
  </si>
  <si>
    <t>prvek 4/P</t>
  </si>
  <si>
    <t>85</t>
  </si>
  <si>
    <t>R-766-005</t>
  </si>
  <si>
    <t>okno plastové 630/900 mm zaklené izolačním dvojsklem, u=1,2; ozn. 5/P</t>
  </si>
  <si>
    <t>-1841510570</t>
  </si>
  <si>
    <t>prvek 5/P</t>
  </si>
  <si>
    <t>86</t>
  </si>
  <si>
    <t>R-766-006</t>
  </si>
  <si>
    <t>okno plastové 2400/900 mm zaklené izolačním dvojsklem, u=1,2; ozn. 6/P</t>
  </si>
  <si>
    <t>1228049789</t>
  </si>
  <si>
    <t>prvek 6/P</t>
  </si>
  <si>
    <t>87</t>
  </si>
  <si>
    <t>R-766-007</t>
  </si>
  <si>
    <t>okno plastové 1200/900 mm zaklené izolačním dvojsklem, u=1,2; ozn. 7/P</t>
  </si>
  <si>
    <t>-160520925</t>
  </si>
  <si>
    <t>prvek 7/P</t>
  </si>
  <si>
    <t>88</t>
  </si>
  <si>
    <t>R-766-008</t>
  </si>
  <si>
    <t>okno plastové 900/900 mm zaklené izolačním dvojsklem, u=1,2; ozn. 8/P</t>
  </si>
  <si>
    <t>1080601873</t>
  </si>
  <si>
    <t>prvek 8/P</t>
  </si>
  <si>
    <t>89</t>
  </si>
  <si>
    <t>R-766-009</t>
  </si>
  <si>
    <t>okno plastové 1330/800 mm zaklené izolačním dvojsklem, u=1,2; ozn. 9/P</t>
  </si>
  <si>
    <t>1203759648</t>
  </si>
  <si>
    <t>prvek 9/P</t>
  </si>
  <si>
    <t>90</t>
  </si>
  <si>
    <t>R-766-010</t>
  </si>
  <si>
    <t>okno plastové 2700/1600 mm zaklené izolačním dvojsklem, u=1,2; ozn. 10/P</t>
  </si>
  <si>
    <t>-1632624060</t>
  </si>
  <si>
    <t>prvek 10/P</t>
  </si>
  <si>
    <t>91</t>
  </si>
  <si>
    <t>R-766-011</t>
  </si>
  <si>
    <t>okno plastové 2400/1600 mm zaklené izolačním dvojsklem, u=1,2; ozn. 11/P</t>
  </si>
  <si>
    <t>110792084</t>
  </si>
  <si>
    <t>prvek 11/P</t>
  </si>
  <si>
    <t>92</t>
  </si>
  <si>
    <t>766629214</t>
  </si>
  <si>
    <t>Příplatek k montáži oken rovné ostění připojovací spára do 15 mm - páska</t>
  </si>
  <si>
    <t>1430206472</t>
  </si>
  <si>
    <t>Montáž oken dřevěných Příplatek k cenám za tepelnou izolaci mezi ostěním a rámem okna při rovném ostění, připojovací spára tl. do 15 mm, páska</t>
  </si>
  <si>
    <t>Připojovací spára oken</t>
  </si>
  <si>
    <t>93</t>
  </si>
  <si>
    <t>766691911</t>
  </si>
  <si>
    <t>Vyvěšení nebo zavěšení dřevěných křídel oken pl do 1,5 m2</t>
  </si>
  <si>
    <t>721137838</t>
  </si>
  <si>
    <t>Ostatní práce vyvěšení nebo zavěšení křídel s případným uložením a opětovným zavěšením po provedení stavebních změn dřevěných okenních, plochy do 1,5 m2</t>
  </si>
  <si>
    <t>3*13</t>
  </si>
  <si>
    <t>1*2</t>
  </si>
  <si>
    <t>1*3</t>
  </si>
  <si>
    <t>3*1</t>
  </si>
  <si>
    <t>1*1</t>
  </si>
  <si>
    <t>2*1</t>
  </si>
  <si>
    <t>3*2*2</t>
  </si>
  <si>
    <t>3*2*6</t>
  </si>
  <si>
    <t>767</t>
  </si>
  <si>
    <t>Konstrukce zámečnické</t>
  </si>
  <si>
    <t>94</t>
  </si>
  <si>
    <t>767161811</t>
  </si>
  <si>
    <t>Demontáž zábradlí rovného rozebíratelného hmotnosti 1m zábradlí do 20 kg</t>
  </si>
  <si>
    <t>788600259</t>
  </si>
  <si>
    <t>Demontáž zábradlí rovného rozebíratelný spoj hmotnosti 1 m zábradlí do 20 kg</t>
  </si>
  <si>
    <t>Demontáž madla u vstupního schodiště</t>
  </si>
  <si>
    <t>95</t>
  </si>
  <si>
    <t>767165111</t>
  </si>
  <si>
    <t>Montáž zábradlí rovného madla z trubek nebo tenkostěnných profilů šroubovaného</t>
  </si>
  <si>
    <t>-212436271</t>
  </si>
  <si>
    <t>Montáž zábradlí rovného madel z trubek nebo tenkostěnných profilů šroubováním</t>
  </si>
  <si>
    <t>Montáž madla</t>
  </si>
  <si>
    <t>3/Z</t>
  </si>
  <si>
    <t>96</t>
  </si>
  <si>
    <t>553911780</t>
  </si>
  <si>
    <t>madlo 2,0m nerez vč. kotev</t>
  </si>
  <si>
    <t>1031589797</t>
  </si>
  <si>
    <t>97</t>
  </si>
  <si>
    <t>767193803</t>
  </si>
  <si>
    <t>Demontáž větracího mechanizmu</t>
  </si>
  <si>
    <t>24865861</t>
  </si>
  <si>
    <t>Demontáž větracích mechanismů lankových</t>
  </si>
  <si>
    <t>Demontáž větracích mřížek</t>
  </si>
  <si>
    <t>98</t>
  </si>
  <si>
    <t>767391112</t>
  </si>
  <si>
    <t>Montáž krytin střech plechových tvarovaných šroubováním</t>
  </si>
  <si>
    <t>1278497644</t>
  </si>
  <si>
    <t>Montáž krytiny střech plechem tvarovaným, uchyceným šroubováním</t>
  </si>
  <si>
    <t>Zpětná montáž střešní krytiny</t>
  </si>
  <si>
    <t>33+4,5</t>
  </si>
  <si>
    <t>-0,5</t>
  </si>
  <si>
    <t>99</t>
  </si>
  <si>
    <t>767392802</t>
  </si>
  <si>
    <t>Demontáž krytin střech z plechů šroubovaných</t>
  </si>
  <si>
    <t>1463419903</t>
  </si>
  <si>
    <t>Demontáž střešní krytiny</t>
  </si>
  <si>
    <t>767662120</t>
  </si>
  <si>
    <t>Montáž mříží pevných přivařených</t>
  </si>
  <si>
    <t>-386752162</t>
  </si>
  <si>
    <t>Montáž mříží pevných, připevněných svařováním</t>
  </si>
  <si>
    <t>Montáž mříží</t>
  </si>
  <si>
    <t>5/Z</t>
  </si>
  <si>
    <t>0,9*0,9</t>
  </si>
  <si>
    <t>6/Z</t>
  </si>
  <si>
    <t>0,6*0,9*3</t>
  </si>
  <si>
    <t>7/Z</t>
  </si>
  <si>
    <t>2,35*0,9</t>
  </si>
  <si>
    <t>8/Z</t>
  </si>
  <si>
    <t>0,95*0,45*2</t>
  </si>
  <si>
    <t>101</t>
  </si>
  <si>
    <t>R-767-101</t>
  </si>
  <si>
    <t xml:space="preserve">výroba a dodávka kovové mříže pro otvor 900/900 mm, 4,7 kg, povrchová úprava žárový pozink - ozn. 5/Z </t>
  </si>
  <si>
    <t>-464802061</t>
  </si>
  <si>
    <t>prvek</t>
  </si>
  <si>
    <t>102</t>
  </si>
  <si>
    <t>R-767-102</t>
  </si>
  <si>
    <t xml:space="preserve">výroba a dodávka kovové mříže pro otvor 600/900 mm, 3,75 kg, povrchová úprava žárový pozink - ozn. 6/Z </t>
  </si>
  <si>
    <t>459319839</t>
  </si>
  <si>
    <t>103</t>
  </si>
  <si>
    <t>R-767-103</t>
  </si>
  <si>
    <t xml:space="preserve">výroba a dodávka kovové mříže pro otvor 2350/900 mm, 14,81 kg, povrchová úprava žárový pozink - ozn. 7/Z </t>
  </si>
  <si>
    <t>-1221921821</t>
  </si>
  <si>
    <t>104</t>
  </si>
  <si>
    <t>R-767-104</t>
  </si>
  <si>
    <t xml:space="preserve">výroba a dodávka kovové mříže pro otvor 950/450 mm, 3,5 kg, povrchová úprava žárový pozink - ozn. 8/Z </t>
  </si>
  <si>
    <t>1868841612</t>
  </si>
  <si>
    <t>105</t>
  </si>
  <si>
    <t>767810113</t>
  </si>
  <si>
    <t>Montáž mřížek větracích čtyřhranných průřezu do 0,03 m2</t>
  </si>
  <si>
    <t>-1197234089</t>
  </si>
  <si>
    <t>Montáž větracích mřížek ocelových čtyřhranných, průřezu přes 0,04 do 0,09 m2</t>
  </si>
  <si>
    <t>Montáž větrací mřížky</t>
  </si>
  <si>
    <t>12/P</t>
  </si>
  <si>
    <t>106</t>
  </si>
  <si>
    <t>553414220</t>
  </si>
  <si>
    <t>průvětrník bez klapek se sítí 30x30 cm</t>
  </si>
  <si>
    <t>1910377644</t>
  </si>
  <si>
    <t>Výplně otvorů staveb - kovové průvětrníky a větrací mřížky průvětrník bez klapek s Al mřížkou 30 x 30 cm</t>
  </si>
  <si>
    <t>prvek 12/P</t>
  </si>
  <si>
    <t>107</t>
  </si>
  <si>
    <t>767810123</t>
  </si>
  <si>
    <t xml:space="preserve">Montáž mřížek větracích </t>
  </si>
  <si>
    <t>-130157259</t>
  </si>
  <si>
    <t>Montáž větracích mřížek ocelových kruhových, průměru přes 200 do 300 mm</t>
  </si>
  <si>
    <t>Montáž větrací mřížky - žaluzie</t>
  </si>
  <si>
    <t>1/Z</t>
  </si>
  <si>
    <t>108</t>
  </si>
  <si>
    <t>553414270</t>
  </si>
  <si>
    <t>mřížka větrací - žaluzie 1200/300 mm</t>
  </si>
  <si>
    <t>97305659</t>
  </si>
  <si>
    <t>Výplně otvorů staveb - kovové průvětrníky a větrací mřížky mřížky větrací nerezové NVM 150 x 150 se síťovinou</t>
  </si>
  <si>
    <t>109</t>
  </si>
  <si>
    <t>553414271</t>
  </si>
  <si>
    <t>mřížka větrací - žaluzie 670/480 mm</t>
  </si>
  <si>
    <t>-717758313</t>
  </si>
  <si>
    <t>110</t>
  </si>
  <si>
    <t>767995114</t>
  </si>
  <si>
    <t>Montáž atypických zámečnických konstrukcí hmotnosti do 50 kg</t>
  </si>
  <si>
    <t>kg</t>
  </si>
  <si>
    <t>1875513288</t>
  </si>
  <si>
    <t>Montáž ostatních atypických zámečnických konstrukcí hmotnosti přes 20 do 50 kg</t>
  </si>
  <si>
    <t>Montáž ocelových prvků přístřešku</t>
  </si>
  <si>
    <t>L160/160/10</t>
  </si>
  <si>
    <t>16*24,58</t>
  </si>
  <si>
    <t>L100/100/6</t>
  </si>
  <si>
    <t>4,5*9,26</t>
  </si>
  <si>
    <t xml:space="preserve">kotevní materiál </t>
  </si>
  <si>
    <t>111</t>
  </si>
  <si>
    <t>130104480</t>
  </si>
  <si>
    <t>úhelník ocelový rovnostranný, v jakosti 11 375, 160 x 160 x 10 mm</t>
  </si>
  <si>
    <t>1738424552</t>
  </si>
  <si>
    <t>Ocel profilová v jakosti 11 375 ocel profilová L úhelníky rovnostranné 160 x 160 x 12 mm</t>
  </si>
  <si>
    <t>Poznámka k položce:
Hmotnost: 29,26 kg/m</t>
  </si>
  <si>
    <t>393,3/1000</t>
  </si>
  <si>
    <t>112</t>
  </si>
  <si>
    <t>130104380</t>
  </si>
  <si>
    <t>úhelník ocelový rovnostranný, v jakosti 11 375, 100 x 100 x 6 mm</t>
  </si>
  <si>
    <t>1884727114</t>
  </si>
  <si>
    <t>Ocel profilová v jakosti 11 375 ocel profilová L úhelníky rovnostranné 100 x 100 x 6 mm</t>
  </si>
  <si>
    <t>Poznámka k položce:
Hmotnost: 9,50 kg/m</t>
  </si>
  <si>
    <t>41,7/100</t>
  </si>
  <si>
    <t>113</t>
  </si>
  <si>
    <t>767996701</t>
  </si>
  <si>
    <t>Demontáž atypických zámečnických konstrukcí řezáním hmotnosti jednotlivých dílů do 50 kg</t>
  </si>
  <si>
    <t>-1259796939</t>
  </si>
  <si>
    <t>Demontáž ostatních zámečnických konstrukcí o hmotnosti jednotlivých dílů řezáním do 50 kg</t>
  </si>
  <si>
    <t>Demontáž mříží</t>
  </si>
  <si>
    <t>demontáž konzol</t>
  </si>
  <si>
    <t>8*10</t>
  </si>
  <si>
    <t>114</t>
  </si>
  <si>
    <t>R-767-001</t>
  </si>
  <si>
    <t xml:space="preserve">Úprava stávajícího ocelového žebříku  - dékla 6 m, demontáž, očištění, odrezivění, vabroušení, nový žárový pozink, zpětná montáž, navaření kotev - ozn. 2/Z </t>
  </si>
  <si>
    <t>-685643242</t>
  </si>
  <si>
    <t>Úprava stávajícího ocelového žebříku</t>
  </si>
  <si>
    <t>2/Z</t>
  </si>
  <si>
    <t>115</t>
  </si>
  <si>
    <t>R-767-002</t>
  </si>
  <si>
    <t>D+M typové ocelové konzoly pro uchycení klima jednotky a chladící jednotky, vyložení 550 mm - ozn. 4/Z</t>
  </si>
  <si>
    <t>-1784371933</t>
  </si>
  <si>
    <t xml:space="preserve">D+M typové ocelové konzoly </t>
  </si>
  <si>
    <t>4/Z</t>
  </si>
  <si>
    <t>116</t>
  </si>
  <si>
    <t>R-767-003</t>
  </si>
  <si>
    <t>Demontáž a zpětná montáž loga firmy</t>
  </si>
  <si>
    <t>2109292934</t>
  </si>
  <si>
    <t>Demontáž a zpětná montáž lodga firmy</t>
  </si>
  <si>
    <t>výpočet dle vč 5,6</t>
  </si>
  <si>
    <t>117</t>
  </si>
  <si>
    <t>998767102</t>
  </si>
  <si>
    <t>Přesun hmot tonážní pro zámečnické konstrukce v objektech v do 12 m</t>
  </si>
  <si>
    <t>328319011</t>
  </si>
  <si>
    <t>Přesun hmot pro zámečnické konstrukce stanovený z hmotnosti přesunovaného materiálu vodorovná dopravní vzdálenost do 50 m v objektech výšky přes 6 do 12 m</t>
  </si>
  <si>
    <t>783</t>
  </si>
  <si>
    <t>Dokončovací práce - nátěry</t>
  </si>
  <si>
    <t>118</t>
  </si>
  <si>
    <t>783301303</t>
  </si>
  <si>
    <t>Bezoplachové odrezivění zámečnických konstrukcí</t>
  </si>
  <si>
    <t>-1685366797</t>
  </si>
  <si>
    <t>Příprava podkladu zámečnických konstrukcí před provedením nátěru odrezivění odrezovačem bezoplachovým</t>
  </si>
  <si>
    <t xml:space="preserve">Odstranění nátěr konstrukce přístřešku </t>
  </si>
  <si>
    <t>3*1,8*2,35</t>
  </si>
  <si>
    <t>3,5*1,8*2,35</t>
  </si>
  <si>
    <t>16*1,2*2,35</t>
  </si>
  <si>
    <t>(6*3/2)*2,35</t>
  </si>
  <si>
    <t>119</t>
  </si>
  <si>
    <t>783314201</t>
  </si>
  <si>
    <t>Základní antikorozní jednonásobný syntetický standardní nátěr zámečnických konstrukcí</t>
  </si>
  <si>
    <t>2120174599</t>
  </si>
  <si>
    <t>Základní antikorozní nátěr zámečnických konstrukcí jednonásobný syntetický standardní</t>
  </si>
  <si>
    <t xml:space="preserve">Nátěr konstrukce přístřešku </t>
  </si>
  <si>
    <t>120</t>
  </si>
  <si>
    <t>783317101</t>
  </si>
  <si>
    <t>Krycí jednonásobný syntetický standardní nátěr zámečnických konstrukcí</t>
  </si>
  <si>
    <t>-726379901</t>
  </si>
  <si>
    <t>Krycí nátěr (email) zámečnických konstrukcí jednonásobný syntetický standardní</t>
  </si>
  <si>
    <t>121</t>
  </si>
  <si>
    <t>783801403</t>
  </si>
  <si>
    <t>Oprášení omítek před provedením nátěru</t>
  </si>
  <si>
    <t>1612225456</t>
  </si>
  <si>
    <t>Příprava podkladu omítek před provedením nátěru oprášení</t>
  </si>
  <si>
    <t>Finální povrchová úprava podhledů - nátěr</t>
  </si>
  <si>
    <t>nátěr nut</t>
  </si>
  <si>
    <t>119*0,1</t>
  </si>
  <si>
    <t>nátěr nakládací rampy</t>
  </si>
  <si>
    <t>nátěr podbití - přesahů střechy</t>
  </si>
  <si>
    <t>(25,65+3,53+3,53+18,43+7,22)*(1+0,5)</t>
  </si>
  <si>
    <t>122</t>
  </si>
  <si>
    <t>783801503</t>
  </si>
  <si>
    <t>Omytí omítek tlakovou vodou před provedením nátěru</t>
  </si>
  <si>
    <t>-166131775</t>
  </si>
  <si>
    <t>Příprava podkladu omítek před provedením nátěru omytí tlakovou vodou</t>
  </si>
  <si>
    <t xml:space="preserve"> úprava podhledů - nátěr</t>
  </si>
  <si>
    <t>přesahy střechy</t>
  </si>
  <si>
    <t>123</t>
  </si>
  <si>
    <t>783827425</t>
  </si>
  <si>
    <t>Krycí dvojnásobný silikonový nátěr omítek stupně členitosti 1 a 2</t>
  </si>
  <si>
    <t>-1315399516</t>
  </si>
  <si>
    <t>Krycí (ochranný ) nátěr omítek dvojnásobný hladkých omítek hladkých, zrnitých tenkovrstvých nebo štukových stupně členitosti 1 a 2 silikonový</t>
  </si>
  <si>
    <t>784</t>
  </si>
  <si>
    <t>Dokončovací práce - malby a tapety</t>
  </si>
  <si>
    <t>124</t>
  </si>
  <si>
    <t>784181101</t>
  </si>
  <si>
    <t>Základní akrylátová jednonásobná penetrace podkladu v místnostech výšky do 3,80m</t>
  </si>
  <si>
    <t>2110850963</t>
  </si>
  <si>
    <t>Penetrace podkladu jednonásobná základní akrylátová v místnostech výšky do 3,80 m</t>
  </si>
  <si>
    <t>Malba vnitřního ostění</t>
  </si>
  <si>
    <t>125</t>
  </si>
  <si>
    <t>784221101</t>
  </si>
  <si>
    <t>Dvojnásobné bílé malby  ze směsí za sucha dobře otěruvzdorných v místnostech do 3,80 m</t>
  </si>
  <si>
    <t>1160583745</t>
  </si>
  <si>
    <t>Malby z malířských směsí otěruvzdorných za sucha dvojnásobné, bílé za sucha otěruvzdorné dobře v místnostech výšky do 3,80 m</t>
  </si>
  <si>
    <t>2 - Elektroinstalace</t>
  </si>
  <si>
    <t>M11 - Ceník M21 - Hromosvod</t>
  </si>
  <si>
    <t>M21 - Elektromontáže</t>
  </si>
  <si>
    <t>M11</t>
  </si>
  <si>
    <t>Ceník M21 - Hromosvod</t>
  </si>
  <si>
    <t>210190021R1</t>
  </si>
  <si>
    <t>Demontaž a montaž stávající klimatizace</t>
  </si>
  <si>
    <t>1172490656</t>
  </si>
  <si>
    <t>210220101R00</t>
  </si>
  <si>
    <t>Vodiče svodové do 10,Al 10,Cu 8 +podpěry</t>
  </si>
  <si>
    <t>210220301R00</t>
  </si>
  <si>
    <t>Svorka hromosvodová do 2 šroubů /SS, SZ, SO/</t>
  </si>
  <si>
    <t>210220372R00</t>
  </si>
  <si>
    <t>Úhelník ochranný nebo trubka s držáky do zdiva</t>
  </si>
  <si>
    <t>210220401RT1</t>
  </si>
  <si>
    <t>Označení svodu štítky, smaltované, umělá hmota včetně dodávky štítku</t>
  </si>
  <si>
    <t>210220431R00</t>
  </si>
  <si>
    <t>Tvarování montážního dílu jímače, ochr.trubky,úhel</t>
  </si>
  <si>
    <t>210280001U00</t>
  </si>
  <si>
    <t>Prohlídka el rozvodů -0,1mil Kč</t>
  </si>
  <si>
    <t>3540001</t>
  </si>
  <si>
    <t>AlMgSi T/2 8mm</t>
  </si>
  <si>
    <t>35441223</t>
  </si>
  <si>
    <t>Držák jímače a  trubky do zdiva DJZ</t>
  </si>
  <si>
    <t>35441421</t>
  </si>
  <si>
    <t>Podpěra vedení do zdiva PV 3P - 55</t>
  </si>
  <si>
    <t>35441830</t>
  </si>
  <si>
    <t>Ochranná trubka OT 1,7</t>
  </si>
  <si>
    <t>35441875</t>
  </si>
  <si>
    <t>Svorka křížová SU pro vodič d 6-10 mm</t>
  </si>
  <si>
    <t>35441885</t>
  </si>
  <si>
    <t>Svorka spojovací SS pro lano d 8-10 mm</t>
  </si>
  <si>
    <t>35441895</t>
  </si>
  <si>
    <t>Svorka připojovací SPb</t>
  </si>
  <si>
    <t>35441905</t>
  </si>
  <si>
    <t>Svorka ST4N</t>
  </si>
  <si>
    <t>35441925</t>
  </si>
  <si>
    <t>Svorka zkušební  SZb</t>
  </si>
  <si>
    <t>900      RT3</t>
  </si>
  <si>
    <t>Hzs - nezmeřitelné práce   čl.17-1a odpojení a zapojení klimatizace</t>
  </si>
  <si>
    <t>h</t>
  </si>
  <si>
    <t>M21</t>
  </si>
  <si>
    <t>Elektromontáže</t>
  </si>
  <si>
    <t>210200109R-R</t>
  </si>
  <si>
    <t>Demontáž stávajících svítidel</t>
  </si>
  <si>
    <t>210201037R00</t>
  </si>
  <si>
    <t>A-montáž led svítidlo s krytem 1x62W, IP 65</t>
  </si>
  <si>
    <t>210201038R00</t>
  </si>
  <si>
    <t>B-montáž led svítidlo s krytem 1x42W, IP 65</t>
  </si>
  <si>
    <t>210201037R01</t>
  </si>
  <si>
    <t>C-montáž led svítidlo s krytem 1x56W, IP 20</t>
  </si>
  <si>
    <t>210201037R02</t>
  </si>
  <si>
    <t>D-montáž led svítidlo s krytem 1x62W, IP 65</t>
  </si>
  <si>
    <t>210200108R01</t>
  </si>
  <si>
    <t>E-montáž led svítidlo s krytem 1x22W, IP 65</t>
  </si>
  <si>
    <t>210200108R02</t>
  </si>
  <si>
    <t>F-montáž led svítidlo s krytem 1x22W, IP 65</t>
  </si>
  <si>
    <t>210200108R03</t>
  </si>
  <si>
    <t>G-montáž led svítidlo s krytem 1x22W, IP 20</t>
  </si>
  <si>
    <t>210200108R04</t>
  </si>
  <si>
    <t>K-montáž venkovní led svítidlo 30W, na výložníku</t>
  </si>
  <si>
    <t>210200108R05</t>
  </si>
  <si>
    <t>L-montáž reflektorové led  svítidlo 30W s čidlem</t>
  </si>
  <si>
    <t>348-A</t>
  </si>
  <si>
    <t>A-led svítidlo s krytem 1x62W, IP 65</t>
  </si>
  <si>
    <t>348-B</t>
  </si>
  <si>
    <t>B-led svítidlo s krytem 1x42W, IP 65</t>
  </si>
  <si>
    <t>348-C</t>
  </si>
  <si>
    <t>C-led svítidlo s krytem 1x56W, IP 20</t>
  </si>
  <si>
    <t>348-D</t>
  </si>
  <si>
    <t>D-led svítidlo s krytem 1x62W, IP 65</t>
  </si>
  <si>
    <t>348-E</t>
  </si>
  <si>
    <t>E-led svítidlo s krytem 1x22W, IP 65</t>
  </si>
  <si>
    <t>348-F</t>
  </si>
  <si>
    <t>F-led svítidlo s krytem 1x22W, IP 65</t>
  </si>
  <si>
    <t>348-G</t>
  </si>
  <si>
    <t>G-led svítidlo s krytem 1x22W, IP 20</t>
  </si>
  <si>
    <t>348-K</t>
  </si>
  <si>
    <t>K-venkovní led svítidlo 30W, na výložníku</t>
  </si>
  <si>
    <t>348-L</t>
  </si>
  <si>
    <t>L-reflektorové led  svítidlo 30W s čidlem</t>
  </si>
  <si>
    <t>905      R01</t>
  </si>
  <si>
    <t>Hzs-revize provoz.souboru a st.obj. Revize</t>
  </si>
  <si>
    <t>900      RT5</t>
  </si>
  <si>
    <t>HZS - zapravení omítek + dopojení včetně drobného materiálu</t>
  </si>
  <si>
    <t>3 -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</si>
  <si>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</si>
  <si>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</si>
  <si>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</si>
  <si>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</si>
  <si>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</si>
  <si>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</si>
  <si>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</si>
  <si>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</si>
  <si>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</si>
  <si>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</si>
  <si>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-567474279</t>
  </si>
  <si>
    <t>Průzkumné, geodetické a projektové práce projektové práce dokumentace stavby (výkresová a textová) skutečného provedení stavby</t>
  </si>
  <si>
    <t>VRN3</t>
  </si>
  <si>
    <t>Zařízení staveniště</t>
  </si>
  <si>
    <t>032103000</t>
  </si>
  <si>
    <t>Náklady na stavební buňky</t>
  </si>
  <si>
    <t>-395533514</t>
  </si>
  <si>
    <t>Zařízení staveniště vybavení staveniště náklady na stavební buňky</t>
  </si>
  <si>
    <t>032603000</t>
  </si>
  <si>
    <t>Ostatní náklady</t>
  </si>
  <si>
    <t>-1074968363</t>
  </si>
  <si>
    <t>Zařízení staveniště vybavení staveniště ostatní náklady</t>
  </si>
  <si>
    <t>039103000</t>
  </si>
  <si>
    <t>Rozebrání, bourání a odvoz zařízení staveniště</t>
  </si>
  <si>
    <t>886488001</t>
  </si>
  <si>
    <t>Zařízení staveniště zrušení zařízení staveniště rozebrání, bourání a odvoz</t>
  </si>
  <si>
    <t>VRN4</t>
  </si>
  <si>
    <t>Inženýrská činnost</t>
  </si>
  <si>
    <t>043194000</t>
  </si>
  <si>
    <t>Ostatní zkoušky</t>
  </si>
  <si>
    <t>3555987</t>
  </si>
  <si>
    <t>Inženýrská činnost zkoušky a ostatní měření zkoušky ostatní zkoušky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</si>
  <si>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</si>
  <si>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</si>
  <si>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</si>
  <si>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</si>
  <si>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</si>
  <si>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</si>
  <si>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</si>
  <si>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Kč bez DPH</t>
  </si>
  <si>
    <t>NEZPŮSOBILÉ VÝDAJE</t>
  </si>
  <si>
    <t>NEZPŮSOBILÝ VÝDAJ</t>
  </si>
  <si>
    <t>ČÁSTEČNĚ NEZPŮSOBILÝ VÝDAJ - 207 102 Kč</t>
  </si>
  <si>
    <t>Celkem nezpůsobilé výdaje</t>
  </si>
  <si>
    <t>CELKEM 1 - Architektonicko stavební řešení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</si>
</sst>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56"/>
      <name val="Trebuchet MS"/>
      <family val="2"/>
    </font>
    <font>
      <b/>
      <sz val="8"/>
      <color indexed="55"/>
      <name val="Trebuchet MS"/>
      <family val="2"/>
    </font>
    <font>
      <sz val="10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sz val="10"/>
      <color theme="1"/>
      <name val="Trebuchet MS"/>
      <family val="2"/>
    </font>
    <font>
      <b/>
      <sz val="8"/>
      <color rgb="FF969696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4" fillId="0" borderId="0" applyNumberFormat="0" applyFill="0" applyBorder="0" applyAlignment="0" applyProtection="0"/>
    <xf numFmtId="0" fontId="63" fillId="23" borderId="6" applyNumberFormat="0" applyFont="0" applyAlignment="0" applyProtection="0"/>
    <xf numFmtId="9" fontId="63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8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9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>
      <alignment horizontal="right" vertical="center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4" fontId="6" fillId="35" borderId="18" xfId="0" applyNumberFormat="1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1" xfId="0" applyFont="1" applyBorder="1" applyAlignment="1">
      <alignment horizontal="left" vertical="center"/>
    </xf>
    <xf numFmtId="0" fontId="83" fillId="0" borderId="31" xfId="0" applyFont="1" applyBorder="1" applyAlignment="1">
      <alignment vertical="center"/>
    </xf>
    <xf numFmtId="4" fontId="83" fillId="0" borderId="31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1" xfId="0" applyFont="1" applyBorder="1" applyAlignment="1">
      <alignment horizontal="left" vertical="center"/>
    </xf>
    <xf numFmtId="0" fontId="84" fillId="0" borderId="31" xfId="0" applyFont="1" applyBorder="1" applyAlignment="1">
      <alignment vertical="center"/>
    </xf>
    <xf numFmtId="4" fontId="84" fillId="0" borderId="31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4" fontId="83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175" fontId="4" fillId="0" borderId="35" xfId="0" applyNumberFormat="1" applyFont="1" applyBorder="1" applyAlignment="1" applyProtection="1">
      <alignment vertical="center"/>
      <protection locked="0"/>
    </xf>
    <xf numFmtId="4" fontId="4" fillId="0" borderId="35" xfId="0" applyNumberFormat="1" applyFont="1" applyBorder="1" applyAlignment="1" applyProtection="1">
      <alignment vertical="center"/>
      <protection locked="0"/>
    </xf>
    <xf numFmtId="0" fontId="82" fillId="0" borderId="35" xfId="0" applyFont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75" fontId="89" fillId="0" borderId="0" xfId="0" applyNumberFormat="1" applyFont="1" applyAlignment="1">
      <alignment vertical="center"/>
    </xf>
    <xf numFmtId="0" fontId="89" fillId="0" borderId="2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 wrapText="1"/>
    </xf>
    <xf numFmtId="175" fontId="89" fillId="0" borderId="0" xfId="0" applyNumberFormat="1" applyFont="1" applyBorder="1" applyAlignment="1">
      <alignment vertical="center"/>
    </xf>
    <xf numFmtId="0" fontId="102" fillId="0" borderId="35" xfId="0" applyFont="1" applyBorder="1" applyAlignment="1" applyProtection="1">
      <alignment horizontal="center" vertical="center"/>
      <protection locked="0"/>
    </xf>
    <xf numFmtId="49" fontId="102" fillId="0" borderId="35" xfId="0" applyNumberFormat="1" applyFont="1" applyBorder="1" applyAlignment="1" applyProtection="1">
      <alignment horizontal="left" vertical="center" wrapText="1"/>
      <protection locked="0"/>
    </xf>
    <xf numFmtId="0" fontId="102" fillId="0" borderId="35" xfId="0" applyFont="1" applyBorder="1" applyAlignment="1" applyProtection="1">
      <alignment horizontal="left" vertical="center" wrapText="1"/>
      <protection locked="0"/>
    </xf>
    <xf numFmtId="0" fontId="102" fillId="0" borderId="35" xfId="0" applyFont="1" applyBorder="1" applyAlignment="1" applyProtection="1">
      <alignment horizontal="center" vertical="center" wrapText="1"/>
      <protection locked="0"/>
    </xf>
    <xf numFmtId="175" fontId="102" fillId="0" borderId="35" xfId="0" applyNumberFormat="1" applyFont="1" applyBorder="1" applyAlignment="1" applyProtection="1">
      <alignment vertical="center"/>
      <protection locked="0"/>
    </xf>
    <xf numFmtId="4" fontId="102" fillId="0" borderId="35" xfId="0" applyNumberFormat="1" applyFont="1" applyBorder="1" applyAlignment="1" applyProtection="1">
      <alignment vertical="center"/>
      <protection locked="0"/>
    </xf>
    <xf numFmtId="0" fontId="102" fillId="0" borderId="13" xfId="0" applyFont="1" applyBorder="1" applyAlignment="1">
      <alignment vertical="center"/>
    </xf>
    <xf numFmtId="0" fontId="102" fillId="0" borderId="35" xfId="0" applyFont="1" applyBorder="1" applyAlignment="1">
      <alignment horizontal="left" vertical="center"/>
    </xf>
    <xf numFmtId="0" fontId="102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103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89" fillId="0" borderId="36" xfId="0" applyFont="1" applyBorder="1" applyAlignment="1">
      <alignment vertical="center"/>
    </xf>
    <xf numFmtId="0" fontId="89" fillId="0" borderId="31" xfId="0" applyFont="1" applyBorder="1" applyAlignment="1">
      <alignment vertical="center"/>
    </xf>
    <xf numFmtId="0" fontId="89" fillId="0" borderId="32" xfId="0" applyFont="1" applyBorder="1" applyAlignment="1">
      <alignment vertical="center"/>
    </xf>
    <xf numFmtId="0" fontId="4" fillId="0" borderId="0" xfId="0" applyFont="1" applyAlignment="1">
      <alignment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3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6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90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66" fillId="33" borderId="0" xfId="36" applyFill="1" applyAlignment="1" applyProtection="1">
      <alignment/>
      <protection/>
    </xf>
    <xf numFmtId="0" fontId="84" fillId="36" borderId="0" xfId="0" applyFont="1" applyFill="1" applyAlignment="1">
      <alignment vertical="center"/>
    </xf>
    <xf numFmtId="0" fontId="107" fillId="36" borderId="0" xfId="0" applyFont="1" applyFill="1" applyAlignment="1">
      <alignment vertical="center"/>
    </xf>
    <xf numFmtId="4" fontId="4" fillId="0" borderId="0" xfId="0" applyNumberFormat="1" applyFont="1" applyAlignment="1">
      <alignment/>
    </xf>
    <xf numFmtId="0" fontId="83" fillId="36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36" borderId="0" xfId="0" applyFont="1" applyFill="1" applyAlignment="1">
      <alignment vertical="center"/>
    </xf>
    <xf numFmtId="4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84" fillId="0" borderId="31" xfId="0" applyFont="1" applyFill="1" applyBorder="1" applyAlignment="1">
      <alignment horizontal="left" vertical="center"/>
    </xf>
    <xf numFmtId="0" fontId="84" fillId="0" borderId="31" xfId="0" applyFont="1" applyFill="1" applyBorder="1" applyAlignment="1">
      <alignment vertical="center"/>
    </xf>
    <xf numFmtId="4" fontId="84" fillId="0" borderId="31" xfId="0" applyNumberFormat="1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82" fillId="36" borderId="35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center" vertical="center"/>
    </xf>
    <xf numFmtId="174" fontId="82" fillId="36" borderId="0" xfId="0" applyNumberFormat="1" applyFont="1" applyFill="1" applyBorder="1" applyAlignment="1">
      <alignment vertical="center"/>
    </xf>
    <xf numFmtId="174" fontId="82" fillId="36" borderId="25" xfId="0" applyNumberFormat="1" applyFont="1" applyFill="1" applyBorder="1" applyAlignment="1">
      <alignment vertical="center"/>
    </xf>
    <xf numFmtId="0" fontId="63" fillId="0" borderId="37" xfId="0" applyFont="1" applyBorder="1" applyAlignment="1">
      <alignment/>
    </xf>
    <xf numFmtId="0" fontId="63" fillId="0" borderId="37" xfId="0" applyFont="1" applyBorder="1" applyAlignment="1">
      <alignment horizontal="left" vertical="center"/>
    </xf>
    <xf numFmtId="4" fontId="63" fillId="0" borderId="37" xfId="0" applyNumberFormat="1" applyFont="1" applyBorder="1" applyAlignment="1">
      <alignment vertical="center"/>
    </xf>
    <xf numFmtId="4" fontId="63" fillId="0" borderId="37" xfId="0" applyNumberFormat="1" applyFont="1" applyBorder="1" applyAlignment="1">
      <alignment/>
    </xf>
    <xf numFmtId="0" fontId="108" fillId="0" borderId="31" xfId="0" applyFont="1" applyBorder="1" applyAlignment="1">
      <alignment horizontal="left" vertical="center"/>
    </xf>
    <xf numFmtId="0" fontId="63" fillId="0" borderId="37" xfId="0" applyFont="1" applyFill="1" applyBorder="1" applyAlignment="1">
      <alignment horizontal="left" vertical="center"/>
    </xf>
    <xf numFmtId="4" fontId="63" fillId="0" borderId="37" xfId="0" applyNumberFormat="1" applyFont="1" applyFill="1" applyBorder="1" applyAlignment="1">
      <alignment vertical="center"/>
    </xf>
    <xf numFmtId="3" fontId="63" fillId="0" borderId="37" xfId="0" applyNumberFormat="1" applyFont="1" applyFill="1" applyBorder="1" applyAlignment="1">
      <alignment horizontal="right"/>
    </xf>
    <xf numFmtId="0" fontId="63" fillId="0" borderId="0" xfId="0" applyFont="1" applyAlignment="1">
      <alignment/>
    </xf>
    <xf numFmtId="3" fontId="65" fillId="0" borderId="37" xfId="0" applyNumberFormat="1" applyFont="1" applyFill="1" applyBorder="1" applyAlignment="1">
      <alignment/>
    </xf>
    <xf numFmtId="0" fontId="91" fillId="37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09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106" fillId="33" borderId="0" xfId="36" applyFont="1" applyFill="1" applyAlignment="1" applyProtection="1">
      <alignment vertical="center"/>
      <protection/>
    </xf>
    <xf numFmtId="0" fontId="9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E54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24F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35D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B2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5E54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F24F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635D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DFB2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zoomScalePageLayoutView="0" workbookViewId="0" topLeftCell="A1">
      <pane ySplit="1" topLeftCell="A15" activePane="bottomLeft" state="frozen"/>
      <selection pane="topLeft" activeCell="A1" sqref="A1"/>
      <selection pane="bottomLeft" activeCell="AN53" sqref="AN53:AP53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22.0039062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14" t="s">
        <v>0</v>
      </c>
      <c r="B1" s="215"/>
      <c r="C1" s="215"/>
      <c r="D1" s="216" t="s">
        <v>1</v>
      </c>
      <c r="E1" s="215"/>
      <c r="F1" s="215"/>
      <c r="G1" s="215"/>
      <c r="H1" s="215"/>
      <c r="I1" s="215"/>
      <c r="J1" s="215"/>
      <c r="K1" s="217" t="s">
        <v>1257</v>
      </c>
      <c r="L1" s="217"/>
      <c r="M1" s="217"/>
      <c r="N1" s="217"/>
      <c r="O1" s="217"/>
      <c r="P1" s="217"/>
      <c r="Q1" s="217"/>
      <c r="R1" s="217"/>
      <c r="S1" s="217"/>
      <c r="T1" s="215"/>
      <c r="U1" s="215"/>
      <c r="V1" s="215"/>
      <c r="W1" s="217" t="s">
        <v>1258</v>
      </c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2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8" t="s">
        <v>6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S4" s="18" t="s">
        <v>12</v>
      </c>
    </row>
    <row r="5" spans="2:71" ht="14.25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5" t="s">
        <v>14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3"/>
      <c r="AQ5" s="25"/>
      <c r="BS5" s="18" t="s">
        <v>7</v>
      </c>
    </row>
    <row r="6" spans="2:71" ht="36.75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277" t="s">
        <v>16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3"/>
      <c r="AQ6" s="25"/>
      <c r="BS6" s="18" t="s">
        <v>17</v>
      </c>
    </row>
    <row r="7" spans="2:71" ht="14.25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3</v>
      </c>
      <c r="AO7" s="23"/>
      <c r="AP7" s="23"/>
      <c r="AQ7" s="25"/>
      <c r="BS7" s="18" t="s">
        <v>20</v>
      </c>
    </row>
    <row r="8" spans="2:71" ht="14.25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28" t="s">
        <v>24</v>
      </c>
      <c r="AO8" s="23"/>
      <c r="AP8" s="23"/>
      <c r="AQ8" s="25"/>
      <c r="BS8" s="18" t="s">
        <v>25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S9" s="18" t="s">
        <v>26</v>
      </c>
    </row>
    <row r="10" spans="2:71" ht="14.25" customHeight="1">
      <c r="B10" s="22"/>
      <c r="C10" s="23"/>
      <c r="D10" s="30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28</v>
      </c>
      <c r="AL10" s="23"/>
      <c r="AM10" s="23"/>
      <c r="AN10" s="28" t="s">
        <v>3</v>
      </c>
      <c r="AO10" s="23"/>
      <c r="AP10" s="23"/>
      <c r="AQ10" s="25"/>
      <c r="BS10" s="18" t="s">
        <v>17</v>
      </c>
    </row>
    <row r="11" spans="2:71" ht="18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3</v>
      </c>
      <c r="AO11" s="23"/>
      <c r="AP11" s="23"/>
      <c r="AQ11" s="25"/>
      <c r="BS11" s="18" t="s">
        <v>17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S12" s="18" t="s">
        <v>17</v>
      </c>
    </row>
    <row r="13" spans="2:71" ht="14.25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28</v>
      </c>
      <c r="AL13" s="23"/>
      <c r="AM13" s="23"/>
      <c r="AN13" s="28" t="s">
        <v>3</v>
      </c>
      <c r="AO13" s="23"/>
      <c r="AP13" s="23"/>
      <c r="AQ13" s="25"/>
      <c r="BS13" s="18" t="s">
        <v>17</v>
      </c>
    </row>
    <row r="14" spans="2:71" ht="15">
      <c r="B14" s="22"/>
      <c r="C14" s="23"/>
      <c r="D14" s="23"/>
      <c r="E14" s="28" t="s">
        <v>32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0" t="s">
        <v>30</v>
      </c>
      <c r="AL14" s="23"/>
      <c r="AM14" s="23"/>
      <c r="AN14" s="28" t="s">
        <v>3</v>
      </c>
      <c r="AO14" s="23"/>
      <c r="AP14" s="23"/>
      <c r="AQ14" s="25"/>
      <c r="BS14" s="18" t="s">
        <v>17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S15" s="18" t="s">
        <v>4</v>
      </c>
    </row>
    <row r="16" spans="2:71" ht="14.25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28</v>
      </c>
      <c r="AL16" s="23"/>
      <c r="AM16" s="23"/>
      <c r="AN16" s="28" t="s">
        <v>3</v>
      </c>
      <c r="AO16" s="23"/>
      <c r="AP16" s="23"/>
      <c r="AQ16" s="25"/>
      <c r="BS16" s="18" t="s">
        <v>4</v>
      </c>
    </row>
    <row r="17" spans="2:71" ht="18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3</v>
      </c>
      <c r="AO17" s="23"/>
      <c r="AP17" s="23"/>
      <c r="AQ17" s="25"/>
      <c r="BS17" s="18" t="s">
        <v>35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S18" s="18" t="s">
        <v>7</v>
      </c>
    </row>
    <row r="19" spans="2:71" ht="14.25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S19" s="18" t="s">
        <v>7</v>
      </c>
    </row>
    <row r="20" spans="2:71" ht="22.5" customHeight="1">
      <c r="B20" s="22"/>
      <c r="C20" s="23"/>
      <c r="D20" s="23"/>
      <c r="E20" s="278" t="s">
        <v>3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3"/>
      <c r="AP20" s="23"/>
      <c r="AQ20" s="25"/>
      <c r="BS20" s="18" t="s">
        <v>4</v>
      </c>
    </row>
    <row r="21" spans="2:43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</row>
    <row r="22" spans="2:43" ht="6.75" customHeight="1">
      <c r="B22" s="22"/>
      <c r="C22" s="23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3"/>
      <c r="AQ22" s="25"/>
    </row>
    <row r="23" spans="2:43" s="1" customFormat="1" ht="25.5" customHeight="1">
      <c r="B23" s="32"/>
      <c r="C23" s="33"/>
      <c r="D23" s="34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79"/>
      <c r="AL23" s="280"/>
      <c r="AM23" s="280"/>
      <c r="AN23" s="280"/>
      <c r="AO23" s="280"/>
      <c r="AP23" s="33"/>
      <c r="AQ23" s="36"/>
    </row>
    <row r="24" spans="2:43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</row>
    <row r="25" spans="2:43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81" t="s">
        <v>38</v>
      </c>
      <c r="M25" s="261"/>
      <c r="N25" s="261"/>
      <c r="O25" s="261"/>
      <c r="P25" s="33"/>
      <c r="Q25" s="33"/>
      <c r="R25" s="33"/>
      <c r="S25" s="33"/>
      <c r="T25" s="33"/>
      <c r="U25" s="33"/>
      <c r="V25" s="33"/>
      <c r="W25" s="281" t="s">
        <v>39</v>
      </c>
      <c r="X25" s="261"/>
      <c r="Y25" s="261"/>
      <c r="Z25" s="261"/>
      <c r="AA25" s="261"/>
      <c r="AB25" s="261"/>
      <c r="AC25" s="261"/>
      <c r="AD25" s="261"/>
      <c r="AE25" s="261"/>
      <c r="AF25" s="33"/>
      <c r="AG25" s="33"/>
      <c r="AH25" s="33"/>
      <c r="AI25" s="33"/>
      <c r="AJ25" s="33"/>
      <c r="AK25" s="281" t="s">
        <v>40</v>
      </c>
      <c r="AL25" s="261"/>
      <c r="AM25" s="261"/>
      <c r="AN25" s="261"/>
      <c r="AO25" s="261"/>
      <c r="AP25" s="33"/>
      <c r="AQ25" s="36"/>
    </row>
    <row r="26" spans="2:43" s="2" customFormat="1" ht="14.25" customHeight="1">
      <c r="B26" s="38"/>
      <c r="C26" s="39"/>
      <c r="D26" s="40" t="s">
        <v>41</v>
      </c>
      <c r="E26" s="39"/>
      <c r="F26" s="40" t="s">
        <v>42</v>
      </c>
      <c r="G26" s="39"/>
      <c r="H26" s="39"/>
      <c r="I26" s="39"/>
      <c r="J26" s="39"/>
      <c r="K26" s="39"/>
      <c r="L26" s="266">
        <v>0.21</v>
      </c>
      <c r="M26" s="267"/>
      <c r="N26" s="267"/>
      <c r="O26" s="267"/>
      <c r="P26" s="39"/>
      <c r="Q26" s="39"/>
      <c r="R26" s="39"/>
      <c r="S26" s="39"/>
      <c r="T26" s="39"/>
      <c r="U26" s="39"/>
      <c r="V26" s="39"/>
      <c r="W26" s="268">
        <f>ROUND(AZ51,2)</f>
        <v>0</v>
      </c>
      <c r="X26" s="267"/>
      <c r="Y26" s="267"/>
      <c r="Z26" s="267"/>
      <c r="AA26" s="267"/>
      <c r="AB26" s="267"/>
      <c r="AC26" s="267"/>
      <c r="AD26" s="267"/>
      <c r="AE26" s="267"/>
      <c r="AF26" s="39"/>
      <c r="AG26" s="39"/>
      <c r="AH26" s="39"/>
      <c r="AI26" s="39"/>
      <c r="AJ26" s="39"/>
      <c r="AK26" s="268"/>
      <c r="AL26" s="267"/>
      <c r="AM26" s="267"/>
      <c r="AN26" s="267"/>
      <c r="AO26" s="267"/>
      <c r="AP26" s="39"/>
      <c r="AQ26" s="41"/>
    </row>
    <row r="27" spans="2:43" s="2" customFormat="1" ht="14.25" customHeight="1">
      <c r="B27" s="38"/>
      <c r="C27" s="39"/>
      <c r="D27" s="39"/>
      <c r="E27" s="39"/>
      <c r="F27" s="40" t="s">
        <v>43</v>
      </c>
      <c r="G27" s="39"/>
      <c r="H27" s="39"/>
      <c r="I27" s="39"/>
      <c r="J27" s="39"/>
      <c r="K27" s="39"/>
      <c r="L27" s="266">
        <v>0.15</v>
      </c>
      <c r="M27" s="267"/>
      <c r="N27" s="267"/>
      <c r="O27" s="267"/>
      <c r="P27" s="39"/>
      <c r="Q27" s="39"/>
      <c r="R27" s="39"/>
      <c r="S27" s="39"/>
      <c r="T27" s="39"/>
      <c r="U27" s="39"/>
      <c r="V27" s="39"/>
      <c r="W27" s="268">
        <f>ROUND(BA51,2)</f>
        <v>0</v>
      </c>
      <c r="X27" s="267"/>
      <c r="Y27" s="267"/>
      <c r="Z27" s="267"/>
      <c r="AA27" s="267"/>
      <c r="AB27" s="267"/>
      <c r="AC27" s="267"/>
      <c r="AD27" s="267"/>
      <c r="AE27" s="267"/>
      <c r="AF27" s="39"/>
      <c r="AG27" s="39"/>
      <c r="AH27" s="39"/>
      <c r="AI27" s="39"/>
      <c r="AJ27" s="39"/>
      <c r="AK27" s="268">
        <f>ROUND(AW51,2)</f>
        <v>0</v>
      </c>
      <c r="AL27" s="267"/>
      <c r="AM27" s="267"/>
      <c r="AN27" s="267"/>
      <c r="AO27" s="267"/>
      <c r="AP27" s="39"/>
      <c r="AQ27" s="41"/>
    </row>
    <row r="28" spans="2:43" s="2" customFormat="1" ht="14.25" customHeight="1" hidden="1">
      <c r="B28" s="38"/>
      <c r="C28" s="39"/>
      <c r="D28" s="39"/>
      <c r="E28" s="39"/>
      <c r="F28" s="40" t="s">
        <v>44</v>
      </c>
      <c r="G28" s="39"/>
      <c r="H28" s="39"/>
      <c r="I28" s="39"/>
      <c r="J28" s="39"/>
      <c r="K28" s="39"/>
      <c r="L28" s="266">
        <v>0.21</v>
      </c>
      <c r="M28" s="267"/>
      <c r="N28" s="267"/>
      <c r="O28" s="267"/>
      <c r="P28" s="39"/>
      <c r="Q28" s="39"/>
      <c r="R28" s="39"/>
      <c r="S28" s="39"/>
      <c r="T28" s="39"/>
      <c r="U28" s="39"/>
      <c r="V28" s="39"/>
      <c r="W28" s="268">
        <f>ROUND(BB51,2)</f>
        <v>0</v>
      </c>
      <c r="X28" s="267"/>
      <c r="Y28" s="267"/>
      <c r="Z28" s="267"/>
      <c r="AA28" s="267"/>
      <c r="AB28" s="267"/>
      <c r="AC28" s="267"/>
      <c r="AD28" s="267"/>
      <c r="AE28" s="267"/>
      <c r="AF28" s="39"/>
      <c r="AG28" s="39"/>
      <c r="AH28" s="39"/>
      <c r="AI28" s="39"/>
      <c r="AJ28" s="39"/>
      <c r="AK28" s="268">
        <v>0</v>
      </c>
      <c r="AL28" s="267"/>
      <c r="AM28" s="267"/>
      <c r="AN28" s="267"/>
      <c r="AO28" s="267"/>
      <c r="AP28" s="39"/>
      <c r="AQ28" s="41"/>
    </row>
    <row r="29" spans="2:43" s="2" customFormat="1" ht="14.25" customHeight="1" hidden="1">
      <c r="B29" s="38"/>
      <c r="C29" s="39"/>
      <c r="D29" s="39"/>
      <c r="E29" s="39"/>
      <c r="F29" s="40" t="s">
        <v>45</v>
      </c>
      <c r="G29" s="39"/>
      <c r="H29" s="39"/>
      <c r="I29" s="39"/>
      <c r="J29" s="39"/>
      <c r="K29" s="39"/>
      <c r="L29" s="266">
        <v>0.15</v>
      </c>
      <c r="M29" s="267"/>
      <c r="N29" s="267"/>
      <c r="O29" s="267"/>
      <c r="P29" s="39"/>
      <c r="Q29" s="39"/>
      <c r="R29" s="39"/>
      <c r="S29" s="39"/>
      <c r="T29" s="39"/>
      <c r="U29" s="39"/>
      <c r="V29" s="39"/>
      <c r="W29" s="268">
        <f>ROUND(BC51,2)</f>
        <v>0</v>
      </c>
      <c r="X29" s="267"/>
      <c r="Y29" s="267"/>
      <c r="Z29" s="267"/>
      <c r="AA29" s="267"/>
      <c r="AB29" s="267"/>
      <c r="AC29" s="267"/>
      <c r="AD29" s="267"/>
      <c r="AE29" s="267"/>
      <c r="AF29" s="39"/>
      <c r="AG29" s="39"/>
      <c r="AH29" s="39"/>
      <c r="AI29" s="39"/>
      <c r="AJ29" s="39"/>
      <c r="AK29" s="268">
        <v>0</v>
      </c>
      <c r="AL29" s="267"/>
      <c r="AM29" s="267"/>
      <c r="AN29" s="267"/>
      <c r="AO29" s="267"/>
      <c r="AP29" s="39"/>
      <c r="AQ29" s="41"/>
    </row>
    <row r="30" spans="2:43" s="2" customFormat="1" ht="14.25" customHeight="1" hidden="1">
      <c r="B30" s="38"/>
      <c r="C30" s="39"/>
      <c r="D30" s="39"/>
      <c r="E30" s="39"/>
      <c r="F30" s="40" t="s">
        <v>46</v>
      </c>
      <c r="G30" s="39"/>
      <c r="H30" s="39"/>
      <c r="I30" s="39"/>
      <c r="J30" s="39"/>
      <c r="K30" s="39"/>
      <c r="L30" s="266">
        <v>0</v>
      </c>
      <c r="M30" s="267"/>
      <c r="N30" s="267"/>
      <c r="O30" s="267"/>
      <c r="P30" s="39"/>
      <c r="Q30" s="39"/>
      <c r="R30" s="39"/>
      <c r="S30" s="39"/>
      <c r="T30" s="39"/>
      <c r="U30" s="39"/>
      <c r="V30" s="39"/>
      <c r="W30" s="268">
        <f>ROUND(BD51,2)</f>
        <v>0</v>
      </c>
      <c r="X30" s="267"/>
      <c r="Y30" s="267"/>
      <c r="Z30" s="267"/>
      <c r="AA30" s="267"/>
      <c r="AB30" s="267"/>
      <c r="AC30" s="267"/>
      <c r="AD30" s="267"/>
      <c r="AE30" s="267"/>
      <c r="AF30" s="39"/>
      <c r="AG30" s="39"/>
      <c r="AH30" s="39"/>
      <c r="AI30" s="39"/>
      <c r="AJ30" s="39"/>
      <c r="AK30" s="268">
        <v>0</v>
      </c>
      <c r="AL30" s="267"/>
      <c r="AM30" s="267"/>
      <c r="AN30" s="267"/>
      <c r="AO30" s="267"/>
      <c r="AP30" s="39"/>
      <c r="AQ30" s="41"/>
    </row>
    <row r="31" spans="2:43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</row>
    <row r="32" spans="2:43" s="1" customFormat="1" ht="25.5" customHeight="1">
      <c r="B32" s="32"/>
      <c r="C32" s="42"/>
      <c r="D32" s="43" t="s">
        <v>47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48</v>
      </c>
      <c r="U32" s="44"/>
      <c r="V32" s="44"/>
      <c r="W32" s="44"/>
      <c r="X32" s="269" t="s">
        <v>49</v>
      </c>
      <c r="Y32" s="270"/>
      <c r="Z32" s="270"/>
      <c r="AA32" s="270"/>
      <c r="AB32" s="270"/>
      <c r="AC32" s="44"/>
      <c r="AD32" s="44"/>
      <c r="AE32" s="44"/>
      <c r="AF32" s="44"/>
      <c r="AG32" s="44"/>
      <c r="AH32" s="44"/>
      <c r="AI32" s="44"/>
      <c r="AJ32" s="44"/>
      <c r="AK32" s="271">
        <f>SUM(AK23:AK30)</f>
        <v>0</v>
      </c>
      <c r="AL32" s="270"/>
      <c r="AM32" s="270"/>
      <c r="AN32" s="270"/>
      <c r="AO32" s="272"/>
      <c r="AP32" s="42"/>
      <c r="AQ32" s="46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50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0132016</v>
      </c>
      <c r="AR41" s="53"/>
    </row>
    <row r="42" spans="2:44" s="4" customFormat="1" ht="36.75" customHeight="1">
      <c r="B42" s="55"/>
      <c r="C42" s="56" t="s">
        <v>15</v>
      </c>
      <c r="L42" s="273" t="str">
        <f>K6</f>
        <v>Úspora energií v objektu společnosti KAJA s.r.o., Prostějov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R42" s="55"/>
    </row>
    <row r="43" spans="2:44" s="1" customFormat="1" ht="6.75" customHeight="1">
      <c r="B43" s="32"/>
      <c r="AR43" s="32"/>
    </row>
    <row r="44" spans="2:44" s="1" customFormat="1" ht="15">
      <c r="B44" s="32"/>
      <c r="C44" s="54" t="s">
        <v>21</v>
      </c>
      <c r="L44" s="57" t="str">
        <f>IF(K8="","",K8)</f>
        <v>Prostějov</v>
      </c>
      <c r="AI44" s="54" t="s">
        <v>23</v>
      </c>
      <c r="AM44" s="255" t="str">
        <f>IF(AN8="","",AN8)</f>
        <v>26. 1. 2016</v>
      </c>
      <c r="AN44" s="256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4" t="s">
        <v>27</v>
      </c>
      <c r="L46" s="3" t="str">
        <f>IF(E11="","",E11)</f>
        <v>KAJA s.r.o., Vrahovická 711, Prostějov</v>
      </c>
      <c r="AI46" s="54" t="s">
        <v>33</v>
      </c>
      <c r="AM46" s="257" t="str">
        <f>IF(E17="","",E17)</f>
        <v>Ing. Ivana Hynková</v>
      </c>
      <c r="AN46" s="256"/>
      <c r="AO46" s="256"/>
      <c r="AP46" s="256"/>
      <c r="AR46" s="32"/>
      <c r="AS46" s="258" t="s">
        <v>51</v>
      </c>
      <c r="AT46" s="259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31</v>
      </c>
      <c r="L47" s="3" t="str">
        <f>IF(E14="","",E14)</f>
        <v>dle výběru</v>
      </c>
      <c r="AR47" s="32"/>
      <c r="AS47" s="260"/>
      <c r="AT47" s="261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60"/>
      <c r="AT48" s="261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62" t="s">
        <v>52</v>
      </c>
      <c r="D49" s="263"/>
      <c r="E49" s="263"/>
      <c r="F49" s="263"/>
      <c r="G49" s="263"/>
      <c r="H49" s="63"/>
      <c r="I49" s="264" t="s">
        <v>53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5" t="s">
        <v>54</v>
      </c>
      <c r="AH49" s="263"/>
      <c r="AI49" s="263"/>
      <c r="AJ49" s="263"/>
      <c r="AK49" s="263"/>
      <c r="AL49" s="263"/>
      <c r="AM49" s="263"/>
      <c r="AN49" s="264" t="s">
        <v>55</v>
      </c>
      <c r="AO49" s="263"/>
      <c r="AP49" s="263"/>
      <c r="AQ49" s="64" t="s">
        <v>56</v>
      </c>
      <c r="AR49" s="32"/>
      <c r="AS49" s="65" t="s">
        <v>57</v>
      </c>
      <c r="AT49" s="66" t="s">
        <v>58</v>
      </c>
      <c r="AU49" s="66" t="s">
        <v>59</v>
      </c>
      <c r="AV49" s="66" t="s">
        <v>60</v>
      </c>
      <c r="AW49" s="66" t="s">
        <v>61</v>
      </c>
      <c r="AX49" s="66" t="s">
        <v>62</v>
      </c>
      <c r="AY49" s="66" t="s">
        <v>63</v>
      </c>
      <c r="AZ49" s="66" t="s">
        <v>64</v>
      </c>
      <c r="BA49" s="66" t="s">
        <v>65</v>
      </c>
      <c r="BB49" s="66" t="s">
        <v>66</v>
      </c>
      <c r="BC49" s="66" t="s">
        <v>67</v>
      </c>
      <c r="BD49" s="67" t="s">
        <v>68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69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53"/>
      <c r="AH51" s="253"/>
      <c r="AI51" s="253"/>
      <c r="AJ51" s="253"/>
      <c r="AK51" s="253"/>
      <c r="AL51" s="253"/>
      <c r="AM51" s="253"/>
      <c r="AN51" s="254"/>
      <c r="AO51" s="254"/>
      <c r="AP51" s="254"/>
      <c r="AQ51" s="71" t="s">
        <v>3</v>
      </c>
      <c r="AR51" s="55"/>
      <c r="AS51" s="72">
        <f>ROUND(SUM(AS52:AS54),2)</f>
        <v>0</v>
      </c>
      <c r="AT51" s="73">
        <f>ROUND(SUM(AV51:AW51),2)</f>
        <v>0</v>
      </c>
      <c r="AU51" s="74">
        <f>ROUND(SUM(AU52:AU54),5)</f>
        <v>2623.08954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ROUND(SUM(AZ52:AZ54),2)</f>
        <v>0</v>
      </c>
      <c r="BA51" s="73">
        <f>ROUND(SUM(BA52:BA54),2)</f>
        <v>0</v>
      </c>
      <c r="BB51" s="73">
        <f>ROUND(SUM(BB52:BB54),2)</f>
        <v>0</v>
      </c>
      <c r="BC51" s="73">
        <f>ROUND(SUM(BC52:BC54),2)</f>
        <v>0</v>
      </c>
      <c r="BD51" s="75">
        <f>ROUND(SUM(BD52:BD54),2)</f>
        <v>0</v>
      </c>
      <c r="BS51" s="56" t="s">
        <v>70</v>
      </c>
      <c r="BT51" s="56" t="s">
        <v>71</v>
      </c>
      <c r="BU51" s="76" t="s">
        <v>72</v>
      </c>
      <c r="BV51" s="56" t="s">
        <v>73</v>
      </c>
      <c r="BW51" s="56" t="s">
        <v>5</v>
      </c>
      <c r="BX51" s="56" t="s">
        <v>74</v>
      </c>
      <c r="CL51" s="56" t="s">
        <v>3</v>
      </c>
    </row>
    <row r="52" spans="1:91" s="5" customFormat="1" ht="27" customHeight="1">
      <c r="A52" s="213" t="s">
        <v>1259</v>
      </c>
      <c r="B52" s="77"/>
      <c r="C52" s="78"/>
      <c r="D52" s="252" t="s">
        <v>20</v>
      </c>
      <c r="E52" s="251"/>
      <c r="F52" s="251"/>
      <c r="G52" s="251"/>
      <c r="H52" s="251"/>
      <c r="I52" s="79"/>
      <c r="J52" s="252" t="s">
        <v>75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0"/>
      <c r="AH52" s="251"/>
      <c r="AI52" s="251"/>
      <c r="AJ52" s="251"/>
      <c r="AK52" s="251"/>
      <c r="AL52" s="251"/>
      <c r="AM52" s="251"/>
      <c r="AN52" s="250"/>
      <c r="AO52" s="251"/>
      <c r="AP52" s="251"/>
      <c r="AQ52" s="80" t="s">
        <v>76</v>
      </c>
      <c r="AR52" s="77"/>
      <c r="AS52" s="81">
        <v>0</v>
      </c>
      <c r="AT52" s="82">
        <f>ROUND(SUM(AV52:AW52),2)</f>
        <v>0</v>
      </c>
      <c r="AU52" s="83">
        <f>'1 - Architektonicko stave...'!P77</f>
        <v>2623.089536</v>
      </c>
      <c r="AV52" s="82">
        <f>'1 - Architektonicko stave...'!J30</f>
        <v>0</v>
      </c>
      <c r="AW52" s="82">
        <f>'1 - Architektonicko stave...'!J31</f>
        <v>0</v>
      </c>
      <c r="AX52" s="82">
        <f>'1 - Architektonicko stave...'!J32</f>
        <v>0</v>
      </c>
      <c r="AY52" s="82">
        <f>'1 - Architektonicko stave...'!J33</f>
        <v>0</v>
      </c>
      <c r="AZ52" s="82">
        <f>'1 - Architektonicko stave...'!F30</f>
        <v>0</v>
      </c>
      <c r="BA52" s="82">
        <f>'1 - Architektonicko stave...'!F31</f>
        <v>0</v>
      </c>
      <c r="BB52" s="82">
        <f>'1 - Architektonicko stave...'!F32</f>
        <v>0</v>
      </c>
      <c r="BC52" s="82">
        <f>'1 - Architektonicko stave...'!F33</f>
        <v>0</v>
      </c>
      <c r="BD52" s="84">
        <f>'1 - Architektonicko stave...'!F34</f>
        <v>0</v>
      </c>
      <c r="BT52" s="85" t="s">
        <v>20</v>
      </c>
      <c r="BV52" s="85" t="s">
        <v>73</v>
      </c>
      <c r="BW52" s="85" t="s">
        <v>77</v>
      </c>
      <c r="BX52" s="85" t="s">
        <v>5</v>
      </c>
      <c r="CL52" s="85" t="s">
        <v>3</v>
      </c>
      <c r="CM52" s="85" t="s">
        <v>78</v>
      </c>
    </row>
    <row r="53" spans="1:91" s="5" customFormat="1" ht="27" customHeight="1">
      <c r="A53" s="213" t="s">
        <v>1259</v>
      </c>
      <c r="B53" s="77"/>
      <c r="C53" s="78"/>
      <c r="D53" s="252" t="s">
        <v>78</v>
      </c>
      <c r="E53" s="251"/>
      <c r="F53" s="251"/>
      <c r="G53" s="251"/>
      <c r="H53" s="251"/>
      <c r="I53" s="79"/>
      <c r="J53" s="252" t="s">
        <v>79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0"/>
      <c r="AH53" s="251"/>
      <c r="AI53" s="251"/>
      <c r="AJ53" s="251"/>
      <c r="AK53" s="251"/>
      <c r="AL53" s="251"/>
      <c r="AM53" s="251"/>
      <c r="AN53" s="250"/>
      <c r="AO53" s="251"/>
      <c r="AP53" s="251"/>
      <c r="AQ53" s="80" t="s">
        <v>76</v>
      </c>
      <c r="AR53" s="77"/>
      <c r="AS53" s="81">
        <v>0</v>
      </c>
      <c r="AT53" s="82">
        <f>ROUND(SUM(AV53:AW53),2)</f>
        <v>0</v>
      </c>
      <c r="AU53" s="83">
        <f>'2 - Elektroinstalace'!P78</f>
        <v>0</v>
      </c>
      <c r="AV53" s="82">
        <f>'2 - Elektroinstalace'!J30</f>
        <v>0</v>
      </c>
      <c r="AW53" s="82">
        <f>'2 - Elektroinstalace'!J31</f>
        <v>0</v>
      </c>
      <c r="AX53" s="82">
        <f>'2 - Elektroinstalace'!J32</f>
        <v>0</v>
      </c>
      <c r="AY53" s="82">
        <f>'2 - Elektroinstalace'!J33</f>
        <v>0</v>
      </c>
      <c r="AZ53" s="82">
        <f>'2 - Elektroinstalace'!F30</f>
        <v>0</v>
      </c>
      <c r="BA53" s="82">
        <f>'2 - Elektroinstalace'!F31</f>
        <v>0</v>
      </c>
      <c r="BB53" s="82">
        <f>'2 - Elektroinstalace'!F32</f>
        <v>0</v>
      </c>
      <c r="BC53" s="82">
        <f>'2 - Elektroinstalace'!F33</f>
        <v>0</v>
      </c>
      <c r="BD53" s="84">
        <f>'2 - Elektroinstalace'!F34</f>
        <v>0</v>
      </c>
      <c r="BT53" s="85" t="s">
        <v>20</v>
      </c>
      <c r="BV53" s="85" t="s">
        <v>73</v>
      </c>
      <c r="BW53" s="85" t="s">
        <v>80</v>
      </c>
      <c r="BX53" s="85" t="s">
        <v>5</v>
      </c>
      <c r="CL53" s="85" t="s">
        <v>3</v>
      </c>
      <c r="CM53" s="85" t="s">
        <v>78</v>
      </c>
    </row>
    <row r="54" spans="1:91" s="5" customFormat="1" ht="27" customHeight="1">
      <c r="A54" s="213" t="s">
        <v>1259</v>
      </c>
      <c r="B54" s="77"/>
      <c r="C54" s="78"/>
      <c r="D54" s="252" t="s">
        <v>81</v>
      </c>
      <c r="E54" s="251"/>
      <c r="F54" s="251"/>
      <c r="G54" s="251"/>
      <c r="H54" s="251"/>
      <c r="I54" s="79"/>
      <c r="J54" s="252" t="s">
        <v>82</v>
      </c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0"/>
      <c r="AH54" s="251"/>
      <c r="AI54" s="251"/>
      <c r="AJ54" s="251"/>
      <c r="AK54" s="251"/>
      <c r="AL54" s="251"/>
      <c r="AM54" s="251"/>
      <c r="AN54" s="250">
        <f>SUM(AG54,AT54)</f>
        <v>0</v>
      </c>
      <c r="AO54" s="251"/>
      <c r="AP54" s="251"/>
      <c r="AQ54" s="80" t="s">
        <v>76</v>
      </c>
      <c r="AR54" s="221" t="s">
        <v>1266</v>
      </c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86">
        <f>'3 - Vedlejší rozpočtové n...'!F33</f>
        <v>0</v>
      </c>
      <c r="BD54" s="87">
        <f>'3 - Vedlejší rozpočtové n...'!F34</f>
        <v>0</v>
      </c>
      <c r="BT54" s="85" t="s">
        <v>20</v>
      </c>
      <c r="BV54" s="85" t="s">
        <v>73</v>
      </c>
      <c r="BW54" s="85" t="s">
        <v>83</v>
      </c>
      <c r="BX54" s="85" t="s">
        <v>5</v>
      </c>
      <c r="CL54" s="85" t="s">
        <v>3</v>
      </c>
      <c r="CM54" s="85" t="s">
        <v>78</v>
      </c>
    </row>
    <row r="55" spans="2:44" s="1" customFormat="1" ht="30" customHeight="1">
      <c r="B55" s="32"/>
      <c r="AR55" s="32"/>
    </row>
    <row r="56" spans="2:44" s="1" customFormat="1" ht="6.75" customHeight="1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32"/>
    </row>
  </sheetData>
  <sheetProtection/>
  <mergeCells count="47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42:AO42"/>
    <mergeCell ref="L28:O28"/>
    <mergeCell ref="W28:AE28"/>
    <mergeCell ref="AK28:AO28"/>
    <mergeCell ref="L29:O29"/>
    <mergeCell ref="W29:AE29"/>
    <mergeCell ref="AK29:AO29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J52:AF52"/>
    <mergeCell ref="AN53:AP53"/>
    <mergeCell ref="AG53:AM53"/>
    <mergeCell ref="D53:H53"/>
    <mergeCell ref="J53:AF53"/>
    <mergeCell ref="AM44:AN44"/>
    <mergeCell ref="AM46:AP46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Architektonicko stave...'!C2" tooltip="1 - Architektonicko stave..." display="/"/>
    <hyperlink ref="A53" location="'2 - Elektroinstalace'!C2" tooltip="2 - Elektroinstalace" display="/"/>
    <hyperlink ref="A54" location="'3 - Vedlejší rozpočtové n...'!C2" tooltip="3 - Vedlejší rozpočtové 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6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5"/>
  <sheetViews>
    <sheetView showGridLines="0" zoomScalePageLayoutView="0" workbookViewId="0" topLeftCell="A1">
      <pane ySplit="1" topLeftCell="A661" activePane="bottomLeft" state="frozen"/>
      <selection pane="topLeft" activeCell="A1" sqref="A1"/>
      <selection pane="bottomLeft" activeCell="J1825" sqref="J1825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0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218"/>
      <c r="B1" s="215"/>
      <c r="C1" s="215"/>
      <c r="D1" s="216" t="s">
        <v>1</v>
      </c>
      <c r="E1" s="215"/>
      <c r="F1" s="217" t="s">
        <v>1260</v>
      </c>
      <c r="G1" s="282" t="s">
        <v>1261</v>
      </c>
      <c r="H1" s="282"/>
      <c r="I1" s="215"/>
      <c r="J1" s="217" t="s">
        <v>1262</v>
      </c>
      <c r="K1" s="216" t="s">
        <v>84</v>
      </c>
      <c r="L1" s="217" t="s">
        <v>1263</v>
      </c>
      <c r="M1" s="217"/>
      <c r="N1" s="217"/>
      <c r="O1" s="217"/>
      <c r="P1" s="217"/>
      <c r="Q1" s="217"/>
      <c r="R1" s="217"/>
      <c r="S1" s="217"/>
      <c r="T1" s="217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8" t="s">
        <v>6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8" t="s">
        <v>77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78</v>
      </c>
    </row>
    <row r="4" spans="2:46" ht="36.75" customHeight="1">
      <c r="B4" s="22"/>
      <c r="C4" s="23"/>
      <c r="D4" s="24" t="s">
        <v>85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283" t="str">
        <f>'Rekapitulace stavby'!K6</f>
        <v>Úspora energií v objektu společnosti KAJA s.r.o., Prostějov</v>
      </c>
      <c r="F7" s="276"/>
      <c r="G7" s="276"/>
      <c r="H7" s="276"/>
      <c r="I7" s="23"/>
      <c r="J7" s="23"/>
      <c r="K7" s="25"/>
    </row>
    <row r="8" spans="2:11" s="1" customFormat="1" ht="15">
      <c r="B8" s="32"/>
      <c r="C8" s="33"/>
      <c r="D8" s="30" t="s">
        <v>86</v>
      </c>
      <c r="E8" s="33"/>
      <c r="F8" s="33"/>
      <c r="G8" s="33"/>
      <c r="H8" s="33"/>
      <c r="I8" s="33"/>
      <c r="J8" s="33"/>
      <c r="K8" s="36"/>
    </row>
    <row r="9" spans="2:11" s="1" customFormat="1" ht="36.75" customHeight="1">
      <c r="B9" s="32"/>
      <c r="C9" s="33"/>
      <c r="D9" s="33"/>
      <c r="E9" s="284" t="s">
        <v>87</v>
      </c>
      <c r="F9" s="261"/>
      <c r="G9" s="261"/>
      <c r="H9" s="261"/>
      <c r="I9" s="3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33"/>
      <c r="J10" s="33"/>
      <c r="K10" s="36"/>
    </row>
    <row r="11" spans="2:11" s="1" customFormat="1" ht="14.25" customHeight="1">
      <c r="B11" s="32"/>
      <c r="C11" s="33"/>
      <c r="D11" s="30" t="s">
        <v>18</v>
      </c>
      <c r="E11" s="33"/>
      <c r="F11" s="28" t="s">
        <v>3</v>
      </c>
      <c r="G11" s="33"/>
      <c r="H11" s="33"/>
      <c r="I11" s="30" t="s">
        <v>19</v>
      </c>
      <c r="J11" s="28" t="s">
        <v>3</v>
      </c>
      <c r="K11" s="36"/>
    </row>
    <row r="12" spans="2:11" s="1" customFormat="1" ht="14.25" customHeight="1">
      <c r="B12" s="32"/>
      <c r="C12" s="33"/>
      <c r="D12" s="30" t="s">
        <v>21</v>
      </c>
      <c r="E12" s="33"/>
      <c r="F12" s="28" t="s">
        <v>22</v>
      </c>
      <c r="G12" s="33"/>
      <c r="H12" s="33"/>
      <c r="I12" s="30" t="s">
        <v>23</v>
      </c>
      <c r="J12" s="88" t="str">
        <f>'Rekapitulace stavby'!AN8</f>
        <v>26. 1. 2016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33"/>
      <c r="J13" s="33"/>
      <c r="K13" s="36"/>
    </row>
    <row r="14" spans="2:11" s="1" customFormat="1" ht="14.25" customHeight="1">
      <c r="B14" s="32"/>
      <c r="C14" s="33"/>
      <c r="D14" s="30" t="s">
        <v>27</v>
      </c>
      <c r="E14" s="33"/>
      <c r="F14" s="33"/>
      <c r="G14" s="33"/>
      <c r="H14" s="33"/>
      <c r="I14" s="30" t="s">
        <v>28</v>
      </c>
      <c r="J14" s="28" t="s">
        <v>3</v>
      </c>
      <c r="K14" s="36"/>
    </row>
    <row r="15" spans="2:11" s="1" customFormat="1" ht="18" customHeight="1">
      <c r="B15" s="32"/>
      <c r="C15" s="33"/>
      <c r="D15" s="33"/>
      <c r="E15" s="28" t="s">
        <v>29</v>
      </c>
      <c r="F15" s="33"/>
      <c r="G15" s="33"/>
      <c r="H15" s="33"/>
      <c r="I15" s="30" t="s">
        <v>30</v>
      </c>
      <c r="J15" s="28" t="s">
        <v>3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6"/>
    </row>
    <row r="17" spans="2:11" s="1" customFormat="1" ht="14.25" customHeight="1">
      <c r="B17" s="32"/>
      <c r="C17" s="33"/>
      <c r="D17" s="30" t="s">
        <v>31</v>
      </c>
      <c r="E17" s="33"/>
      <c r="F17" s="33"/>
      <c r="G17" s="33"/>
      <c r="H17" s="33"/>
      <c r="I17" s="30" t="s">
        <v>28</v>
      </c>
      <c r="J17" s="28" t="s">
        <v>3</v>
      </c>
      <c r="K17" s="36"/>
    </row>
    <row r="18" spans="2:11" s="1" customFormat="1" ht="18" customHeight="1">
      <c r="B18" s="32"/>
      <c r="C18" s="33"/>
      <c r="D18" s="33"/>
      <c r="E18" s="28" t="s">
        <v>32</v>
      </c>
      <c r="F18" s="33"/>
      <c r="G18" s="33"/>
      <c r="H18" s="33"/>
      <c r="I18" s="30" t="s">
        <v>30</v>
      </c>
      <c r="J18" s="28" t="s">
        <v>3</v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6"/>
    </row>
    <row r="20" spans="2:11" s="1" customFormat="1" ht="14.25" customHeight="1">
      <c r="B20" s="32"/>
      <c r="C20" s="33"/>
      <c r="D20" s="30" t="s">
        <v>33</v>
      </c>
      <c r="E20" s="33"/>
      <c r="F20" s="33"/>
      <c r="G20" s="33"/>
      <c r="H20" s="33"/>
      <c r="I20" s="30" t="s">
        <v>28</v>
      </c>
      <c r="J20" s="28" t="s">
        <v>3</v>
      </c>
      <c r="K20" s="36"/>
    </row>
    <row r="21" spans="2:11" s="1" customFormat="1" ht="18" customHeight="1">
      <c r="B21" s="32"/>
      <c r="C21" s="33"/>
      <c r="D21" s="33"/>
      <c r="E21" s="28" t="s">
        <v>34</v>
      </c>
      <c r="F21" s="33"/>
      <c r="G21" s="33"/>
      <c r="H21" s="33"/>
      <c r="I21" s="30" t="s">
        <v>30</v>
      </c>
      <c r="J21" s="28" t="s">
        <v>3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6"/>
    </row>
    <row r="23" spans="2:11" s="1" customFormat="1" ht="14.25" customHeight="1">
      <c r="B23" s="32"/>
      <c r="C23" s="33"/>
      <c r="D23" s="30" t="s">
        <v>36</v>
      </c>
      <c r="E23" s="33"/>
      <c r="F23" s="33"/>
      <c r="G23" s="33"/>
      <c r="H23" s="33"/>
      <c r="I23" s="33"/>
      <c r="J23" s="33"/>
      <c r="K23" s="36"/>
    </row>
    <row r="24" spans="2:11" s="6" customFormat="1" ht="22.5" customHeight="1">
      <c r="B24" s="89"/>
      <c r="C24" s="90"/>
      <c r="D24" s="90"/>
      <c r="E24" s="278" t="s">
        <v>3</v>
      </c>
      <c r="F24" s="285"/>
      <c r="G24" s="285"/>
      <c r="H24" s="285"/>
      <c r="I24" s="90"/>
      <c r="J24" s="90"/>
      <c r="K24" s="91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59"/>
      <c r="J26" s="59"/>
      <c r="K26" s="92"/>
    </row>
    <row r="27" spans="2:11" s="1" customFormat="1" ht="24.75" customHeight="1">
      <c r="B27" s="32"/>
      <c r="C27" s="33"/>
      <c r="D27" s="93" t="s">
        <v>37</v>
      </c>
      <c r="E27" s="33"/>
      <c r="F27" s="33"/>
      <c r="G27" s="33"/>
      <c r="H27" s="33"/>
      <c r="I27" s="33"/>
      <c r="J27" s="94">
        <f>ROUND(J90,2)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59"/>
      <c r="J28" s="59"/>
      <c r="K28" s="92"/>
    </row>
    <row r="29" spans="2:11" s="1" customFormat="1" ht="14.25" customHeight="1">
      <c r="B29" s="32"/>
      <c r="C29" s="33"/>
      <c r="D29" s="33"/>
      <c r="E29" s="33"/>
      <c r="F29" s="37" t="s">
        <v>39</v>
      </c>
      <c r="G29" s="33"/>
      <c r="H29" s="33"/>
      <c r="I29" s="37" t="s">
        <v>38</v>
      </c>
      <c r="J29" s="37" t="s">
        <v>40</v>
      </c>
      <c r="K29" s="36"/>
    </row>
    <row r="30" spans="2:11" s="1" customFormat="1" ht="14.25" customHeight="1">
      <c r="B30" s="32"/>
      <c r="C30" s="33"/>
      <c r="D30" s="40" t="s">
        <v>41</v>
      </c>
      <c r="E30" s="40" t="s">
        <v>42</v>
      </c>
      <c r="F30" s="95">
        <f>ROUND(SUM(BE90:BE1853),2)</f>
        <v>0</v>
      </c>
      <c r="G30" s="33"/>
      <c r="H30" s="33"/>
      <c r="I30" s="96">
        <v>0.21</v>
      </c>
      <c r="J30" s="95">
        <f>ROUND(ROUND((SUM(BE90:BE1853)),2)*I30,2)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43</v>
      </c>
      <c r="F31" s="95">
        <f>ROUND(SUM(BF90:BF1853),2)</f>
        <v>0</v>
      </c>
      <c r="G31" s="33"/>
      <c r="H31" s="33"/>
      <c r="I31" s="96">
        <v>0.15</v>
      </c>
      <c r="J31" s="95">
        <f>ROUND(ROUND((SUM(BF90:BF1853)),2)*I31,2)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44</v>
      </c>
      <c r="F32" s="95">
        <f>ROUND(SUM(BG90:BG1853),2)</f>
        <v>0</v>
      </c>
      <c r="G32" s="33"/>
      <c r="H32" s="33"/>
      <c r="I32" s="96">
        <v>0.21</v>
      </c>
      <c r="J32" s="9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45</v>
      </c>
      <c r="F33" s="95">
        <f>ROUND(SUM(BH90:BH1853),2)</f>
        <v>0</v>
      </c>
      <c r="G33" s="33"/>
      <c r="H33" s="33"/>
      <c r="I33" s="96">
        <v>0.15</v>
      </c>
      <c r="J33" s="9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46</v>
      </c>
      <c r="F34" s="95">
        <f>ROUND(SUM(BI90:BI1853),2)</f>
        <v>0</v>
      </c>
      <c r="G34" s="33"/>
      <c r="H34" s="33"/>
      <c r="I34" s="96">
        <v>0</v>
      </c>
      <c r="J34" s="9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33"/>
      <c r="J35" s="33"/>
      <c r="K35" s="36"/>
    </row>
    <row r="36" spans="2:11" s="1" customFormat="1" ht="24.75" customHeight="1">
      <c r="B36" s="32"/>
      <c r="C36" s="97"/>
      <c r="D36" s="98" t="s">
        <v>47</v>
      </c>
      <c r="E36" s="63"/>
      <c r="F36" s="63"/>
      <c r="G36" s="99" t="s">
        <v>48</v>
      </c>
      <c r="H36" s="100" t="s">
        <v>49</v>
      </c>
      <c r="I36" s="63"/>
      <c r="J36" s="101">
        <f>SUM(J27:J34)</f>
        <v>0</v>
      </c>
      <c r="K36" s="102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51"/>
      <c r="J41" s="51"/>
      <c r="K41" s="103"/>
    </row>
    <row r="42" spans="2:11" s="1" customFormat="1" ht="36.75" customHeight="1">
      <c r="B42" s="32"/>
      <c r="C42" s="24" t="s">
        <v>88</v>
      </c>
      <c r="D42" s="33"/>
      <c r="E42" s="33"/>
      <c r="F42" s="33"/>
      <c r="G42" s="33"/>
      <c r="H42" s="33"/>
      <c r="I42" s="3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33"/>
      <c r="J43" s="33"/>
      <c r="K43" s="36"/>
    </row>
    <row r="44" spans="2:11" s="1" customFormat="1" ht="14.25" customHeight="1">
      <c r="B44" s="32"/>
      <c r="C44" s="30" t="s">
        <v>15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22.5" customHeight="1">
      <c r="B45" s="32"/>
      <c r="C45" s="33"/>
      <c r="D45" s="33"/>
      <c r="E45" s="283" t="str">
        <f>E7</f>
        <v>Úspora energií v objektu společnosti KAJA s.r.o., Prostějov</v>
      </c>
      <c r="F45" s="261"/>
      <c r="G45" s="261"/>
      <c r="H45" s="261"/>
      <c r="I45" s="33"/>
      <c r="J45" s="33"/>
      <c r="K45" s="36"/>
    </row>
    <row r="46" spans="2:11" s="1" customFormat="1" ht="14.25" customHeight="1">
      <c r="B46" s="32"/>
      <c r="C46" s="30" t="s">
        <v>86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3.25" customHeight="1">
      <c r="B47" s="32"/>
      <c r="C47" s="33"/>
      <c r="D47" s="33"/>
      <c r="E47" s="284" t="str">
        <f>E9</f>
        <v>1 - Architektonicko stavební řešení</v>
      </c>
      <c r="F47" s="261"/>
      <c r="G47" s="261"/>
      <c r="H47" s="261"/>
      <c r="I47" s="3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33"/>
      <c r="J48" s="33"/>
      <c r="K48" s="36"/>
    </row>
    <row r="49" spans="2:11" s="1" customFormat="1" ht="18" customHeight="1">
      <c r="B49" s="32"/>
      <c r="C49" s="30" t="s">
        <v>21</v>
      </c>
      <c r="D49" s="33"/>
      <c r="E49" s="33"/>
      <c r="F49" s="28" t="str">
        <f>F12</f>
        <v>Prostějov</v>
      </c>
      <c r="G49" s="33"/>
      <c r="H49" s="33"/>
      <c r="I49" s="30" t="s">
        <v>23</v>
      </c>
      <c r="J49" s="88" t="str">
        <f>IF(J12="","",J12)</f>
        <v>26. 1. 2016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33"/>
      <c r="J50" s="33"/>
      <c r="K50" s="36"/>
    </row>
    <row r="51" spans="2:11" s="1" customFormat="1" ht="15">
      <c r="B51" s="32"/>
      <c r="C51" s="30" t="s">
        <v>27</v>
      </c>
      <c r="D51" s="33"/>
      <c r="E51" s="33"/>
      <c r="F51" s="28" t="str">
        <f>E15</f>
        <v>KAJA s.r.o., Vrahovická 711, Prostějov</v>
      </c>
      <c r="G51" s="33"/>
      <c r="H51" s="33"/>
      <c r="I51" s="30" t="s">
        <v>33</v>
      </c>
      <c r="J51" s="28" t="str">
        <f>E21</f>
        <v>Ing. Ivana Hynková</v>
      </c>
      <c r="K51" s="36"/>
    </row>
    <row r="52" spans="2:11" s="1" customFormat="1" ht="14.25" customHeight="1">
      <c r="B52" s="32"/>
      <c r="C52" s="30" t="s">
        <v>31</v>
      </c>
      <c r="D52" s="33"/>
      <c r="E52" s="33"/>
      <c r="F52" s="28" t="str">
        <f>IF(E18="","",E18)</f>
        <v>dle výběru</v>
      </c>
      <c r="G52" s="33"/>
      <c r="H52" s="33"/>
      <c r="I52" s="3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33"/>
      <c r="J53" s="33"/>
      <c r="K53" s="36"/>
    </row>
    <row r="54" spans="2:11" s="1" customFormat="1" ht="29.25" customHeight="1">
      <c r="B54" s="32"/>
      <c r="C54" s="104" t="s">
        <v>89</v>
      </c>
      <c r="D54" s="97"/>
      <c r="E54" s="97"/>
      <c r="F54" s="97"/>
      <c r="G54" s="97"/>
      <c r="H54" s="97"/>
      <c r="I54" s="97"/>
      <c r="J54" s="105" t="s">
        <v>90</v>
      </c>
      <c r="K54" s="106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33"/>
      <c r="J55" s="33"/>
      <c r="K55" s="36"/>
    </row>
    <row r="56" spans="2:47" s="1" customFormat="1" ht="29.25" customHeight="1">
      <c r="B56" s="32"/>
      <c r="C56" s="107" t="s">
        <v>91</v>
      </c>
      <c r="D56" s="33"/>
      <c r="E56" s="33"/>
      <c r="F56" s="33"/>
      <c r="G56" s="33"/>
      <c r="H56" s="33"/>
      <c r="I56" s="33"/>
      <c r="J56" s="94"/>
      <c r="K56" s="36"/>
      <c r="AU56" s="18" t="s">
        <v>92</v>
      </c>
    </row>
    <row r="57" spans="2:11" s="7" customFormat="1" ht="24.75" customHeight="1">
      <c r="B57" s="108"/>
      <c r="C57" s="109"/>
      <c r="D57" s="110" t="s">
        <v>93</v>
      </c>
      <c r="E57" s="111"/>
      <c r="F57" s="111"/>
      <c r="G57" s="111"/>
      <c r="H57" s="111"/>
      <c r="I57" s="111"/>
      <c r="J57" s="112"/>
      <c r="K57" s="113"/>
    </row>
    <row r="58" spans="2:23" s="8" customFormat="1" ht="19.5" customHeight="1">
      <c r="B58" s="114"/>
      <c r="C58" s="115"/>
      <c r="D58" s="116" t="s">
        <v>94</v>
      </c>
      <c r="E58" s="117"/>
      <c r="F58" s="117"/>
      <c r="G58" s="117"/>
      <c r="H58" s="117"/>
      <c r="I58" s="117"/>
      <c r="J58" s="118"/>
      <c r="K58" s="11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s="8" customFormat="1" ht="19.5" customHeight="1">
      <c r="B59" s="114"/>
      <c r="C59" s="115"/>
      <c r="D59" s="116" t="s">
        <v>95</v>
      </c>
      <c r="E59" s="117"/>
      <c r="F59" s="117"/>
      <c r="G59" s="117"/>
      <c r="H59" s="117"/>
      <c r="I59" s="117"/>
      <c r="J59" s="118"/>
      <c r="K59" s="11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s="8" customFormat="1" ht="19.5" customHeight="1">
      <c r="B60" s="114"/>
      <c r="C60" s="115"/>
      <c r="D60" s="116" t="s">
        <v>96</v>
      </c>
      <c r="E60" s="117"/>
      <c r="F60" s="117"/>
      <c r="G60" s="117"/>
      <c r="H60" s="117"/>
      <c r="I60" s="117"/>
      <c r="J60" s="118"/>
      <c r="K60" s="119"/>
      <c r="L60"/>
      <c r="M60"/>
      <c r="N60"/>
      <c r="O60"/>
      <c r="P60"/>
      <c r="Q60"/>
      <c r="R60"/>
      <c r="S60"/>
      <c r="T60"/>
      <c r="U60"/>
      <c r="V60"/>
      <c r="W60"/>
    </row>
    <row r="61" spans="2:23" s="8" customFormat="1" ht="19.5" customHeight="1">
      <c r="B61" s="114"/>
      <c r="C61" s="115"/>
      <c r="D61" s="116" t="s">
        <v>97</v>
      </c>
      <c r="E61" s="117"/>
      <c r="F61" s="117"/>
      <c r="G61" s="117"/>
      <c r="H61" s="117"/>
      <c r="I61" s="117"/>
      <c r="J61" s="118"/>
      <c r="K61" s="119"/>
      <c r="L61"/>
      <c r="M61"/>
      <c r="N61"/>
      <c r="O61"/>
      <c r="P61"/>
      <c r="Q61"/>
      <c r="R61"/>
      <c r="S61"/>
      <c r="T61"/>
      <c r="U61"/>
      <c r="V61"/>
      <c r="W61"/>
    </row>
    <row r="62" spans="2:23" s="8" customFormat="1" ht="19.5" customHeight="1">
      <c r="B62" s="114"/>
      <c r="C62" s="115"/>
      <c r="D62" s="116" t="s">
        <v>98</v>
      </c>
      <c r="E62" s="117"/>
      <c r="F62" s="117"/>
      <c r="G62" s="117"/>
      <c r="H62" s="117"/>
      <c r="I62" s="117"/>
      <c r="J62" s="118"/>
      <c r="K62" s="119"/>
      <c r="L62"/>
      <c r="M62"/>
      <c r="N62"/>
      <c r="O62"/>
      <c r="P62"/>
      <c r="Q62"/>
      <c r="R62"/>
      <c r="S62"/>
      <c r="T62"/>
      <c r="U62"/>
      <c r="V62"/>
      <c r="W62"/>
    </row>
    <row r="63" spans="2:23" s="8" customFormat="1" ht="19.5" customHeight="1">
      <c r="B63" s="114"/>
      <c r="C63" s="115"/>
      <c r="D63" s="116" t="s">
        <v>99</v>
      </c>
      <c r="E63" s="117"/>
      <c r="F63" s="117"/>
      <c r="G63" s="117"/>
      <c r="H63" s="117"/>
      <c r="I63" s="117"/>
      <c r="J63" s="118"/>
      <c r="K63" s="119"/>
      <c r="L63" s="3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s="7" customFormat="1" ht="24.75" customHeight="1">
      <c r="B64" s="108"/>
      <c r="C64" s="109"/>
      <c r="D64" s="110" t="s">
        <v>100</v>
      </c>
      <c r="E64" s="111"/>
      <c r="F64" s="111"/>
      <c r="G64" s="111"/>
      <c r="H64" s="111"/>
      <c r="I64" s="111"/>
      <c r="J64" s="112"/>
      <c r="K64" s="113"/>
      <c r="L64" s="3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8" customFormat="1" ht="19.5" customHeight="1">
      <c r="B65" s="114"/>
      <c r="C65" s="115"/>
      <c r="D65" s="116" t="s">
        <v>101</v>
      </c>
      <c r="E65" s="117"/>
      <c r="F65" s="117"/>
      <c r="G65" s="117"/>
      <c r="H65" s="117"/>
      <c r="I65" s="117"/>
      <c r="J65" s="118"/>
      <c r="K65" s="119"/>
      <c r="L65" s="3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8" customFormat="1" ht="19.5" customHeight="1">
      <c r="B66" s="114"/>
      <c r="C66" s="115"/>
      <c r="D66" s="116" t="s">
        <v>102</v>
      </c>
      <c r="E66" s="117"/>
      <c r="F66" s="117"/>
      <c r="G66" s="117"/>
      <c r="H66" s="117"/>
      <c r="I66" s="117"/>
      <c r="J66" s="118"/>
      <c r="K66" s="119"/>
      <c r="L66" s="3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8" customFormat="1" ht="19.5" customHeight="1">
      <c r="B67" s="114"/>
      <c r="C67" s="115"/>
      <c r="D67" s="116" t="s">
        <v>103</v>
      </c>
      <c r="E67" s="117"/>
      <c r="F67" s="117"/>
      <c r="G67" s="117"/>
      <c r="H67" s="117"/>
      <c r="I67" s="117"/>
      <c r="J67" s="118"/>
      <c r="K67" s="119"/>
      <c r="L67" s="3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8" customFormat="1" ht="19.5" customHeight="1">
      <c r="B68" s="114"/>
      <c r="C68" s="115"/>
      <c r="D68" s="116" t="s">
        <v>104</v>
      </c>
      <c r="E68" s="117"/>
      <c r="F68" s="117"/>
      <c r="G68" s="117"/>
      <c r="H68" s="117"/>
      <c r="I68" s="117"/>
      <c r="J68" s="118"/>
      <c r="K68" s="119"/>
      <c r="L68" s="3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8" customFormat="1" ht="19.5" customHeight="1">
      <c r="B69" s="114"/>
      <c r="C69" s="232"/>
      <c r="D69" s="228" t="s">
        <v>105</v>
      </c>
      <c r="E69" s="229"/>
      <c r="F69" s="229"/>
      <c r="G69" s="229"/>
      <c r="H69" s="229"/>
      <c r="I69" s="229"/>
      <c r="J69" s="230"/>
      <c r="K69" s="231"/>
      <c r="L69" s="3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8" customFormat="1" ht="19.5" customHeight="1">
      <c r="B70" s="114"/>
      <c r="C70" s="232"/>
      <c r="D70" s="228" t="s">
        <v>106</v>
      </c>
      <c r="E70" s="229"/>
      <c r="F70" s="229"/>
      <c r="G70" s="229"/>
      <c r="H70" s="229"/>
      <c r="I70" s="229"/>
      <c r="J70" s="230"/>
      <c r="K70" s="231"/>
      <c r="L70" s="3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12" s="1" customFormat="1" ht="21.75" customHeight="1">
      <c r="B71" s="32"/>
      <c r="C71" s="33"/>
      <c r="D71" s="33"/>
      <c r="E71" s="33"/>
      <c r="F71" s="33"/>
      <c r="G71" s="33"/>
      <c r="H71" s="33"/>
      <c r="I71" s="33"/>
      <c r="J71" s="33"/>
      <c r="K71" s="36"/>
      <c r="L71" s="32"/>
    </row>
    <row r="72" spans="2:12" s="1" customFormat="1" ht="6.75" customHeight="1">
      <c r="B72" s="47"/>
      <c r="C72" s="48"/>
      <c r="D72" s="48"/>
      <c r="E72" s="48"/>
      <c r="F72" s="48"/>
      <c r="G72" s="48"/>
      <c r="H72" s="48"/>
      <c r="I72" s="48"/>
      <c r="J72" s="48"/>
      <c r="K72" s="49"/>
      <c r="L72" s="32"/>
    </row>
    <row r="73" spans="12:23" ht="13.5">
      <c r="L73" s="3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2:23" ht="13.5">
      <c r="L74" s="3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2:23" ht="13.5">
      <c r="L75" s="3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" customFormat="1" ht="6.75" customHeight="1"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21"/>
      <c r="M76" s="65" t="s">
        <v>114</v>
      </c>
      <c r="N76" s="66" t="s">
        <v>41</v>
      </c>
      <c r="O76" s="66" t="s">
        <v>115</v>
      </c>
      <c r="P76" s="66" t="s">
        <v>116</v>
      </c>
      <c r="Q76" s="66" t="s">
        <v>117</v>
      </c>
      <c r="R76" s="66" t="s">
        <v>118</v>
      </c>
      <c r="S76" s="66" t="s">
        <v>119</v>
      </c>
      <c r="T76" s="67" t="s">
        <v>120</v>
      </c>
      <c r="U76" s="9"/>
      <c r="V76" s="9"/>
      <c r="W76" s="9"/>
    </row>
    <row r="77" spans="2:20" s="1" customFormat="1" ht="36.75" customHeight="1">
      <c r="B77" s="32"/>
      <c r="C77" s="52" t="s">
        <v>107</v>
      </c>
      <c r="L77" s="32"/>
      <c r="M77" s="68"/>
      <c r="N77" s="59"/>
      <c r="O77" s="59"/>
      <c r="P77" s="127">
        <f>P78+P1231</f>
        <v>2623.089536</v>
      </c>
      <c r="Q77" s="59"/>
      <c r="R77" s="127">
        <f>R78+R1231</f>
        <v>25.173250160000002</v>
      </c>
      <c r="S77" s="59"/>
      <c r="T77" s="128">
        <f>T78+T1231</f>
        <v>14.1534257</v>
      </c>
    </row>
    <row r="78" spans="2:23" s="1" customFormat="1" ht="6.75" customHeight="1">
      <c r="B78" s="32"/>
      <c r="L78" s="130"/>
      <c r="M78" s="134"/>
      <c r="N78" s="135"/>
      <c r="O78" s="135"/>
      <c r="P78" s="136">
        <f>P79+P87+P96+P873+P1220+P1228</f>
        <v>2070.720318</v>
      </c>
      <c r="Q78" s="135"/>
      <c r="R78" s="136">
        <f>R79+R87+R96+R873+R1220+R1228</f>
        <v>22.88375676</v>
      </c>
      <c r="S78" s="135"/>
      <c r="T78" s="137">
        <f>T79+T87+T96+T873+T1220+T1228</f>
        <v>11.581811</v>
      </c>
      <c r="U78" s="10"/>
      <c r="V78" s="10"/>
      <c r="W78" s="10"/>
    </row>
    <row r="79" spans="2:23" s="1" customFormat="1" ht="14.25" customHeight="1">
      <c r="B79" s="32"/>
      <c r="C79" s="54" t="s">
        <v>15</v>
      </c>
      <c r="L79" s="130"/>
      <c r="M79" s="134"/>
      <c r="N79" s="135"/>
      <c r="O79" s="135"/>
      <c r="P79" s="136">
        <f>SUM(P80:P86)</f>
        <v>0.584496</v>
      </c>
      <c r="Q79" s="135"/>
      <c r="R79" s="136">
        <f>SUM(R80:R86)</f>
        <v>0.29337552</v>
      </c>
      <c r="S79" s="135"/>
      <c r="T79" s="137">
        <f>SUM(T80:T86)</f>
        <v>0</v>
      </c>
      <c r="U79" s="10"/>
      <c r="V79" s="10"/>
      <c r="W79" s="10"/>
    </row>
    <row r="80" spans="2:20" s="1" customFormat="1" ht="22.5" customHeight="1">
      <c r="B80" s="32"/>
      <c r="E80" s="286" t="str">
        <f>E7</f>
        <v>Úspora energií v objektu společnosti KAJA s.r.o., Prostějov</v>
      </c>
      <c r="F80" s="256"/>
      <c r="G80" s="256"/>
      <c r="H80" s="256"/>
      <c r="L80" s="32"/>
      <c r="M80" s="150" t="s">
        <v>3</v>
      </c>
      <c r="N80" s="151" t="s">
        <v>42</v>
      </c>
      <c r="O80" s="152">
        <v>3.608</v>
      </c>
      <c r="P80" s="152">
        <f>O80*H93</f>
        <v>0.584496</v>
      </c>
      <c r="Q80" s="152">
        <v>1.81096</v>
      </c>
      <c r="R80" s="152">
        <f>Q80*H93</f>
        <v>0.29337552</v>
      </c>
      <c r="S80" s="152">
        <v>0</v>
      </c>
      <c r="T80" s="153">
        <f>S80*H93</f>
        <v>0</v>
      </c>
    </row>
    <row r="81" spans="2:20" s="1" customFormat="1" ht="14.25" customHeight="1">
      <c r="B81" s="32"/>
      <c r="C81" s="54" t="s">
        <v>86</v>
      </c>
      <c r="L81" s="32"/>
      <c r="M81" s="61"/>
      <c r="N81" s="33"/>
      <c r="O81" s="33"/>
      <c r="P81" s="33"/>
      <c r="Q81" s="33"/>
      <c r="R81" s="33"/>
      <c r="S81" s="33"/>
      <c r="T81" s="62"/>
    </row>
    <row r="82" spans="2:23" s="1" customFormat="1" ht="23.25" customHeight="1">
      <c r="B82" s="32"/>
      <c r="E82" s="273" t="str">
        <f>E9</f>
        <v>1 - Architektonicko stavební řešení</v>
      </c>
      <c r="F82" s="256"/>
      <c r="G82" s="256"/>
      <c r="H82" s="256"/>
      <c r="L82" s="157"/>
      <c r="M82" s="161"/>
      <c r="N82" s="162"/>
      <c r="O82" s="162"/>
      <c r="P82" s="162"/>
      <c r="Q82" s="162"/>
      <c r="R82" s="162"/>
      <c r="S82" s="162"/>
      <c r="T82" s="163"/>
      <c r="U82" s="11"/>
      <c r="V82" s="11"/>
      <c r="W82" s="11"/>
    </row>
    <row r="83" spans="2:23" s="1" customFormat="1" ht="6.75" customHeight="1">
      <c r="B83" s="32"/>
      <c r="L83" s="157"/>
      <c r="M83" s="161"/>
      <c r="N83" s="162"/>
      <c r="O83" s="162"/>
      <c r="P83" s="162"/>
      <c r="Q83" s="162"/>
      <c r="R83" s="162"/>
      <c r="S83" s="162"/>
      <c r="T83" s="163"/>
      <c r="U83" s="11"/>
      <c r="V83" s="11"/>
      <c r="W83" s="11"/>
    </row>
    <row r="84" spans="2:23" s="1" customFormat="1" ht="18" customHeight="1">
      <c r="B84" s="32"/>
      <c r="C84" s="54" t="s">
        <v>21</v>
      </c>
      <c r="F84" s="120" t="str">
        <f>F12</f>
        <v>Prostějov</v>
      </c>
      <c r="I84" s="54" t="s">
        <v>23</v>
      </c>
      <c r="J84" s="58" t="str">
        <f>IF(J12="","",J12)</f>
        <v>26. 1. 2016</v>
      </c>
      <c r="L84" s="164"/>
      <c r="M84" s="168"/>
      <c r="N84" s="169"/>
      <c r="O84" s="169"/>
      <c r="P84" s="169"/>
      <c r="Q84" s="169"/>
      <c r="R84" s="169"/>
      <c r="S84" s="169"/>
      <c r="T84" s="170"/>
      <c r="U84" s="12"/>
      <c r="V84" s="12"/>
      <c r="W84" s="12"/>
    </row>
    <row r="85" spans="2:23" s="1" customFormat="1" ht="6.75" customHeight="1">
      <c r="B85" s="32"/>
      <c r="L85" s="171"/>
      <c r="M85" s="175"/>
      <c r="N85" s="176"/>
      <c r="O85" s="176"/>
      <c r="P85" s="176"/>
      <c r="Q85" s="176"/>
      <c r="R85" s="176"/>
      <c r="S85" s="176"/>
      <c r="T85" s="177"/>
      <c r="U85" s="13"/>
      <c r="V85" s="13"/>
      <c r="W85" s="13"/>
    </row>
    <row r="86" spans="2:23" s="1" customFormat="1" ht="15">
      <c r="B86" s="32"/>
      <c r="C86" s="54" t="s">
        <v>27</v>
      </c>
      <c r="F86" s="120" t="str">
        <f>E15</f>
        <v>KAJA s.r.o., Vrahovická 711, Prostějov</v>
      </c>
      <c r="I86" s="54" t="s">
        <v>33</v>
      </c>
      <c r="J86" s="120" t="str">
        <f>E21</f>
        <v>Ing. Ivana Hynková</v>
      </c>
      <c r="L86" s="178"/>
      <c r="M86" s="182"/>
      <c r="N86" s="183"/>
      <c r="O86" s="183"/>
      <c r="P86" s="183"/>
      <c r="Q86" s="183"/>
      <c r="R86" s="183"/>
      <c r="S86" s="183"/>
      <c r="T86" s="184"/>
      <c r="U86" s="14"/>
      <c r="V86" s="14"/>
      <c r="W86" s="14"/>
    </row>
    <row r="87" spans="2:23" s="1" customFormat="1" ht="14.25" customHeight="1">
      <c r="B87" s="32"/>
      <c r="C87" s="54" t="s">
        <v>31</v>
      </c>
      <c r="F87" s="120" t="str">
        <f>IF(E18="","",E18)</f>
        <v>dle výběru</v>
      </c>
      <c r="L87" s="130"/>
      <c r="M87" s="134"/>
      <c r="N87" s="135"/>
      <c r="O87" s="135"/>
      <c r="P87" s="136">
        <f>SUM(P88:P95)</f>
        <v>14.558</v>
      </c>
      <c r="Q87" s="135"/>
      <c r="R87" s="136">
        <f>SUM(R88:R95)</f>
        <v>0.3277</v>
      </c>
      <c r="S87" s="135"/>
      <c r="T87" s="137">
        <f>SUM(T88:T95)</f>
        <v>0</v>
      </c>
      <c r="U87" s="10"/>
      <c r="V87" s="10"/>
      <c r="W87" s="10"/>
    </row>
    <row r="88" spans="2:20" s="1" customFormat="1" ht="9.75" customHeight="1">
      <c r="B88" s="32"/>
      <c r="L88" s="32"/>
      <c r="M88" s="150" t="s">
        <v>3</v>
      </c>
      <c r="N88" s="151" t="s">
        <v>42</v>
      </c>
      <c r="O88" s="152">
        <v>0.251</v>
      </c>
      <c r="P88" s="152">
        <f>O88*H101</f>
        <v>14.558</v>
      </c>
      <c r="Q88" s="152">
        <v>0.00565</v>
      </c>
      <c r="R88" s="152">
        <f>Q88*H101</f>
        <v>0.3277</v>
      </c>
      <c r="S88" s="152">
        <v>0</v>
      </c>
      <c r="T88" s="153">
        <f>S88*H101</f>
        <v>0</v>
      </c>
    </row>
    <row r="89" spans="2:23" s="9" customFormat="1" ht="29.25" customHeight="1">
      <c r="B89" s="121"/>
      <c r="C89" s="122" t="s">
        <v>108</v>
      </c>
      <c r="D89" s="123" t="s">
        <v>56</v>
      </c>
      <c r="E89" s="123" t="s">
        <v>52</v>
      </c>
      <c r="F89" s="123" t="s">
        <v>109</v>
      </c>
      <c r="G89" s="123" t="s">
        <v>110</v>
      </c>
      <c r="H89" s="123" t="s">
        <v>111</v>
      </c>
      <c r="I89" s="124" t="s">
        <v>112</v>
      </c>
      <c r="J89" s="123" t="s">
        <v>90</v>
      </c>
      <c r="K89" s="125" t="s">
        <v>113</v>
      </c>
      <c r="L89" s="32"/>
      <c r="M89" s="61"/>
      <c r="N89" s="33"/>
      <c r="O89" s="33"/>
      <c r="P89" s="33"/>
      <c r="Q89" s="33"/>
      <c r="R89" s="33"/>
      <c r="S89" s="33"/>
      <c r="T89" s="62"/>
      <c r="U89" s="1"/>
      <c r="V89" s="1"/>
      <c r="W89" s="1"/>
    </row>
    <row r="90" spans="2:63" s="1" customFormat="1" ht="29.25" customHeight="1">
      <c r="B90" s="32"/>
      <c r="C90" s="69" t="s">
        <v>91</v>
      </c>
      <c r="J90" s="126"/>
      <c r="L90" s="157"/>
      <c r="M90" s="161"/>
      <c r="N90" s="162"/>
      <c r="O90" s="162"/>
      <c r="P90" s="162"/>
      <c r="Q90" s="162"/>
      <c r="R90" s="162"/>
      <c r="S90" s="162"/>
      <c r="T90" s="163"/>
      <c r="U90" s="11"/>
      <c r="V90" s="11"/>
      <c r="W90" s="11"/>
      <c r="AT90" s="18" t="s">
        <v>70</v>
      </c>
      <c r="AU90" s="18" t="s">
        <v>92</v>
      </c>
      <c r="BK90" s="129">
        <f>BK91+BK1244</f>
        <v>0</v>
      </c>
    </row>
    <row r="91" spans="2:63" s="10" customFormat="1" ht="36.75" customHeight="1">
      <c r="B91" s="130"/>
      <c r="D91" s="131" t="s">
        <v>70</v>
      </c>
      <c r="E91" s="132" t="s">
        <v>121</v>
      </c>
      <c r="F91" s="132" t="s">
        <v>122</v>
      </c>
      <c r="J91" s="133"/>
      <c r="L91" s="157"/>
      <c r="M91" s="161"/>
      <c r="N91" s="162"/>
      <c r="O91" s="162"/>
      <c r="P91" s="162"/>
      <c r="Q91" s="162"/>
      <c r="R91" s="162"/>
      <c r="S91" s="162"/>
      <c r="T91" s="163"/>
      <c r="U91" s="11"/>
      <c r="V91" s="11"/>
      <c r="W91" s="11"/>
      <c r="AR91" s="131" t="s">
        <v>20</v>
      </c>
      <c r="AT91" s="138" t="s">
        <v>70</v>
      </c>
      <c r="AU91" s="138" t="s">
        <v>71</v>
      </c>
      <c r="AY91" s="131" t="s">
        <v>123</v>
      </c>
      <c r="BK91" s="139">
        <f>BK92+BK100+BK109+BK886+BK1233+BK1241</f>
        <v>0</v>
      </c>
    </row>
    <row r="92" spans="2:63" s="10" customFormat="1" ht="19.5" customHeight="1">
      <c r="B92" s="130"/>
      <c r="D92" s="140" t="s">
        <v>70</v>
      </c>
      <c r="E92" s="141" t="s">
        <v>78</v>
      </c>
      <c r="F92" s="141" t="s">
        <v>124</v>
      </c>
      <c r="J92" s="142"/>
      <c r="L92" s="164"/>
      <c r="M92" s="168"/>
      <c r="N92" s="169"/>
      <c r="O92" s="169"/>
      <c r="P92" s="169"/>
      <c r="Q92" s="169"/>
      <c r="R92" s="169"/>
      <c r="S92" s="169"/>
      <c r="T92" s="170"/>
      <c r="U92" s="12"/>
      <c r="V92" s="12"/>
      <c r="W92" s="12"/>
      <c r="AR92" s="131" t="s">
        <v>20</v>
      </c>
      <c r="AT92" s="138" t="s">
        <v>70</v>
      </c>
      <c r="AU92" s="138" t="s">
        <v>20</v>
      </c>
      <c r="AY92" s="131" t="s">
        <v>123</v>
      </c>
      <c r="BK92" s="139">
        <f>SUM(BK93:BK99)</f>
        <v>0</v>
      </c>
    </row>
    <row r="93" spans="2:65" s="1" customFormat="1" ht="22.5" customHeight="1">
      <c r="B93" s="143"/>
      <c r="C93" s="144" t="s">
        <v>20</v>
      </c>
      <c r="D93" s="144" t="s">
        <v>125</v>
      </c>
      <c r="E93" s="145" t="s">
        <v>126</v>
      </c>
      <c r="F93" s="146" t="s">
        <v>127</v>
      </c>
      <c r="G93" s="147" t="s">
        <v>128</v>
      </c>
      <c r="H93" s="148">
        <v>0.162</v>
      </c>
      <c r="I93" s="149"/>
      <c r="J93" s="149"/>
      <c r="K93" s="146" t="s">
        <v>129</v>
      </c>
      <c r="L93" s="164"/>
      <c r="M93" s="168"/>
      <c r="N93" s="169"/>
      <c r="O93" s="169"/>
      <c r="P93" s="169"/>
      <c r="Q93" s="169"/>
      <c r="R93" s="169"/>
      <c r="S93" s="169"/>
      <c r="T93" s="170"/>
      <c r="U93" s="12"/>
      <c r="V93" s="12"/>
      <c r="W93" s="12"/>
      <c r="AR93" s="18" t="s">
        <v>130</v>
      </c>
      <c r="AT93" s="18" t="s">
        <v>125</v>
      </c>
      <c r="AU93" s="18" t="s">
        <v>78</v>
      </c>
      <c r="AY93" s="18" t="s">
        <v>123</v>
      </c>
      <c r="BE93" s="154">
        <f>IF(N80="základní",J93,0)</f>
        <v>0</v>
      </c>
      <c r="BF93" s="154">
        <f>IF(N80="snížená",J93,0)</f>
        <v>0</v>
      </c>
      <c r="BG93" s="154">
        <f>IF(N80="zákl. přenesená",J93,0)</f>
        <v>0</v>
      </c>
      <c r="BH93" s="154">
        <f>IF(N80="sníž. přenesená",J93,0)</f>
        <v>0</v>
      </c>
      <c r="BI93" s="154">
        <f>IF(N80="nulová",J93,0)</f>
        <v>0</v>
      </c>
      <c r="BJ93" s="18" t="s">
        <v>20</v>
      </c>
      <c r="BK93" s="154">
        <f>ROUND(I93*H93,2)</f>
        <v>0</v>
      </c>
      <c r="BL93" s="18" t="s">
        <v>130</v>
      </c>
      <c r="BM93" s="18" t="s">
        <v>131</v>
      </c>
    </row>
    <row r="94" spans="2:47" s="1" customFormat="1" ht="22.5" customHeight="1">
      <c r="B94" s="32"/>
      <c r="D94" s="155" t="s">
        <v>132</v>
      </c>
      <c r="F94" s="156" t="s">
        <v>133</v>
      </c>
      <c r="L94" s="171"/>
      <c r="M94" s="175"/>
      <c r="N94" s="176"/>
      <c r="O94" s="176"/>
      <c r="P94" s="176"/>
      <c r="Q94" s="176"/>
      <c r="R94" s="176"/>
      <c r="S94" s="176"/>
      <c r="T94" s="177"/>
      <c r="U94" s="13"/>
      <c r="V94" s="13"/>
      <c r="W94" s="13"/>
      <c r="AT94" s="18" t="s">
        <v>132</v>
      </c>
      <c r="AU94" s="18" t="s">
        <v>78</v>
      </c>
    </row>
    <row r="95" spans="2:51" s="11" customFormat="1" ht="22.5" customHeight="1">
      <c r="B95" s="157"/>
      <c r="D95" s="155" t="s">
        <v>134</v>
      </c>
      <c r="E95" s="158" t="s">
        <v>3</v>
      </c>
      <c r="F95" s="159" t="s">
        <v>135</v>
      </c>
      <c r="H95" s="160" t="s">
        <v>3</v>
      </c>
      <c r="L95" s="178"/>
      <c r="M95" s="182"/>
      <c r="N95" s="183"/>
      <c r="O95" s="183"/>
      <c r="P95" s="183"/>
      <c r="Q95" s="183"/>
      <c r="R95" s="183"/>
      <c r="S95" s="183"/>
      <c r="T95" s="184"/>
      <c r="U95" s="14"/>
      <c r="V95" s="14"/>
      <c r="W95" s="14"/>
      <c r="AT95" s="160" t="s">
        <v>134</v>
      </c>
      <c r="AU95" s="160" t="s">
        <v>78</v>
      </c>
      <c r="AV95" s="11" t="s">
        <v>20</v>
      </c>
      <c r="AW95" s="11" t="s">
        <v>35</v>
      </c>
      <c r="AX95" s="11" t="s">
        <v>71</v>
      </c>
      <c r="AY95" s="160" t="s">
        <v>123</v>
      </c>
    </row>
    <row r="96" spans="2:51" s="11" customFormat="1" ht="22.5" customHeight="1">
      <c r="B96" s="157"/>
      <c r="D96" s="155" t="s">
        <v>134</v>
      </c>
      <c r="E96" s="158" t="s">
        <v>3</v>
      </c>
      <c r="F96" s="159" t="s">
        <v>136</v>
      </c>
      <c r="H96" s="160" t="s">
        <v>3</v>
      </c>
      <c r="L96" s="130"/>
      <c r="M96" s="134"/>
      <c r="N96" s="135"/>
      <c r="O96" s="135"/>
      <c r="P96" s="136">
        <f>SUM(P97:P872)</f>
        <v>1671.9790870000002</v>
      </c>
      <c r="Q96" s="135"/>
      <c r="R96" s="136">
        <f>SUM(R97:R872)</f>
        <v>21.22203239</v>
      </c>
      <c r="S96" s="135"/>
      <c r="T96" s="137">
        <f>SUM(T97:T872)</f>
        <v>0</v>
      </c>
      <c r="U96" s="10"/>
      <c r="V96" s="10"/>
      <c r="W96" s="10"/>
      <c r="AT96" s="160" t="s">
        <v>134</v>
      </c>
      <c r="AU96" s="160" t="s">
        <v>78</v>
      </c>
      <c r="AV96" s="11" t="s">
        <v>20</v>
      </c>
      <c r="AW96" s="11" t="s">
        <v>35</v>
      </c>
      <c r="AX96" s="11" t="s">
        <v>71</v>
      </c>
      <c r="AY96" s="160" t="s">
        <v>123</v>
      </c>
    </row>
    <row r="97" spans="2:51" s="12" customFormat="1" ht="22.5" customHeight="1">
      <c r="B97" s="164"/>
      <c r="D97" s="155" t="s">
        <v>134</v>
      </c>
      <c r="E97" s="165" t="s">
        <v>3</v>
      </c>
      <c r="F97" s="166" t="s">
        <v>137</v>
      </c>
      <c r="H97" s="167">
        <v>0.162</v>
      </c>
      <c r="L97" s="221" t="s">
        <v>1266</v>
      </c>
      <c r="M97" s="150" t="s">
        <v>3</v>
      </c>
      <c r="N97" s="151" t="s">
        <v>42</v>
      </c>
      <c r="O97" s="152">
        <v>1.355</v>
      </c>
      <c r="P97" s="152">
        <f>O97*H110</f>
        <v>75.16456</v>
      </c>
      <c r="Q97" s="152">
        <v>0.03358</v>
      </c>
      <c r="R97" s="152">
        <f>Q97*H110</f>
        <v>1.86274976</v>
      </c>
      <c r="S97" s="152">
        <v>0</v>
      </c>
      <c r="T97" s="153">
        <f>S97*H110</f>
        <v>0</v>
      </c>
      <c r="U97" s="1"/>
      <c r="V97" s="1"/>
      <c r="W97" s="1"/>
      <c r="AT97" s="165" t="s">
        <v>134</v>
      </c>
      <c r="AU97" s="165" t="s">
        <v>78</v>
      </c>
      <c r="AV97" s="12" t="s">
        <v>78</v>
      </c>
      <c r="AW97" s="12" t="s">
        <v>35</v>
      </c>
      <c r="AX97" s="12" t="s">
        <v>71</v>
      </c>
      <c r="AY97" s="165" t="s">
        <v>123</v>
      </c>
    </row>
    <row r="98" spans="2:51" s="13" customFormat="1" ht="22.5" customHeight="1">
      <c r="B98" s="171"/>
      <c r="D98" s="155" t="s">
        <v>134</v>
      </c>
      <c r="E98" s="172" t="s">
        <v>3</v>
      </c>
      <c r="F98" s="173" t="s">
        <v>138</v>
      </c>
      <c r="H98" s="174">
        <v>0.162</v>
      </c>
      <c r="L98" s="32"/>
      <c r="M98" s="61"/>
      <c r="N98" s="33"/>
      <c r="O98" s="33"/>
      <c r="P98" s="33"/>
      <c r="Q98" s="33"/>
      <c r="R98" s="33"/>
      <c r="S98" s="33"/>
      <c r="T98" s="62"/>
      <c r="U98" s="1"/>
      <c r="V98" s="1"/>
      <c r="W98" s="1"/>
      <c r="AT98" s="172" t="s">
        <v>134</v>
      </c>
      <c r="AU98" s="172" t="s">
        <v>78</v>
      </c>
      <c r="AV98" s="13" t="s">
        <v>81</v>
      </c>
      <c r="AW98" s="13" t="s">
        <v>35</v>
      </c>
      <c r="AX98" s="13" t="s">
        <v>71</v>
      </c>
      <c r="AY98" s="172" t="s">
        <v>123</v>
      </c>
    </row>
    <row r="99" spans="2:51" s="14" customFormat="1" ht="22.5" customHeight="1">
      <c r="B99" s="178"/>
      <c r="D99" s="155" t="s">
        <v>134</v>
      </c>
      <c r="E99" s="179" t="s">
        <v>3</v>
      </c>
      <c r="F99" s="180" t="s">
        <v>139</v>
      </c>
      <c r="H99" s="181">
        <v>0.162</v>
      </c>
      <c r="L99" s="157"/>
      <c r="M99" s="161"/>
      <c r="N99" s="162"/>
      <c r="O99" s="162"/>
      <c r="P99" s="162"/>
      <c r="Q99" s="162"/>
      <c r="R99" s="162"/>
      <c r="S99" s="162"/>
      <c r="T99" s="163"/>
      <c r="U99" s="11"/>
      <c r="V99" s="11"/>
      <c r="W99" s="11"/>
      <c r="AT99" s="185" t="s">
        <v>134</v>
      </c>
      <c r="AU99" s="185" t="s">
        <v>78</v>
      </c>
      <c r="AV99" s="14" t="s">
        <v>130</v>
      </c>
      <c r="AW99" s="14" t="s">
        <v>35</v>
      </c>
      <c r="AX99" s="14" t="s">
        <v>20</v>
      </c>
      <c r="AY99" s="185" t="s">
        <v>123</v>
      </c>
    </row>
    <row r="100" spans="2:63" s="10" customFormat="1" ht="29.25" customHeight="1">
      <c r="B100" s="130"/>
      <c r="D100" s="140" t="s">
        <v>70</v>
      </c>
      <c r="E100" s="141" t="s">
        <v>81</v>
      </c>
      <c r="F100" s="141" t="s">
        <v>140</v>
      </c>
      <c r="J100" s="142"/>
      <c r="L100" s="157"/>
      <c r="M100" s="161"/>
      <c r="N100" s="162"/>
      <c r="O100" s="162"/>
      <c r="P100" s="162"/>
      <c r="Q100" s="162"/>
      <c r="R100" s="162"/>
      <c r="S100" s="162"/>
      <c r="T100" s="163"/>
      <c r="U100" s="11"/>
      <c r="V100" s="11"/>
      <c r="W100" s="11"/>
      <c r="AR100" s="131" t="s">
        <v>20</v>
      </c>
      <c r="AT100" s="138" t="s">
        <v>70</v>
      </c>
      <c r="AU100" s="138" t="s">
        <v>20</v>
      </c>
      <c r="AY100" s="131" t="s">
        <v>123</v>
      </c>
      <c r="BK100" s="139">
        <f>SUM(BK101:BK108)</f>
        <v>0</v>
      </c>
    </row>
    <row r="101" spans="2:65" s="1" customFormat="1" ht="22.5" customHeight="1">
      <c r="B101" s="143"/>
      <c r="C101" s="144" t="s">
        <v>78</v>
      </c>
      <c r="D101" s="144" t="s">
        <v>125</v>
      </c>
      <c r="E101" s="145" t="s">
        <v>141</v>
      </c>
      <c r="F101" s="146" t="s">
        <v>142</v>
      </c>
      <c r="G101" s="147" t="s">
        <v>143</v>
      </c>
      <c r="H101" s="148">
        <v>58</v>
      </c>
      <c r="I101" s="149"/>
      <c r="J101" s="149"/>
      <c r="K101" s="146" t="s">
        <v>129</v>
      </c>
      <c r="L101" s="157"/>
      <c r="M101" s="161"/>
      <c r="N101" s="162"/>
      <c r="O101" s="162"/>
      <c r="P101" s="162"/>
      <c r="Q101" s="162"/>
      <c r="R101" s="162"/>
      <c r="S101" s="162"/>
      <c r="T101" s="163"/>
      <c r="U101" s="11"/>
      <c r="V101" s="11"/>
      <c r="W101" s="11"/>
      <c r="AR101" s="18" t="s">
        <v>130</v>
      </c>
      <c r="AT101" s="18" t="s">
        <v>125</v>
      </c>
      <c r="AU101" s="18" t="s">
        <v>78</v>
      </c>
      <c r="AY101" s="18" t="s">
        <v>123</v>
      </c>
      <c r="BE101" s="154">
        <f>IF(N88="základní",J101,0)</f>
        <v>0</v>
      </c>
      <c r="BF101" s="154">
        <f>IF(N88="snížená",J101,0)</f>
        <v>0</v>
      </c>
      <c r="BG101" s="154">
        <f>IF(N88="zákl. přenesená",J101,0)</f>
        <v>0</v>
      </c>
      <c r="BH101" s="154">
        <f>IF(N88="sníž. přenesená",J101,0)</f>
        <v>0</v>
      </c>
      <c r="BI101" s="154">
        <f>IF(N88="nulová",J101,0)</f>
        <v>0</v>
      </c>
      <c r="BJ101" s="18" t="s">
        <v>20</v>
      </c>
      <c r="BK101" s="154">
        <f>ROUND(I101*H101,2)</f>
        <v>0</v>
      </c>
      <c r="BL101" s="18" t="s">
        <v>130</v>
      </c>
      <c r="BM101" s="18" t="s">
        <v>144</v>
      </c>
    </row>
    <row r="102" spans="2:47" s="1" customFormat="1" ht="22.5" customHeight="1">
      <c r="B102" s="32"/>
      <c r="D102" s="155" t="s">
        <v>132</v>
      </c>
      <c r="F102" s="156" t="s">
        <v>145</v>
      </c>
      <c r="L102" s="157"/>
      <c r="M102" s="161"/>
      <c r="N102" s="162"/>
      <c r="O102" s="162"/>
      <c r="P102" s="162"/>
      <c r="Q102" s="162"/>
      <c r="R102" s="162"/>
      <c r="S102" s="162"/>
      <c r="T102" s="163"/>
      <c r="U102" s="11"/>
      <c r="V102" s="11"/>
      <c r="W102" s="11"/>
      <c r="AT102" s="18" t="s">
        <v>132</v>
      </c>
      <c r="AU102" s="18" t="s">
        <v>78</v>
      </c>
    </row>
    <row r="103" spans="2:51" s="11" customFormat="1" ht="22.5" customHeight="1">
      <c r="B103" s="157"/>
      <c r="D103" s="155" t="s">
        <v>134</v>
      </c>
      <c r="E103" s="158" t="s">
        <v>3</v>
      </c>
      <c r="F103" s="159" t="s">
        <v>146</v>
      </c>
      <c r="H103" s="160" t="s">
        <v>3</v>
      </c>
      <c r="L103" s="164"/>
      <c r="M103" s="168"/>
      <c r="N103" s="169"/>
      <c r="O103" s="169"/>
      <c r="P103" s="169"/>
      <c r="Q103" s="169"/>
      <c r="R103" s="169"/>
      <c r="S103" s="169"/>
      <c r="T103" s="170"/>
      <c r="U103" s="12"/>
      <c r="V103" s="12"/>
      <c r="W103" s="12"/>
      <c r="AT103" s="160" t="s">
        <v>134</v>
      </c>
      <c r="AU103" s="160" t="s">
        <v>78</v>
      </c>
      <c r="AV103" s="11" t="s">
        <v>20</v>
      </c>
      <c r="AW103" s="11" t="s">
        <v>35</v>
      </c>
      <c r="AX103" s="11" t="s">
        <v>71</v>
      </c>
      <c r="AY103" s="160" t="s">
        <v>123</v>
      </c>
    </row>
    <row r="104" spans="2:51" s="11" customFormat="1" ht="22.5" customHeight="1">
      <c r="B104" s="157"/>
      <c r="D104" s="155" t="s">
        <v>134</v>
      </c>
      <c r="E104" s="158" t="s">
        <v>3</v>
      </c>
      <c r="F104" s="159" t="s">
        <v>136</v>
      </c>
      <c r="H104" s="160" t="s">
        <v>3</v>
      </c>
      <c r="L104" s="157"/>
      <c r="M104" s="161"/>
      <c r="N104" s="162"/>
      <c r="O104" s="162"/>
      <c r="P104" s="162"/>
      <c r="Q104" s="162"/>
      <c r="R104" s="162"/>
      <c r="S104" s="162"/>
      <c r="T104" s="163"/>
      <c r="AT104" s="160" t="s">
        <v>134</v>
      </c>
      <c r="AU104" s="160" t="s">
        <v>78</v>
      </c>
      <c r="AV104" s="11" t="s">
        <v>20</v>
      </c>
      <c r="AW104" s="11" t="s">
        <v>35</v>
      </c>
      <c r="AX104" s="11" t="s">
        <v>71</v>
      </c>
      <c r="AY104" s="160" t="s">
        <v>123</v>
      </c>
    </row>
    <row r="105" spans="2:51" s="12" customFormat="1" ht="22.5" customHeight="1">
      <c r="B105" s="164"/>
      <c r="D105" s="155" t="s">
        <v>134</v>
      </c>
      <c r="E105" s="165" t="s">
        <v>3</v>
      </c>
      <c r="F105" s="166" t="s">
        <v>147</v>
      </c>
      <c r="H105" s="167">
        <v>56</v>
      </c>
      <c r="L105" s="164"/>
      <c r="M105" s="168"/>
      <c r="N105" s="169"/>
      <c r="O105" s="169"/>
      <c r="P105" s="169"/>
      <c r="Q105" s="169"/>
      <c r="R105" s="169"/>
      <c r="S105" s="169"/>
      <c r="T105" s="170"/>
      <c r="AT105" s="165" t="s">
        <v>134</v>
      </c>
      <c r="AU105" s="165" t="s">
        <v>78</v>
      </c>
      <c r="AV105" s="12" t="s">
        <v>78</v>
      </c>
      <c r="AW105" s="12" t="s">
        <v>35</v>
      </c>
      <c r="AX105" s="12" t="s">
        <v>71</v>
      </c>
      <c r="AY105" s="165" t="s">
        <v>123</v>
      </c>
    </row>
    <row r="106" spans="2:51" s="12" customFormat="1" ht="22.5" customHeight="1">
      <c r="B106" s="164"/>
      <c r="D106" s="155" t="s">
        <v>134</v>
      </c>
      <c r="E106" s="165" t="s">
        <v>3</v>
      </c>
      <c r="F106" s="166" t="s">
        <v>78</v>
      </c>
      <c r="H106" s="167">
        <v>2</v>
      </c>
      <c r="L106" s="157"/>
      <c r="M106" s="161"/>
      <c r="N106" s="162"/>
      <c r="O106" s="162"/>
      <c r="P106" s="162"/>
      <c r="Q106" s="162"/>
      <c r="R106" s="162"/>
      <c r="S106" s="162"/>
      <c r="T106" s="163"/>
      <c r="U106" s="11"/>
      <c r="V106" s="11"/>
      <c r="W106" s="11"/>
      <c r="AT106" s="165" t="s">
        <v>134</v>
      </c>
      <c r="AU106" s="165" t="s">
        <v>78</v>
      </c>
      <c r="AV106" s="12" t="s">
        <v>78</v>
      </c>
      <c r="AW106" s="12" t="s">
        <v>35</v>
      </c>
      <c r="AX106" s="12" t="s">
        <v>71</v>
      </c>
      <c r="AY106" s="165" t="s">
        <v>123</v>
      </c>
    </row>
    <row r="107" spans="2:51" s="13" customFormat="1" ht="22.5" customHeight="1">
      <c r="B107" s="171"/>
      <c r="D107" s="155" t="s">
        <v>134</v>
      </c>
      <c r="E107" s="172" t="s">
        <v>3</v>
      </c>
      <c r="F107" s="173" t="s">
        <v>138</v>
      </c>
      <c r="H107" s="174">
        <v>58</v>
      </c>
      <c r="L107" s="164"/>
      <c r="M107" s="168"/>
      <c r="N107" s="169"/>
      <c r="O107" s="169"/>
      <c r="P107" s="169"/>
      <c r="Q107" s="169"/>
      <c r="R107" s="169"/>
      <c r="S107" s="169"/>
      <c r="T107" s="170"/>
      <c r="U107" s="12"/>
      <c r="V107" s="12"/>
      <c r="W107" s="12"/>
      <c r="AT107" s="172" t="s">
        <v>134</v>
      </c>
      <c r="AU107" s="172" t="s">
        <v>78</v>
      </c>
      <c r="AV107" s="13" t="s">
        <v>81</v>
      </c>
      <c r="AW107" s="13" t="s">
        <v>35</v>
      </c>
      <c r="AX107" s="13" t="s">
        <v>71</v>
      </c>
      <c r="AY107" s="172" t="s">
        <v>123</v>
      </c>
    </row>
    <row r="108" spans="2:51" s="14" customFormat="1" ht="22.5" customHeight="1">
      <c r="B108" s="178"/>
      <c r="D108" s="155" t="s">
        <v>134</v>
      </c>
      <c r="E108" s="179" t="s">
        <v>3</v>
      </c>
      <c r="F108" s="180" t="s">
        <v>139</v>
      </c>
      <c r="H108" s="181">
        <v>58</v>
      </c>
      <c r="L108" s="157"/>
      <c r="M108" s="161"/>
      <c r="N108" s="162"/>
      <c r="O108" s="162"/>
      <c r="P108" s="162"/>
      <c r="Q108" s="162"/>
      <c r="R108" s="162"/>
      <c r="S108" s="162"/>
      <c r="T108" s="163"/>
      <c r="U108" s="11"/>
      <c r="V108" s="11"/>
      <c r="W108" s="11"/>
      <c r="AT108" s="185" t="s">
        <v>134</v>
      </c>
      <c r="AU108" s="185" t="s">
        <v>78</v>
      </c>
      <c r="AV108" s="14" t="s">
        <v>130</v>
      </c>
      <c r="AW108" s="14" t="s">
        <v>35</v>
      </c>
      <c r="AX108" s="14" t="s">
        <v>20</v>
      </c>
      <c r="AY108" s="185" t="s">
        <v>123</v>
      </c>
    </row>
    <row r="109" spans="2:63" s="10" customFormat="1" ht="29.25" customHeight="1">
      <c r="B109" s="130"/>
      <c r="D109" s="140" t="s">
        <v>70</v>
      </c>
      <c r="E109" s="141" t="s">
        <v>148</v>
      </c>
      <c r="F109" s="141" t="s">
        <v>149</v>
      </c>
      <c r="J109" s="142"/>
      <c r="L109" s="164"/>
      <c r="M109" s="168"/>
      <c r="N109" s="169"/>
      <c r="O109" s="169"/>
      <c r="P109" s="169"/>
      <c r="Q109" s="169"/>
      <c r="R109" s="169"/>
      <c r="S109" s="169"/>
      <c r="T109" s="170"/>
      <c r="U109" s="12"/>
      <c r="V109" s="12"/>
      <c r="W109" s="12"/>
      <c r="AR109" s="131" t="s">
        <v>20</v>
      </c>
      <c r="AT109" s="138" t="s">
        <v>70</v>
      </c>
      <c r="AU109" s="138" t="s">
        <v>20</v>
      </c>
      <c r="AY109" s="131" t="s">
        <v>123</v>
      </c>
      <c r="BK109" s="139">
        <f>SUM(BK110:BK885)</f>
        <v>0</v>
      </c>
    </row>
    <row r="110" spans="2:65" s="1" customFormat="1" ht="22.5" customHeight="1">
      <c r="B110" s="143"/>
      <c r="C110" s="144" t="s">
        <v>81</v>
      </c>
      <c r="D110" s="144" t="s">
        <v>125</v>
      </c>
      <c r="E110" s="145" t="s">
        <v>150</v>
      </c>
      <c r="F110" s="233" t="s">
        <v>151</v>
      </c>
      <c r="G110" s="147" t="s">
        <v>152</v>
      </c>
      <c r="H110" s="148">
        <v>55.472</v>
      </c>
      <c r="I110" s="149"/>
      <c r="J110" s="149"/>
      <c r="K110" s="146" t="s">
        <v>129</v>
      </c>
      <c r="L110" s="157"/>
      <c r="M110" s="161"/>
      <c r="N110" s="162"/>
      <c r="O110" s="162"/>
      <c r="P110" s="162"/>
      <c r="Q110" s="162"/>
      <c r="R110" s="162"/>
      <c r="S110" s="162"/>
      <c r="T110" s="163"/>
      <c r="U110" s="11"/>
      <c r="V110" s="11"/>
      <c r="W110" s="11"/>
      <c r="AR110" s="18" t="s">
        <v>130</v>
      </c>
      <c r="AT110" s="18" t="s">
        <v>125</v>
      </c>
      <c r="AU110" s="18" t="s">
        <v>78</v>
      </c>
      <c r="AY110" s="18" t="s">
        <v>123</v>
      </c>
      <c r="BE110" s="154">
        <f>IF(N97="základní",J110,0)</f>
        <v>0</v>
      </c>
      <c r="BF110" s="154">
        <f>IF(N97="snížená",J110,0)</f>
        <v>0</v>
      </c>
      <c r="BG110" s="154">
        <f>IF(N97="zákl. přenesená",J110,0)</f>
        <v>0</v>
      </c>
      <c r="BH110" s="154">
        <f>IF(N97="sníž. přenesená",J110,0)</f>
        <v>0</v>
      </c>
      <c r="BI110" s="154">
        <f>IF(N97="nulová",J110,0)</f>
        <v>0</v>
      </c>
      <c r="BJ110" s="18" t="s">
        <v>20</v>
      </c>
      <c r="BK110" s="154">
        <f>ROUND(I110*H110,2)</f>
        <v>0</v>
      </c>
      <c r="BL110" s="18" t="s">
        <v>130</v>
      </c>
      <c r="BM110" s="18" t="s">
        <v>153</v>
      </c>
    </row>
    <row r="111" spans="2:47" s="1" customFormat="1" ht="22.5" customHeight="1">
      <c r="B111" s="32"/>
      <c r="D111" s="155" t="s">
        <v>132</v>
      </c>
      <c r="F111" s="156" t="s">
        <v>154</v>
      </c>
      <c r="L111" s="164"/>
      <c r="M111" s="168"/>
      <c r="N111" s="169"/>
      <c r="O111" s="169"/>
      <c r="P111" s="169"/>
      <c r="Q111" s="169"/>
      <c r="R111" s="169"/>
      <c r="S111" s="169"/>
      <c r="T111" s="170"/>
      <c r="U111" s="12"/>
      <c r="V111" s="12"/>
      <c r="W111" s="12"/>
      <c r="AT111" s="18" t="s">
        <v>132</v>
      </c>
      <c r="AU111" s="18" t="s">
        <v>78</v>
      </c>
    </row>
    <row r="112" spans="2:51" s="11" customFormat="1" ht="22.5" customHeight="1">
      <c r="B112" s="157"/>
      <c r="D112" s="155" t="s">
        <v>134</v>
      </c>
      <c r="E112" s="158" t="s">
        <v>3</v>
      </c>
      <c r="F112" s="159" t="s">
        <v>155</v>
      </c>
      <c r="H112" s="160" t="s">
        <v>3</v>
      </c>
      <c r="L112" s="157"/>
      <c r="M112" s="161"/>
      <c r="N112" s="162"/>
      <c r="O112" s="162"/>
      <c r="P112" s="162"/>
      <c r="Q112" s="162"/>
      <c r="R112" s="162"/>
      <c r="S112" s="162"/>
      <c r="T112" s="163"/>
      <c r="AT112" s="160" t="s">
        <v>134</v>
      </c>
      <c r="AU112" s="160" t="s">
        <v>78</v>
      </c>
      <c r="AV112" s="11" t="s">
        <v>20</v>
      </c>
      <c r="AW112" s="11" t="s">
        <v>35</v>
      </c>
      <c r="AX112" s="11" t="s">
        <v>71</v>
      </c>
      <c r="AY112" s="160" t="s">
        <v>123</v>
      </c>
    </row>
    <row r="113" spans="2:51" s="11" customFormat="1" ht="22.5" customHeight="1">
      <c r="B113" s="157"/>
      <c r="D113" s="155" t="s">
        <v>134</v>
      </c>
      <c r="E113" s="158" t="s">
        <v>3</v>
      </c>
      <c r="F113" s="159" t="s">
        <v>156</v>
      </c>
      <c r="H113" s="160" t="s">
        <v>3</v>
      </c>
      <c r="L113" s="164"/>
      <c r="M113" s="168"/>
      <c r="N113" s="169"/>
      <c r="O113" s="169"/>
      <c r="P113" s="169"/>
      <c r="Q113" s="169"/>
      <c r="R113" s="169"/>
      <c r="S113" s="169"/>
      <c r="T113" s="170"/>
      <c r="U113" s="12"/>
      <c r="V113" s="12"/>
      <c r="W113" s="12"/>
      <c r="AT113" s="160" t="s">
        <v>134</v>
      </c>
      <c r="AU113" s="160" t="s">
        <v>78</v>
      </c>
      <c r="AV113" s="11" t="s">
        <v>20</v>
      </c>
      <c r="AW113" s="11" t="s">
        <v>35</v>
      </c>
      <c r="AX113" s="11" t="s">
        <v>71</v>
      </c>
      <c r="AY113" s="160" t="s">
        <v>123</v>
      </c>
    </row>
    <row r="114" spans="2:51" s="11" customFormat="1" ht="22.5" customHeight="1">
      <c r="B114" s="157"/>
      <c r="D114" s="155" t="s">
        <v>134</v>
      </c>
      <c r="E114" s="158" t="s">
        <v>3</v>
      </c>
      <c r="F114" s="159" t="s">
        <v>157</v>
      </c>
      <c r="H114" s="160" t="s">
        <v>3</v>
      </c>
      <c r="L114" s="157"/>
      <c r="M114" s="161"/>
      <c r="N114" s="162"/>
      <c r="O114" s="162"/>
      <c r="P114" s="162"/>
      <c r="Q114" s="162"/>
      <c r="R114" s="162"/>
      <c r="S114" s="162"/>
      <c r="T114" s="163"/>
      <c r="AT114" s="160" t="s">
        <v>134</v>
      </c>
      <c r="AU114" s="160" t="s">
        <v>78</v>
      </c>
      <c r="AV114" s="11" t="s">
        <v>20</v>
      </c>
      <c r="AW114" s="11" t="s">
        <v>35</v>
      </c>
      <c r="AX114" s="11" t="s">
        <v>71</v>
      </c>
      <c r="AY114" s="160" t="s">
        <v>123</v>
      </c>
    </row>
    <row r="115" spans="2:51" s="11" customFormat="1" ht="22.5" customHeight="1">
      <c r="B115" s="157"/>
      <c r="D115" s="155" t="s">
        <v>134</v>
      </c>
      <c r="E115" s="158" t="s">
        <v>3</v>
      </c>
      <c r="F115" s="159" t="s">
        <v>158</v>
      </c>
      <c r="H115" s="160" t="s">
        <v>3</v>
      </c>
      <c r="L115" s="164"/>
      <c r="M115" s="168"/>
      <c r="N115" s="169"/>
      <c r="O115" s="169"/>
      <c r="P115" s="169"/>
      <c r="Q115" s="169"/>
      <c r="R115" s="169"/>
      <c r="S115" s="169"/>
      <c r="T115" s="170"/>
      <c r="U115" s="12"/>
      <c r="V115" s="12"/>
      <c r="W115" s="12"/>
      <c r="AT115" s="160" t="s">
        <v>134</v>
      </c>
      <c r="AU115" s="160" t="s">
        <v>78</v>
      </c>
      <c r="AV115" s="11" t="s">
        <v>20</v>
      </c>
      <c r="AW115" s="11" t="s">
        <v>35</v>
      </c>
      <c r="AX115" s="11" t="s">
        <v>71</v>
      </c>
      <c r="AY115" s="160" t="s">
        <v>123</v>
      </c>
    </row>
    <row r="116" spans="2:51" s="12" customFormat="1" ht="22.5" customHeight="1">
      <c r="B116" s="164"/>
      <c r="D116" s="155" t="s">
        <v>134</v>
      </c>
      <c r="E116" s="165" t="s">
        <v>3</v>
      </c>
      <c r="F116" s="166" t="s">
        <v>159</v>
      </c>
      <c r="H116" s="167">
        <v>24.7</v>
      </c>
      <c r="L116" s="157"/>
      <c r="M116" s="161"/>
      <c r="N116" s="162"/>
      <c r="O116" s="162"/>
      <c r="P116" s="162"/>
      <c r="Q116" s="162"/>
      <c r="R116" s="162"/>
      <c r="S116" s="162"/>
      <c r="T116" s="163"/>
      <c r="U116" s="11"/>
      <c r="V116" s="11"/>
      <c r="W116" s="11"/>
      <c r="AT116" s="165" t="s">
        <v>134</v>
      </c>
      <c r="AU116" s="165" t="s">
        <v>78</v>
      </c>
      <c r="AV116" s="12" t="s">
        <v>78</v>
      </c>
      <c r="AW116" s="12" t="s">
        <v>35</v>
      </c>
      <c r="AX116" s="12" t="s">
        <v>71</v>
      </c>
      <c r="AY116" s="165" t="s">
        <v>123</v>
      </c>
    </row>
    <row r="117" spans="2:51" s="11" customFormat="1" ht="22.5" customHeight="1">
      <c r="B117" s="157"/>
      <c r="D117" s="155" t="s">
        <v>134</v>
      </c>
      <c r="E117" s="158" t="s">
        <v>3</v>
      </c>
      <c r="F117" s="159" t="s">
        <v>160</v>
      </c>
      <c r="H117" s="160" t="s">
        <v>3</v>
      </c>
      <c r="L117" s="164"/>
      <c r="M117" s="168"/>
      <c r="N117" s="169"/>
      <c r="O117" s="169"/>
      <c r="P117" s="169"/>
      <c r="Q117" s="169"/>
      <c r="R117" s="169"/>
      <c r="S117" s="169"/>
      <c r="T117" s="170"/>
      <c r="U117" s="12"/>
      <c r="V117" s="12"/>
      <c r="W117" s="12"/>
      <c r="AT117" s="160" t="s">
        <v>134</v>
      </c>
      <c r="AU117" s="160" t="s">
        <v>78</v>
      </c>
      <c r="AV117" s="11" t="s">
        <v>20</v>
      </c>
      <c r="AW117" s="11" t="s">
        <v>35</v>
      </c>
      <c r="AX117" s="11" t="s">
        <v>71</v>
      </c>
      <c r="AY117" s="160" t="s">
        <v>123</v>
      </c>
    </row>
    <row r="118" spans="2:51" s="12" customFormat="1" ht="22.5" customHeight="1">
      <c r="B118" s="164"/>
      <c r="D118" s="155" t="s">
        <v>134</v>
      </c>
      <c r="E118" s="165" t="s">
        <v>3</v>
      </c>
      <c r="F118" s="166" t="s">
        <v>161</v>
      </c>
      <c r="H118" s="167">
        <v>8.204</v>
      </c>
      <c r="L118" s="157"/>
      <c r="M118" s="161"/>
      <c r="N118" s="162"/>
      <c r="O118" s="162"/>
      <c r="P118" s="162"/>
      <c r="Q118" s="162"/>
      <c r="R118" s="162"/>
      <c r="S118" s="162"/>
      <c r="T118" s="163"/>
      <c r="U118" s="11"/>
      <c r="V118" s="11"/>
      <c r="W118" s="11"/>
      <c r="AT118" s="165" t="s">
        <v>134</v>
      </c>
      <c r="AU118" s="165" t="s">
        <v>78</v>
      </c>
      <c r="AV118" s="12" t="s">
        <v>78</v>
      </c>
      <c r="AW118" s="12" t="s">
        <v>35</v>
      </c>
      <c r="AX118" s="12" t="s">
        <v>71</v>
      </c>
      <c r="AY118" s="165" t="s">
        <v>123</v>
      </c>
    </row>
    <row r="119" spans="2:51" s="11" customFormat="1" ht="22.5" customHeight="1">
      <c r="B119" s="157"/>
      <c r="D119" s="155" t="s">
        <v>134</v>
      </c>
      <c r="E119" s="158" t="s">
        <v>3</v>
      </c>
      <c r="F119" s="159" t="s">
        <v>162</v>
      </c>
      <c r="H119" s="160" t="s">
        <v>3</v>
      </c>
      <c r="L119" s="164"/>
      <c r="M119" s="168"/>
      <c r="N119" s="169"/>
      <c r="O119" s="169"/>
      <c r="P119" s="169"/>
      <c r="Q119" s="169"/>
      <c r="R119" s="169"/>
      <c r="S119" s="169"/>
      <c r="T119" s="170"/>
      <c r="U119" s="12"/>
      <c r="V119" s="12"/>
      <c r="W119" s="12"/>
      <c r="AT119" s="160" t="s">
        <v>134</v>
      </c>
      <c r="AU119" s="160" t="s">
        <v>78</v>
      </c>
      <c r="AV119" s="11" t="s">
        <v>20</v>
      </c>
      <c r="AW119" s="11" t="s">
        <v>35</v>
      </c>
      <c r="AX119" s="11" t="s">
        <v>71</v>
      </c>
      <c r="AY119" s="160" t="s">
        <v>123</v>
      </c>
    </row>
    <row r="120" spans="2:51" s="12" customFormat="1" ht="22.5" customHeight="1">
      <c r="B120" s="164"/>
      <c r="D120" s="155" t="s">
        <v>134</v>
      </c>
      <c r="E120" s="165" t="s">
        <v>3</v>
      </c>
      <c r="F120" s="166" t="s">
        <v>163</v>
      </c>
      <c r="H120" s="167">
        <v>1.44</v>
      </c>
      <c r="L120" s="157"/>
      <c r="M120" s="161"/>
      <c r="N120" s="162"/>
      <c r="O120" s="162"/>
      <c r="P120" s="162"/>
      <c r="Q120" s="162"/>
      <c r="R120" s="162"/>
      <c r="S120" s="162"/>
      <c r="T120" s="163"/>
      <c r="U120" s="11"/>
      <c r="V120" s="11"/>
      <c r="W120" s="11"/>
      <c r="AT120" s="165" t="s">
        <v>134</v>
      </c>
      <c r="AU120" s="165" t="s">
        <v>78</v>
      </c>
      <c r="AV120" s="12" t="s">
        <v>78</v>
      </c>
      <c r="AW120" s="12" t="s">
        <v>35</v>
      </c>
      <c r="AX120" s="12" t="s">
        <v>71</v>
      </c>
      <c r="AY120" s="165" t="s">
        <v>123</v>
      </c>
    </row>
    <row r="121" spans="2:51" s="11" customFormat="1" ht="22.5" customHeight="1">
      <c r="B121" s="157"/>
      <c r="D121" s="155" t="s">
        <v>134</v>
      </c>
      <c r="E121" s="158" t="s">
        <v>3</v>
      </c>
      <c r="F121" s="159" t="s">
        <v>164</v>
      </c>
      <c r="H121" s="160" t="s">
        <v>3</v>
      </c>
      <c r="L121" s="164"/>
      <c r="M121" s="168"/>
      <c r="N121" s="169"/>
      <c r="O121" s="169"/>
      <c r="P121" s="169"/>
      <c r="Q121" s="169"/>
      <c r="R121" s="169"/>
      <c r="S121" s="169"/>
      <c r="T121" s="170"/>
      <c r="U121" s="12"/>
      <c r="V121" s="12"/>
      <c r="W121" s="12"/>
      <c r="AT121" s="160" t="s">
        <v>134</v>
      </c>
      <c r="AU121" s="160" t="s">
        <v>78</v>
      </c>
      <c r="AV121" s="11" t="s">
        <v>20</v>
      </c>
      <c r="AW121" s="11" t="s">
        <v>35</v>
      </c>
      <c r="AX121" s="11" t="s">
        <v>71</v>
      </c>
      <c r="AY121" s="160" t="s">
        <v>123</v>
      </c>
    </row>
    <row r="122" spans="2:51" s="12" customFormat="1" ht="22.5" customHeight="1">
      <c r="B122" s="164"/>
      <c r="D122" s="155" t="s">
        <v>134</v>
      </c>
      <c r="E122" s="165" t="s">
        <v>3</v>
      </c>
      <c r="F122" s="166" t="s">
        <v>165</v>
      </c>
      <c r="H122" s="167">
        <v>1.68</v>
      </c>
      <c r="L122" s="157"/>
      <c r="M122" s="161"/>
      <c r="N122" s="162"/>
      <c r="O122" s="162"/>
      <c r="P122" s="162"/>
      <c r="Q122" s="162"/>
      <c r="R122" s="162"/>
      <c r="S122" s="162"/>
      <c r="T122" s="163"/>
      <c r="U122" s="11"/>
      <c r="V122" s="11"/>
      <c r="W122" s="11"/>
      <c r="AT122" s="165" t="s">
        <v>134</v>
      </c>
      <c r="AU122" s="165" t="s">
        <v>78</v>
      </c>
      <c r="AV122" s="12" t="s">
        <v>78</v>
      </c>
      <c r="AW122" s="12" t="s">
        <v>35</v>
      </c>
      <c r="AX122" s="12" t="s">
        <v>71</v>
      </c>
      <c r="AY122" s="165" t="s">
        <v>123</v>
      </c>
    </row>
    <row r="123" spans="2:51" s="11" customFormat="1" ht="22.5" customHeight="1">
      <c r="B123" s="157"/>
      <c r="D123" s="155" t="s">
        <v>134</v>
      </c>
      <c r="E123" s="158" t="s">
        <v>3</v>
      </c>
      <c r="F123" s="159" t="s">
        <v>166</v>
      </c>
      <c r="H123" s="160" t="s">
        <v>3</v>
      </c>
      <c r="L123" s="164"/>
      <c r="M123" s="168"/>
      <c r="N123" s="169"/>
      <c r="O123" s="169"/>
      <c r="P123" s="169"/>
      <c r="Q123" s="169"/>
      <c r="R123" s="169"/>
      <c r="S123" s="169"/>
      <c r="T123" s="170"/>
      <c r="U123" s="12"/>
      <c r="V123" s="12"/>
      <c r="W123" s="12"/>
      <c r="AT123" s="160" t="s">
        <v>134</v>
      </c>
      <c r="AU123" s="160" t="s">
        <v>78</v>
      </c>
      <c r="AV123" s="11" t="s">
        <v>20</v>
      </c>
      <c r="AW123" s="11" t="s">
        <v>35</v>
      </c>
      <c r="AX123" s="11" t="s">
        <v>71</v>
      </c>
      <c r="AY123" s="160" t="s">
        <v>123</v>
      </c>
    </row>
    <row r="124" spans="2:51" s="12" customFormat="1" ht="22.5" customHeight="1">
      <c r="B124" s="164"/>
      <c r="D124" s="155" t="s">
        <v>134</v>
      </c>
      <c r="E124" s="165" t="s">
        <v>3</v>
      </c>
      <c r="F124" s="166" t="s">
        <v>167</v>
      </c>
      <c r="H124" s="167">
        <v>1.836</v>
      </c>
      <c r="L124" s="171"/>
      <c r="M124" s="175"/>
      <c r="N124" s="176"/>
      <c r="O124" s="176"/>
      <c r="P124" s="176"/>
      <c r="Q124" s="176"/>
      <c r="R124" s="176"/>
      <c r="S124" s="176"/>
      <c r="T124" s="177"/>
      <c r="U124" s="13"/>
      <c r="V124" s="13"/>
      <c r="W124" s="13"/>
      <c r="AT124" s="165" t="s">
        <v>134</v>
      </c>
      <c r="AU124" s="165" t="s">
        <v>78</v>
      </c>
      <c r="AV124" s="12" t="s">
        <v>78</v>
      </c>
      <c r="AW124" s="12" t="s">
        <v>35</v>
      </c>
      <c r="AX124" s="12" t="s">
        <v>71</v>
      </c>
      <c r="AY124" s="165" t="s">
        <v>123</v>
      </c>
    </row>
    <row r="125" spans="2:51" s="11" customFormat="1" ht="22.5" customHeight="1">
      <c r="B125" s="157"/>
      <c r="D125" s="155" t="s">
        <v>134</v>
      </c>
      <c r="E125" s="158" t="s">
        <v>3</v>
      </c>
      <c r="F125" s="159" t="s">
        <v>168</v>
      </c>
      <c r="H125" s="160" t="s">
        <v>3</v>
      </c>
      <c r="L125" s="178"/>
      <c r="M125" s="182"/>
      <c r="N125" s="183"/>
      <c r="O125" s="183"/>
      <c r="P125" s="183"/>
      <c r="Q125" s="183"/>
      <c r="R125" s="183"/>
      <c r="S125" s="183"/>
      <c r="T125" s="184"/>
      <c r="U125" s="14"/>
      <c r="V125" s="14"/>
      <c r="W125" s="14"/>
      <c r="AT125" s="160" t="s">
        <v>134</v>
      </c>
      <c r="AU125" s="160" t="s">
        <v>78</v>
      </c>
      <c r="AV125" s="11" t="s">
        <v>20</v>
      </c>
      <c r="AW125" s="11" t="s">
        <v>35</v>
      </c>
      <c r="AX125" s="11" t="s">
        <v>71</v>
      </c>
      <c r="AY125" s="160" t="s">
        <v>123</v>
      </c>
    </row>
    <row r="126" spans="2:51" s="12" customFormat="1" ht="22.5" customHeight="1">
      <c r="B126" s="164"/>
      <c r="D126" s="155" t="s">
        <v>134</v>
      </c>
      <c r="E126" s="165" t="s">
        <v>3</v>
      </c>
      <c r="F126" s="166" t="s">
        <v>169</v>
      </c>
      <c r="H126" s="167">
        <v>1.32</v>
      </c>
      <c r="L126" s="221" t="s">
        <v>1266</v>
      </c>
      <c r="M126" s="150" t="s">
        <v>3</v>
      </c>
      <c r="N126" s="151" t="s">
        <v>42</v>
      </c>
      <c r="O126" s="152">
        <v>0.37</v>
      </c>
      <c r="P126" s="152">
        <f>O126*H139</f>
        <v>102.6232</v>
      </c>
      <c r="Q126" s="152">
        <v>0.0015</v>
      </c>
      <c r="R126" s="152">
        <f>Q126*H139</f>
        <v>0.41604</v>
      </c>
      <c r="S126" s="152">
        <v>0</v>
      </c>
      <c r="T126" s="153">
        <f>S126*H139</f>
        <v>0</v>
      </c>
      <c r="U126" s="1"/>
      <c r="V126" s="1"/>
      <c r="W126" s="1"/>
      <c r="AT126" s="165" t="s">
        <v>134</v>
      </c>
      <c r="AU126" s="165" t="s">
        <v>78</v>
      </c>
      <c r="AV126" s="12" t="s">
        <v>78</v>
      </c>
      <c r="AW126" s="12" t="s">
        <v>35</v>
      </c>
      <c r="AX126" s="12" t="s">
        <v>71</v>
      </c>
      <c r="AY126" s="165" t="s">
        <v>123</v>
      </c>
    </row>
    <row r="127" spans="2:51" s="11" customFormat="1" ht="22.5" customHeight="1">
      <c r="B127" s="157"/>
      <c r="D127" s="155" t="s">
        <v>134</v>
      </c>
      <c r="E127" s="158" t="s">
        <v>3</v>
      </c>
      <c r="F127" s="159" t="s">
        <v>170</v>
      </c>
      <c r="H127" s="160" t="s">
        <v>3</v>
      </c>
      <c r="L127" s="32"/>
      <c r="M127" s="61"/>
      <c r="N127" s="33"/>
      <c r="O127" s="33"/>
      <c r="P127" s="33"/>
      <c r="Q127" s="33"/>
      <c r="R127" s="33"/>
      <c r="S127" s="33"/>
      <c r="T127" s="62"/>
      <c r="U127" s="1"/>
      <c r="V127" s="1"/>
      <c r="W127" s="1"/>
      <c r="AT127" s="160" t="s">
        <v>134</v>
      </c>
      <c r="AU127" s="160" t="s">
        <v>78</v>
      </c>
      <c r="AV127" s="11" t="s">
        <v>20</v>
      </c>
      <c r="AW127" s="11" t="s">
        <v>35</v>
      </c>
      <c r="AX127" s="11" t="s">
        <v>71</v>
      </c>
      <c r="AY127" s="160" t="s">
        <v>123</v>
      </c>
    </row>
    <row r="128" spans="2:51" s="12" customFormat="1" ht="22.5" customHeight="1">
      <c r="B128" s="164"/>
      <c r="D128" s="155" t="s">
        <v>134</v>
      </c>
      <c r="E128" s="165" t="s">
        <v>3</v>
      </c>
      <c r="F128" s="166" t="s">
        <v>171</v>
      </c>
      <c r="H128" s="167">
        <v>1.68</v>
      </c>
      <c r="L128" s="157"/>
      <c r="M128" s="161"/>
      <c r="N128" s="162"/>
      <c r="O128" s="162"/>
      <c r="P128" s="162"/>
      <c r="Q128" s="162"/>
      <c r="R128" s="162"/>
      <c r="S128" s="162"/>
      <c r="T128" s="163"/>
      <c r="U128" s="11"/>
      <c r="V128" s="11"/>
      <c r="W128" s="11"/>
      <c r="AT128" s="165" t="s">
        <v>134</v>
      </c>
      <c r="AU128" s="165" t="s">
        <v>78</v>
      </c>
      <c r="AV128" s="12" t="s">
        <v>78</v>
      </c>
      <c r="AW128" s="12" t="s">
        <v>35</v>
      </c>
      <c r="AX128" s="12" t="s">
        <v>71</v>
      </c>
      <c r="AY128" s="165" t="s">
        <v>123</v>
      </c>
    </row>
    <row r="129" spans="2:51" s="11" customFormat="1" ht="22.5" customHeight="1">
      <c r="B129" s="157"/>
      <c r="D129" s="155" t="s">
        <v>134</v>
      </c>
      <c r="E129" s="158" t="s">
        <v>3</v>
      </c>
      <c r="F129" s="159" t="s">
        <v>172</v>
      </c>
      <c r="H129" s="160" t="s">
        <v>3</v>
      </c>
      <c r="L129" s="157"/>
      <c r="M129" s="161"/>
      <c r="N129" s="162"/>
      <c r="O129" s="162"/>
      <c r="P129" s="162"/>
      <c r="Q129" s="162"/>
      <c r="R129" s="162"/>
      <c r="S129" s="162"/>
      <c r="T129" s="163"/>
      <c r="AT129" s="160" t="s">
        <v>134</v>
      </c>
      <c r="AU129" s="160" t="s">
        <v>78</v>
      </c>
      <c r="AV129" s="11" t="s">
        <v>20</v>
      </c>
      <c r="AW129" s="11" t="s">
        <v>35</v>
      </c>
      <c r="AX129" s="11" t="s">
        <v>71</v>
      </c>
      <c r="AY129" s="160" t="s">
        <v>123</v>
      </c>
    </row>
    <row r="130" spans="2:51" s="12" customFormat="1" ht="22.5" customHeight="1">
      <c r="B130" s="164"/>
      <c r="D130" s="155" t="s">
        <v>134</v>
      </c>
      <c r="E130" s="165" t="s">
        <v>3</v>
      </c>
      <c r="F130" s="166" t="s">
        <v>173</v>
      </c>
      <c r="H130" s="167">
        <v>0.72</v>
      </c>
      <c r="L130" s="157"/>
      <c r="M130" s="161"/>
      <c r="N130" s="162"/>
      <c r="O130" s="162"/>
      <c r="P130" s="162"/>
      <c r="Q130" s="162"/>
      <c r="R130" s="162"/>
      <c r="S130" s="162"/>
      <c r="T130" s="163"/>
      <c r="U130" s="11"/>
      <c r="V130" s="11"/>
      <c r="W130" s="11"/>
      <c r="AT130" s="165" t="s">
        <v>134</v>
      </c>
      <c r="AU130" s="165" t="s">
        <v>78</v>
      </c>
      <c r="AV130" s="12" t="s">
        <v>78</v>
      </c>
      <c r="AW130" s="12" t="s">
        <v>35</v>
      </c>
      <c r="AX130" s="12" t="s">
        <v>71</v>
      </c>
      <c r="AY130" s="165" t="s">
        <v>123</v>
      </c>
    </row>
    <row r="131" spans="2:51" s="11" customFormat="1" ht="22.5" customHeight="1">
      <c r="B131" s="157"/>
      <c r="D131" s="155" t="s">
        <v>134</v>
      </c>
      <c r="E131" s="158" t="s">
        <v>3</v>
      </c>
      <c r="F131" s="159" t="s">
        <v>174</v>
      </c>
      <c r="H131" s="160" t="s">
        <v>3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60" t="s">
        <v>134</v>
      </c>
      <c r="AU131" s="160" t="s">
        <v>78</v>
      </c>
      <c r="AV131" s="11" t="s">
        <v>20</v>
      </c>
      <c r="AW131" s="11" t="s">
        <v>35</v>
      </c>
      <c r="AX131" s="11" t="s">
        <v>71</v>
      </c>
      <c r="AY131" s="160" t="s">
        <v>123</v>
      </c>
    </row>
    <row r="132" spans="2:51" s="12" customFormat="1" ht="22.5" customHeight="1">
      <c r="B132" s="164"/>
      <c r="D132" s="155" t="s">
        <v>134</v>
      </c>
      <c r="E132" s="165" t="s">
        <v>3</v>
      </c>
      <c r="F132" s="166" t="s">
        <v>175</v>
      </c>
      <c r="H132" s="167">
        <v>0.852</v>
      </c>
      <c r="L132" s="164"/>
      <c r="M132" s="168"/>
      <c r="N132" s="169"/>
      <c r="O132" s="169"/>
      <c r="P132" s="169"/>
      <c r="Q132" s="169"/>
      <c r="R132" s="169"/>
      <c r="S132" s="169"/>
      <c r="T132" s="170"/>
      <c r="AT132" s="165" t="s">
        <v>134</v>
      </c>
      <c r="AU132" s="165" t="s">
        <v>78</v>
      </c>
      <c r="AV132" s="12" t="s">
        <v>78</v>
      </c>
      <c r="AW132" s="12" t="s">
        <v>35</v>
      </c>
      <c r="AX132" s="12" t="s">
        <v>71</v>
      </c>
      <c r="AY132" s="165" t="s">
        <v>123</v>
      </c>
    </row>
    <row r="133" spans="2:51" s="11" customFormat="1" ht="22.5" customHeight="1">
      <c r="B133" s="157"/>
      <c r="D133" s="155" t="s">
        <v>134</v>
      </c>
      <c r="E133" s="158" t="s">
        <v>3</v>
      </c>
      <c r="F133" s="159" t="s">
        <v>176</v>
      </c>
      <c r="H133" s="160" t="s">
        <v>3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60" t="s">
        <v>134</v>
      </c>
      <c r="AU133" s="160" t="s">
        <v>78</v>
      </c>
      <c r="AV133" s="11" t="s">
        <v>20</v>
      </c>
      <c r="AW133" s="11" t="s">
        <v>35</v>
      </c>
      <c r="AX133" s="11" t="s">
        <v>71</v>
      </c>
      <c r="AY133" s="160" t="s">
        <v>123</v>
      </c>
    </row>
    <row r="134" spans="2:51" s="12" customFormat="1" ht="22.5" customHeight="1">
      <c r="B134" s="164"/>
      <c r="D134" s="155" t="s">
        <v>134</v>
      </c>
      <c r="E134" s="165" t="s">
        <v>3</v>
      </c>
      <c r="F134" s="166" t="s">
        <v>177</v>
      </c>
      <c r="H134" s="167">
        <v>3.44</v>
      </c>
      <c r="L134" s="164"/>
      <c r="M134" s="168"/>
      <c r="N134" s="169"/>
      <c r="O134" s="169"/>
      <c r="P134" s="169"/>
      <c r="Q134" s="169"/>
      <c r="R134" s="169"/>
      <c r="S134" s="169"/>
      <c r="T134" s="170"/>
      <c r="AT134" s="165" t="s">
        <v>134</v>
      </c>
      <c r="AU134" s="165" t="s">
        <v>78</v>
      </c>
      <c r="AV134" s="12" t="s">
        <v>78</v>
      </c>
      <c r="AW134" s="12" t="s">
        <v>35</v>
      </c>
      <c r="AX134" s="12" t="s">
        <v>71</v>
      </c>
      <c r="AY134" s="165" t="s">
        <v>123</v>
      </c>
    </row>
    <row r="135" spans="2:51" s="11" customFormat="1" ht="22.5" customHeight="1">
      <c r="B135" s="157"/>
      <c r="D135" s="155" t="s">
        <v>134</v>
      </c>
      <c r="E135" s="158" t="s">
        <v>3</v>
      </c>
      <c r="F135" s="159" t="s">
        <v>178</v>
      </c>
      <c r="H135" s="160" t="s">
        <v>3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60" t="s">
        <v>134</v>
      </c>
      <c r="AU135" s="160" t="s">
        <v>78</v>
      </c>
      <c r="AV135" s="11" t="s">
        <v>20</v>
      </c>
      <c r="AW135" s="11" t="s">
        <v>35</v>
      </c>
      <c r="AX135" s="11" t="s">
        <v>71</v>
      </c>
      <c r="AY135" s="160" t="s">
        <v>123</v>
      </c>
    </row>
    <row r="136" spans="2:51" s="12" customFormat="1" ht="22.5" customHeight="1">
      <c r="B136" s="164"/>
      <c r="D136" s="155" t="s">
        <v>134</v>
      </c>
      <c r="E136" s="165" t="s">
        <v>3</v>
      </c>
      <c r="F136" s="166" t="s">
        <v>179</v>
      </c>
      <c r="H136" s="167">
        <v>9.6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134</v>
      </c>
      <c r="AU136" s="165" t="s">
        <v>78</v>
      </c>
      <c r="AV136" s="12" t="s">
        <v>78</v>
      </c>
      <c r="AW136" s="12" t="s">
        <v>35</v>
      </c>
      <c r="AX136" s="12" t="s">
        <v>71</v>
      </c>
      <c r="AY136" s="165" t="s">
        <v>123</v>
      </c>
    </row>
    <row r="137" spans="2:51" s="13" customFormat="1" ht="22.5" customHeight="1">
      <c r="B137" s="171"/>
      <c r="D137" s="155" t="s">
        <v>134</v>
      </c>
      <c r="E137" s="172" t="s">
        <v>3</v>
      </c>
      <c r="F137" s="173" t="s">
        <v>138</v>
      </c>
      <c r="H137" s="174">
        <v>55.472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U137" s="11"/>
      <c r="V137" s="11"/>
      <c r="W137" s="11"/>
      <c r="AT137" s="172" t="s">
        <v>134</v>
      </c>
      <c r="AU137" s="172" t="s">
        <v>78</v>
      </c>
      <c r="AV137" s="13" t="s">
        <v>81</v>
      </c>
      <c r="AW137" s="13" t="s">
        <v>35</v>
      </c>
      <c r="AX137" s="13" t="s">
        <v>71</v>
      </c>
      <c r="AY137" s="172" t="s">
        <v>123</v>
      </c>
    </row>
    <row r="138" spans="2:51" s="14" customFormat="1" ht="22.5" customHeight="1">
      <c r="B138" s="178"/>
      <c r="D138" s="186" t="s">
        <v>134</v>
      </c>
      <c r="E138" s="187" t="s">
        <v>3</v>
      </c>
      <c r="F138" s="188" t="s">
        <v>139</v>
      </c>
      <c r="H138" s="189">
        <v>55.472</v>
      </c>
      <c r="L138" s="164"/>
      <c r="M138" s="168"/>
      <c r="N138" s="169"/>
      <c r="O138" s="169"/>
      <c r="P138" s="169"/>
      <c r="Q138" s="169"/>
      <c r="R138" s="169"/>
      <c r="S138" s="169"/>
      <c r="T138" s="170"/>
      <c r="U138" s="12"/>
      <c r="V138" s="12"/>
      <c r="W138" s="12"/>
      <c r="AT138" s="185" t="s">
        <v>134</v>
      </c>
      <c r="AU138" s="185" t="s">
        <v>78</v>
      </c>
      <c r="AV138" s="14" t="s">
        <v>130</v>
      </c>
      <c r="AW138" s="14" t="s">
        <v>35</v>
      </c>
      <c r="AX138" s="14" t="s">
        <v>20</v>
      </c>
      <c r="AY138" s="185" t="s">
        <v>123</v>
      </c>
    </row>
    <row r="139" spans="2:65" s="1" customFormat="1" ht="22.5" customHeight="1">
      <c r="B139" s="143"/>
      <c r="C139" s="144" t="s">
        <v>130</v>
      </c>
      <c r="D139" s="144" t="s">
        <v>125</v>
      </c>
      <c r="E139" s="145" t="s">
        <v>180</v>
      </c>
      <c r="F139" s="146" t="s">
        <v>181</v>
      </c>
      <c r="G139" s="147" t="s">
        <v>182</v>
      </c>
      <c r="H139" s="148">
        <v>277.36</v>
      </c>
      <c r="I139" s="149"/>
      <c r="J139" s="149"/>
      <c r="K139" s="146" t="s">
        <v>129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U139" s="11"/>
      <c r="V139" s="11"/>
      <c r="W139" s="11"/>
      <c r="AR139" s="18" t="s">
        <v>130</v>
      </c>
      <c r="AT139" s="18" t="s">
        <v>125</v>
      </c>
      <c r="AU139" s="18" t="s">
        <v>78</v>
      </c>
      <c r="AY139" s="18" t="s">
        <v>123</v>
      </c>
      <c r="BE139" s="154">
        <f>IF(N126="základní",J139,0)</f>
        <v>0</v>
      </c>
      <c r="BF139" s="154">
        <f>IF(N126="snížená",J139,0)</f>
        <v>0</v>
      </c>
      <c r="BG139" s="154">
        <f>IF(N126="zákl. přenesená",J139,0)</f>
        <v>0</v>
      </c>
      <c r="BH139" s="154">
        <f>IF(N126="sníž. přenesená",J139,0)</f>
        <v>0</v>
      </c>
      <c r="BI139" s="154">
        <f>IF(N126="nulová",J139,0)</f>
        <v>0</v>
      </c>
      <c r="BJ139" s="18" t="s">
        <v>20</v>
      </c>
      <c r="BK139" s="154">
        <f>ROUND(I139*H139,2)</f>
        <v>0</v>
      </c>
      <c r="BL139" s="18" t="s">
        <v>130</v>
      </c>
      <c r="BM139" s="18" t="s">
        <v>183</v>
      </c>
    </row>
    <row r="140" spans="2:47" s="1" customFormat="1" ht="22.5" customHeight="1">
      <c r="B140" s="32"/>
      <c r="D140" s="155" t="s">
        <v>132</v>
      </c>
      <c r="F140" s="156" t="s">
        <v>184</v>
      </c>
      <c r="L140" s="164"/>
      <c r="M140" s="168"/>
      <c r="N140" s="169"/>
      <c r="O140" s="169"/>
      <c r="P140" s="169"/>
      <c r="Q140" s="169"/>
      <c r="R140" s="169"/>
      <c r="S140" s="169"/>
      <c r="T140" s="170"/>
      <c r="U140" s="12"/>
      <c r="V140" s="12"/>
      <c r="W140" s="12"/>
      <c r="AT140" s="18" t="s">
        <v>132</v>
      </c>
      <c r="AU140" s="18" t="s">
        <v>78</v>
      </c>
    </row>
    <row r="141" spans="2:51" s="11" customFormat="1" ht="22.5" customHeight="1">
      <c r="B141" s="157"/>
      <c r="D141" s="155" t="s">
        <v>134</v>
      </c>
      <c r="E141" s="158" t="s">
        <v>3</v>
      </c>
      <c r="F141" s="159" t="s">
        <v>185</v>
      </c>
      <c r="H141" s="160" t="s">
        <v>3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60" t="s">
        <v>134</v>
      </c>
      <c r="AU141" s="160" t="s">
        <v>78</v>
      </c>
      <c r="AV141" s="11" t="s">
        <v>20</v>
      </c>
      <c r="AW141" s="11" t="s">
        <v>35</v>
      </c>
      <c r="AX141" s="11" t="s">
        <v>71</v>
      </c>
      <c r="AY141" s="160" t="s">
        <v>123</v>
      </c>
    </row>
    <row r="142" spans="2:51" s="11" customFormat="1" ht="22.5" customHeight="1">
      <c r="B142" s="157"/>
      <c r="D142" s="155" t="s">
        <v>134</v>
      </c>
      <c r="E142" s="158" t="s">
        <v>3</v>
      </c>
      <c r="F142" s="159" t="s">
        <v>156</v>
      </c>
      <c r="H142" s="160" t="s">
        <v>3</v>
      </c>
      <c r="L142" s="164"/>
      <c r="M142" s="168"/>
      <c r="N142" s="169"/>
      <c r="O142" s="169"/>
      <c r="P142" s="169"/>
      <c r="Q142" s="169"/>
      <c r="R142" s="169"/>
      <c r="S142" s="169"/>
      <c r="T142" s="170"/>
      <c r="U142" s="12"/>
      <c r="V142" s="12"/>
      <c r="W142" s="12"/>
      <c r="AT142" s="160" t="s">
        <v>134</v>
      </c>
      <c r="AU142" s="160" t="s">
        <v>78</v>
      </c>
      <c r="AV142" s="11" t="s">
        <v>20</v>
      </c>
      <c r="AW142" s="11" t="s">
        <v>35</v>
      </c>
      <c r="AX142" s="11" t="s">
        <v>71</v>
      </c>
      <c r="AY142" s="160" t="s">
        <v>123</v>
      </c>
    </row>
    <row r="143" spans="2:51" s="11" customFormat="1" ht="22.5" customHeight="1">
      <c r="B143" s="157"/>
      <c r="D143" s="155" t="s">
        <v>134</v>
      </c>
      <c r="E143" s="158" t="s">
        <v>3</v>
      </c>
      <c r="F143" s="159" t="s">
        <v>157</v>
      </c>
      <c r="H143" s="160" t="s">
        <v>3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60" t="s">
        <v>134</v>
      </c>
      <c r="AU143" s="160" t="s">
        <v>78</v>
      </c>
      <c r="AV143" s="11" t="s">
        <v>20</v>
      </c>
      <c r="AW143" s="11" t="s">
        <v>35</v>
      </c>
      <c r="AX143" s="11" t="s">
        <v>71</v>
      </c>
      <c r="AY143" s="160" t="s">
        <v>123</v>
      </c>
    </row>
    <row r="144" spans="2:51" s="11" customFormat="1" ht="22.5" customHeight="1">
      <c r="B144" s="157"/>
      <c r="D144" s="155" t="s">
        <v>134</v>
      </c>
      <c r="E144" s="158" t="s">
        <v>3</v>
      </c>
      <c r="F144" s="159" t="s">
        <v>158</v>
      </c>
      <c r="H144" s="160" t="s">
        <v>3</v>
      </c>
      <c r="L144" s="164"/>
      <c r="M144" s="168"/>
      <c r="N144" s="169"/>
      <c r="O144" s="169"/>
      <c r="P144" s="169"/>
      <c r="Q144" s="169"/>
      <c r="R144" s="169"/>
      <c r="S144" s="169"/>
      <c r="T144" s="170"/>
      <c r="U144" s="12"/>
      <c r="V144" s="12"/>
      <c r="W144" s="12"/>
      <c r="AT144" s="160" t="s">
        <v>134</v>
      </c>
      <c r="AU144" s="160" t="s">
        <v>78</v>
      </c>
      <c r="AV144" s="11" t="s">
        <v>20</v>
      </c>
      <c r="AW144" s="11" t="s">
        <v>35</v>
      </c>
      <c r="AX144" s="11" t="s">
        <v>71</v>
      </c>
      <c r="AY144" s="160" t="s">
        <v>123</v>
      </c>
    </row>
    <row r="145" spans="2:51" s="12" customFormat="1" ht="22.5" customHeight="1">
      <c r="B145" s="164"/>
      <c r="D145" s="155" t="s">
        <v>134</v>
      </c>
      <c r="E145" s="165" t="s">
        <v>3</v>
      </c>
      <c r="F145" s="166" t="s">
        <v>186</v>
      </c>
      <c r="H145" s="167">
        <v>123.5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U145" s="11"/>
      <c r="V145" s="11"/>
      <c r="W145" s="11"/>
      <c r="AT145" s="165" t="s">
        <v>134</v>
      </c>
      <c r="AU145" s="165" t="s">
        <v>78</v>
      </c>
      <c r="AV145" s="12" t="s">
        <v>78</v>
      </c>
      <c r="AW145" s="12" t="s">
        <v>35</v>
      </c>
      <c r="AX145" s="12" t="s">
        <v>71</v>
      </c>
      <c r="AY145" s="165" t="s">
        <v>123</v>
      </c>
    </row>
    <row r="146" spans="2:51" s="11" customFormat="1" ht="22.5" customHeight="1">
      <c r="B146" s="157"/>
      <c r="D146" s="155" t="s">
        <v>134</v>
      </c>
      <c r="E146" s="158" t="s">
        <v>3</v>
      </c>
      <c r="F146" s="159" t="s">
        <v>160</v>
      </c>
      <c r="H146" s="160" t="s">
        <v>3</v>
      </c>
      <c r="L146" s="164"/>
      <c r="M146" s="168"/>
      <c r="N146" s="169"/>
      <c r="O146" s="169"/>
      <c r="P146" s="169"/>
      <c r="Q146" s="169"/>
      <c r="R146" s="169"/>
      <c r="S146" s="169"/>
      <c r="T146" s="170"/>
      <c r="U146" s="12"/>
      <c r="V146" s="12"/>
      <c r="W146" s="12"/>
      <c r="AT146" s="160" t="s">
        <v>134</v>
      </c>
      <c r="AU146" s="160" t="s">
        <v>78</v>
      </c>
      <c r="AV146" s="11" t="s">
        <v>20</v>
      </c>
      <c r="AW146" s="11" t="s">
        <v>35</v>
      </c>
      <c r="AX146" s="11" t="s">
        <v>71</v>
      </c>
      <c r="AY146" s="160" t="s">
        <v>123</v>
      </c>
    </row>
    <row r="147" spans="2:51" s="12" customFormat="1" ht="22.5" customHeight="1">
      <c r="B147" s="164"/>
      <c r="D147" s="155" t="s">
        <v>134</v>
      </c>
      <c r="E147" s="165" t="s">
        <v>3</v>
      </c>
      <c r="F147" s="166" t="s">
        <v>187</v>
      </c>
      <c r="H147" s="167">
        <v>41.02</v>
      </c>
      <c r="L147" s="157"/>
      <c r="M147" s="161"/>
      <c r="N147" s="162"/>
      <c r="O147" s="162"/>
      <c r="P147" s="162"/>
      <c r="Q147" s="162"/>
      <c r="R147" s="162"/>
      <c r="S147" s="162"/>
      <c r="T147" s="163"/>
      <c r="U147" s="11"/>
      <c r="V147" s="11"/>
      <c r="W147" s="11"/>
      <c r="AT147" s="165" t="s">
        <v>134</v>
      </c>
      <c r="AU147" s="165" t="s">
        <v>78</v>
      </c>
      <c r="AV147" s="12" t="s">
        <v>78</v>
      </c>
      <c r="AW147" s="12" t="s">
        <v>35</v>
      </c>
      <c r="AX147" s="12" t="s">
        <v>71</v>
      </c>
      <c r="AY147" s="165" t="s">
        <v>123</v>
      </c>
    </row>
    <row r="148" spans="2:51" s="11" customFormat="1" ht="22.5" customHeight="1">
      <c r="B148" s="157"/>
      <c r="D148" s="155" t="s">
        <v>134</v>
      </c>
      <c r="E148" s="158" t="s">
        <v>3</v>
      </c>
      <c r="F148" s="159" t="s">
        <v>162</v>
      </c>
      <c r="H148" s="160" t="s">
        <v>3</v>
      </c>
      <c r="L148" s="164"/>
      <c r="M148" s="168"/>
      <c r="N148" s="169"/>
      <c r="O148" s="169"/>
      <c r="P148" s="169"/>
      <c r="Q148" s="169"/>
      <c r="R148" s="169"/>
      <c r="S148" s="169"/>
      <c r="T148" s="170"/>
      <c r="U148" s="12"/>
      <c r="V148" s="12"/>
      <c r="W148" s="12"/>
      <c r="AT148" s="160" t="s">
        <v>134</v>
      </c>
      <c r="AU148" s="160" t="s">
        <v>78</v>
      </c>
      <c r="AV148" s="11" t="s">
        <v>20</v>
      </c>
      <c r="AW148" s="11" t="s">
        <v>35</v>
      </c>
      <c r="AX148" s="11" t="s">
        <v>71</v>
      </c>
      <c r="AY148" s="160" t="s">
        <v>123</v>
      </c>
    </row>
    <row r="149" spans="2:51" s="12" customFormat="1" ht="22.5" customHeight="1">
      <c r="B149" s="164"/>
      <c r="D149" s="155" t="s">
        <v>134</v>
      </c>
      <c r="E149" s="165" t="s">
        <v>3</v>
      </c>
      <c r="F149" s="166" t="s">
        <v>188</v>
      </c>
      <c r="H149" s="167">
        <v>7.2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U149" s="11"/>
      <c r="V149" s="11"/>
      <c r="W149" s="11"/>
      <c r="AT149" s="165" t="s">
        <v>134</v>
      </c>
      <c r="AU149" s="165" t="s">
        <v>78</v>
      </c>
      <c r="AV149" s="12" t="s">
        <v>78</v>
      </c>
      <c r="AW149" s="12" t="s">
        <v>35</v>
      </c>
      <c r="AX149" s="12" t="s">
        <v>71</v>
      </c>
      <c r="AY149" s="165" t="s">
        <v>123</v>
      </c>
    </row>
    <row r="150" spans="2:51" s="11" customFormat="1" ht="22.5" customHeight="1">
      <c r="B150" s="157"/>
      <c r="D150" s="155" t="s">
        <v>134</v>
      </c>
      <c r="E150" s="158" t="s">
        <v>3</v>
      </c>
      <c r="F150" s="159" t="s">
        <v>164</v>
      </c>
      <c r="H150" s="160" t="s">
        <v>3</v>
      </c>
      <c r="L150" s="164"/>
      <c r="M150" s="168"/>
      <c r="N150" s="169"/>
      <c r="O150" s="169"/>
      <c r="P150" s="169"/>
      <c r="Q150" s="169"/>
      <c r="R150" s="169"/>
      <c r="S150" s="169"/>
      <c r="T150" s="170"/>
      <c r="U150" s="12"/>
      <c r="V150" s="12"/>
      <c r="W150" s="12"/>
      <c r="AT150" s="160" t="s">
        <v>134</v>
      </c>
      <c r="AU150" s="160" t="s">
        <v>78</v>
      </c>
      <c r="AV150" s="11" t="s">
        <v>20</v>
      </c>
      <c r="AW150" s="11" t="s">
        <v>35</v>
      </c>
      <c r="AX150" s="11" t="s">
        <v>71</v>
      </c>
      <c r="AY150" s="160" t="s">
        <v>123</v>
      </c>
    </row>
    <row r="151" spans="2:51" s="12" customFormat="1" ht="22.5" customHeight="1">
      <c r="B151" s="164"/>
      <c r="D151" s="155" t="s">
        <v>134</v>
      </c>
      <c r="E151" s="165" t="s">
        <v>3</v>
      </c>
      <c r="F151" s="166" t="s">
        <v>189</v>
      </c>
      <c r="H151" s="167">
        <v>8.4</v>
      </c>
      <c r="L151" s="157"/>
      <c r="M151" s="161"/>
      <c r="N151" s="162"/>
      <c r="O151" s="162"/>
      <c r="P151" s="162"/>
      <c r="Q151" s="162"/>
      <c r="R151" s="162"/>
      <c r="S151" s="162"/>
      <c r="T151" s="163"/>
      <c r="U151" s="11"/>
      <c r="V151" s="11"/>
      <c r="W151" s="11"/>
      <c r="AT151" s="165" t="s">
        <v>134</v>
      </c>
      <c r="AU151" s="165" t="s">
        <v>78</v>
      </c>
      <c r="AV151" s="12" t="s">
        <v>78</v>
      </c>
      <c r="AW151" s="12" t="s">
        <v>35</v>
      </c>
      <c r="AX151" s="12" t="s">
        <v>71</v>
      </c>
      <c r="AY151" s="165" t="s">
        <v>123</v>
      </c>
    </row>
    <row r="152" spans="2:51" s="11" customFormat="1" ht="22.5" customHeight="1">
      <c r="B152" s="157"/>
      <c r="D152" s="155" t="s">
        <v>134</v>
      </c>
      <c r="E152" s="158" t="s">
        <v>3</v>
      </c>
      <c r="F152" s="159" t="s">
        <v>166</v>
      </c>
      <c r="H152" s="160" t="s">
        <v>3</v>
      </c>
      <c r="L152" s="164"/>
      <c r="M152" s="168"/>
      <c r="N152" s="169"/>
      <c r="O152" s="169"/>
      <c r="P152" s="169"/>
      <c r="Q152" s="169"/>
      <c r="R152" s="169"/>
      <c r="S152" s="169"/>
      <c r="T152" s="170"/>
      <c r="U152" s="12"/>
      <c r="V152" s="12"/>
      <c r="W152" s="12"/>
      <c r="AT152" s="160" t="s">
        <v>134</v>
      </c>
      <c r="AU152" s="160" t="s">
        <v>78</v>
      </c>
      <c r="AV152" s="11" t="s">
        <v>20</v>
      </c>
      <c r="AW152" s="11" t="s">
        <v>35</v>
      </c>
      <c r="AX152" s="11" t="s">
        <v>71</v>
      </c>
      <c r="AY152" s="160" t="s">
        <v>123</v>
      </c>
    </row>
    <row r="153" spans="2:51" s="12" customFormat="1" ht="22.5" customHeight="1">
      <c r="B153" s="164"/>
      <c r="D153" s="155" t="s">
        <v>134</v>
      </c>
      <c r="E153" s="165" t="s">
        <v>3</v>
      </c>
      <c r="F153" s="166" t="s">
        <v>190</v>
      </c>
      <c r="H153" s="167">
        <v>9.18</v>
      </c>
      <c r="L153" s="171"/>
      <c r="M153" s="175"/>
      <c r="N153" s="176"/>
      <c r="O153" s="176"/>
      <c r="P153" s="176"/>
      <c r="Q153" s="176"/>
      <c r="R153" s="176"/>
      <c r="S153" s="176"/>
      <c r="T153" s="177"/>
      <c r="U153" s="13"/>
      <c r="V153" s="13"/>
      <c r="W153" s="13"/>
      <c r="AT153" s="165" t="s">
        <v>134</v>
      </c>
      <c r="AU153" s="165" t="s">
        <v>78</v>
      </c>
      <c r="AV153" s="12" t="s">
        <v>78</v>
      </c>
      <c r="AW153" s="12" t="s">
        <v>35</v>
      </c>
      <c r="AX153" s="12" t="s">
        <v>71</v>
      </c>
      <c r="AY153" s="165" t="s">
        <v>123</v>
      </c>
    </row>
    <row r="154" spans="2:51" s="11" customFormat="1" ht="22.5" customHeight="1">
      <c r="B154" s="157"/>
      <c r="D154" s="155" t="s">
        <v>134</v>
      </c>
      <c r="E154" s="158" t="s">
        <v>3</v>
      </c>
      <c r="F154" s="159" t="s">
        <v>168</v>
      </c>
      <c r="H154" s="160" t="s">
        <v>3</v>
      </c>
      <c r="L154" s="178"/>
      <c r="M154" s="182"/>
      <c r="N154" s="183"/>
      <c r="O154" s="183"/>
      <c r="P154" s="183"/>
      <c r="Q154" s="183"/>
      <c r="R154" s="183"/>
      <c r="S154" s="183"/>
      <c r="T154" s="184"/>
      <c r="U154" s="14"/>
      <c r="V154" s="14"/>
      <c r="W154" s="14"/>
      <c r="AT154" s="160" t="s">
        <v>134</v>
      </c>
      <c r="AU154" s="160" t="s">
        <v>78</v>
      </c>
      <c r="AV154" s="11" t="s">
        <v>20</v>
      </c>
      <c r="AW154" s="11" t="s">
        <v>35</v>
      </c>
      <c r="AX154" s="11" t="s">
        <v>71</v>
      </c>
      <c r="AY154" s="160" t="s">
        <v>123</v>
      </c>
    </row>
    <row r="155" spans="2:51" s="12" customFormat="1" ht="22.5" customHeight="1">
      <c r="B155" s="164"/>
      <c r="D155" s="155" t="s">
        <v>134</v>
      </c>
      <c r="E155" s="165" t="s">
        <v>3</v>
      </c>
      <c r="F155" s="166" t="s">
        <v>191</v>
      </c>
      <c r="H155" s="167">
        <v>6.6</v>
      </c>
      <c r="L155" s="32"/>
      <c r="M155" s="150" t="s">
        <v>3</v>
      </c>
      <c r="N155" s="151" t="s">
        <v>42</v>
      </c>
      <c r="O155" s="152">
        <v>0.095</v>
      </c>
      <c r="P155" s="152">
        <f>O155*H168</f>
        <v>2.43675</v>
      </c>
      <c r="Q155" s="152">
        <v>0.00026</v>
      </c>
      <c r="R155" s="152">
        <f>Q155*H168</f>
        <v>0.006668999999999999</v>
      </c>
      <c r="S155" s="152">
        <v>0</v>
      </c>
      <c r="T155" s="153">
        <f>S155*H168</f>
        <v>0</v>
      </c>
      <c r="U155" s="1"/>
      <c r="V155" s="1"/>
      <c r="W155" s="1"/>
      <c r="AT155" s="165" t="s">
        <v>134</v>
      </c>
      <c r="AU155" s="165" t="s">
        <v>78</v>
      </c>
      <c r="AV155" s="12" t="s">
        <v>78</v>
      </c>
      <c r="AW155" s="12" t="s">
        <v>35</v>
      </c>
      <c r="AX155" s="12" t="s">
        <v>71</v>
      </c>
      <c r="AY155" s="165" t="s">
        <v>123</v>
      </c>
    </row>
    <row r="156" spans="2:51" s="11" customFormat="1" ht="22.5" customHeight="1">
      <c r="B156" s="157"/>
      <c r="D156" s="155" t="s">
        <v>134</v>
      </c>
      <c r="E156" s="158" t="s">
        <v>3</v>
      </c>
      <c r="F156" s="159" t="s">
        <v>170</v>
      </c>
      <c r="H156" s="160" t="s">
        <v>3</v>
      </c>
      <c r="L156" s="32"/>
      <c r="M156" s="61"/>
      <c r="N156" s="33"/>
      <c r="O156" s="33"/>
      <c r="P156" s="33"/>
      <c r="Q156" s="33"/>
      <c r="R156" s="33"/>
      <c r="S156" s="33"/>
      <c r="T156" s="62"/>
      <c r="U156" s="1"/>
      <c r="V156" s="1"/>
      <c r="W156" s="1"/>
      <c r="AT156" s="160" t="s">
        <v>134</v>
      </c>
      <c r="AU156" s="160" t="s">
        <v>78</v>
      </c>
      <c r="AV156" s="11" t="s">
        <v>20</v>
      </c>
      <c r="AW156" s="11" t="s">
        <v>35</v>
      </c>
      <c r="AX156" s="11" t="s">
        <v>71</v>
      </c>
      <c r="AY156" s="160" t="s">
        <v>123</v>
      </c>
    </row>
    <row r="157" spans="2:51" s="12" customFormat="1" ht="22.5" customHeight="1">
      <c r="B157" s="164"/>
      <c r="D157" s="155" t="s">
        <v>134</v>
      </c>
      <c r="E157" s="165" t="s">
        <v>3</v>
      </c>
      <c r="F157" s="166" t="s">
        <v>192</v>
      </c>
      <c r="H157" s="167">
        <v>8.4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U157" s="11"/>
      <c r="V157" s="11"/>
      <c r="W157" s="11"/>
      <c r="AT157" s="165" t="s">
        <v>134</v>
      </c>
      <c r="AU157" s="165" t="s">
        <v>78</v>
      </c>
      <c r="AV157" s="12" t="s">
        <v>78</v>
      </c>
      <c r="AW157" s="12" t="s">
        <v>35</v>
      </c>
      <c r="AX157" s="12" t="s">
        <v>71</v>
      </c>
      <c r="AY157" s="165" t="s">
        <v>123</v>
      </c>
    </row>
    <row r="158" spans="2:51" s="11" customFormat="1" ht="22.5" customHeight="1">
      <c r="B158" s="157"/>
      <c r="D158" s="155" t="s">
        <v>134</v>
      </c>
      <c r="E158" s="158" t="s">
        <v>3</v>
      </c>
      <c r="F158" s="159" t="s">
        <v>172</v>
      </c>
      <c r="H158" s="160" t="s">
        <v>3</v>
      </c>
      <c r="L158" s="157"/>
      <c r="M158" s="161"/>
      <c r="N158" s="162"/>
      <c r="O158" s="162"/>
      <c r="P158" s="162"/>
      <c r="Q158" s="162"/>
      <c r="R158" s="162"/>
      <c r="S158" s="162"/>
      <c r="T158" s="163"/>
      <c r="AT158" s="160" t="s">
        <v>134</v>
      </c>
      <c r="AU158" s="160" t="s">
        <v>78</v>
      </c>
      <c r="AV158" s="11" t="s">
        <v>20</v>
      </c>
      <c r="AW158" s="11" t="s">
        <v>35</v>
      </c>
      <c r="AX158" s="11" t="s">
        <v>71</v>
      </c>
      <c r="AY158" s="160" t="s">
        <v>123</v>
      </c>
    </row>
    <row r="159" spans="2:51" s="12" customFormat="1" ht="22.5" customHeight="1">
      <c r="B159" s="164"/>
      <c r="D159" s="155" t="s">
        <v>134</v>
      </c>
      <c r="E159" s="165" t="s">
        <v>3</v>
      </c>
      <c r="F159" s="166" t="s">
        <v>193</v>
      </c>
      <c r="H159" s="167">
        <v>3.6</v>
      </c>
      <c r="L159" s="157"/>
      <c r="M159" s="161"/>
      <c r="N159" s="162"/>
      <c r="O159" s="162"/>
      <c r="P159" s="162"/>
      <c r="Q159" s="162"/>
      <c r="R159" s="162"/>
      <c r="S159" s="162"/>
      <c r="T159" s="163"/>
      <c r="U159" s="11"/>
      <c r="V159" s="11"/>
      <c r="W159" s="11"/>
      <c r="AT159" s="165" t="s">
        <v>134</v>
      </c>
      <c r="AU159" s="165" t="s">
        <v>78</v>
      </c>
      <c r="AV159" s="12" t="s">
        <v>78</v>
      </c>
      <c r="AW159" s="12" t="s">
        <v>35</v>
      </c>
      <c r="AX159" s="12" t="s">
        <v>71</v>
      </c>
      <c r="AY159" s="165" t="s">
        <v>123</v>
      </c>
    </row>
    <row r="160" spans="2:51" s="11" customFormat="1" ht="22.5" customHeight="1">
      <c r="B160" s="157"/>
      <c r="D160" s="155" t="s">
        <v>134</v>
      </c>
      <c r="E160" s="158" t="s">
        <v>3</v>
      </c>
      <c r="F160" s="159" t="s">
        <v>174</v>
      </c>
      <c r="H160" s="160" t="s">
        <v>3</v>
      </c>
      <c r="L160" s="164"/>
      <c r="M160" s="168"/>
      <c r="N160" s="169"/>
      <c r="O160" s="169"/>
      <c r="P160" s="169"/>
      <c r="Q160" s="169"/>
      <c r="R160" s="169"/>
      <c r="S160" s="169"/>
      <c r="T160" s="170"/>
      <c r="U160" s="12"/>
      <c r="V160" s="12"/>
      <c r="W160" s="12"/>
      <c r="AT160" s="160" t="s">
        <v>134</v>
      </c>
      <c r="AU160" s="160" t="s">
        <v>78</v>
      </c>
      <c r="AV160" s="11" t="s">
        <v>20</v>
      </c>
      <c r="AW160" s="11" t="s">
        <v>35</v>
      </c>
      <c r="AX160" s="11" t="s">
        <v>71</v>
      </c>
      <c r="AY160" s="160" t="s">
        <v>123</v>
      </c>
    </row>
    <row r="161" spans="2:51" s="12" customFormat="1" ht="22.5" customHeight="1">
      <c r="B161" s="164"/>
      <c r="D161" s="155" t="s">
        <v>134</v>
      </c>
      <c r="E161" s="165" t="s">
        <v>3</v>
      </c>
      <c r="F161" s="166" t="s">
        <v>194</v>
      </c>
      <c r="H161" s="167">
        <v>4.26</v>
      </c>
      <c r="L161" s="171"/>
      <c r="M161" s="175"/>
      <c r="N161" s="176"/>
      <c r="O161" s="176"/>
      <c r="P161" s="176"/>
      <c r="Q161" s="176"/>
      <c r="R161" s="176"/>
      <c r="S161" s="176"/>
      <c r="T161" s="177"/>
      <c r="U161" s="13"/>
      <c r="V161" s="13"/>
      <c r="W161" s="13"/>
      <c r="AT161" s="165" t="s">
        <v>134</v>
      </c>
      <c r="AU161" s="165" t="s">
        <v>78</v>
      </c>
      <c r="AV161" s="12" t="s">
        <v>78</v>
      </c>
      <c r="AW161" s="12" t="s">
        <v>35</v>
      </c>
      <c r="AX161" s="12" t="s">
        <v>71</v>
      </c>
      <c r="AY161" s="165" t="s">
        <v>123</v>
      </c>
    </row>
    <row r="162" spans="2:51" s="11" customFormat="1" ht="22.5" customHeight="1">
      <c r="B162" s="157"/>
      <c r="D162" s="155" t="s">
        <v>134</v>
      </c>
      <c r="E162" s="158" t="s">
        <v>3</v>
      </c>
      <c r="F162" s="159" t="s">
        <v>176</v>
      </c>
      <c r="H162" s="160" t="s">
        <v>3</v>
      </c>
      <c r="L162" s="178"/>
      <c r="M162" s="182"/>
      <c r="N162" s="183"/>
      <c r="O162" s="183"/>
      <c r="P162" s="183"/>
      <c r="Q162" s="183"/>
      <c r="R162" s="183"/>
      <c r="S162" s="183"/>
      <c r="T162" s="184"/>
      <c r="U162" s="14"/>
      <c r="V162" s="14"/>
      <c r="W162" s="14"/>
      <c r="AT162" s="160" t="s">
        <v>134</v>
      </c>
      <c r="AU162" s="160" t="s">
        <v>78</v>
      </c>
      <c r="AV162" s="11" t="s">
        <v>20</v>
      </c>
      <c r="AW162" s="11" t="s">
        <v>35</v>
      </c>
      <c r="AX162" s="11" t="s">
        <v>71</v>
      </c>
      <c r="AY162" s="160" t="s">
        <v>123</v>
      </c>
    </row>
    <row r="163" spans="2:51" s="12" customFormat="1" ht="22.5" customHeight="1">
      <c r="B163" s="164"/>
      <c r="D163" s="155" t="s">
        <v>134</v>
      </c>
      <c r="E163" s="165" t="s">
        <v>3</v>
      </c>
      <c r="F163" s="166" t="s">
        <v>195</v>
      </c>
      <c r="H163" s="167">
        <v>17.2</v>
      </c>
      <c r="L163" s="32"/>
      <c r="M163" s="150" t="s">
        <v>3</v>
      </c>
      <c r="N163" s="151" t="s">
        <v>42</v>
      </c>
      <c r="O163" s="152">
        <v>0.41</v>
      </c>
      <c r="P163" s="152">
        <f>O163*H176</f>
        <v>10.516499999999999</v>
      </c>
      <c r="Q163" s="152">
        <v>0.00489</v>
      </c>
      <c r="R163" s="152">
        <f>Q163*H176</f>
        <v>0.1254285</v>
      </c>
      <c r="S163" s="152">
        <v>0</v>
      </c>
      <c r="T163" s="153">
        <f>S163*H176</f>
        <v>0</v>
      </c>
      <c r="U163" s="1"/>
      <c r="V163" s="1"/>
      <c r="W163" s="1"/>
      <c r="AT163" s="165" t="s">
        <v>134</v>
      </c>
      <c r="AU163" s="165" t="s">
        <v>78</v>
      </c>
      <c r="AV163" s="12" t="s">
        <v>78</v>
      </c>
      <c r="AW163" s="12" t="s">
        <v>35</v>
      </c>
      <c r="AX163" s="12" t="s">
        <v>71</v>
      </c>
      <c r="AY163" s="165" t="s">
        <v>123</v>
      </c>
    </row>
    <row r="164" spans="2:51" s="11" customFormat="1" ht="22.5" customHeight="1">
      <c r="B164" s="157"/>
      <c r="D164" s="155" t="s">
        <v>134</v>
      </c>
      <c r="E164" s="158" t="s">
        <v>3</v>
      </c>
      <c r="F164" s="159" t="s">
        <v>178</v>
      </c>
      <c r="H164" s="160" t="s">
        <v>3</v>
      </c>
      <c r="L164" s="32"/>
      <c r="M164" s="61"/>
      <c r="N164" s="33"/>
      <c r="O164" s="33"/>
      <c r="P164" s="33"/>
      <c r="Q164" s="33"/>
      <c r="R164" s="33"/>
      <c r="S164" s="33"/>
      <c r="T164" s="62"/>
      <c r="U164" s="1"/>
      <c r="V164" s="1"/>
      <c r="W164" s="1"/>
      <c r="AT164" s="160" t="s">
        <v>134</v>
      </c>
      <c r="AU164" s="160" t="s">
        <v>78</v>
      </c>
      <c r="AV164" s="11" t="s">
        <v>20</v>
      </c>
      <c r="AW164" s="11" t="s">
        <v>35</v>
      </c>
      <c r="AX164" s="11" t="s">
        <v>71</v>
      </c>
      <c r="AY164" s="160" t="s">
        <v>123</v>
      </c>
    </row>
    <row r="165" spans="2:51" s="12" customFormat="1" ht="22.5" customHeight="1">
      <c r="B165" s="164"/>
      <c r="D165" s="155" t="s">
        <v>134</v>
      </c>
      <c r="E165" s="165" t="s">
        <v>3</v>
      </c>
      <c r="F165" s="166" t="s">
        <v>196</v>
      </c>
      <c r="H165" s="167">
        <v>48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U165" s="11"/>
      <c r="V165" s="11"/>
      <c r="W165" s="11"/>
      <c r="AT165" s="165" t="s">
        <v>134</v>
      </c>
      <c r="AU165" s="165" t="s">
        <v>78</v>
      </c>
      <c r="AV165" s="12" t="s">
        <v>78</v>
      </c>
      <c r="AW165" s="12" t="s">
        <v>35</v>
      </c>
      <c r="AX165" s="12" t="s">
        <v>71</v>
      </c>
      <c r="AY165" s="165" t="s">
        <v>123</v>
      </c>
    </row>
    <row r="166" spans="2:51" s="13" customFormat="1" ht="22.5" customHeight="1">
      <c r="B166" s="171"/>
      <c r="D166" s="155" t="s">
        <v>134</v>
      </c>
      <c r="E166" s="172" t="s">
        <v>3</v>
      </c>
      <c r="F166" s="173" t="s">
        <v>138</v>
      </c>
      <c r="H166" s="174">
        <v>277.36</v>
      </c>
      <c r="L166" s="157"/>
      <c r="M166" s="161"/>
      <c r="N166" s="162"/>
      <c r="O166" s="162"/>
      <c r="P166" s="162"/>
      <c r="Q166" s="162"/>
      <c r="R166" s="162"/>
      <c r="S166" s="162"/>
      <c r="T166" s="163"/>
      <c r="U166" s="11"/>
      <c r="V166" s="11"/>
      <c r="W166" s="11"/>
      <c r="AT166" s="172" t="s">
        <v>134</v>
      </c>
      <c r="AU166" s="172" t="s">
        <v>78</v>
      </c>
      <c r="AV166" s="13" t="s">
        <v>81</v>
      </c>
      <c r="AW166" s="13" t="s">
        <v>35</v>
      </c>
      <c r="AX166" s="13" t="s">
        <v>71</v>
      </c>
      <c r="AY166" s="172" t="s">
        <v>123</v>
      </c>
    </row>
    <row r="167" spans="2:51" s="14" customFormat="1" ht="22.5" customHeight="1">
      <c r="B167" s="178"/>
      <c r="D167" s="186" t="s">
        <v>134</v>
      </c>
      <c r="E167" s="187" t="s">
        <v>3</v>
      </c>
      <c r="F167" s="188" t="s">
        <v>139</v>
      </c>
      <c r="H167" s="189">
        <v>277.36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U167" s="11"/>
      <c r="V167" s="11"/>
      <c r="W167" s="11"/>
      <c r="AT167" s="185" t="s">
        <v>134</v>
      </c>
      <c r="AU167" s="185" t="s">
        <v>78</v>
      </c>
      <c r="AV167" s="14" t="s">
        <v>130</v>
      </c>
      <c r="AW167" s="14" t="s">
        <v>35</v>
      </c>
      <c r="AX167" s="14" t="s">
        <v>20</v>
      </c>
      <c r="AY167" s="185" t="s">
        <v>123</v>
      </c>
    </row>
    <row r="168" spans="2:65" s="1" customFormat="1" ht="22.5" customHeight="1">
      <c r="B168" s="143"/>
      <c r="C168" s="144" t="s">
        <v>197</v>
      </c>
      <c r="D168" s="144" t="s">
        <v>125</v>
      </c>
      <c r="E168" s="145" t="s">
        <v>198</v>
      </c>
      <c r="F168" s="146" t="s">
        <v>199</v>
      </c>
      <c r="G168" s="147" t="s">
        <v>152</v>
      </c>
      <c r="H168" s="148">
        <v>25.65</v>
      </c>
      <c r="I168" s="149"/>
      <c r="J168" s="149"/>
      <c r="K168" s="146" t="s">
        <v>129</v>
      </c>
      <c r="L168" s="164"/>
      <c r="M168" s="168"/>
      <c r="N168" s="169"/>
      <c r="O168" s="169"/>
      <c r="P168" s="169"/>
      <c r="Q168" s="169"/>
      <c r="R168" s="169"/>
      <c r="S168" s="169"/>
      <c r="T168" s="170"/>
      <c r="U168" s="12"/>
      <c r="V168" s="12"/>
      <c r="W168" s="12"/>
      <c r="AR168" s="18" t="s">
        <v>130</v>
      </c>
      <c r="AT168" s="18" t="s">
        <v>125</v>
      </c>
      <c r="AU168" s="18" t="s">
        <v>78</v>
      </c>
      <c r="AY168" s="18" t="s">
        <v>123</v>
      </c>
      <c r="BE168" s="154">
        <f>IF(N155="základní",J168,0)</f>
        <v>0</v>
      </c>
      <c r="BF168" s="154">
        <f>IF(N155="snížená",J168,0)</f>
        <v>0</v>
      </c>
      <c r="BG168" s="154">
        <f>IF(N155="zákl. přenesená",J168,0)</f>
        <v>0</v>
      </c>
      <c r="BH168" s="154">
        <f>IF(N155="sníž. přenesená",J168,0)</f>
        <v>0</v>
      </c>
      <c r="BI168" s="154">
        <f>IF(N155="nulová",J168,0)</f>
        <v>0</v>
      </c>
      <c r="BJ168" s="18" t="s">
        <v>20</v>
      </c>
      <c r="BK168" s="154">
        <f>ROUND(I168*H168,2)</f>
        <v>0</v>
      </c>
      <c r="BL168" s="18" t="s">
        <v>130</v>
      </c>
      <c r="BM168" s="18" t="s">
        <v>200</v>
      </c>
    </row>
    <row r="169" spans="2:47" s="1" customFormat="1" ht="30" customHeight="1">
      <c r="B169" s="32"/>
      <c r="D169" s="155" t="s">
        <v>132</v>
      </c>
      <c r="F169" s="156" t="s">
        <v>201</v>
      </c>
      <c r="L169" s="171"/>
      <c r="M169" s="175"/>
      <c r="N169" s="176"/>
      <c r="O169" s="176"/>
      <c r="P169" s="176"/>
      <c r="Q169" s="176"/>
      <c r="R169" s="176"/>
      <c r="S169" s="176"/>
      <c r="T169" s="177"/>
      <c r="U169" s="13"/>
      <c r="V169" s="13"/>
      <c r="W169" s="13"/>
      <c r="AT169" s="18" t="s">
        <v>132</v>
      </c>
      <c r="AU169" s="18" t="s">
        <v>78</v>
      </c>
    </row>
    <row r="170" spans="2:51" s="11" customFormat="1" ht="22.5" customHeight="1">
      <c r="B170" s="157"/>
      <c r="D170" s="155" t="s">
        <v>134</v>
      </c>
      <c r="E170" s="158" t="s">
        <v>3</v>
      </c>
      <c r="F170" s="159" t="s">
        <v>202</v>
      </c>
      <c r="H170" s="160" t="s">
        <v>3</v>
      </c>
      <c r="L170" s="178"/>
      <c r="M170" s="182"/>
      <c r="N170" s="183"/>
      <c r="O170" s="183"/>
      <c r="P170" s="183"/>
      <c r="Q170" s="183"/>
      <c r="R170" s="183"/>
      <c r="S170" s="183"/>
      <c r="T170" s="184"/>
      <c r="U170" s="14"/>
      <c r="V170" s="14"/>
      <c r="W170" s="14"/>
      <c r="AT170" s="160" t="s">
        <v>134</v>
      </c>
      <c r="AU170" s="160" t="s">
        <v>78</v>
      </c>
      <c r="AV170" s="11" t="s">
        <v>20</v>
      </c>
      <c r="AW170" s="11" t="s">
        <v>35</v>
      </c>
      <c r="AX170" s="11" t="s">
        <v>71</v>
      </c>
      <c r="AY170" s="160" t="s">
        <v>123</v>
      </c>
    </row>
    <row r="171" spans="2:51" s="11" customFormat="1" ht="22.5" customHeight="1">
      <c r="B171" s="157"/>
      <c r="D171" s="155" t="s">
        <v>134</v>
      </c>
      <c r="E171" s="158" t="s">
        <v>3</v>
      </c>
      <c r="F171" s="159" t="s">
        <v>203</v>
      </c>
      <c r="H171" s="160" t="s">
        <v>3</v>
      </c>
      <c r="L171" s="32"/>
      <c r="M171" s="150" t="s">
        <v>3</v>
      </c>
      <c r="N171" s="151" t="s">
        <v>42</v>
      </c>
      <c r="O171" s="152">
        <v>1.43</v>
      </c>
      <c r="P171" s="152">
        <f>O171*H184</f>
        <v>9.446579999999999</v>
      </c>
      <c r="Q171" s="152">
        <v>0.00956</v>
      </c>
      <c r="R171" s="152">
        <f>Q171*H184</f>
        <v>0.06315336</v>
      </c>
      <c r="S171" s="152">
        <v>0</v>
      </c>
      <c r="T171" s="153">
        <f>S171*H184</f>
        <v>0</v>
      </c>
      <c r="U171" s="1"/>
      <c r="V171" s="1"/>
      <c r="W171" s="1"/>
      <c r="AT171" s="160" t="s">
        <v>134</v>
      </c>
      <c r="AU171" s="160" t="s">
        <v>78</v>
      </c>
      <c r="AV171" s="11" t="s">
        <v>20</v>
      </c>
      <c r="AW171" s="11" t="s">
        <v>35</v>
      </c>
      <c r="AX171" s="11" t="s">
        <v>71</v>
      </c>
      <c r="AY171" s="160" t="s">
        <v>123</v>
      </c>
    </row>
    <row r="172" spans="2:51" s="11" customFormat="1" ht="22.5" customHeight="1">
      <c r="B172" s="157"/>
      <c r="D172" s="155" t="s">
        <v>134</v>
      </c>
      <c r="E172" s="158" t="s">
        <v>3</v>
      </c>
      <c r="F172" s="159" t="s">
        <v>204</v>
      </c>
      <c r="H172" s="160" t="s">
        <v>3</v>
      </c>
      <c r="L172" s="32"/>
      <c r="M172" s="61"/>
      <c r="N172" s="33"/>
      <c r="O172" s="33"/>
      <c r="P172" s="33"/>
      <c r="Q172" s="33"/>
      <c r="R172" s="33"/>
      <c r="S172" s="33"/>
      <c r="T172" s="62"/>
      <c r="U172" s="1"/>
      <c r="V172" s="1"/>
      <c r="W172" s="1"/>
      <c r="AT172" s="160" t="s">
        <v>134</v>
      </c>
      <c r="AU172" s="160" t="s">
        <v>78</v>
      </c>
      <c r="AV172" s="11" t="s">
        <v>20</v>
      </c>
      <c r="AW172" s="11" t="s">
        <v>35</v>
      </c>
      <c r="AX172" s="11" t="s">
        <v>71</v>
      </c>
      <c r="AY172" s="160" t="s">
        <v>123</v>
      </c>
    </row>
    <row r="173" spans="2:51" s="12" customFormat="1" ht="22.5" customHeight="1">
      <c r="B173" s="164"/>
      <c r="D173" s="155" t="s">
        <v>134</v>
      </c>
      <c r="E173" s="165" t="s">
        <v>3</v>
      </c>
      <c r="F173" s="166" t="s">
        <v>205</v>
      </c>
      <c r="H173" s="167">
        <v>25.65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U173" s="11"/>
      <c r="V173" s="11"/>
      <c r="W173" s="11"/>
      <c r="AT173" s="165" t="s">
        <v>134</v>
      </c>
      <c r="AU173" s="165" t="s">
        <v>78</v>
      </c>
      <c r="AV173" s="12" t="s">
        <v>78</v>
      </c>
      <c r="AW173" s="12" t="s">
        <v>35</v>
      </c>
      <c r="AX173" s="12" t="s">
        <v>71</v>
      </c>
      <c r="AY173" s="165" t="s">
        <v>123</v>
      </c>
    </row>
    <row r="174" spans="2:51" s="13" customFormat="1" ht="22.5" customHeight="1">
      <c r="B174" s="171"/>
      <c r="D174" s="155" t="s">
        <v>134</v>
      </c>
      <c r="E174" s="172" t="s">
        <v>3</v>
      </c>
      <c r="F174" s="173" t="s">
        <v>138</v>
      </c>
      <c r="H174" s="174">
        <v>25.65</v>
      </c>
      <c r="L174" s="157"/>
      <c r="M174" s="161"/>
      <c r="N174" s="162"/>
      <c r="O174" s="162"/>
      <c r="P174" s="162"/>
      <c r="Q174" s="162"/>
      <c r="R174" s="162"/>
      <c r="S174" s="162"/>
      <c r="T174" s="163"/>
      <c r="U174" s="11"/>
      <c r="V174" s="11"/>
      <c r="W174" s="11"/>
      <c r="AT174" s="172" t="s">
        <v>134</v>
      </c>
      <c r="AU174" s="172" t="s">
        <v>78</v>
      </c>
      <c r="AV174" s="13" t="s">
        <v>81</v>
      </c>
      <c r="AW174" s="13" t="s">
        <v>35</v>
      </c>
      <c r="AX174" s="13" t="s">
        <v>71</v>
      </c>
      <c r="AY174" s="172" t="s">
        <v>123</v>
      </c>
    </row>
    <row r="175" spans="2:51" s="14" customFormat="1" ht="22.5" customHeight="1">
      <c r="B175" s="178"/>
      <c r="D175" s="186" t="s">
        <v>134</v>
      </c>
      <c r="E175" s="187" t="s">
        <v>3</v>
      </c>
      <c r="F175" s="188" t="s">
        <v>139</v>
      </c>
      <c r="H175" s="189">
        <v>25.65</v>
      </c>
      <c r="L175" s="157"/>
      <c r="M175" s="161"/>
      <c r="N175" s="162"/>
      <c r="O175" s="162"/>
      <c r="P175" s="162"/>
      <c r="Q175" s="162"/>
      <c r="R175" s="162"/>
      <c r="S175" s="162"/>
      <c r="T175" s="163"/>
      <c r="U175" s="11"/>
      <c r="V175" s="11"/>
      <c r="W175" s="11"/>
      <c r="AT175" s="185" t="s">
        <v>134</v>
      </c>
      <c r="AU175" s="185" t="s">
        <v>78</v>
      </c>
      <c r="AV175" s="14" t="s">
        <v>130</v>
      </c>
      <c r="AW175" s="14" t="s">
        <v>35</v>
      </c>
      <c r="AX175" s="14" t="s">
        <v>20</v>
      </c>
      <c r="AY175" s="185" t="s">
        <v>123</v>
      </c>
    </row>
    <row r="176" spans="2:65" s="1" customFormat="1" ht="22.5" customHeight="1">
      <c r="B176" s="143"/>
      <c r="C176" s="144" t="s">
        <v>148</v>
      </c>
      <c r="D176" s="144" t="s">
        <v>125</v>
      </c>
      <c r="E176" s="145" t="s">
        <v>206</v>
      </c>
      <c r="F176" s="146" t="s">
        <v>207</v>
      </c>
      <c r="G176" s="147" t="s">
        <v>152</v>
      </c>
      <c r="H176" s="148">
        <v>25.65</v>
      </c>
      <c r="I176" s="149"/>
      <c r="J176" s="149"/>
      <c r="K176" s="146" t="s">
        <v>129</v>
      </c>
      <c r="L176" s="164"/>
      <c r="M176" s="168"/>
      <c r="N176" s="169"/>
      <c r="O176" s="169"/>
      <c r="P176" s="169"/>
      <c r="Q176" s="169"/>
      <c r="R176" s="169"/>
      <c r="S176" s="169"/>
      <c r="T176" s="170"/>
      <c r="U176" s="12"/>
      <c r="V176" s="12"/>
      <c r="W176" s="12"/>
      <c r="AR176" s="18" t="s">
        <v>130</v>
      </c>
      <c r="AT176" s="18" t="s">
        <v>125</v>
      </c>
      <c r="AU176" s="18" t="s">
        <v>78</v>
      </c>
      <c r="AY176" s="18" t="s">
        <v>123</v>
      </c>
      <c r="BE176" s="154">
        <f>IF(N163="základní",J176,0)</f>
        <v>0</v>
      </c>
      <c r="BF176" s="154">
        <f>IF(N163="snížená",J176,0)</f>
        <v>0</v>
      </c>
      <c r="BG176" s="154">
        <f>IF(N163="zákl. přenesená",J176,0)</f>
        <v>0</v>
      </c>
      <c r="BH176" s="154">
        <f>IF(N163="sníž. přenesená",J176,0)</f>
        <v>0</v>
      </c>
      <c r="BI176" s="154">
        <f>IF(N163="nulová",J176,0)</f>
        <v>0</v>
      </c>
      <c r="BJ176" s="18" t="s">
        <v>20</v>
      </c>
      <c r="BK176" s="154">
        <f>ROUND(I176*H176,2)</f>
        <v>0</v>
      </c>
      <c r="BL176" s="18" t="s">
        <v>130</v>
      </c>
      <c r="BM176" s="18" t="s">
        <v>208</v>
      </c>
    </row>
    <row r="177" spans="2:47" s="1" customFormat="1" ht="30" customHeight="1">
      <c r="B177" s="32"/>
      <c r="D177" s="155" t="s">
        <v>132</v>
      </c>
      <c r="F177" s="156" t="s">
        <v>209</v>
      </c>
      <c r="L177" s="171"/>
      <c r="M177" s="175"/>
      <c r="N177" s="176"/>
      <c r="O177" s="176"/>
      <c r="P177" s="176"/>
      <c r="Q177" s="176"/>
      <c r="R177" s="176"/>
      <c r="S177" s="176"/>
      <c r="T177" s="177"/>
      <c r="U177" s="13"/>
      <c r="V177" s="13"/>
      <c r="W177" s="13"/>
      <c r="AT177" s="18" t="s">
        <v>132</v>
      </c>
      <c r="AU177" s="18" t="s">
        <v>78</v>
      </c>
    </row>
    <row r="178" spans="2:51" s="11" customFormat="1" ht="22.5" customHeight="1">
      <c r="B178" s="157"/>
      <c r="D178" s="155" t="s">
        <v>134</v>
      </c>
      <c r="E178" s="158" t="s">
        <v>3</v>
      </c>
      <c r="F178" s="159" t="s">
        <v>210</v>
      </c>
      <c r="H178" s="160" t="s">
        <v>3</v>
      </c>
      <c r="L178" s="178"/>
      <c r="M178" s="182"/>
      <c r="N178" s="183"/>
      <c r="O178" s="183"/>
      <c r="P178" s="183"/>
      <c r="Q178" s="183"/>
      <c r="R178" s="183"/>
      <c r="S178" s="183"/>
      <c r="T178" s="184"/>
      <c r="U178" s="14"/>
      <c r="V178" s="14"/>
      <c r="W178" s="14"/>
      <c r="AT178" s="160" t="s">
        <v>134</v>
      </c>
      <c r="AU178" s="160" t="s">
        <v>78</v>
      </c>
      <c r="AV178" s="11" t="s">
        <v>20</v>
      </c>
      <c r="AW178" s="11" t="s">
        <v>35</v>
      </c>
      <c r="AX178" s="11" t="s">
        <v>71</v>
      </c>
      <c r="AY178" s="160" t="s">
        <v>123</v>
      </c>
    </row>
    <row r="179" spans="2:51" s="11" customFormat="1" ht="22.5" customHeight="1">
      <c r="B179" s="157"/>
      <c r="D179" s="155" t="s">
        <v>134</v>
      </c>
      <c r="E179" s="158" t="s">
        <v>3</v>
      </c>
      <c r="F179" s="159" t="s">
        <v>203</v>
      </c>
      <c r="H179" s="160" t="s">
        <v>3</v>
      </c>
      <c r="L179" s="196"/>
      <c r="M179" s="197" t="s">
        <v>3</v>
      </c>
      <c r="N179" s="198" t="s">
        <v>42</v>
      </c>
      <c r="O179" s="152">
        <v>0</v>
      </c>
      <c r="P179" s="152">
        <f>O179*H192</f>
        <v>0</v>
      </c>
      <c r="Q179" s="152">
        <v>0.018</v>
      </c>
      <c r="R179" s="152">
        <f>Q179*H192</f>
        <v>0.13341599999999998</v>
      </c>
      <c r="S179" s="152">
        <v>0</v>
      </c>
      <c r="T179" s="153">
        <f>S179*H192</f>
        <v>0</v>
      </c>
      <c r="U179" s="1"/>
      <c r="V179" s="1"/>
      <c r="W179" s="1"/>
      <c r="AT179" s="160" t="s">
        <v>134</v>
      </c>
      <c r="AU179" s="160" t="s">
        <v>78</v>
      </c>
      <c r="AV179" s="11" t="s">
        <v>20</v>
      </c>
      <c r="AW179" s="11" t="s">
        <v>35</v>
      </c>
      <c r="AX179" s="11" t="s">
        <v>71</v>
      </c>
      <c r="AY179" s="160" t="s">
        <v>123</v>
      </c>
    </row>
    <row r="180" spans="2:51" s="11" customFormat="1" ht="22.5" customHeight="1">
      <c r="B180" s="157"/>
      <c r="D180" s="155" t="s">
        <v>134</v>
      </c>
      <c r="E180" s="158" t="s">
        <v>3</v>
      </c>
      <c r="F180" s="159" t="s">
        <v>204</v>
      </c>
      <c r="H180" s="160" t="s">
        <v>3</v>
      </c>
      <c r="L180" s="157"/>
      <c r="M180" s="161"/>
      <c r="N180" s="162"/>
      <c r="O180" s="162"/>
      <c r="P180" s="162"/>
      <c r="Q180" s="162"/>
      <c r="R180" s="162"/>
      <c r="S180" s="162"/>
      <c r="T180" s="163"/>
      <c r="AT180" s="160" t="s">
        <v>134</v>
      </c>
      <c r="AU180" s="160" t="s">
        <v>78</v>
      </c>
      <c r="AV180" s="11" t="s">
        <v>20</v>
      </c>
      <c r="AW180" s="11" t="s">
        <v>35</v>
      </c>
      <c r="AX180" s="11" t="s">
        <v>71</v>
      </c>
      <c r="AY180" s="160" t="s">
        <v>123</v>
      </c>
    </row>
    <row r="181" spans="2:51" s="12" customFormat="1" ht="22.5" customHeight="1">
      <c r="B181" s="164"/>
      <c r="D181" s="155" t="s">
        <v>134</v>
      </c>
      <c r="E181" s="165" t="s">
        <v>3</v>
      </c>
      <c r="F181" s="166" t="s">
        <v>205</v>
      </c>
      <c r="H181" s="167">
        <v>25.65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134</v>
      </c>
      <c r="AU181" s="165" t="s">
        <v>78</v>
      </c>
      <c r="AV181" s="12" t="s">
        <v>78</v>
      </c>
      <c r="AW181" s="12" t="s">
        <v>35</v>
      </c>
      <c r="AX181" s="12" t="s">
        <v>71</v>
      </c>
      <c r="AY181" s="165" t="s">
        <v>123</v>
      </c>
    </row>
    <row r="182" spans="2:51" s="13" customFormat="1" ht="22.5" customHeight="1">
      <c r="B182" s="171"/>
      <c r="D182" s="155" t="s">
        <v>134</v>
      </c>
      <c r="E182" s="172" t="s">
        <v>3</v>
      </c>
      <c r="F182" s="173" t="s">
        <v>138</v>
      </c>
      <c r="H182" s="174">
        <v>25.65</v>
      </c>
      <c r="L182" s="171"/>
      <c r="M182" s="175"/>
      <c r="N182" s="176"/>
      <c r="O182" s="176"/>
      <c r="P182" s="176"/>
      <c r="Q182" s="176"/>
      <c r="R182" s="176"/>
      <c r="S182" s="176"/>
      <c r="T182" s="177"/>
      <c r="AT182" s="172" t="s">
        <v>134</v>
      </c>
      <c r="AU182" s="172" t="s">
        <v>78</v>
      </c>
      <c r="AV182" s="13" t="s">
        <v>81</v>
      </c>
      <c r="AW182" s="13" t="s">
        <v>35</v>
      </c>
      <c r="AX182" s="13" t="s">
        <v>71</v>
      </c>
      <c r="AY182" s="172" t="s">
        <v>123</v>
      </c>
    </row>
    <row r="183" spans="2:51" s="14" customFormat="1" ht="22.5" customHeight="1">
      <c r="B183" s="178"/>
      <c r="D183" s="186" t="s">
        <v>134</v>
      </c>
      <c r="E183" s="187" t="s">
        <v>3</v>
      </c>
      <c r="F183" s="188" t="s">
        <v>139</v>
      </c>
      <c r="H183" s="189">
        <v>25.65</v>
      </c>
      <c r="L183" s="178"/>
      <c r="M183" s="182"/>
      <c r="N183" s="183"/>
      <c r="O183" s="183"/>
      <c r="P183" s="183"/>
      <c r="Q183" s="183"/>
      <c r="R183" s="183"/>
      <c r="S183" s="183"/>
      <c r="T183" s="184"/>
      <c r="AT183" s="185" t="s">
        <v>134</v>
      </c>
      <c r="AU183" s="185" t="s">
        <v>78</v>
      </c>
      <c r="AV183" s="14" t="s">
        <v>130</v>
      </c>
      <c r="AW183" s="14" t="s">
        <v>35</v>
      </c>
      <c r="AX183" s="14" t="s">
        <v>20</v>
      </c>
      <c r="AY183" s="185" t="s">
        <v>123</v>
      </c>
    </row>
    <row r="184" spans="2:65" s="1" customFormat="1" ht="31.5" customHeight="1">
      <c r="B184" s="143"/>
      <c r="C184" s="144" t="s">
        <v>211</v>
      </c>
      <c r="D184" s="144" t="s">
        <v>125</v>
      </c>
      <c r="E184" s="145" t="s">
        <v>212</v>
      </c>
      <c r="F184" s="146" t="s">
        <v>213</v>
      </c>
      <c r="G184" s="147" t="s">
        <v>152</v>
      </c>
      <c r="H184" s="148">
        <v>6.606</v>
      </c>
      <c r="I184" s="149"/>
      <c r="J184" s="149"/>
      <c r="K184" s="146" t="s">
        <v>129</v>
      </c>
      <c r="L184" s="164"/>
      <c r="M184" s="168"/>
      <c r="N184" s="169"/>
      <c r="O184" s="169"/>
      <c r="P184" s="169"/>
      <c r="Q184" s="169"/>
      <c r="R184" s="169"/>
      <c r="S184" s="169"/>
      <c r="T184" s="170"/>
      <c r="U184" s="12"/>
      <c r="V184" s="12"/>
      <c r="W184" s="12"/>
      <c r="AR184" s="18" t="s">
        <v>130</v>
      </c>
      <c r="AT184" s="18" t="s">
        <v>125</v>
      </c>
      <c r="AU184" s="18" t="s">
        <v>78</v>
      </c>
      <c r="AY184" s="18" t="s">
        <v>123</v>
      </c>
      <c r="BE184" s="154">
        <f>IF(N171="základní",J184,0)</f>
        <v>0</v>
      </c>
      <c r="BF184" s="154">
        <f>IF(N171="snížená",J184,0)</f>
        <v>0</v>
      </c>
      <c r="BG184" s="154">
        <f>IF(N171="zákl. přenesená",J184,0)</f>
        <v>0</v>
      </c>
      <c r="BH184" s="154">
        <f>IF(N171="sníž. přenesená",J184,0)</f>
        <v>0</v>
      </c>
      <c r="BI184" s="154">
        <f>IF(N171="nulová",J184,0)</f>
        <v>0</v>
      </c>
      <c r="BJ184" s="18" t="s">
        <v>20</v>
      </c>
      <c r="BK184" s="154">
        <f>ROUND(I184*H184,2)</f>
        <v>0</v>
      </c>
      <c r="BL184" s="18" t="s">
        <v>130</v>
      </c>
      <c r="BM184" s="18" t="s">
        <v>214</v>
      </c>
    </row>
    <row r="185" spans="2:47" s="1" customFormat="1" ht="30" customHeight="1">
      <c r="B185" s="32"/>
      <c r="D185" s="155" t="s">
        <v>132</v>
      </c>
      <c r="F185" s="156" t="s">
        <v>215</v>
      </c>
      <c r="L185" s="32"/>
      <c r="M185" s="150" t="s">
        <v>3</v>
      </c>
      <c r="N185" s="151" t="s">
        <v>42</v>
      </c>
      <c r="O185" s="152">
        <v>0.318</v>
      </c>
      <c r="P185" s="152">
        <f>O185*H198</f>
        <v>10.257408</v>
      </c>
      <c r="Q185" s="152">
        <v>0.00273</v>
      </c>
      <c r="R185" s="152">
        <f>Q185*H198</f>
        <v>0.08805887999999999</v>
      </c>
      <c r="S185" s="152">
        <v>0</v>
      </c>
      <c r="T185" s="153">
        <f>S185*H198</f>
        <v>0</v>
      </c>
      <c r="AT185" s="18" t="s">
        <v>132</v>
      </c>
      <c r="AU185" s="18" t="s">
        <v>78</v>
      </c>
    </row>
    <row r="186" spans="2:51" s="11" customFormat="1" ht="22.5" customHeight="1">
      <c r="B186" s="157"/>
      <c r="D186" s="155" t="s">
        <v>134</v>
      </c>
      <c r="E186" s="158" t="s">
        <v>3</v>
      </c>
      <c r="F186" s="159" t="s">
        <v>216</v>
      </c>
      <c r="H186" s="160" t="s">
        <v>3</v>
      </c>
      <c r="L186" s="32"/>
      <c r="M186" s="61"/>
      <c r="N186" s="33"/>
      <c r="O186" s="33"/>
      <c r="P186" s="33"/>
      <c r="Q186" s="33"/>
      <c r="R186" s="33"/>
      <c r="S186" s="33"/>
      <c r="T186" s="62"/>
      <c r="U186" s="1"/>
      <c r="V186" s="1"/>
      <c r="W186" s="1"/>
      <c r="AT186" s="160" t="s">
        <v>134</v>
      </c>
      <c r="AU186" s="160" t="s">
        <v>78</v>
      </c>
      <c r="AV186" s="11" t="s">
        <v>20</v>
      </c>
      <c r="AW186" s="11" t="s">
        <v>35</v>
      </c>
      <c r="AX186" s="11" t="s">
        <v>71</v>
      </c>
      <c r="AY186" s="160" t="s">
        <v>123</v>
      </c>
    </row>
    <row r="187" spans="2:51" s="11" customFormat="1" ht="22.5" customHeight="1">
      <c r="B187" s="157"/>
      <c r="D187" s="155" t="s">
        <v>134</v>
      </c>
      <c r="E187" s="158" t="s">
        <v>3</v>
      </c>
      <c r="F187" s="159" t="s">
        <v>203</v>
      </c>
      <c r="H187" s="160" t="s">
        <v>3</v>
      </c>
      <c r="L187" s="157"/>
      <c r="M187" s="161"/>
      <c r="N187" s="162"/>
      <c r="O187" s="162"/>
      <c r="P187" s="162"/>
      <c r="Q187" s="162"/>
      <c r="R187" s="162"/>
      <c r="S187" s="162"/>
      <c r="T187" s="163"/>
      <c r="AT187" s="160" t="s">
        <v>134</v>
      </c>
      <c r="AU187" s="160" t="s">
        <v>78</v>
      </c>
      <c r="AV187" s="11" t="s">
        <v>20</v>
      </c>
      <c r="AW187" s="11" t="s">
        <v>35</v>
      </c>
      <c r="AX187" s="11" t="s">
        <v>71</v>
      </c>
      <c r="AY187" s="160" t="s">
        <v>123</v>
      </c>
    </row>
    <row r="188" spans="2:51" s="11" customFormat="1" ht="22.5" customHeight="1">
      <c r="B188" s="157"/>
      <c r="D188" s="155" t="s">
        <v>134</v>
      </c>
      <c r="E188" s="158" t="s">
        <v>3</v>
      </c>
      <c r="F188" s="159" t="s">
        <v>217</v>
      </c>
      <c r="H188" s="160" t="s">
        <v>3</v>
      </c>
      <c r="L188" s="157"/>
      <c r="M188" s="161"/>
      <c r="N188" s="162"/>
      <c r="O188" s="162"/>
      <c r="P188" s="162"/>
      <c r="Q188" s="162"/>
      <c r="R188" s="162"/>
      <c r="S188" s="162"/>
      <c r="T188" s="163"/>
      <c r="AT188" s="160" t="s">
        <v>134</v>
      </c>
      <c r="AU188" s="160" t="s">
        <v>78</v>
      </c>
      <c r="AV188" s="11" t="s">
        <v>20</v>
      </c>
      <c r="AW188" s="11" t="s">
        <v>35</v>
      </c>
      <c r="AX188" s="11" t="s">
        <v>71</v>
      </c>
      <c r="AY188" s="160" t="s">
        <v>123</v>
      </c>
    </row>
    <row r="189" spans="2:51" s="12" customFormat="1" ht="22.5" customHeight="1">
      <c r="B189" s="164"/>
      <c r="D189" s="155" t="s">
        <v>134</v>
      </c>
      <c r="E189" s="165" t="s">
        <v>3</v>
      </c>
      <c r="F189" s="166" t="s">
        <v>218</v>
      </c>
      <c r="H189" s="167">
        <v>6.606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U189" s="11"/>
      <c r="V189" s="11"/>
      <c r="W189" s="11"/>
      <c r="AT189" s="165" t="s">
        <v>134</v>
      </c>
      <c r="AU189" s="165" t="s">
        <v>78</v>
      </c>
      <c r="AV189" s="12" t="s">
        <v>78</v>
      </c>
      <c r="AW189" s="12" t="s">
        <v>35</v>
      </c>
      <c r="AX189" s="12" t="s">
        <v>71</v>
      </c>
      <c r="AY189" s="165" t="s">
        <v>123</v>
      </c>
    </row>
    <row r="190" spans="2:51" s="13" customFormat="1" ht="22.5" customHeight="1">
      <c r="B190" s="171"/>
      <c r="D190" s="155" t="s">
        <v>134</v>
      </c>
      <c r="E190" s="172" t="s">
        <v>3</v>
      </c>
      <c r="F190" s="173" t="s">
        <v>138</v>
      </c>
      <c r="H190" s="174">
        <v>6.606</v>
      </c>
      <c r="L190" s="164"/>
      <c r="M190" s="168"/>
      <c r="N190" s="169"/>
      <c r="O190" s="169"/>
      <c r="P190" s="169"/>
      <c r="Q190" s="169"/>
      <c r="R190" s="169"/>
      <c r="S190" s="169"/>
      <c r="T190" s="170"/>
      <c r="U190" s="12"/>
      <c r="V190" s="12"/>
      <c r="W190" s="12"/>
      <c r="AT190" s="172" t="s">
        <v>134</v>
      </c>
      <c r="AU190" s="172" t="s">
        <v>78</v>
      </c>
      <c r="AV190" s="13" t="s">
        <v>81</v>
      </c>
      <c r="AW190" s="13" t="s">
        <v>35</v>
      </c>
      <c r="AX190" s="13" t="s">
        <v>71</v>
      </c>
      <c r="AY190" s="172" t="s">
        <v>123</v>
      </c>
    </row>
    <row r="191" spans="2:51" s="14" customFormat="1" ht="22.5" customHeight="1">
      <c r="B191" s="178"/>
      <c r="D191" s="186" t="s">
        <v>134</v>
      </c>
      <c r="E191" s="187" t="s">
        <v>3</v>
      </c>
      <c r="F191" s="188" t="s">
        <v>139</v>
      </c>
      <c r="H191" s="189">
        <v>6.606</v>
      </c>
      <c r="L191" s="157"/>
      <c r="M191" s="161"/>
      <c r="N191" s="162"/>
      <c r="O191" s="162"/>
      <c r="P191" s="162"/>
      <c r="Q191" s="162"/>
      <c r="R191" s="162"/>
      <c r="S191" s="162"/>
      <c r="T191" s="163"/>
      <c r="U191" s="11"/>
      <c r="V191" s="11"/>
      <c r="W191" s="11"/>
      <c r="AT191" s="185" t="s">
        <v>134</v>
      </c>
      <c r="AU191" s="185" t="s">
        <v>78</v>
      </c>
      <c r="AV191" s="14" t="s">
        <v>130</v>
      </c>
      <c r="AW191" s="14" t="s">
        <v>35</v>
      </c>
      <c r="AX191" s="14" t="s">
        <v>20</v>
      </c>
      <c r="AY191" s="185" t="s">
        <v>123</v>
      </c>
    </row>
    <row r="192" spans="2:65" s="1" customFormat="1" ht="22.5" customHeight="1">
      <c r="B192" s="143"/>
      <c r="C192" s="190" t="s">
        <v>219</v>
      </c>
      <c r="D192" s="190" t="s">
        <v>220</v>
      </c>
      <c r="E192" s="191" t="s">
        <v>221</v>
      </c>
      <c r="F192" s="192" t="s">
        <v>222</v>
      </c>
      <c r="G192" s="193" t="s">
        <v>152</v>
      </c>
      <c r="H192" s="194">
        <v>7.412</v>
      </c>
      <c r="I192" s="195"/>
      <c r="J192" s="195"/>
      <c r="K192" s="192" t="s">
        <v>129</v>
      </c>
      <c r="L192" s="164"/>
      <c r="M192" s="168"/>
      <c r="N192" s="169"/>
      <c r="O192" s="169"/>
      <c r="P192" s="169"/>
      <c r="Q192" s="169"/>
      <c r="R192" s="169"/>
      <c r="S192" s="169"/>
      <c r="T192" s="170"/>
      <c r="U192" s="12"/>
      <c r="V192" s="12"/>
      <c r="W192" s="12"/>
      <c r="AR192" s="18" t="s">
        <v>219</v>
      </c>
      <c r="AT192" s="18" t="s">
        <v>220</v>
      </c>
      <c r="AU192" s="18" t="s">
        <v>78</v>
      </c>
      <c r="AY192" s="18" t="s">
        <v>123</v>
      </c>
      <c r="BE192" s="154">
        <f>IF(N179="základní",J192,0)</f>
        <v>0</v>
      </c>
      <c r="BF192" s="154">
        <f>IF(N179="snížená",J192,0)</f>
        <v>0</v>
      </c>
      <c r="BG192" s="154">
        <f>IF(N179="zákl. přenesená",J192,0)</f>
        <v>0</v>
      </c>
      <c r="BH192" s="154">
        <f>IF(N179="sníž. přenesená",J192,0)</f>
        <v>0</v>
      </c>
      <c r="BI192" s="154">
        <f>IF(N179="nulová",J192,0)</f>
        <v>0</v>
      </c>
      <c r="BJ192" s="18" t="s">
        <v>20</v>
      </c>
      <c r="BK192" s="154">
        <f>ROUND(I192*H192,2)</f>
        <v>0</v>
      </c>
      <c r="BL192" s="18" t="s">
        <v>130</v>
      </c>
      <c r="BM192" s="18" t="s">
        <v>223</v>
      </c>
    </row>
    <row r="193" spans="2:51" s="11" customFormat="1" ht="22.5" customHeight="1">
      <c r="B193" s="157"/>
      <c r="D193" s="155" t="s">
        <v>134</v>
      </c>
      <c r="E193" s="158" t="s">
        <v>3</v>
      </c>
      <c r="F193" s="159" t="s">
        <v>224</v>
      </c>
      <c r="H193" s="160" t="s">
        <v>3</v>
      </c>
      <c r="L193" s="171"/>
      <c r="M193" s="175"/>
      <c r="N193" s="176"/>
      <c r="O193" s="176"/>
      <c r="P193" s="176"/>
      <c r="Q193" s="176"/>
      <c r="R193" s="176"/>
      <c r="S193" s="176"/>
      <c r="T193" s="177"/>
      <c r="U193" s="13"/>
      <c r="V193" s="13"/>
      <c r="W193" s="13"/>
      <c r="AT193" s="160" t="s">
        <v>134</v>
      </c>
      <c r="AU193" s="160" t="s">
        <v>78</v>
      </c>
      <c r="AV193" s="11" t="s">
        <v>20</v>
      </c>
      <c r="AW193" s="11" t="s">
        <v>35</v>
      </c>
      <c r="AX193" s="11" t="s">
        <v>71</v>
      </c>
      <c r="AY193" s="160" t="s">
        <v>123</v>
      </c>
    </row>
    <row r="194" spans="2:51" s="12" customFormat="1" ht="22.5" customHeight="1">
      <c r="B194" s="164"/>
      <c r="D194" s="155" t="s">
        <v>134</v>
      </c>
      <c r="E194" s="165" t="s">
        <v>3</v>
      </c>
      <c r="F194" s="166" t="s">
        <v>225</v>
      </c>
      <c r="H194" s="167">
        <v>7.267</v>
      </c>
      <c r="L194" s="178"/>
      <c r="M194" s="182"/>
      <c r="N194" s="183"/>
      <c r="O194" s="183"/>
      <c r="P194" s="183"/>
      <c r="Q194" s="183"/>
      <c r="R194" s="183"/>
      <c r="S194" s="183"/>
      <c r="T194" s="184"/>
      <c r="U194" s="14"/>
      <c r="V194" s="14"/>
      <c r="W194" s="14"/>
      <c r="AT194" s="165" t="s">
        <v>134</v>
      </c>
      <c r="AU194" s="165" t="s">
        <v>78</v>
      </c>
      <c r="AV194" s="12" t="s">
        <v>78</v>
      </c>
      <c r="AW194" s="12" t="s">
        <v>35</v>
      </c>
      <c r="AX194" s="12" t="s">
        <v>71</v>
      </c>
      <c r="AY194" s="165" t="s">
        <v>123</v>
      </c>
    </row>
    <row r="195" spans="2:51" s="13" customFormat="1" ht="22.5" customHeight="1">
      <c r="B195" s="171"/>
      <c r="D195" s="155" t="s">
        <v>134</v>
      </c>
      <c r="E195" s="172" t="s">
        <v>3</v>
      </c>
      <c r="F195" s="173" t="s">
        <v>138</v>
      </c>
      <c r="H195" s="174">
        <v>7.267</v>
      </c>
      <c r="L195" s="221" t="s">
        <v>1266</v>
      </c>
      <c r="M195" s="150" t="s">
        <v>3</v>
      </c>
      <c r="N195" s="151" t="s">
        <v>42</v>
      </c>
      <c r="O195" s="152">
        <v>0.24</v>
      </c>
      <c r="P195" s="152">
        <f>O195*H208</f>
        <v>1.656</v>
      </c>
      <c r="Q195" s="152">
        <v>0.01146</v>
      </c>
      <c r="R195" s="152">
        <f>Q195*H208</f>
        <v>0.079074</v>
      </c>
      <c r="S195" s="152">
        <v>0</v>
      </c>
      <c r="T195" s="153">
        <f>S195*H208</f>
        <v>0</v>
      </c>
      <c r="U195" s="1"/>
      <c r="V195" s="1"/>
      <c r="W195" s="1"/>
      <c r="AT195" s="172" t="s">
        <v>134</v>
      </c>
      <c r="AU195" s="172" t="s">
        <v>78</v>
      </c>
      <c r="AV195" s="13" t="s">
        <v>81</v>
      </c>
      <c r="AW195" s="13" t="s">
        <v>35</v>
      </c>
      <c r="AX195" s="13" t="s">
        <v>71</v>
      </c>
      <c r="AY195" s="172" t="s">
        <v>123</v>
      </c>
    </row>
    <row r="196" spans="2:51" s="14" customFormat="1" ht="22.5" customHeight="1">
      <c r="B196" s="178"/>
      <c r="D196" s="155" t="s">
        <v>134</v>
      </c>
      <c r="E196" s="179" t="s">
        <v>3</v>
      </c>
      <c r="F196" s="180" t="s">
        <v>139</v>
      </c>
      <c r="H196" s="181">
        <v>7.267</v>
      </c>
      <c r="L196" s="32"/>
      <c r="M196" s="61"/>
      <c r="N196" s="33"/>
      <c r="O196" s="33"/>
      <c r="P196" s="33"/>
      <c r="Q196" s="33"/>
      <c r="R196" s="33"/>
      <c r="S196" s="33"/>
      <c r="T196" s="62"/>
      <c r="U196" s="1"/>
      <c r="V196" s="1"/>
      <c r="W196" s="1"/>
      <c r="AT196" s="185" t="s">
        <v>134</v>
      </c>
      <c r="AU196" s="185" t="s">
        <v>78</v>
      </c>
      <c r="AV196" s="14" t="s">
        <v>130</v>
      </c>
      <c r="AW196" s="14" t="s">
        <v>35</v>
      </c>
      <c r="AX196" s="14" t="s">
        <v>20</v>
      </c>
      <c r="AY196" s="185" t="s">
        <v>123</v>
      </c>
    </row>
    <row r="197" spans="2:51" s="12" customFormat="1" ht="22.5" customHeight="1">
      <c r="B197" s="164"/>
      <c r="D197" s="186" t="s">
        <v>134</v>
      </c>
      <c r="F197" s="199" t="s">
        <v>226</v>
      </c>
      <c r="H197" s="200">
        <v>7.412</v>
      </c>
      <c r="L197" s="157"/>
      <c r="M197" s="161"/>
      <c r="N197" s="162"/>
      <c r="O197" s="162"/>
      <c r="P197" s="162"/>
      <c r="Q197" s="162"/>
      <c r="R197" s="162"/>
      <c r="S197" s="162"/>
      <c r="T197" s="163"/>
      <c r="U197" s="11"/>
      <c r="V197" s="11"/>
      <c r="W197" s="11"/>
      <c r="AT197" s="165" t="s">
        <v>134</v>
      </c>
      <c r="AU197" s="165" t="s">
        <v>78</v>
      </c>
      <c r="AV197" s="12" t="s">
        <v>78</v>
      </c>
      <c r="AW197" s="12" t="s">
        <v>4</v>
      </c>
      <c r="AX197" s="12" t="s">
        <v>20</v>
      </c>
      <c r="AY197" s="165" t="s">
        <v>123</v>
      </c>
    </row>
    <row r="198" spans="2:65" s="1" customFormat="1" ht="22.5" customHeight="1">
      <c r="B198" s="143"/>
      <c r="C198" s="144" t="s">
        <v>227</v>
      </c>
      <c r="D198" s="144" t="s">
        <v>125</v>
      </c>
      <c r="E198" s="145" t="s">
        <v>228</v>
      </c>
      <c r="F198" s="146" t="s">
        <v>229</v>
      </c>
      <c r="G198" s="147" t="s">
        <v>152</v>
      </c>
      <c r="H198" s="148">
        <v>32.256</v>
      </c>
      <c r="I198" s="149"/>
      <c r="J198" s="149"/>
      <c r="K198" s="146" t="s">
        <v>129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U198" s="11"/>
      <c r="V198" s="11"/>
      <c r="W198" s="11"/>
      <c r="AR198" s="18" t="s">
        <v>130</v>
      </c>
      <c r="AT198" s="18" t="s">
        <v>125</v>
      </c>
      <c r="AU198" s="18" t="s">
        <v>78</v>
      </c>
      <c r="AY198" s="18" t="s">
        <v>123</v>
      </c>
      <c r="BE198" s="154">
        <f>IF(N185="základní",J198,0)</f>
        <v>0</v>
      </c>
      <c r="BF198" s="154">
        <f>IF(N185="snížená",J198,0)</f>
        <v>0</v>
      </c>
      <c r="BG198" s="154">
        <f>IF(N185="zákl. přenesená",J198,0)</f>
        <v>0</v>
      </c>
      <c r="BH198" s="154">
        <f>IF(N185="sníž. přenesená",J198,0)</f>
        <v>0</v>
      </c>
      <c r="BI198" s="154">
        <f>IF(N185="nulová",J198,0)</f>
        <v>0</v>
      </c>
      <c r="BJ198" s="18" t="s">
        <v>20</v>
      </c>
      <c r="BK198" s="154">
        <f>ROUND(I198*H198,2)</f>
        <v>0</v>
      </c>
      <c r="BL198" s="18" t="s">
        <v>130</v>
      </c>
      <c r="BM198" s="18" t="s">
        <v>230</v>
      </c>
    </row>
    <row r="199" spans="2:47" s="1" customFormat="1" ht="22.5" customHeight="1">
      <c r="B199" s="32"/>
      <c r="D199" s="155" t="s">
        <v>132</v>
      </c>
      <c r="F199" s="156" t="s">
        <v>231</v>
      </c>
      <c r="L199" s="164"/>
      <c r="M199" s="168"/>
      <c r="N199" s="169"/>
      <c r="O199" s="169"/>
      <c r="P199" s="169"/>
      <c r="Q199" s="169"/>
      <c r="R199" s="169"/>
      <c r="S199" s="169"/>
      <c r="T199" s="170"/>
      <c r="U199" s="12"/>
      <c r="V199" s="12"/>
      <c r="W199" s="12"/>
      <c r="AT199" s="18" t="s">
        <v>132</v>
      </c>
      <c r="AU199" s="18" t="s">
        <v>78</v>
      </c>
    </row>
    <row r="200" spans="2:51" s="11" customFormat="1" ht="22.5" customHeight="1">
      <c r="B200" s="157"/>
      <c r="D200" s="155" t="s">
        <v>134</v>
      </c>
      <c r="E200" s="158" t="s">
        <v>3</v>
      </c>
      <c r="F200" s="159" t="s">
        <v>232</v>
      </c>
      <c r="H200" s="160" t="s">
        <v>3</v>
      </c>
      <c r="L200" s="171"/>
      <c r="M200" s="175"/>
      <c r="N200" s="176"/>
      <c r="O200" s="176"/>
      <c r="P200" s="176"/>
      <c r="Q200" s="176"/>
      <c r="R200" s="176"/>
      <c r="S200" s="176"/>
      <c r="T200" s="177"/>
      <c r="U200" s="13"/>
      <c r="V200" s="13"/>
      <c r="W200" s="13"/>
      <c r="AT200" s="160" t="s">
        <v>134</v>
      </c>
      <c r="AU200" s="160" t="s">
        <v>78</v>
      </c>
      <c r="AV200" s="11" t="s">
        <v>20</v>
      </c>
      <c r="AW200" s="11" t="s">
        <v>35</v>
      </c>
      <c r="AX200" s="11" t="s">
        <v>71</v>
      </c>
      <c r="AY200" s="160" t="s">
        <v>123</v>
      </c>
    </row>
    <row r="201" spans="2:51" s="11" customFormat="1" ht="22.5" customHeight="1">
      <c r="B201" s="157"/>
      <c r="D201" s="155" t="s">
        <v>134</v>
      </c>
      <c r="E201" s="158" t="s">
        <v>3</v>
      </c>
      <c r="F201" s="159" t="s">
        <v>203</v>
      </c>
      <c r="H201" s="160" t="s">
        <v>3</v>
      </c>
      <c r="L201" s="178"/>
      <c r="M201" s="182"/>
      <c r="N201" s="183"/>
      <c r="O201" s="183"/>
      <c r="P201" s="183"/>
      <c r="Q201" s="183"/>
      <c r="R201" s="183"/>
      <c r="S201" s="183"/>
      <c r="T201" s="184"/>
      <c r="U201" s="14"/>
      <c r="V201" s="14"/>
      <c r="W201" s="14"/>
      <c r="AT201" s="160" t="s">
        <v>134</v>
      </c>
      <c r="AU201" s="160" t="s">
        <v>78</v>
      </c>
      <c r="AV201" s="11" t="s">
        <v>20</v>
      </c>
      <c r="AW201" s="11" t="s">
        <v>35</v>
      </c>
      <c r="AX201" s="11" t="s">
        <v>71</v>
      </c>
      <c r="AY201" s="160" t="s">
        <v>123</v>
      </c>
    </row>
    <row r="202" spans="2:51" s="11" customFormat="1" ht="22.5" customHeight="1">
      <c r="B202" s="157"/>
      <c r="D202" s="155" t="s">
        <v>134</v>
      </c>
      <c r="E202" s="158" t="s">
        <v>3</v>
      </c>
      <c r="F202" s="159" t="s">
        <v>217</v>
      </c>
      <c r="H202" s="160" t="s">
        <v>3</v>
      </c>
      <c r="L202" s="221" t="s">
        <v>1266</v>
      </c>
      <c r="M202" s="150" t="s">
        <v>3</v>
      </c>
      <c r="N202" s="151" t="s">
        <v>42</v>
      </c>
      <c r="O202" s="152">
        <v>0.074</v>
      </c>
      <c r="P202" s="152">
        <f>O202*H215</f>
        <v>51.988034</v>
      </c>
      <c r="Q202" s="152">
        <v>0.00026</v>
      </c>
      <c r="R202" s="152">
        <f>Q202*H215</f>
        <v>0.18266066</v>
      </c>
      <c r="S202" s="152">
        <v>0</v>
      </c>
      <c r="T202" s="153">
        <f>S202*H215</f>
        <v>0</v>
      </c>
      <c r="U202" s="1"/>
      <c r="V202" s="1"/>
      <c r="W202" s="1"/>
      <c r="AT202" s="160" t="s">
        <v>134</v>
      </c>
      <c r="AU202" s="160" t="s">
        <v>78</v>
      </c>
      <c r="AV202" s="11" t="s">
        <v>20</v>
      </c>
      <c r="AW202" s="11" t="s">
        <v>35</v>
      </c>
      <c r="AX202" s="11" t="s">
        <v>71</v>
      </c>
      <c r="AY202" s="160" t="s">
        <v>123</v>
      </c>
    </row>
    <row r="203" spans="2:51" s="12" customFormat="1" ht="22.5" customHeight="1">
      <c r="B203" s="164"/>
      <c r="D203" s="155" t="s">
        <v>134</v>
      </c>
      <c r="E203" s="165" t="s">
        <v>3</v>
      </c>
      <c r="F203" s="166" t="s">
        <v>218</v>
      </c>
      <c r="H203" s="167">
        <v>6.606</v>
      </c>
      <c r="L203" s="32"/>
      <c r="M203" s="61"/>
      <c r="N203" s="33"/>
      <c r="O203" s="33"/>
      <c r="P203" s="33"/>
      <c r="Q203" s="33"/>
      <c r="R203" s="33"/>
      <c r="S203" s="33"/>
      <c r="T203" s="62"/>
      <c r="U203" s="1"/>
      <c r="V203" s="1"/>
      <c r="W203" s="1"/>
      <c r="AT203" s="165" t="s">
        <v>134</v>
      </c>
      <c r="AU203" s="165" t="s">
        <v>78</v>
      </c>
      <c r="AV203" s="12" t="s">
        <v>78</v>
      </c>
      <c r="AW203" s="12" t="s">
        <v>35</v>
      </c>
      <c r="AX203" s="12" t="s">
        <v>71</v>
      </c>
      <c r="AY203" s="165" t="s">
        <v>123</v>
      </c>
    </row>
    <row r="204" spans="2:51" s="11" customFormat="1" ht="22.5" customHeight="1">
      <c r="B204" s="157"/>
      <c r="D204" s="155" t="s">
        <v>134</v>
      </c>
      <c r="E204" s="158" t="s">
        <v>3</v>
      </c>
      <c r="F204" s="159" t="s">
        <v>204</v>
      </c>
      <c r="H204" s="160" t="s">
        <v>3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60" t="s">
        <v>134</v>
      </c>
      <c r="AU204" s="160" t="s">
        <v>78</v>
      </c>
      <c r="AV204" s="11" t="s">
        <v>20</v>
      </c>
      <c r="AW204" s="11" t="s">
        <v>35</v>
      </c>
      <c r="AX204" s="11" t="s">
        <v>71</v>
      </c>
      <c r="AY204" s="160" t="s">
        <v>123</v>
      </c>
    </row>
    <row r="205" spans="2:51" s="12" customFormat="1" ht="22.5" customHeight="1">
      <c r="B205" s="164"/>
      <c r="D205" s="155" t="s">
        <v>134</v>
      </c>
      <c r="E205" s="165" t="s">
        <v>3</v>
      </c>
      <c r="F205" s="166" t="s">
        <v>205</v>
      </c>
      <c r="H205" s="167">
        <v>25.65</v>
      </c>
      <c r="L205" s="157"/>
      <c r="M205" s="161"/>
      <c r="N205" s="162"/>
      <c r="O205" s="162"/>
      <c r="P205" s="162"/>
      <c r="Q205" s="162"/>
      <c r="R205" s="162"/>
      <c r="S205" s="162"/>
      <c r="T205" s="163"/>
      <c r="U205" s="11"/>
      <c r="V205" s="11"/>
      <c r="W205" s="11"/>
      <c r="AT205" s="165" t="s">
        <v>134</v>
      </c>
      <c r="AU205" s="165" t="s">
        <v>78</v>
      </c>
      <c r="AV205" s="12" t="s">
        <v>78</v>
      </c>
      <c r="AW205" s="12" t="s">
        <v>35</v>
      </c>
      <c r="AX205" s="12" t="s">
        <v>71</v>
      </c>
      <c r="AY205" s="165" t="s">
        <v>123</v>
      </c>
    </row>
    <row r="206" spans="2:51" s="13" customFormat="1" ht="22.5" customHeight="1">
      <c r="B206" s="171"/>
      <c r="D206" s="155" t="s">
        <v>134</v>
      </c>
      <c r="E206" s="172" t="s">
        <v>3</v>
      </c>
      <c r="F206" s="173" t="s">
        <v>138</v>
      </c>
      <c r="H206" s="174">
        <v>32.256</v>
      </c>
      <c r="L206" s="157"/>
      <c r="M206" s="161"/>
      <c r="N206" s="162"/>
      <c r="O206" s="162"/>
      <c r="P206" s="162"/>
      <c r="Q206" s="162"/>
      <c r="R206" s="162"/>
      <c r="S206" s="162"/>
      <c r="T206" s="163"/>
      <c r="U206" s="11"/>
      <c r="V206" s="11"/>
      <c r="W206" s="11"/>
      <c r="AT206" s="172" t="s">
        <v>134</v>
      </c>
      <c r="AU206" s="172" t="s">
        <v>78</v>
      </c>
      <c r="AV206" s="13" t="s">
        <v>81</v>
      </c>
      <c r="AW206" s="13" t="s">
        <v>35</v>
      </c>
      <c r="AX206" s="13" t="s">
        <v>71</v>
      </c>
      <c r="AY206" s="172" t="s">
        <v>123</v>
      </c>
    </row>
    <row r="207" spans="2:51" s="14" customFormat="1" ht="22.5" customHeight="1">
      <c r="B207" s="178"/>
      <c r="D207" s="186" t="s">
        <v>134</v>
      </c>
      <c r="E207" s="187" t="s">
        <v>3</v>
      </c>
      <c r="F207" s="188" t="s">
        <v>139</v>
      </c>
      <c r="H207" s="189">
        <v>32.256</v>
      </c>
      <c r="L207" s="157"/>
      <c r="M207" s="161"/>
      <c r="N207" s="162"/>
      <c r="O207" s="162"/>
      <c r="P207" s="162"/>
      <c r="Q207" s="162"/>
      <c r="R207" s="162"/>
      <c r="S207" s="162"/>
      <c r="T207" s="163"/>
      <c r="U207" s="11"/>
      <c r="V207" s="11"/>
      <c r="W207" s="11"/>
      <c r="AT207" s="185" t="s">
        <v>134</v>
      </c>
      <c r="AU207" s="185" t="s">
        <v>78</v>
      </c>
      <c r="AV207" s="14" t="s">
        <v>130</v>
      </c>
      <c r="AW207" s="14" t="s">
        <v>35</v>
      </c>
      <c r="AX207" s="14" t="s">
        <v>20</v>
      </c>
      <c r="AY207" s="185" t="s">
        <v>123</v>
      </c>
    </row>
    <row r="208" spans="2:65" s="1" customFormat="1" ht="31.5" customHeight="1">
      <c r="B208" s="143"/>
      <c r="C208" s="144" t="s">
        <v>25</v>
      </c>
      <c r="D208" s="144" t="s">
        <v>125</v>
      </c>
      <c r="E208" s="145" t="s">
        <v>233</v>
      </c>
      <c r="F208" s="146" t="s">
        <v>234</v>
      </c>
      <c r="G208" s="147" t="s">
        <v>152</v>
      </c>
      <c r="H208" s="148">
        <v>6.9</v>
      </c>
      <c r="I208" s="149"/>
      <c r="J208" s="149"/>
      <c r="K208" s="146" t="s">
        <v>129</v>
      </c>
      <c r="L208" s="164"/>
      <c r="M208" s="168"/>
      <c r="N208" s="169"/>
      <c r="O208" s="169"/>
      <c r="P208" s="169"/>
      <c r="Q208" s="169"/>
      <c r="R208" s="169"/>
      <c r="S208" s="169"/>
      <c r="T208" s="170"/>
      <c r="U208" s="12"/>
      <c r="V208" s="12"/>
      <c r="W208" s="12"/>
      <c r="AR208" s="18" t="s">
        <v>130</v>
      </c>
      <c r="AT208" s="18" t="s">
        <v>125</v>
      </c>
      <c r="AU208" s="18" t="s">
        <v>78</v>
      </c>
      <c r="AY208" s="18" t="s">
        <v>123</v>
      </c>
      <c r="BE208" s="154">
        <f>IF(N195="základní",J208,0)</f>
        <v>0</v>
      </c>
      <c r="BF208" s="154">
        <f>IF(N195="snížená",J208,0)</f>
        <v>0</v>
      </c>
      <c r="BG208" s="154">
        <f>IF(N195="zákl. přenesená",J208,0)</f>
        <v>0</v>
      </c>
      <c r="BH208" s="154">
        <f>IF(N195="sníž. přenesená",J208,0)</f>
        <v>0</v>
      </c>
      <c r="BI208" s="154">
        <f>IF(N195="nulová",J208,0)</f>
        <v>0</v>
      </c>
      <c r="BJ208" s="18" t="s">
        <v>20</v>
      </c>
      <c r="BK208" s="154">
        <f>ROUND(I208*H208,2)</f>
        <v>0</v>
      </c>
      <c r="BL208" s="18" t="s">
        <v>130</v>
      </c>
      <c r="BM208" s="18" t="s">
        <v>235</v>
      </c>
    </row>
    <row r="209" spans="2:47" s="1" customFormat="1" ht="30" customHeight="1">
      <c r="B209" s="32"/>
      <c r="D209" s="155" t="s">
        <v>132</v>
      </c>
      <c r="F209" s="156" t="s">
        <v>236</v>
      </c>
      <c r="L209" s="164"/>
      <c r="M209" s="168"/>
      <c r="N209" s="169"/>
      <c r="O209" s="169"/>
      <c r="P209" s="169"/>
      <c r="Q209" s="169"/>
      <c r="R209" s="169"/>
      <c r="S209" s="169"/>
      <c r="T209" s="170"/>
      <c r="U209" s="12"/>
      <c r="V209" s="12"/>
      <c r="W209" s="12"/>
      <c r="AT209" s="18" t="s">
        <v>132</v>
      </c>
      <c r="AU209" s="18" t="s">
        <v>78</v>
      </c>
    </row>
    <row r="210" spans="2:51" s="11" customFormat="1" ht="22.5" customHeight="1">
      <c r="B210" s="157"/>
      <c r="D210" s="155" t="s">
        <v>134</v>
      </c>
      <c r="E210" s="158" t="s">
        <v>3</v>
      </c>
      <c r="F210" s="159" t="s">
        <v>237</v>
      </c>
      <c r="H210" s="160" t="s">
        <v>3</v>
      </c>
      <c r="L210" s="164"/>
      <c r="M210" s="168"/>
      <c r="N210" s="169"/>
      <c r="O210" s="169"/>
      <c r="P210" s="169"/>
      <c r="Q210" s="169"/>
      <c r="R210" s="169"/>
      <c r="S210" s="169"/>
      <c r="T210" s="170"/>
      <c r="U210" s="12"/>
      <c r="V210" s="12"/>
      <c r="W210" s="12"/>
      <c r="AT210" s="160" t="s">
        <v>134</v>
      </c>
      <c r="AU210" s="160" t="s">
        <v>78</v>
      </c>
      <c r="AV210" s="11" t="s">
        <v>20</v>
      </c>
      <c r="AW210" s="11" t="s">
        <v>35</v>
      </c>
      <c r="AX210" s="11" t="s">
        <v>71</v>
      </c>
      <c r="AY210" s="160" t="s">
        <v>123</v>
      </c>
    </row>
    <row r="211" spans="2:51" s="11" customFormat="1" ht="22.5" customHeight="1">
      <c r="B211" s="157"/>
      <c r="D211" s="155" t="s">
        <v>134</v>
      </c>
      <c r="E211" s="158" t="s">
        <v>3</v>
      </c>
      <c r="F211" s="159" t="s">
        <v>203</v>
      </c>
      <c r="H211" s="160" t="s">
        <v>3</v>
      </c>
      <c r="L211" s="157"/>
      <c r="M211" s="161"/>
      <c r="N211" s="162"/>
      <c r="O211" s="162"/>
      <c r="P211" s="162"/>
      <c r="Q211" s="162"/>
      <c r="R211" s="162"/>
      <c r="S211" s="162"/>
      <c r="T211" s="163"/>
      <c r="AT211" s="160" t="s">
        <v>134</v>
      </c>
      <c r="AU211" s="160" t="s">
        <v>78</v>
      </c>
      <c r="AV211" s="11" t="s">
        <v>20</v>
      </c>
      <c r="AW211" s="11" t="s">
        <v>35</v>
      </c>
      <c r="AX211" s="11" t="s">
        <v>71</v>
      </c>
      <c r="AY211" s="160" t="s">
        <v>123</v>
      </c>
    </row>
    <row r="212" spans="2:51" s="12" customFormat="1" ht="22.5" customHeight="1">
      <c r="B212" s="164"/>
      <c r="D212" s="155" t="s">
        <v>134</v>
      </c>
      <c r="E212" s="165" t="s">
        <v>3</v>
      </c>
      <c r="F212" s="166" t="s">
        <v>238</v>
      </c>
      <c r="H212" s="167">
        <v>6.9</v>
      </c>
      <c r="L212" s="164"/>
      <c r="M212" s="168"/>
      <c r="N212" s="169"/>
      <c r="O212" s="169"/>
      <c r="P212" s="169"/>
      <c r="Q212" s="169"/>
      <c r="R212" s="169"/>
      <c r="S212" s="169"/>
      <c r="T212" s="170"/>
      <c r="AT212" s="165" t="s">
        <v>134</v>
      </c>
      <c r="AU212" s="165" t="s">
        <v>78</v>
      </c>
      <c r="AV212" s="12" t="s">
        <v>78</v>
      </c>
      <c r="AW212" s="12" t="s">
        <v>35</v>
      </c>
      <c r="AX212" s="12" t="s">
        <v>71</v>
      </c>
      <c r="AY212" s="165" t="s">
        <v>123</v>
      </c>
    </row>
    <row r="213" spans="2:51" s="13" customFormat="1" ht="22.5" customHeight="1">
      <c r="B213" s="171"/>
      <c r="D213" s="155" t="s">
        <v>134</v>
      </c>
      <c r="E213" s="172" t="s">
        <v>3</v>
      </c>
      <c r="F213" s="173" t="s">
        <v>138</v>
      </c>
      <c r="H213" s="174">
        <v>6.9</v>
      </c>
      <c r="L213" s="164"/>
      <c r="M213" s="168"/>
      <c r="N213" s="169"/>
      <c r="O213" s="169"/>
      <c r="P213" s="169"/>
      <c r="Q213" s="169"/>
      <c r="R213" s="169"/>
      <c r="S213" s="169"/>
      <c r="T213" s="170"/>
      <c r="U213" s="12"/>
      <c r="V213" s="12"/>
      <c r="W213" s="12"/>
      <c r="AT213" s="172" t="s">
        <v>134</v>
      </c>
      <c r="AU213" s="172" t="s">
        <v>78</v>
      </c>
      <c r="AV213" s="13" t="s">
        <v>81</v>
      </c>
      <c r="AW213" s="13" t="s">
        <v>35</v>
      </c>
      <c r="AX213" s="13" t="s">
        <v>71</v>
      </c>
      <c r="AY213" s="172" t="s">
        <v>123</v>
      </c>
    </row>
    <row r="214" spans="2:51" s="14" customFormat="1" ht="22.5" customHeight="1">
      <c r="B214" s="178"/>
      <c r="D214" s="186" t="s">
        <v>134</v>
      </c>
      <c r="E214" s="187" t="s">
        <v>3</v>
      </c>
      <c r="F214" s="188" t="s">
        <v>139</v>
      </c>
      <c r="H214" s="189">
        <v>6.9</v>
      </c>
      <c r="L214" s="157"/>
      <c r="M214" s="161"/>
      <c r="N214" s="162"/>
      <c r="O214" s="162"/>
      <c r="P214" s="162"/>
      <c r="Q214" s="162"/>
      <c r="R214" s="162"/>
      <c r="S214" s="162"/>
      <c r="T214" s="163"/>
      <c r="U214" s="11"/>
      <c r="V214" s="11"/>
      <c r="W214" s="11"/>
      <c r="AT214" s="185" t="s">
        <v>134</v>
      </c>
      <c r="AU214" s="185" t="s">
        <v>78</v>
      </c>
      <c r="AV214" s="14" t="s">
        <v>130</v>
      </c>
      <c r="AW214" s="14" t="s">
        <v>35</v>
      </c>
      <c r="AX214" s="14" t="s">
        <v>20</v>
      </c>
      <c r="AY214" s="185" t="s">
        <v>123</v>
      </c>
    </row>
    <row r="215" spans="2:65" s="1" customFormat="1" ht="22.5" customHeight="1">
      <c r="B215" s="143"/>
      <c r="C215" s="144" t="s">
        <v>239</v>
      </c>
      <c r="D215" s="144" t="s">
        <v>125</v>
      </c>
      <c r="E215" s="145" t="s">
        <v>240</v>
      </c>
      <c r="F215" s="146" t="s">
        <v>241</v>
      </c>
      <c r="G215" s="147" t="s">
        <v>152</v>
      </c>
      <c r="H215" s="148">
        <v>702.541</v>
      </c>
      <c r="I215" s="149"/>
      <c r="J215" s="149"/>
      <c r="K215" s="146" t="s">
        <v>129</v>
      </c>
      <c r="L215" s="157"/>
      <c r="M215" s="161"/>
      <c r="N215" s="162"/>
      <c r="O215" s="162"/>
      <c r="P215" s="162"/>
      <c r="Q215" s="162"/>
      <c r="R215" s="162"/>
      <c r="S215" s="162"/>
      <c r="T215" s="163"/>
      <c r="U215" s="11"/>
      <c r="V215" s="11"/>
      <c r="W215" s="11"/>
      <c r="AR215" s="18" t="s">
        <v>130</v>
      </c>
      <c r="AT215" s="18" t="s">
        <v>125</v>
      </c>
      <c r="AU215" s="18" t="s">
        <v>78</v>
      </c>
      <c r="AY215" s="18" t="s">
        <v>123</v>
      </c>
      <c r="BE215" s="154">
        <f>IF(N202="základní",J215,0)</f>
        <v>0</v>
      </c>
      <c r="BF215" s="154">
        <f>IF(N202="snížená",J215,0)</f>
        <v>0</v>
      </c>
      <c r="BG215" s="154">
        <f>IF(N202="zákl. přenesená",J215,0)</f>
        <v>0</v>
      </c>
      <c r="BH215" s="154">
        <f>IF(N202="sníž. přenesená",J215,0)</f>
        <v>0</v>
      </c>
      <c r="BI215" s="154">
        <f>IF(N202="nulová",J215,0)</f>
        <v>0</v>
      </c>
      <c r="BJ215" s="18" t="s">
        <v>20</v>
      </c>
      <c r="BK215" s="154">
        <f>ROUND(I215*H215,2)</f>
        <v>0</v>
      </c>
      <c r="BL215" s="18" t="s">
        <v>130</v>
      </c>
      <c r="BM215" s="18" t="s">
        <v>242</v>
      </c>
    </row>
    <row r="216" spans="2:47" s="1" customFormat="1" ht="22.5" customHeight="1">
      <c r="B216" s="32"/>
      <c r="D216" s="155" t="s">
        <v>132</v>
      </c>
      <c r="F216" s="156" t="s">
        <v>243</v>
      </c>
      <c r="L216" s="164"/>
      <c r="M216" s="168"/>
      <c r="N216" s="169"/>
      <c r="O216" s="169"/>
      <c r="P216" s="169"/>
      <c r="Q216" s="169"/>
      <c r="R216" s="169"/>
      <c r="S216" s="169"/>
      <c r="T216" s="170"/>
      <c r="U216" s="12"/>
      <c r="V216" s="12"/>
      <c r="W216" s="12"/>
      <c r="AT216" s="18" t="s">
        <v>132</v>
      </c>
      <c r="AU216" s="18" t="s">
        <v>78</v>
      </c>
    </row>
    <row r="217" spans="2:51" s="11" customFormat="1" ht="22.5" customHeight="1">
      <c r="B217" s="157"/>
      <c r="D217" s="155" t="s">
        <v>134</v>
      </c>
      <c r="E217" s="158" t="s">
        <v>3</v>
      </c>
      <c r="F217" s="159" t="s">
        <v>244</v>
      </c>
      <c r="H217" s="160" t="s">
        <v>3</v>
      </c>
      <c r="L217" s="157"/>
      <c r="M217" s="161"/>
      <c r="N217" s="162"/>
      <c r="O217" s="162"/>
      <c r="P217" s="162"/>
      <c r="Q217" s="162"/>
      <c r="R217" s="162"/>
      <c r="S217" s="162"/>
      <c r="T217" s="163"/>
      <c r="AT217" s="160" t="s">
        <v>134</v>
      </c>
      <c r="AU217" s="160" t="s">
        <v>78</v>
      </c>
      <c r="AV217" s="11" t="s">
        <v>20</v>
      </c>
      <c r="AW217" s="11" t="s">
        <v>35</v>
      </c>
      <c r="AX217" s="11" t="s">
        <v>71</v>
      </c>
      <c r="AY217" s="160" t="s">
        <v>123</v>
      </c>
    </row>
    <row r="218" spans="2:51" s="11" customFormat="1" ht="22.5" customHeight="1">
      <c r="B218" s="157"/>
      <c r="D218" s="155" t="s">
        <v>134</v>
      </c>
      <c r="E218" s="158" t="s">
        <v>3</v>
      </c>
      <c r="F218" s="159" t="s">
        <v>203</v>
      </c>
      <c r="H218" s="160" t="s">
        <v>3</v>
      </c>
      <c r="L218" s="164"/>
      <c r="M218" s="168"/>
      <c r="N218" s="169"/>
      <c r="O218" s="169"/>
      <c r="P218" s="169"/>
      <c r="Q218" s="169"/>
      <c r="R218" s="169"/>
      <c r="S218" s="169"/>
      <c r="T218" s="170"/>
      <c r="U218" s="12"/>
      <c r="V218" s="12"/>
      <c r="W218" s="12"/>
      <c r="AT218" s="160" t="s">
        <v>134</v>
      </c>
      <c r="AU218" s="160" t="s">
        <v>78</v>
      </c>
      <c r="AV218" s="11" t="s">
        <v>20</v>
      </c>
      <c r="AW218" s="11" t="s">
        <v>35</v>
      </c>
      <c r="AX218" s="11" t="s">
        <v>71</v>
      </c>
      <c r="AY218" s="160" t="s">
        <v>123</v>
      </c>
    </row>
    <row r="219" spans="2:51" s="11" customFormat="1" ht="22.5" customHeight="1">
      <c r="B219" s="157"/>
      <c r="D219" s="155" t="s">
        <v>134</v>
      </c>
      <c r="E219" s="158" t="s">
        <v>3</v>
      </c>
      <c r="F219" s="159" t="s">
        <v>245</v>
      </c>
      <c r="H219" s="160" t="s">
        <v>3</v>
      </c>
      <c r="L219" s="157"/>
      <c r="M219" s="161"/>
      <c r="N219" s="162"/>
      <c r="O219" s="162"/>
      <c r="P219" s="162"/>
      <c r="Q219" s="162"/>
      <c r="R219" s="162"/>
      <c r="S219" s="162"/>
      <c r="T219" s="163"/>
      <c r="AT219" s="160" t="s">
        <v>134</v>
      </c>
      <c r="AU219" s="160" t="s">
        <v>78</v>
      </c>
      <c r="AV219" s="11" t="s">
        <v>20</v>
      </c>
      <c r="AW219" s="11" t="s">
        <v>35</v>
      </c>
      <c r="AX219" s="11" t="s">
        <v>71</v>
      </c>
      <c r="AY219" s="160" t="s">
        <v>123</v>
      </c>
    </row>
    <row r="220" spans="2:51" s="11" customFormat="1" ht="22.5" customHeight="1">
      <c r="B220" s="157"/>
      <c r="D220" s="155" t="s">
        <v>134</v>
      </c>
      <c r="E220" s="158" t="s">
        <v>3</v>
      </c>
      <c r="F220" s="159" t="s">
        <v>246</v>
      </c>
      <c r="H220" s="160" t="s">
        <v>3</v>
      </c>
      <c r="L220" s="157"/>
      <c r="M220" s="161"/>
      <c r="N220" s="162"/>
      <c r="O220" s="162"/>
      <c r="P220" s="162"/>
      <c r="Q220" s="162"/>
      <c r="R220" s="162"/>
      <c r="S220" s="162"/>
      <c r="T220" s="163"/>
      <c r="AT220" s="160" t="s">
        <v>134</v>
      </c>
      <c r="AU220" s="160" t="s">
        <v>78</v>
      </c>
      <c r="AV220" s="11" t="s">
        <v>20</v>
      </c>
      <c r="AW220" s="11" t="s">
        <v>35</v>
      </c>
      <c r="AX220" s="11" t="s">
        <v>71</v>
      </c>
      <c r="AY220" s="160" t="s">
        <v>123</v>
      </c>
    </row>
    <row r="221" spans="2:51" s="12" customFormat="1" ht="22.5" customHeight="1">
      <c r="B221" s="164"/>
      <c r="D221" s="155" t="s">
        <v>134</v>
      </c>
      <c r="E221" s="165" t="s">
        <v>3</v>
      </c>
      <c r="F221" s="166" t="s">
        <v>247</v>
      </c>
      <c r="H221" s="167">
        <v>79.68</v>
      </c>
      <c r="L221" s="164"/>
      <c r="M221" s="168"/>
      <c r="N221" s="169"/>
      <c r="O221" s="169"/>
      <c r="P221" s="169"/>
      <c r="Q221" s="169"/>
      <c r="R221" s="169"/>
      <c r="S221" s="169"/>
      <c r="T221" s="170"/>
      <c r="AT221" s="165" t="s">
        <v>134</v>
      </c>
      <c r="AU221" s="165" t="s">
        <v>78</v>
      </c>
      <c r="AV221" s="12" t="s">
        <v>78</v>
      </c>
      <c r="AW221" s="12" t="s">
        <v>35</v>
      </c>
      <c r="AX221" s="12" t="s">
        <v>71</v>
      </c>
      <c r="AY221" s="165" t="s">
        <v>123</v>
      </c>
    </row>
    <row r="222" spans="2:51" s="12" customFormat="1" ht="22.5" customHeight="1">
      <c r="B222" s="164"/>
      <c r="D222" s="155" t="s">
        <v>134</v>
      </c>
      <c r="E222" s="165" t="s">
        <v>3</v>
      </c>
      <c r="F222" s="166" t="s">
        <v>248</v>
      </c>
      <c r="H222" s="167">
        <v>18.33</v>
      </c>
      <c r="L222" s="164"/>
      <c r="M222" s="168"/>
      <c r="N222" s="169"/>
      <c r="O222" s="169"/>
      <c r="P222" s="169"/>
      <c r="Q222" s="169"/>
      <c r="R222" s="169"/>
      <c r="S222" s="169"/>
      <c r="T222" s="170"/>
      <c r="AT222" s="165" t="s">
        <v>134</v>
      </c>
      <c r="AU222" s="165" t="s">
        <v>78</v>
      </c>
      <c r="AV222" s="12" t="s">
        <v>78</v>
      </c>
      <c r="AW222" s="12" t="s">
        <v>35</v>
      </c>
      <c r="AX222" s="12" t="s">
        <v>71</v>
      </c>
      <c r="AY222" s="165" t="s">
        <v>123</v>
      </c>
    </row>
    <row r="223" spans="2:51" s="12" customFormat="1" ht="22.5" customHeight="1">
      <c r="B223" s="164"/>
      <c r="D223" s="155" t="s">
        <v>134</v>
      </c>
      <c r="E223" s="165" t="s">
        <v>3</v>
      </c>
      <c r="F223" s="166" t="s">
        <v>249</v>
      </c>
      <c r="H223" s="167">
        <v>9.28</v>
      </c>
      <c r="L223" s="164"/>
      <c r="M223" s="168"/>
      <c r="N223" s="169"/>
      <c r="O223" s="169"/>
      <c r="P223" s="169"/>
      <c r="Q223" s="169"/>
      <c r="R223" s="169"/>
      <c r="S223" s="169"/>
      <c r="T223" s="170"/>
      <c r="AT223" s="165" t="s">
        <v>134</v>
      </c>
      <c r="AU223" s="165" t="s">
        <v>78</v>
      </c>
      <c r="AV223" s="12" t="s">
        <v>78</v>
      </c>
      <c r="AW223" s="12" t="s">
        <v>35</v>
      </c>
      <c r="AX223" s="12" t="s">
        <v>71</v>
      </c>
      <c r="AY223" s="165" t="s">
        <v>123</v>
      </c>
    </row>
    <row r="224" spans="2:51" s="11" customFormat="1" ht="22.5" customHeight="1">
      <c r="B224" s="157"/>
      <c r="D224" s="155" t="s">
        <v>134</v>
      </c>
      <c r="E224" s="158" t="s">
        <v>3</v>
      </c>
      <c r="F224" s="159" t="s">
        <v>250</v>
      </c>
      <c r="H224" s="160" t="s">
        <v>3</v>
      </c>
      <c r="L224" s="157"/>
      <c r="M224" s="161"/>
      <c r="N224" s="162"/>
      <c r="O224" s="162"/>
      <c r="P224" s="162"/>
      <c r="Q224" s="162"/>
      <c r="R224" s="162"/>
      <c r="S224" s="162"/>
      <c r="T224" s="163"/>
      <c r="AT224" s="160" t="s">
        <v>134</v>
      </c>
      <c r="AU224" s="160" t="s">
        <v>78</v>
      </c>
      <c r="AV224" s="11" t="s">
        <v>20</v>
      </c>
      <c r="AW224" s="11" t="s">
        <v>35</v>
      </c>
      <c r="AX224" s="11" t="s">
        <v>71</v>
      </c>
      <c r="AY224" s="160" t="s">
        <v>123</v>
      </c>
    </row>
    <row r="225" spans="2:51" s="12" customFormat="1" ht="22.5" customHeight="1">
      <c r="B225" s="164"/>
      <c r="D225" s="155" t="s">
        <v>134</v>
      </c>
      <c r="E225" s="165" t="s">
        <v>3</v>
      </c>
      <c r="F225" s="166" t="s">
        <v>251</v>
      </c>
      <c r="H225" s="167">
        <v>37.632</v>
      </c>
      <c r="L225" s="164"/>
      <c r="M225" s="168"/>
      <c r="N225" s="169"/>
      <c r="O225" s="169"/>
      <c r="P225" s="169"/>
      <c r="Q225" s="169"/>
      <c r="R225" s="169"/>
      <c r="S225" s="169"/>
      <c r="T225" s="170"/>
      <c r="AT225" s="165" t="s">
        <v>134</v>
      </c>
      <c r="AU225" s="165" t="s">
        <v>78</v>
      </c>
      <c r="AV225" s="12" t="s">
        <v>78</v>
      </c>
      <c r="AW225" s="12" t="s">
        <v>35</v>
      </c>
      <c r="AX225" s="12" t="s">
        <v>71</v>
      </c>
      <c r="AY225" s="165" t="s">
        <v>123</v>
      </c>
    </row>
    <row r="226" spans="2:51" s="12" customFormat="1" ht="22.5" customHeight="1">
      <c r="B226" s="164"/>
      <c r="D226" s="155" t="s">
        <v>134</v>
      </c>
      <c r="E226" s="165" t="s">
        <v>3</v>
      </c>
      <c r="F226" s="166" t="s">
        <v>252</v>
      </c>
      <c r="H226" s="167">
        <v>8.99</v>
      </c>
      <c r="L226" s="164"/>
      <c r="M226" s="168"/>
      <c r="N226" s="169"/>
      <c r="O226" s="169"/>
      <c r="P226" s="169"/>
      <c r="Q226" s="169"/>
      <c r="R226" s="169"/>
      <c r="S226" s="169"/>
      <c r="T226" s="170"/>
      <c r="AT226" s="165" t="s">
        <v>134</v>
      </c>
      <c r="AU226" s="165" t="s">
        <v>78</v>
      </c>
      <c r="AV226" s="12" t="s">
        <v>78</v>
      </c>
      <c r="AW226" s="12" t="s">
        <v>35</v>
      </c>
      <c r="AX226" s="12" t="s">
        <v>71</v>
      </c>
      <c r="AY226" s="165" t="s">
        <v>123</v>
      </c>
    </row>
    <row r="227" spans="2:51" s="11" customFormat="1" ht="22.5" customHeight="1">
      <c r="B227" s="157"/>
      <c r="D227" s="155" t="s">
        <v>134</v>
      </c>
      <c r="E227" s="158" t="s">
        <v>3</v>
      </c>
      <c r="F227" s="159" t="s">
        <v>253</v>
      </c>
      <c r="H227" s="160" t="s">
        <v>3</v>
      </c>
      <c r="L227" s="164"/>
      <c r="M227" s="168"/>
      <c r="N227" s="169"/>
      <c r="O227" s="169"/>
      <c r="P227" s="169"/>
      <c r="Q227" s="169"/>
      <c r="R227" s="169"/>
      <c r="S227" s="169"/>
      <c r="T227" s="170"/>
      <c r="U227" s="12"/>
      <c r="V227" s="12"/>
      <c r="W227" s="12"/>
      <c r="AT227" s="160" t="s">
        <v>134</v>
      </c>
      <c r="AU227" s="160" t="s">
        <v>78</v>
      </c>
      <c r="AV227" s="11" t="s">
        <v>20</v>
      </c>
      <c r="AW227" s="11" t="s">
        <v>35</v>
      </c>
      <c r="AX227" s="11" t="s">
        <v>71</v>
      </c>
      <c r="AY227" s="160" t="s">
        <v>123</v>
      </c>
    </row>
    <row r="228" spans="2:51" s="11" customFormat="1" ht="22.5" customHeight="1">
      <c r="B228" s="157"/>
      <c r="D228" s="155" t="s">
        <v>134</v>
      </c>
      <c r="E228" s="158" t="s">
        <v>3</v>
      </c>
      <c r="F228" s="159" t="s">
        <v>246</v>
      </c>
      <c r="H228" s="160" t="s">
        <v>3</v>
      </c>
      <c r="L228" s="157"/>
      <c r="M228" s="161"/>
      <c r="N228" s="162"/>
      <c r="O228" s="162"/>
      <c r="P228" s="162"/>
      <c r="Q228" s="162"/>
      <c r="R228" s="162"/>
      <c r="S228" s="162"/>
      <c r="T228" s="163"/>
      <c r="AT228" s="160" t="s">
        <v>134</v>
      </c>
      <c r="AU228" s="160" t="s">
        <v>78</v>
      </c>
      <c r="AV228" s="11" t="s">
        <v>20</v>
      </c>
      <c r="AW228" s="11" t="s">
        <v>35</v>
      </c>
      <c r="AX228" s="11" t="s">
        <v>71</v>
      </c>
      <c r="AY228" s="160" t="s">
        <v>123</v>
      </c>
    </row>
    <row r="229" spans="2:51" s="12" customFormat="1" ht="22.5" customHeight="1">
      <c r="B229" s="164"/>
      <c r="D229" s="155" t="s">
        <v>134</v>
      </c>
      <c r="E229" s="165" t="s">
        <v>3</v>
      </c>
      <c r="F229" s="166" t="s">
        <v>254</v>
      </c>
      <c r="H229" s="167">
        <v>165.952</v>
      </c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134</v>
      </c>
      <c r="AU229" s="165" t="s">
        <v>78</v>
      </c>
      <c r="AV229" s="12" t="s">
        <v>78</v>
      </c>
      <c r="AW229" s="12" t="s">
        <v>35</v>
      </c>
      <c r="AX229" s="12" t="s">
        <v>71</v>
      </c>
      <c r="AY229" s="165" t="s">
        <v>123</v>
      </c>
    </row>
    <row r="230" spans="2:51" s="11" customFormat="1" ht="22.5" customHeight="1">
      <c r="B230" s="157"/>
      <c r="D230" s="155" t="s">
        <v>134</v>
      </c>
      <c r="E230" s="158" t="s">
        <v>3</v>
      </c>
      <c r="F230" s="159" t="s">
        <v>250</v>
      </c>
      <c r="H230" s="160" t="s">
        <v>3</v>
      </c>
      <c r="L230" s="164"/>
      <c r="M230" s="168"/>
      <c r="N230" s="169"/>
      <c r="O230" s="169"/>
      <c r="P230" s="169"/>
      <c r="Q230" s="169"/>
      <c r="R230" s="169"/>
      <c r="S230" s="169"/>
      <c r="T230" s="170"/>
      <c r="U230" s="12"/>
      <c r="V230" s="12"/>
      <c r="W230" s="12"/>
      <c r="AT230" s="160" t="s">
        <v>134</v>
      </c>
      <c r="AU230" s="160" t="s">
        <v>78</v>
      </c>
      <c r="AV230" s="11" t="s">
        <v>20</v>
      </c>
      <c r="AW230" s="11" t="s">
        <v>35</v>
      </c>
      <c r="AX230" s="11" t="s">
        <v>71</v>
      </c>
      <c r="AY230" s="160" t="s">
        <v>123</v>
      </c>
    </row>
    <row r="231" spans="2:51" s="12" customFormat="1" ht="22.5" customHeight="1">
      <c r="B231" s="164"/>
      <c r="D231" s="155" t="s">
        <v>134</v>
      </c>
      <c r="E231" s="165" t="s">
        <v>3</v>
      </c>
      <c r="F231" s="166" t="s">
        <v>255</v>
      </c>
      <c r="H231" s="167">
        <v>22.592</v>
      </c>
      <c r="L231" s="164"/>
      <c r="M231" s="168"/>
      <c r="N231" s="169"/>
      <c r="O231" s="169"/>
      <c r="P231" s="169"/>
      <c r="Q231" s="169"/>
      <c r="R231" s="169"/>
      <c r="S231" s="169"/>
      <c r="T231" s="170"/>
      <c r="AT231" s="165" t="s">
        <v>134</v>
      </c>
      <c r="AU231" s="165" t="s">
        <v>78</v>
      </c>
      <c r="AV231" s="12" t="s">
        <v>78</v>
      </c>
      <c r="AW231" s="12" t="s">
        <v>35</v>
      </c>
      <c r="AX231" s="12" t="s">
        <v>71</v>
      </c>
      <c r="AY231" s="165" t="s">
        <v>123</v>
      </c>
    </row>
    <row r="232" spans="2:51" s="11" customFormat="1" ht="22.5" customHeight="1">
      <c r="B232" s="157"/>
      <c r="D232" s="155" t="s">
        <v>134</v>
      </c>
      <c r="E232" s="158" t="s">
        <v>3</v>
      </c>
      <c r="F232" s="159" t="s">
        <v>256</v>
      </c>
      <c r="H232" s="160" t="s">
        <v>3</v>
      </c>
      <c r="L232" s="164"/>
      <c r="M232" s="168"/>
      <c r="N232" s="169"/>
      <c r="O232" s="169"/>
      <c r="P232" s="169"/>
      <c r="Q232" s="169"/>
      <c r="R232" s="169"/>
      <c r="S232" s="169"/>
      <c r="T232" s="170"/>
      <c r="U232" s="12"/>
      <c r="V232" s="12"/>
      <c r="W232" s="12"/>
      <c r="AT232" s="160" t="s">
        <v>134</v>
      </c>
      <c r="AU232" s="160" t="s">
        <v>78</v>
      </c>
      <c r="AV232" s="11" t="s">
        <v>20</v>
      </c>
      <c r="AW232" s="11" t="s">
        <v>35</v>
      </c>
      <c r="AX232" s="11" t="s">
        <v>71</v>
      </c>
      <c r="AY232" s="160" t="s">
        <v>123</v>
      </c>
    </row>
    <row r="233" spans="2:51" s="11" customFormat="1" ht="22.5" customHeight="1">
      <c r="B233" s="157"/>
      <c r="D233" s="155" t="s">
        <v>134</v>
      </c>
      <c r="E233" s="158" t="s">
        <v>3</v>
      </c>
      <c r="F233" s="159" t="s">
        <v>246</v>
      </c>
      <c r="H233" s="160" t="s">
        <v>3</v>
      </c>
      <c r="L233" s="157"/>
      <c r="M233" s="161"/>
      <c r="N233" s="162"/>
      <c r="O233" s="162"/>
      <c r="P233" s="162"/>
      <c r="Q233" s="162"/>
      <c r="R233" s="162"/>
      <c r="S233" s="162"/>
      <c r="T233" s="163"/>
      <c r="AT233" s="160" t="s">
        <v>134</v>
      </c>
      <c r="AU233" s="160" t="s">
        <v>78</v>
      </c>
      <c r="AV233" s="11" t="s">
        <v>20</v>
      </c>
      <c r="AW233" s="11" t="s">
        <v>35</v>
      </c>
      <c r="AX233" s="11" t="s">
        <v>71</v>
      </c>
      <c r="AY233" s="160" t="s">
        <v>123</v>
      </c>
    </row>
    <row r="234" spans="2:51" s="12" customFormat="1" ht="22.5" customHeight="1">
      <c r="B234" s="164"/>
      <c r="D234" s="155" t="s">
        <v>134</v>
      </c>
      <c r="E234" s="165" t="s">
        <v>3</v>
      </c>
      <c r="F234" s="166" t="s">
        <v>257</v>
      </c>
      <c r="H234" s="167">
        <v>110.72</v>
      </c>
      <c r="L234" s="157"/>
      <c r="M234" s="161"/>
      <c r="N234" s="162"/>
      <c r="O234" s="162"/>
      <c r="P234" s="162"/>
      <c r="Q234" s="162"/>
      <c r="R234" s="162"/>
      <c r="S234" s="162"/>
      <c r="T234" s="163"/>
      <c r="U234" s="11"/>
      <c r="V234" s="11"/>
      <c r="W234" s="11"/>
      <c r="AT234" s="165" t="s">
        <v>134</v>
      </c>
      <c r="AU234" s="165" t="s">
        <v>78</v>
      </c>
      <c r="AV234" s="12" t="s">
        <v>78</v>
      </c>
      <c r="AW234" s="12" t="s">
        <v>35</v>
      </c>
      <c r="AX234" s="12" t="s">
        <v>71</v>
      </c>
      <c r="AY234" s="165" t="s">
        <v>123</v>
      </c>
    </row>
    <row r="235" spans="2:51" s="12" customFormat="1" ht="22.5" customHeight="1">
      <c r="B235" s="164"/>
      <c r="D235" s="155" t="s">
        <v>134</v>
      </c>
      <c r="E235" s="165" t="s">
        <v>3</v>
      </c>
      <c r="F235" s="166" t="s">
        <v>258</v>
      </c>
      <c r="H235" s="167">
        <v>8.65</v>
      </c>
      <c r="L235" s="164"/>
      <c r="M235" s="168"/>
      <c r="N235" s="169"/>
      <c r="O235" s="169"/>
      <c r="P235" s="169"/>
      <c r="Q235" s="169"/>
      <c r="R235" s="169"/>
      <c r="S235" s="169"/>
      <c r="T235" s="170"/>
      <c r="AT235" s="165" t="s">
        <v>134</v>
      </c>
      <c r="AU235" s="165" t="s">
        <v>78</v>
      </c>
      <c r="AV235" s="12" t="s">
        <v>78</v>
      </c>
      <c r="AW235" s="12" t="s">
        <v>35</v>
      </c>
      <c r="AX235" s="12" t="s">
        <v>71</v>
      </c>
      <c r="AY235" s="165" t="s">
        <v>123</v>
      </c>
    </row>
    <row r="236" spans="2:51" s="12" customFormat="1" ht="22.5" customHeight="1">
      <c r="B236" s="164"/>
      <c r="D236" s="155" t="s">
        <v>134</v>
      </c>
      <c r="E236" s="165" t="s">
        <v>3</v>
      </c>
      <c r="F236" s="166" t="s">
        <v>259</v>
      </c>
      <c r="H236" s="167">
        <v>17.385</v>
      </c>
      <c r="L236" s="157"/>
      <c r="M236" s="161"/>
      <c r="N236" s="162"/>
      <c r="O236" s="162"/>
      <c r="P236" s="162"/>
      <c r="Q236" s="162"/>
      <c r="R236" s="162"/>
      <c r="S236" s="162"/>
      <c r="T236" s="163"/>
      <c r="U236" s="11"/>
      <c r="V236" s="11"/>
      <c r="W236" s="11"/>
      <c r="AT236" s="165" t="s">
        <v>134</v>
      </c>
      <c r="AU236" s="165" t="s">
        <v>78</v>
      </c>
      <c r="AV236" s="12" t="s">
        <v>78</v>
      </c>
      <c r="AW236" s="12" t="s">
        <v>35</v>
      </c>
      <c r="AX236" s="12" t="s">
        <v>71</v>
      </c>
      <c r="AY236" s="165" t="s">
        <v>123</v>
      </c>
    </row>
    <row r="237" spans="2:51" s="11" customFormat="1" ht="22.5" customHeight="1">
      <c r="B237" s="157"/>
      <c r="D237" s="155" t="s">
        <v>134</v>
      </c>
      <c r="E237" s="158" t="s">
        <v>3</v>
      </c>
      <c r="F237" s="159" t="s">
        <v>250</v>
      </c>
      <c r="H237" s="160" t="s">
        <v>3</v>
      </c>
      <c r="L237" s="164"/>
      <c r="M237" s="168"/>
      <c r="N237" s="169"/>
      <c r="O237" s="169"/>
      <c r="P237" s="169"/>
      <c r="Q237" s="169"/>
      <c r="R237" s="169"/>
      <c r="S237" s="169"/>
      <c r="T237" s="170"/>
      <c r="U237" s="12"/>
      <c r="V237" s="12"/>
      <c r="W237" s="12"/>
      <c r="AT237" s="160" t="s">
        <v>134</v>
      </c>
      <c r="AU237" s="160" t="s">
        <v>78</v>
      </c>
      <c r="AV237" s="11" t="s">
        <v>20</v>
      </c>
      <c r="AW237" s="11" t="s">
        <v>35</v>
      </c>
      <c r="AX237" s="11" t="s">
        <v>71</v>
      </c>
      <c r="AY237" s="160" t="s">
        <v>123</v>
      </c>
    </row>
    <row r="238" spans="2:51" s="12" customFormat="1" ht="22.5" customHeight="1">
      <c r="B238" s="164"/>
      <c r="D238" s="155" t="s">
        <v>134</v>
      </c>
      <c r="E238" s="165" t="s">
        <v>3</v>
      </c>
      <c r="F238" s="166" t="s">
        <v>260</v>
      </c>
      <c r="H238" s="167">
        <v>8.576</v>
      </c>
      <c r="L238" s="157"/>
      <c r="M238" s="161"/>
      <c r="N238" s="162"/>
      <c r="O238" s="162"/>
      <c r="P238" s="162"/>
      <c r="Q238" s="162"/>
      <c r="R238" s="162"/>
      <c r="S238" s="162"/>
      <c r="T238" s="163"/>
      <c r="U238" s="11"/>
      <c r="V238" s="11"/>
      <c r="W238" s="11"/>
      <c r="AT238" s="165" t="s">
        <v>134</v>
      </c>
      <c r="AU238" s="165" t="s">
        <v>78</v>
      </c>
      <c r="AV238" s="12" t="s">
        <v>78</v>
      </c>
      <c r="AW238" s="12" t="s">
        <v>35</v>
      </c>
      <c r="AX238" s="12" t="s">
        <v>71</v>
      </c>
      <c r="AY238" s="165" t="s">
        <v>123</v>
      </c>
    </row>
    <row r="239" spans="2:51" s="12" customFormat="1" ht="22.5" customHeight="1">
      <c r="B239" s="164"/>
      <c r="D239" s="155" t="s">
        <v>134</v>
      </c>
      <c r="E239" s="165" t="s">
        <v>3</v>
      </c>
      <c r="F239" s="166" t="s">
        <v>261</v>
      </c>
      <c r="H239" s="167">
        <v>0.7</v>
      </c>
      <c r="L239" s="164"/>
      <c r="M239" s="168"/>
      <c r="N239" s="169"/>
      <c r="O239" s="169"/>
      <c r="P239" s="169"/>
      <c r="Q239" s="169"/>
      <c r="R239" s="169"/>
      <c r="S239" s="169"/>
      <c r="T239" s="170"/>
      <c r="AT239" s="165" t="s">
        <v>134</v>
      </c>
      <c r="AU239" s="165" t="s">
        <v>78</v>
      </c>
      <c r="AV239" s="12" t="s">
        <v>78</v>
      </c>
      <c r="AW239" s="12" t="s">
        <v>35</v>
      </c>
      <c r="AX239" s="12" t="s">
        <v>71</v>
      </c>
      <c r="AY239" s="165" t="s">
        <v>123</v>
      </c>
    </row>
    <row r="240" spans="2:51" s="12" customFormat="1" ht="22.5" customHeight="1">
      <c r="B240" s="164"/>
      <c r="D240" s="155" t="s">
        <v>134</v>
      </c>
      <c r="E240" s="165" t="s">
        <v>3</v>
      </c>
      <c r="F240" s="166" t="s">
        <v>262</v>
      </c>
      <c r="H240" s="167">
        <v>1.8</v>
      </c>
      <c r="L240" s="171"/>
      <c r="M240" s="175"/>
      <c r="N240" s="176"/>
      <c r="O240" s="176"/>
      <c r="P240" s="176"/>
      <c r="Q240" s="176"/>
      <c r="R240" s="176"/>
      <c r="S240" s="176"/>
      <c r="T240" s="177"/>
      <c r="U240" s="13"/>
      <c r="V240" s="13"/>
      <c r="W240" s="13"/>
      <c r="AT240" s="165" t="s">
        <v>134</v>
      </c>
      <c r="AU240" s="165" t="s">
        <v>78</v>
      </c>
      <c r="AV240" s="12" t="s">
        <v>78</v>
      </c>
      <c r="AW240" s="12" t="s">
        <v>35</v>
      </c>
      <c r="AX240" s="12" t="s">
        <v>71</v>
      </c>
      <c r="AY240" s="165" t="s">
        <v>123</v>
      </c>
    </row>
    <row r="241" spans="2:51" s="11" customFormat="1" ht="22.5" customHeight="1">
      <c r="B241" s="157"/>
      <c r="D241" s="155" t="s">
        <v>134</v>
      </c>
      <c r="E241" s="158" t="s">
        <v>3</v>
      </c>
      <c r="F241" s="159" t="s">
        <v>263</v>
      </c>
      <c r="H241" s="160" t="s">
        <v>3</v>
      </c>
      <c r="L241" s="157"/>
      <c r="M241" s="161"/>
      <c r="N241" s="162"/>
      <c r="O241" s="162"/>
      <c r="P241" s="162"/>
      <c r="Q241" s="162"/>
      <c r="R241" s="162"/>
      <c r="S241" s="162"/>
      <c r="T241" s="163"/>
      <c r="AT241" s="160" t="s">
        <v>134</v>
      </c>
      <c r="AU241" s="160" t="s">
        <v>78</v>
      </c>
      <c r="AV241" s="11" t="s">
        <v>20</v>
      </c>
      <c r="AW241" s="11" t="s">
        <v>35</v>
      </c>
      <c r="AX241" s="11" t="s">
        <v>71</v>
      </c>
      <c r="AY241" s="160" t="s">
        <v>123</v>
      </c>
    </row>
    <row r="242" spans="2:51" s="12" customFormat="1" ht="22.5" customHeight="1">
      <c r="B242" s="164"/>
      <c r="D242" s="155" t="s">
        <v>134</v>
      </c>
      <c r="E242" s="165" t="s">
        <v>3</v>
      </c>
      <c r="F242" s="166" t="s">
        <v>264</v>
      </c>
      <c r="H242" s="167">
        <v>43.84</v>
      </c>
      <c r="L242" s="164"/>
      <c r="M242" s="168"/>
      <c r="N242" s="169"/>
      <c r="O242" s="169"/>
      <c r="P242" s="169"/>
      <c r="Q242" s="169"/>
      <c r="R242" s="169"/>
      <c r="S242" s="169"/>
      <c r="T242" s="170"/>
      <c r="AT242" s="165" t="s">
        <v>134</v>
      </c>
      <c r="AU242" s="165" t="s">
        <v>78</v>
      </c>
      <c r="AV242" s="12" t="s">
        <v>78</v>
      </c>
      <c r="AW242" s="12" t="s">
        <v>35</v>
      </c>
      <c r="AX242" s="12" t="s">
        <v>71</v>
      </c>
      <c r="AY242" s="165" t="s">
        <v>123</v>
      </c>
    </row>
    <row r="243" spans="2:51" s="12" customFormat="1" ht="22.5" customHeight="1">
      <c r="B243" s="164"/>
      <c r="D243" s="155" t="s">
        <v>134</v>
      </c>
      <c r="E243" s="165" t="s">
        <v>3</v>
      </c>
      <c r="F243" s="166" t="s">
        <v>265</v>
      </c>
      <c r="H243" s="167">
        <v>9.38</v>
      </c>
      <c r="L243" s="171"/>
      <c r="M243" s="175"/>
      <c r="N243" s="176"/>
      <c r="O243" s="176"/>
      <c r="P243" s="176"/>
      <c r="Q243" s="176"/>
      <c r="R243" s="176"/>
      <c r="S243" s="176"/>
      <c r="T243" s="177"/>
      <c r="U243" s="13"/>
      <c r="V243" s="13"/>
      <c r="W243" s="13"/>
      <c r="AT243" s="165" t="s">
        <v>134</v>
      </c>
      <c r="AU243" s="165" t="s">
        <v>78</v>
      </c>
      <c r="AV243" s="12" t="s">
        <v>78</v>
      </c>
      <c r="AW243" s="12" t="s">
        <v>35</v>
      </c>
      <c r="AX243" s="12" t="s">
        <v>71</v>
      </c>
      <c r="AY243" s="165" t="s">
        <v>123</v>
      </c>
    </row>
    <row r="244" spans="2:51" s="12" customFormat="1" ht="22.5" customHeight="1">
      <c r="B244" s="164"/>
      <c r="D244" s="155" t="s">
        <v>134</v>
      </c>
      <c r="E244" s="165" t="s">
        <v>3</v>
      </c>
      <c r="F244" s="166" t="s">
        <v>266</v>
      </c>
      <c r="H244" s="167">
        <v>10.35</v>
      </c>
      <c r="L244" s="157"/>
      <c r="M244" s="161"/>
      <c r="N244" s="162"/>
      <c r="O244" s="162"/>
      <c r="P244" s="162"/>
      <c r="Q244" s="162"/>
      <c r="R244" s="162"/>
      <c r="S244" s="162"/>
      <c r="T244" s="163"/>
      <c r="U244" s="11"/>
      <c r="V244" s="11"/>
      <c r="W244" s="11"/>
      <c r="AT244" s="165" t="s">
        <v>134</v>
      </c>
      <c r="AU244" s="165" t="s">
        <v>78</v>
      </c>
      <c r="AV244" s="12" t="s">
        <v>78</v>
      </c>
      <c r="AW244" s="12" t="s">
        <v>35</v>
      </c>
      <c r="AX244" s="12" t="s">
        <v>71</v>
      </c>
      <c r="AY244" s="165" t="s">
        <v>123</v>
      </c>
    </row>
    <row r="245" spans="2:51" s="12" customFormat="1" ht="22.5" customHeight="1">
      <c r="B245" s="164"/>
      <c r="D245" s="155" t="s">
        <v>134</v>
      </c>
      <c r="E245" s="165" t="s">
        <v>3</v>
      </c>
      <c r="F245" s="166" t="s">
        <v>262</v>
      </c>
      <c r="H245" s="167">
        <v>1.8</v>
      </c>
      <c r="L245" s="157"/>
      <c r="M245" s="161"/>
      <c r="N245" s="162"/>
      <c r="O245" s="162"/>
      <c r="P245" s="162"/>
      <c r="Q245" s="162"/>
      <c r="R245" s="162"/>
      <c r="S245" s="162"/>
      <c r="T245" s="163"/>
      <c r="U245" s="11"/>
      <c r="V245" s="11"/>
      <c r="W245" s="11"/>
      <c r="AT245" s="165" t="s">
        <v>134</v>
      </c>
      <c r="AU245" s="165" t="s">
        <v>78</v>
      </c>
      <c r="AV245" s="12" t="s">
        <v>78</v>
      </c>
      <c r="AW245" s="12" t="s">
        <v>35</v>
      </c>
      <c r="AX245" s="12" t="s">
        <v>71</v>
      </c>
      <c r="AY245" s="165" t="s">
        <v>123</v>
      </c>
    </row>
    <row r="246" spans="2:51" s="11" customFormat="1" ht="22.5" customHeight="1">
      <c r="B246" s="157"/>
      <c r="D246" s="155" t="s">
        <v>134</v>
      </c>
      <c r="E246" s="158" t="s">
        <v>3</v>
      </c>
      <c r="F246" s="159" t="s">
        <v>267</v>
      </c>
      <c r="H246" s="160" t="s">
        <v>3</v>
      </c>
      <c r="L246" s="157"/>
      <c r="M246" s="161"/>
      <c r="N246" s="162"/>
      <c r="O246" s="162"/>
      <c r="P246" s="162"/>
      <c r="Q246" s="162"/>
      <c r="R246" s="162"/>
      <c r="S246" s="162"/>
      <c r="T246" s="163"/>
      <c r="AT246" s="160" t="s">
        <v>134</v>
      </c>
      <c r="AU246" s="160" t="s">
        <v>78</v>
      </c>
      <c r="AV246" s="11" t="s">
        <v>20</v>
      </c>
      <c r="AW246" s="11" t="s">
        <v>35</v>
      </c>
      <c r="AX246" s="11" t="s">
        <v>71</v>
      </c>
      <c r="AY246" s="160" t="s">
        <v>123</v>
      </c>
    </row>
    <row r="247" spans="2:51" s="11" customFormat="1" ht="22.5" customHeight="1">
      <c r="B247" s="157"/>
      <c r="D247" s="155" t="s">
        <v>134</v>
      </c>
      <c r="E247" s="158" t="s">
        <v>3</v>
      </c>
      <c r="F247" s="159" t="s">
        <v>246</v>
      </c>
      <c r="H247" s="160" t="s">
        <v>3</v>
      </c>
      <c r="L247" s="157"/>
      <c r="M247" s="161"/>
      <c r="N247" s="162"/>
      <c r="O247" s="162"/>
      <c r="P247" s="162"/>
      <c r="Q247" s="162"/>
      <c r="R247" s="162"/>
      <c r="S247" s="162"/>
      <c r="T247" s="163"/>
      <c r="AT247" s="160" t="s">
        <v>134</v>
      </c>
      <c r="AU247" s="160" t="s">
        <v>78</v>
      </c>
      <c r="AV247" s="11" t="s">
        <v>20</v>
      </c>
      <c r="AW247" s="11" t="s">
        <v>35</v>
      </c>
      <c r="AX247" s="11" t="s">
        <v>71</v>
      </c>
      <c r="AY247" s="160" t="s">
        <v>123</v>
      </c>
    </row>
    <row r="248" spans="2:51" s="12" customFormat="1" ht="22.5" customHeight="1">
      <c r="B248" s="164"/>
      <c r="D248" s="155" t="s">
        <v>134</v>
      </c>
      <c r="E248" s="165" t="s">
        <v>3</v>
      </c>
      <c r="F248" s="166" t="s">
        <v>268</v>
      </c>
      <c r="H248" s="167">
        <v>23.488</v>
      </c>
      <c r="L248" s="164"/>
      <c r="M248" s="168"/>
      <c r="N248" s="169"/>
      <c r="O248" s="169"/>
      <c r="P248" s="169"/>
      <c r="Q248" s="169"/>
      <c r="R248" s="169"/>
      <c r="S248" s="169"/>
      <c r="T248" s="170"/>
      <c r="AT248" s="165" t="s">
        <v>134</v>
      </c>
      <c r="AU248" s="165" t="s">
        <v>78</v>
      </c>
      <c r="AV248" s="12" t="s">
        <v>78</v>
      </c>
      <c r="AW248" s="12" t="s">
        <v>35</v>
      </c>
      <c r="AX248" s="12" t="s">
        <v>71</v>
      </c>
      <c r="AY248" s="165" t="s">
        <v>123</v>
      </c>
    </row>
    <row r="249" spans="2:51" s="11" customFormat="1" ht="22.5" customHeight="1">
      <c r="B249" s="157"/>
      <c r="D249" s="155" t="s">
        <v>134</v>
      </c>
      <c r="E249" s="158" t="s">
        <v>3</v>
      </c>
      <c r="F249" s="159" t="s">
        <v>250</v>
      </c>
      <c r="H249" s="160" t="s">
        <v>3</v>
      </c>
      <c r="L249" s="157"/>
      <c r="M249" s="161"/>
      <c r="N249" s="162"/>
      <c r="O249" s="162"/>
      <c r="P249" s="162"/>
      <c r="Q249" s="162"/>
      <c r="R249" s="162"/>
      <c r="S249" s="162"/>
      <c r="T249" s="163"/>
      <c r="AT249" s="160" t="s">
        <v>134</v>
      </c>
      <c r="AU249" s="160" t="s">
        <v>78</v>
      </c>
      <c r="AV249" s="11" t="s">
        <v>20</v>
      </c>
      <c r="AW249" s="11" t="s">
        <v>35</v>
      </c>
      <c r="AX249" s="11" t="s">
        <v>71</v>
      </c>
      <c r="AY249" s="160" t="s">
        <v>123</v>
      </c>
    </row>
    <row r="250" spans="2:51" s="12" customFormat="1" ht="22.5" customHeight="1">
      <c r="B250" s="164"/>
      <c r="D250" s="155" t="s">
        <v>134</v>
      </c>
      <c r="E250" s="165" t="s">
        <v>3</v>
      </c>
      <c r="F250" s="166" t="s">
        <v>269</v>
      </c>
      <c r="H250" s="167">
        <v>119.744</v>
      </c>
      <c r="L250" s="164"/>
      <c r="M250" s="168"/>
      <c r="N250" s="169"/>
      <c r="O250" s="169"/>
      <c r="P250" s="169"/>
      <c r="Q250" s="169"/>
      <c r="R250" s="169"/>
      <c r="S250" s="169"/>
      <c r="T250" s="170"/>
      <c r="AT250" s="165" t="s">
        <v>134</v>
      </c>
      <c r="AU250" s="165" t="s">
        <v>78</v>
      </c>
      <c r="AV250" s="12" t="s">
        <v>78</v>
      </c>
      <c r="AW250" s="12" t="s">
        <v>35</v>
      </c>
      <c r="AX250" s="12" t="s">
        <v>71</v>
      </c>
      <c r="AY250" s="165" t="s">
        <v>123</v>
      </c>
    </row>
    <row r="251" spans="2:51" s="11" customFormat="1" ht="22.5" customHeight="1">
      <c r="B251" s="157"/>
      <c r="D251" s="155" t="s">
        <v>134</v>
      </c>
      <c r="E251" s="158" t="s">
        <v>3</v>
      </c>
      <c r="F251" s="159" t="s">
        <v>263</v>
      </c>
      <c r="H251" s="160" t="s">
        <v>3</v>
      </c>
      <c r="L251" s="157"/>
      <c r="M251" s="161"/>
      <c r="N251" s="162"/>
      <c r="O251" s="162"/>
      <c r="P251" s="162"/>
      <c r="Q251" s="162"/>
      <c r="R251" s="162"/>
      <c r="S251" s="162"/>
      <c r="T251" s="163"/>
      <c r="AT251" s="160" t="s">
        <v>134</v>
      </c>
      <c r="AU251" s="160" t="s">
        <v>78</v>
      </c>
      <c r="AV251" s="11" t="s">
        <v>20</v>
      </c>
      <c r="AW251" s="11" t="s">
        <v>35</v>
      </c>
      <c r="AX251" s="11" t="s">
        <v>71</v>
      </c>
      <c r="AY251" s="160" t="s">
        <v>123</v>
      </c>
    </row>
    <row r="252" spans="2:51" s="12" customFormat="1" ht="22.5" customHeight="1">
      <c r="B252" s="164"/>
      <c r="D252" s="155" t="s">
        <v>134</v>
      </c>
      <c r="E252" s="165" t="s">
        <v>3</v>
      </c>
      <c r="F252" s="166" t="s">
        <v>270</v>
      </c>
      <c r="H252" s="167">
        <v>59.926</v>
      </c>
      <c r="L252" s="164"/>
      <c r="M252" s="168"/>
      <c r="N252" s="169"/>
      <c r="O252" s="169"/>
      <c r="P252" s="169"/>
      <c r="Q252" s="169"/>
      <c r="R252" s="169"/>
      <c r="S252" s="169"/>
      <c r="T252" s="170"/>
      <c r="AT252" s="165" t="s">
        <v>134</v>
      </c>
      <c r="AU252" s="165" t="s">
        <v>78</v>
      </c>
      <c r="AV252" s="12" t="s">
        <v>78</v>
      </c>
      <c r="AW252" s="12" t="s">
        <v>35</v>
      </c>
      <c r="AX252" s="12" t="s">
        <v>71</v>
      </c>
      <c r="AY252" s="165" t="s">
        <v>123</v>
      </c>
    </row>
    <row r="253" spans="2:51" s="13" customFormat="1" ht="22.5" customHeight="1">
      <c r="B253" s="171"/>
      <c r="D253" s="155" t="s">
        <v>134</v>
      </c>
      <c r="E253" s="172" t="s">
        <v>3</v>
      </c>
      <c r="F253" s="173" t="s">
        <v>138</v>
      </c>
      <c r="H253" s="174">
        <v>758.815</v>
      </c>
      <c r="L253" s="157"/>
      <c r="M253" s="161"/>
      <c r="N253" s="162"/>
      <c r="O253" s="162"/>
      <c r="P253" s="162"/>
      <c r="Q253" s="162"/>
      <c r="R253" s="162"/>
      <c r="S253" s="162"/>
      <c r="T253" s="163"/>
      <c r="U253" s="11"/>
      <c r="V253" s="11"/>
      <c r="W253" s="11"/>
      <c r="AT253" s="172" t="s">
        <v>134</v>
      </c>
      <c r="AU253" s="172" t="s">
        <v>78</v>
      </c>
      <c r="AV253" s="13" t="s">
        <v>81</v>
      </c>
      <c r="AW253" s="13" t="s">
        <v>35</v>
      </c>
      <c r="AX253" s="13" t="s">
        <v>71</v>
      </c>
      <c r="AY253" s="172" t="s">
        <v>123</v>
      </c>
    </row>
    <row r="254" spans="2:51" s="11" customFormat="1" ht="22.5" customHeight="1">
      <c r="B254" s="157"/>
      <c r="D254" s="155" t="s">
        <v>134</v>
      </c>
      <c r="E254" s="158" t="s">
        <v>3</v>
      </c>
      <c r="F254" s="159" t="s">
        <v>271</v>
      </c>
      <c r="H254" s="160" t="s">
        <v>3</v>
      </c>
      <c r="L254" s="164"/>
      <c r="M254" s="168"/>
      <c r="N254" s="169"/>
      <c r="O254" s="169"/>
      <c r="P254" s="169"/>
      <c r="Q254" s="169"/>
      <c r="R254" s="169"/>
      <c r="S254" s="169"/>
      <c r="T254" s="170"/>
      <c r="U254" s="12"/>
      <c r="V254" s="12"/>
      <c r="W254" s="12"/>
      <c r="AT254" s="160" t="s">
        <v>134</v>
      </c>
      <c r="AU254" s="160" t="s">
        <v>78</v>
      </c>
      <c r="AV254" s="11" t="s">
        <v>20</v>
      </c>
      <c r="AW254" s="11" t="s">
        <v>35</v>
      </c>
      <c r="AX254" s="11" t="s">
        <v>71</v>
      </c>
      <c r="AY254" s="160" t="s">
        <v>123</v>
      </c>
    </row>
    <row r="255" spans="2:51" s="12" customFormat="1" ht="22.5" customHeight="1">
      <c r="B255" s="164"/>
      <c r="D255" s="155" t="s">
        <v>134</v>
      </c>
      <c r="E255" s="165" t="s">
        <v>3</v>
      </c>
      <c r="F255" s="166" t="s">
        <v>272</v>
      </c>
      <c r="H255" s="167">
        <v>-122.894</v>
      </c>
      <c r="L255" s="157"/>
      <c r="M255" s="161"/>
      <c r="N255" s="162"/>
      <c r="O255" s="162"/>
      <c r="P255" s="162"/>
      <c r="Q255" s="162"/>
      <c r="R255" s="162"/>
      <c r="S255" s="162"/>
      <c r="T255" s="163"/>
      <c r="U255" s="11"/>
      <c r="V255" s="11"/>
      <c r="W255" s="11"/>
      <c r="AT255" s="165" t="s">
        <v>134</v>
      </c>
      <c r="AU255" s="165" t="s">
        <v>78</v>
      </c>
      <c r="AV255" s="12" t="s">
        <v>78</v>
      </c>
      <c r="AW255" s="12" t="s">
        <v>35</v>
      </c>
      <c r="AX255" s="12" t="s">
        <v>71</v>
      </c>
      <c r="AY255" s="165" t="s">
        <v>123</v>
      </c>
    </row>
    <row r="256" spans="2:51" s="13" customFormat="1" ht="22.5" customHeight="1">
      <c r="B256" s="171"/>
      <c r="D256" s="155" t="s">
        <v>134</v>
      </c>
      <c r="E256" s="172" t="s">
        <v>3</v>
      </c>
      <c r="F256" s="173" t="s">
        <v>138</v>
      </c>
      <c r="H256" s="174">
        <v>-122.894</v>
      </c>
      <c r="L256" s="164"/>
      <c r="M256" s="168"/>
      <c r="N256" s="169"/>
      <c r="O256" s="169"/>
      <c r="P256" s="169"/>
      <c r="Q256" s="169"/>
      <c r="R256" s="169"/>
      <c r="S256" s="169"/>
      <c r="T256" s="170"/>
      <c r="U256" s="12"/>
      <c r="V256" s="12"/>
      <c r="W256" s="12"/>
      <c r="AT256" s="172" t="s">
        <v>134</v>
      </c>
      <c r="AU256" s="172" t="s">
        <v>78</v>
      </c>
      <c r="AV256" s="13" t="s">
        <v>81</v>
      </c>
      <c r="AW256" s="13" t="s">
        <v>35</v>
      </c>
      <c r="AX256" s="13" t="s">
        <v>71</v>
      </c>
      <c r="AY256" s="172" t="s">
        <v>123</v>
      </c>
    </row>
    <row r="257" spans="2:51" s="11" customFormat="1" ht="22.5" customHeight="1">
      <c r="B257" s="157"/>
      <c r="D257" s="155" t="s">
        <v>134</v>
      </c>
      <c r="E257" s="158" t="s">
        <v>3</v>
      </c>
      <c r="F257" s="159" t="s">
        <v>273</v>
      </c>
      <c r="H257" s="160" t="s">
        <v>3</v>
      </c>
      <c r="L257" s="157"/>
      <c r="M257" s="161"/>
      <c r="N257" s="162"/>
      <c r="O257" s="162"/>
      <c r="P257" s="162"/>
      <c r="Q257" s="162"/>
      <c r="R257" s="162"/>
      <c r="S257" s="162"/>
      <c r="T257" s="163"/>
      <c r="AT257" s="160" t="s">
        <v>134</v>
      </c>
      <c r="AU257" s="160" t="s">
        <v>78</v>
      </c>
      <c r="AV257" s="11" t="s">
        <v>20</v>
      </c>
      <c r="AW257" s="11" t="s">
        <v>35</v>
      </c>
      <c r="AX257" s="11" t="s">
        <v>71</v>
      </c>
      <c r="AY257" s="160" t="s">
        <v>123</v>
      </c>
    </row>
    <row r="258" spans="2:51" s="11" customFormat="1" ht="22.5" customHeight="1">
      <c r="B258" s="157"/>
      <c r="D258" s="155" t="s">
        <v>134</v>
      </c>
      <c r="E258" s="158" t="s">
        <v>3</v>
      </c>
      <c r="F258" s="159" t="s">
        <v>156</v>
      </c>
      <c r="H258" s="160" t="s">
        <v>3</v>
      </c>
      <c r="L258" s="164"/>
      <c r="M258" s="168"/>
      <c r="N258" s="169"/>
      <c r="O258" s="169"/>
      <c r="P258" s="169"/>
      <c r="Q258" s="169"/>
      <c r="R258" s="169"/>
      <c r="S258" s="169"/>
      <c r="T258" s="170"/>
      <c r="U258" s="12"/>
      <c r="V258" s="12"/>
      <c r="W258" s="12"/>
      <c r="AT258" s="160" t="s">
        <v>134</v>
      </c>
      <c r="AU258" s="160" t="s">
        <v>78</v>
      </c>
      <c r="AV258" s="11" t="s">
        <v>20</v>
      </c>
      <c r="AW258" s="11" t="s">
        <v>35</v>
      </c>
      <c r="AX258" s="11" t="s">
        <v>71</v>
      </c>
      <c r="AY258" s="160" t="s">
        <v>123</v>
      </c>
    </row>
    <row r="259" spans="2:51" s="11" customFormat="1" ht="22.5" customHeight="1">
      <c r="B259" s="157"/>
      <c r="D259" s="155" t="s">
        <v>134</v>
      </c>
      <c r="E259" s="158" t="s">
        <v>3</v>
      </c>
      <c r="F259" s="159" t="s">
        <v>157</v>
      </c>
      <c r="H259" s="160" t="s">
        <v>3</v>
      </c>
      <c r="L259" s="157"/>
      <c r="M259" s="161"/>
      <c r="N259" s="162"/>
      <c r="O259" s="162"/>
      <c r="P259" s="162"/>
      <c r="Q259" s="162"/>
      <c r="R259" s="162"/>
      <c r="S259" s="162"/>
      <c r="T259" s="163"/>
      <c r="AT259" s="160" t="s">
        <v>134</v>
      </c>
      <c r="AU259" s="160" t="s">
        <v>78</v>
      </c>
      <c r="AV259" s="11" t="s">
        <v>20</v>
      </c>
      <c r="AW259" s="11" t="s">
        <v>35</v>
      </c>
      <c r="AX259" s="11" t="s">
        <v>71</v>
      </c>
      <c r="AY259" s="160" t="s">
        <v>123</v>
      </c>
    </row>
    <row r="260" spans="2:51" s="11" customFormat="1" ht="22.5" customHeight="1">
      <c r="B260" s="157"/>
      <c r="D260" s="155" t="s">
        <v>134</v>
      </c>
      <c r="E260" s="158" t="s">
        <v>3</v>
      </c>
      <c r="F260" s="159" t="s">
        <v>158</v>
      </c>
      <c r="H260" s="160" t="s">
        <v>3</v>
      </c>
      <c r="L260" s="164"/>
      <c r="M260" s="168"/>
      <c r="N260" s="169"/>
      <c r="O260" s="169"/>
      <c r="P260" s="169"/>
      <c r="Q260" s="169"/>
      <c r="R260" s="169"/>
      <c r="S260" s="169"/>
      <c r="T260" s="170"/>
      <c r="U260" s="12"/>
      <c r="V260" s="12"/>
      <c r="W260" s="12"/>
      <c r="AT260" s="160" t="s">
        <v>134</v>
      </c>
      <c r="AU260" s="160" t="s">
        <v>78</v>
      </c>
      <c r="AV260" s="11" t="s">
        <v>20</v>
      </c>
      <c r="AW260" s="11" t="s">
        <v>35</v>
      </c>
      <c r="AX260" s="11" t="s">
        <v>71</v>
      </c>
      <c r="AY260" s="160" t="s">
        <v>123</v>
      </c>
    </row>
    <row r="261" spans="2:51" s="12" customFormat="1" ht="22.5" customHeight="1">
      <c r="B261" s="164"/>
      <c r="D261" s="155" t="s">
        <v>134</v>
      </c>
      <c r="E261" s="165" t="s">
        <v>3</v>
      </c>
      <c r="F261" s="166" t="s">
        <v>159</v>
      </c>
      <c r="H261" s="167">
        <v>24.7</v>
      </c>
      <c r="L261" s="157"/>
      <c r="M261" s="161"/>
      <c r="N261" s="162"/>
      <c r="O261" s="162"/>
      <c r="P261" s="162"/>
      <c r="Q261" s="162"/>
      <c r="R261" s="162"/>
      <c r="S261" s="162"/>
      <c r="T261" s="163"/>
      <c r="U261" s="11"/>
      <c r="V261" s="11"/>
      <c r="W261" s="11"/>
      <c r="AT261" s="165" t="s">
        <v>134</v>
      </c>
      <c r="AU261" s="165" t="s">
        <v>78</v>
      </c>
      <c r="AV261" s="12" t="s">
        <v>78</v>
      </c>
      <c r="AW261" s="12" t="s">
        <v>35</v>
      </c>
      <c r="AX261" s="12" t="s">
        <v>71</v>
      </c>
      <c r="AY261" s="165" t="s">
        <v>123</v>
      </c>
    </row>
    <row r="262" spans="2:51" s="11" customFormat="1" ht="22.5" customHeight="1">
      <c r="B262" s="157"/>
      <c r="D262" s="155" t="s">
        <v>134</v>
      </c>
      <c r="E262" s="158" t="s">
        <v>3</v>
      </c>
      <c r="F262" s="159" t="s">
        <v>160</v>
      </c>
      <c r="H262" s="160" t="s">
        <v>3</v>
      </c>
      <c r="L262" s="164"/>
      <c r="M262" s="168"/>
      <c r="N262" s="169"/>
      <c r="O262" s="169"/>
      <c r="P262" s="169"/>
      <c r="Q262" s="169"/>
      <c r="R262" s="169"/>
      <c r="S262" s="169"/>
      <c r="T262" s="170"/>
      <c r="U262" s="12"/>
      <c r="V262" s="12"/>
      <c r="W262" s="12"/>
      <c r="AT262" s="160" t="s">
        <v>134</v>
      </c>
      <c r="AU262" s="160" t="s">
        <v>78</v>
      </c>
      <c r="AV262" s="11" t="s">
        <v>20</v>
      </c>
      <c r="AW262" s="11" t="s">
        <v>35</v>
      </c>
      <c r="AX262" s="11" t="s">
        <v>71</v>
      </c>
      <c r="AY262" s="160" t="s">
        <v>123</v>
      </c>
    </row>
    <row r="263" spans="2:51" s="12" customFormat="1" ht="22.5" customHeight="1">
      <c r="B263" s="164"/>
      <c r="D263" s="155" t="s">
        <v>134</v>
      </c>
      <c r="E263" s="165" t="s">
        <v>3</v>
      </c>
      <c r="F263" s="166" t="s">
        <v>161</v>
      </c>
      <c r="H263" s="167">
        <v>8.204</v>
      </c>
      <c r="L263" s="157"/>
      <c r="M263" s="161"/>
      <c r="N263" s="162"/>
      <c r="O263" s="162"/>
      <c r="P263" s="162"/>
      <c r="Q263" s="162"/>
      <c r="R263" s="162"/>
      <c r="S263" s="162"/>
      <c r="T263" s="163"/>
      <c r="U263" s="11"/>
      <c r="V263" s="11"/>
      <c r="W263" s="11"/>
      <c r="AT263" s="165" t="s">
        <v>134</v>
      </c>
      <c r="AU263" s="165" t="s">
        <v>78</v>
      </c>
      <c r="AV263" s="12" t="s">
        <v>78</v>
      </c>
      <c r="AW263" s="12" t="s">
        <v>35</v>
      </c>
      <c r="AX263" s="12" t="s">
        <v>71</v>
      </c>
      <c r="AY263" s="165" t="s">
        <v>123</v>
      </c>
    </row>
    <row r="264" spans="2:51" s="11" customFormat="1" ht="22.5" customHeight="1">
      <c r="B264" s="157"/>
      <c r="D264" s="155" t="s">
        <v>134</v>
      </c>
      <c r="E264" s="158" t="s">
        <v>3</v>
      </c>
      <c r="F264" s="159" t="s">
        <v>162</v>
      </c>
      <c r="H264" s="160" t="s">
        <v>3</v>
      </c>
      <c r="L264" s="164"/>
      <c r="M264" s="168"/>
      <c r="N264" s="169"/>
      <c r="O264" s="169"/>
      <c r="P264" s="169"/>
      <c r="Q264" s="169"/>
      <c r="R264" s="169"/>
      <c r="S264" s="169"/>
      <c r="T264" s="170"/>
      <c r="U264" s="12"/>
      <c r="V264" s="12"/>
      <c r="W264" s="12"/>
      <c r="AT264" s="160" t="s">
        <v>134</v>
      </c>
      <c r="AU264" s="160" t="s">
        <v>78</v>
      </c>
      <c r="AV264" s="11" t="s">
        <v>20</v>
      </c>
      <c r="AW264" s="11" t="s">
        <v>35</v>
      </c>
      <c r="AX264" s="11" t="s">
        <v>71</v>
      </c>
      <c r="AY264" s="160" t="s">
        <v>123</v>
      </c>
    </row>
    <row r="265" spans="2:51" s="12" customFormat="1" ht="22.5" customHeight="1">
      <c r="B265" s="164"/>
      <c r="D265" s="155" t="s">
        <v>134</v>
      </c>
      <c r="E265" s="165" t="s">
        <v>3</v>
      </c>
      <c r="F265" s="166" t="s">
        <v>163</v>
      </c>
      <c r="H265" s="167">
        <v>1.44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U265" s="11"/>
      <c r="V265" s="11"/>
      <c r="W265" s="11"/>
      <c r="AT265" s="165" t="s">
        <v>134</v>
      </c>
      <c r="AU265" s="165" t="s">
        <v>78</v>
      </c>
      <c r="AV265" s="12" t="s">
        <v>78</v>
      </c>
      <c r="AW265" s="12" t="s">
        <v>35</v>
      </c>
      <c r="AX265" s="12" t="s">
        <v>71</v>
      </c>
      <c r="AY265" s="165" t="s">
        <v>123</v>
      </c>
    </row>
    <row r="266" spans="2:51" s="11" customFormat="1" ht="22.5" customHeight="1">
      <c r="B266" s="157"/>
      <c r="D266" s="155" t="s">
        <v>134</v>
      </c>
      <c r="E266" s="158" t="s">
        <v>3</v>
      </c>
      <c r="F266" s="159" t="s">
        <v>164</v>
      </c>
      <c r="H266" s="160" t="s">
        <v>3</v>
      </c>
      <c r="L266" s="164"/>
      <c r="M266" s="168"/>
      <c r="N266" s="169"/>
      <c r="O266" s="169"/>
      <c r="P266" s="169"/>
      <c r="Q266" s="169"/>
      <c r="R266" s="169"/>
      <c r="S266" s="169"/>
      <c r="T266" s="170"/>
      <c r="U266" s="12"/>
      <c r="V266" s="12"/>
      <c r="W266" s="12"/>
      <c r="AT266" s="160" t="s">
        <v>134</v>
      </c>
      <c r="AU266" s="160" t="s">
        <v>78</v>
      </c>
      <c r="AV266" s="11" t="s">
        <v>20</v>
      </c>
      <c r="AW266" s="11" t="s">
        <v>35</v>
      </c>
      <c r="AX266" s="11" t="s">
        <v>71</v>
      </c>
      <c r="AY266" s="160" t="s">
        <v>123</v>
      </c>
    </row>
    <row r="267" spans="2:51" s="12" customFormat="1" ht="22.5" customHeight="1">
      <c r="B267" s="164"/>
      <c r="D267" s="155" t="s">
        <v>134</v>
      </c>
      <c r="E267" s="165" t="s">
        <v>3</v>
      </c>
      <c r="F267" s="166" t="s">
        <v>165</v>
      </c>
      <c r="H267" s="167">
        <v>1.68</v>
      </c>
      <c r="L267" s="157"/>
      <c r="M267" s="161"/>
      <c r="N267" s="162"/>
      <c r="O267" s="162"/>
      <c r="P267" s="162"/>
      <c r="Q267" s="162"/>
      <c r="R267" s="162"/>
      <c r="S267" s="162"/>
      <c r="T267" s="163"/>
      <c r="U267" s="11"/>
      <c r="V267" s="11"/>
      <c r="W267" s="11"/>
      <c r="AT267" s="165" t="s">
        <v>134</v>
      </c>
      <c r="AU267" s="165" t="s">
        <v>78</v>
      </c>
      <c r="AV267" s="12" t="s">
        <v>78</v>
      </c>
      <c r="AW267" s="12" t="s">
        <v>35</v>
      </c>
      <c r="AX267" s="12" t="s">
        <v>71</v>
      </c>
      <c r="AY267" s="165" t="s">
        <v>123</v>
      </c>
    </row>
    <row r="268" spans="2:51" s="11" customFormat="1" ht="22.5" customHeight="1">
      <c r="B268" s="157"/>
      <c r="D268" s="155" t="s">
        <v>134</v>
      </c>
      <c r="E268" s="158" t="s">
        <v>3</v>
      </c>
      <c r="F268" s="159" t="s">
        <v>166</v>
      </c>
      <c r="H268" s="160" t="s">
        <v>3</v>
      </c>
      <c r="L268" s="164"/>
      <c r="M268" s="168"/>
      <c r="N268" s="169"/>
      <c r="O268" s="169"/>
      <c r="P268" s="169"/>
      <c r="Q268" s="169"/>
      <c r="R268" s="169"/>
      <c r="S268" s="169"/>
      <c r="T268" s="170"/>
      <c r="U268" s="12"/>
      <c r="V268" s="12"/>
      <c r="W268" s="12"/>
      <c r="AT268" s="160" t="s">
        <v>134</v>
      </c>
      <c r="AU268" s="160" t="s">
        <v>78</v>
      </c>
      <c r="AV268" s="11" t="s">
        <v>20</v>
      </c>
      <c r="AW268" s="11" t="s">
        <v>35</v>
      </c>
      <c r="AX268" s="11" t="s">
        <v>71</v>
      </c>
      <c r="AY268" s="160" t="s">
        <v>123</v>
      </c>
    </row>
    <row r="269" spans="2:51" s="12" customFormat="1" ht="22.5" customHeight="1">
      <c r="B269" s="164"/>
      <c r="D269" s="155" t="s">
        <v>134</v>
      </c>
      <c r="E269" s="165" t="s">
        <v>3</v>
      </c>
      <c r="F269" s="166" t="s">
        <v>167</v>
      </c>
      <c r="H269" s="167">
        <v>1.836</v>
      </c>
      <c r="L269" s="171"/>
      <c r="M269" s="175"/>
      <c r="N269" s="176"/>
      <c r="O269" s="176"/>
      <c r="P269" s="176"/>
      <c r="Q269" s="176"/>
      <c r="R269" s="176"/>
      <c r="S269" s="176"/>
      <c r="T269" s="177"/>
      <c r="U269" s="13"/>
      <c r="V269" s="13"/>
      <c r="W269" s="13"/>
      <c r="AT269" s="165" t="s">
        <v>134</v>
      </c>
      <c r="AU269" s="165" t="s">
        <v>78</v>
      </c>
      <c r="AV269" s="12" t="s">
        <v>78</v>
      </c>
      <c r="AW269" s="12" t="s">
        <v>35</v>
      </c>
      <c r="AX269" s="12" t="s">
        <v>71</v>
      </c>
      <c r="AY269" s="165" t="s">
        <v>123</v>
      </c>
    </row>
    <row r="270" spans="2:51" s="11" customFormat="1" ht="22.5" customHeight="1">
      <c r="B270" s="157"/>
      <c r="D270" s="155" t="s">
        <v>134</v>
      </c>
      <c r="E270" s="158" t="s">
        <v>3</v>
      </c>
      <c r="F270" s="159" t="s">
        <v>168</v>
      </c>
      <c r="H270" s="160" t="s">
        <v>3</v>
      </c>
      <c r="L270" s="157"/>
      <c r="M270" s="161"/>
      <c r="N270" s="162"/>
      <c r="O270" s="162"/>
      <c r="P270" s="162"/>
      <c r="Q270" s="162"/>
      <c r="R270" s="162"/>
      <c r="S270" s="162"/>
      <c r="T270" s="163"/>
      <c r="AT270" s="160" t="s">
        <v>134</v>
      </c>
      <c r="AU270" s="160" t="s">
        <v>78</v>
      </c>
      <c r="AV270" s="11" t="s">
        <v>20</v>
      </c>
      <c r="AW270" s="11" t="s">
        <v>35</v>
      </c>
      <c r="AX270" s="11" t="s">
        <v>71</v>
      </c>
      <c r="AY270" s="160" t="s">
        <v>123</v>
      </c>
    </row>
    <row r="271" spans="2:51" s="12" customFormat="1" ht="22.5" customHeight="1">
      <c r="B271" s="164"/>
      <c r="D271" s="155" t="s">
        <v>134</v>
      </c>
      <c r="E271" s="165" t="s">
        <v>3</v>
      </c>
      <c r="F271" s="166" t="s">
        <v>169</v>
      </c>
      <c r="H271" s="167">
        <v>1.32</v>
      </c>
      <c r="L271" s="164"/>
      <c r="M271" s="168"/>
      <c r="N271" s="169"/>
      <c r="O271" s="169"/>
      <c r="P271" s="169"/>
      <c r="Q271" s="169"/>
      <c r="R271" s="169"/>
      <c r="S271" s="169"/>
      <c r="T271" s="170"/>
      <c r="AT271" s="165" t="s">
        <v>134</v>
      </c>
      <c r="AU271" s="165" t="s">
        <v>78</v>
      </c>
      <c r="AV271" s="12" t="s">
        <v>78</v>
      </c>
      <c r="AW271" s="12" t="s">
        <v>35</v>
      </c>
      <c r="AX271" s="12" t="s">
        <v>71</v>
      </c>
      <c r="AY271" s="165" t="s">
        <v>123</v>
      </c>
    </row>
    <row r="272" spans="2:51" s="11" customFormat="1" ht="22.5" customHeight="1">
      <c r="B272" s="157"/>
      <c r="D272" s="155" t="s">
        <v>134</v>
      </c>
      <c r="E272" s="158" t="s">
        <v>3</v>
      </c>
      <c r="F272" s="159" t="s">
        <v>170</v>
      </c>
      <c r="H272" s="160" t="s">
        <v>3</v>
      </c>
      <c r="L272" s="164"/>
      <c r="M272" s="168"/>
      <c r="N272" s="169"/>
      <c r="O272" s="169"/>
      <c r="P272" s="169"/>
      <c r="Q272" s="169"/>
      <c r="R272" s="169"/>
      <c r="S272" s="169"/>
      <c r="T272" s="170"/>
      <c r="U272" s="12"/>
      <c r="V272" s="12"/>
      <c r="W272" s="12"/>
      <c r="AT272" s="160" t="s">
        <v>134</v>
      </c>
      <c r="AU272" s="160" t="s">
        <v>78</v>
      </c>
      <c r="AV272" s="11" t="s">
        <v>20</v>
      </c>
      <c r="AW272" s="11" t="s">
        <v>35</v>
      </c>
      <c r="AX272" s="11" t="s">
        <v>71</v>
      </c>
      <c r="AY272" s="160" t="s">
        <v>123</v>
      </c>
    </row>
    <row r="273" spans="2:51" s="12" customFormat="1" ht="22.5" customHeight="1">
      <c r="B273" s="164"/>
      <c r="D273" s="155" t="s">
        <v>134</v>
      </c>
      <c r="E273" s="165" t="s">
        <v>3</v>
      </c>
      <c r="F273" s="166" t="s">
        <v>171</v>
      </c>
      <c r="H273" s="167">
        <v>1.68</v>
      </c>
      <c r="L273" s="157"/>
      <c r="M273" s="161"/>
      <c r="N273" s="162"/>
      <c r="O273" s="162"/>
      <c r="P273" s="162"/>
      <c r="Q273" s="162"/>
      <c r="R273" s="162"/>
      <c r="S273" s="162"/>
      <c r="T273" s="163"/>
      <c r="U273" s="11"/>
      <c r="V273" s="11"/>
      <c r="W273" s="11"/>
      <c r="AT273" s="165" t="s">
        <v>134</v>
      </c>
      <c r="AU273" s="165" t="s">
        <v>78</v>
      </c>
      <c r="AV273" s="12" t="s">
        <v>78</v>
      </c>
      <c r="AW273" s="12" t="s">
        <v>35</v>
      </c>
      <c r="AX273" s="12" t="s">
        <v>71</v>
      </c>
      <c r="AY273" s="165" t="s">
        <v>123</v>
      </c>
    </row>
    <row r="274" spans="2:51" s="11" customFormat="1" ht="22.5" customHeight="1">
      <c r="B274" s="157"/>
      <c r="D274" s="155" t="s">
        <v>134</v>
      </c>
      <c r="E274" s="158" t="s">
        <v>3</v>
      </c>
      <c r="F274" s="159" t="s">
        <v>172</v>
      </c>
      <c r="H274" s="160" t="s">
        <v>3</v>
      </c>
      <c r="L274" s="164"/>
      <c r="M274" s="168"/>
      <c r="N274" s="169"/>
      <c r="O274" s="169"/>
      <c r="P274" s="169"/>
      <c r="Q274" s="169"/>
      <c r="R274" s="169"/>
      <c r="S274" s="169"/>
      <c r="T274" s="170"/>
      <c r="U274" s="12"/>
      <c r="V274" s="12"/>
      <c r="W274" s="12"/>
      <c r="AT274" s="160" t="s">
        <v>134</v>
      </c>
      <c r="AU274" s="160" t="s">
        <v>78</v>
      </c>
      <c r="AV274" s="11" t="s">
        <v>20</v>
      </c>
      <c r="AW274" s="11" t="s">
        <v>35</v>
      </c>
      <c r="AX274" s="11" t="s">
        <v>71</v>
      </c>
      <c r="AY274" s="160" t="s">
        <v>123</v>
      </c>
    </row>
    <row r="275" spans="2:51" s="12" customFormat="1" ht="22.5" customHeight="1">
      <c r="B275" s="164"/>
      <c r="D275" s="155" t="s">
        <v>134</v>
      </c>
      <c r="E275" s="165" t="s">
        <v>3</v>
      </c>
      <c r="F275" s="166" t="s">
        <v>173</v>
      </c>
      <c r="H275" s="167">
        <v>0.72</v>
      </c>
      <c r="L275" s="171"/>
      <c r="M275" s="175"/>
      <c r="N275" s="176"/>
      <c r="O275" s="176"/>
      <c r="P275" s="176"/>
      <c r="Q275" s="176"/>
      <c r="R275" s="176"/>
      <c r="S275" s="176"/>
      <c r="T275" s="177"/>
      <c r="U275" s="13"/>
      <c r="V275" s="13"/>
      <c r="W275" s="13"/>
      <c r="AT275" s="165" t="s">
        <v>134</v>
      </c>
      <c r="AU275" s="165" t="s">
        <v>78</v>
      </c>
      <c r="AV275" s="12" t="s">
        <v>78</v>
      </c>
      <c r="AW275" s="12" t="s">
        <v>35</v>
      </c>
      <c r="AX275" s="12" t="s">
        <v>71</v>
      </c>
      <c r="AY275" s="165" t="s">
        <v>123</v>
      </c>
    </row>
    <row r="276" spans="2:51" s="11" customFormat="1" ht="22.5" customHeight="1">
      <c r="B276" s="157"/>
      <c r="D276" s="155" t="s">
        <v>134</v>
      </c>
      <c r="E276" s="158" t="s">
        <v>3</v>
      </c>
      <c r="F276" s="159" t="s">
        <v>174</v>
      </c>
      <c r="H276" s="160" t="s">
        <v>3</v>
      </c>
      <c r="L276" s="178"/>
      <c r="M276" s="182"/>
      <c r="N276" s="183"/>
      <c r="O276" s="183"/>
      <c r="P276" s="183"/>
      <c r="Q276" s="183"/>
      <c r="R276" s="183"/>
      <c r="S276" s="183"/>
      <c r="T276" s="184"/>
      <c r="U276" s="14"/>
      <c r="V276" s="14"/>
      <c r="W276" s="14"/>
      <c r="AT276" s="160" t="s">
        <v>134</v>
      </c>
      <c r="AU276" s="160" t="s">
        <v>78</v>
      </c>
      <c r="AV276" s="11" t="s">
        <v>20</v>
      </c>
      <c r="AW276" s="11" t="s">
        <v>35</v>
      </c>
      <c r="AX276" s="11" t="s">
        <v>71</v>
      </c>
      <c r="AY276" s="160" t="s">
        <v>123</v>
      </c>
    </row>
    <row r="277" spans="2:51" s="12" customFormat="1" ht="22.5" customHeight="1">
      <c r="B277" s="164"/>
      <c r="D277" s="155" t="s">
        <v>134</v>
      </c>
      <c r="E277" s="165" t="s">
        <v>3</v>
      </c>
      <c r="F277" s="166" t="s">
        <v>175</v>
      </c>
      <c r="H277" s="167">
        <v>0.852</v>
      </c>
      <c r="L277" s="32"/>
      <c r="M277" s="150" t="s">
        <v>3</v>
      </c>
      <c r="N277" s="151" t="s">
        <v>42</v>
      </c>
      <c r="O277" s="152">
        <v>0.33</v>
      </c>
      <c r="P277" s="152">
        <f>O277*H290</f>
        <v>2.277</v>
      </c>
      <c r="Q277" s="152">
        <v>0.00489</v>
      </c>
      <c r="R277" s="152">
        <f>Q277*H290</f>
        <v>0.033741</v>
      </c>
      <c r="S277" s="152">
        <v>0</v>
      </c>
      <c r="T277" s="153">
        <f>S277*H290</f>
        <v>0</v>
      </c>
      <c r="U277" s="1"/>
      <c r="V277" s="1"/>
      <c r="W277" s="1"/>
      <c r="AT277" s="165" t="s">
        <v>134</v>
      </c>
      <c r="AU277" s="165" t="s">
        <v>78</v>
      </c>
      <c r="AV277" s="12" t="s">
        <v>78</v>
      </c>
      <c r="AW277" s="12" t="s">
        <v>35</v>
      </c>
      <c r="AX277" s="12" t="s">
        <v>71</v>
      </c>
      <c r="AY277" s="165" t="s">
        <v>123</v>
      </c>
    </row>
    <row r="278" spans="2:51" s="11" customFormat="1" ht="22.5" customHeight="1">
      <c r="B278" s="157"/>
      <c r="D278" s="155" t="s">
        <v>134</v>
      </c>
      <c r="E278" s="158" t="s">
        <v>3</v>
      </c>
      <c r="F278" s="159" t="s">
        <v>176</v>
      </c>
      <c r="H278" s="160" t="s">
        <v>3</v>
      </c>
      <c r="L278" s="32"/>
      <c r="M278" s="61"/>
      <c r="N278" s="33"/>
      <c r="O278" s="33"/>
      <c r="P278" s="33"/>
      <c r="Q278" s="33"/>
      <c r="R278" s="33"/>
      <c r="S278" s="33"/>
      <c r="T278" s="62"/>
      <c r="U278" s="1"/>
      <c r="V278" s="1"/>
      <c r="W278" s="1"/>
      <c r="AT278" s="160" t="s">
        <v>134</v>
      </c>
      <c r="AU278" s="160" t="s">
        <v>78</v>
      </c>
      <c r="AV278" s="11" t="s">
        <v>20</v>
      </c>
      <c r="AW278" s="11" t="s">
        <v>35</v>
      </c>
      <c r="AX278" s="11" t="s">
        <v>71</v>
      </c>
      <c r="AY278" s="160" t="s">
        <v>123</v>
      </c>
    </row>
    <row r="279" spans="2:51" s="12" customFormat="1" ht="22.5" customHeight="1">
      <c r="B279" s="164"/>
      <c r="D279" s="155" t="s">
        <v>134</v>
      </c>
      <c r="E279" s="165" t="s">
        <v>3</v>
      </c>
      <c r="F279" s="166" t="s">
        <v>177</v>
      </c>
      <c r="H279" s="167">
        <v>3.44</v>
      </c>
      <c r="L279" s="157"/>
      <c r="M279" s="161"/>
      <c r="N279" s="162"/>
      <c r="O279" s="162"/>
      <c r="P279" s="162"/>
      <c r="Q279" s="162"/>
      <c r="R279" s="162"/>
      <c r="S279" s="162"/>
      <c r="T279" s="163"/>
      <c r="U279" s="11"/>
      <c r="V279" s="11"/>
      <c r="W279" s="11"/>
      <c r="AT279" s="165" t="s">
        <v>134</v>
      </c>
      <c r="AU279" s="165" t="s">
        <v>78</v>
      </c>
      <c r="AV279" s="12" t="s">
        <v>78</v>
      </c>
      <c r="AW279" s="12" t="s">
        <v>35</v>
      </c>
      <c r="AX279" s="12" t="s">
        <v>71</v>
      </c>
      <c r="AY279" s="165" t="s">
        <v>123</v>
      </c>
    </row>
    <row r="280" spans="2:51" s="11" customFormat="1" ht="22.5" customHeight="1">
      <c r="B280" s="157"/>
      <c r="D280" s="155" t="s">
        <v>134</v>
      </c>
      <c r="E280" s="158" t="s">
        <v>3</v>
      </c>
      <c r="F280" s="159" t="s">
        <v>178</v>
      </c>
      <c r="H280" s="160" t="s">
        <v>3</v>
      </c>
      <c r="L280" s="157"/>
      <c r="M280" s="161"/>
      <c r="N280" s="162"/>
      <c r="O280" s="162"/>
      <c r="P280" s="162"/>
      <c r="Q280" s="162"/>
      <c r="R280" s="162"/>
      <c r="S280" s="162"/>
      <c r="T280" s="163"/>
      <c r="AT280" s="160" t="s">
        <v>134</v>
      </c>
      <c r="AU280" s="160" t="s">
        <v>78</v>
      </c>
      <c r="AV280" s="11" t="s">
        <v>20</v>
      </c>
      <c r="AW280" s="11" t="s">
        <v>35</v>
      </c>
      <c r="AX280" s="11" t="s">
        <v>71</v>
      </c>
      <c r="AY280" s="160" t="s">
        <v>123</v>
      </c>
    </row>
    <row r="281" spans="2:51" s="12" customFormat="1" ht="22.5" customHeight="1">
      <c r="B281" s="164"/>
      <c r="D281" s="155" t="s">
        <v>134</v>
      </c>
      <c r="E281" s="165" t="s">
        <v>3</v>
      </c>
      <c r="F281" s="166" t="s">
        <v>179</v>
      </c>
      <c r="H281" s="167">
        <v>9.6</v>
      </c>
      <c r="L281" s="157"/>
      <c r="M281" s="161"/>
      <c r="N281" s="162"/>
      <c r="O281" s="162"/>
      <c r="P281" s="162"/>
      <c r="Q281" s="162"/>
      <c r="R281" s="162"/>
      <c r="S281" s="162"/>
      <c r="T281" s="163"/>
      <c r="U281" s="11"/>
      <c r="V281" s="11"/>
      <c r="W281" s="11"/>
      <c r="AT281" s="165" t="s">
        <v>134</v>
      </c>
      <c r="AU281" s="165" t="s">
        <v>78</v>
      </c>
      <c r="AV281" s="12" t="s">
        <v>78</v>
      </c>
      <c r="AW281" s="12" t="s">
        <v>35</v>
      </c>
      <c r="AX281" s="12" t="s">
        <v>71</v>
      </c>
      <c r="AY281" s="165" t="s">
        <v>123</v>
      </c>
    </row>
    <row r="282" spans="2:51" s="13" customFormat="1" ht="22.5" customHeight="1">
      <c r="B282" s="171"/>
      <c r="D282" s="155" t="s">
        <v>134</v>
      </c>
      <c r="E282" s="172" t="s">
        <v>3</v>
      </c>
      <c r="F282" s="173" t="s">
        <v>138</v>
      </c>
      <c r="H282" s="174">
        <v>55.472</v>
      </c>
      <c r="L282" s="164"/>
      <c r="M282" s="168"/>
      <c r="N282" s="169"/>
      <c r="O282" s="169"/>
      <c r="P282" s="169"/>
      <c r="Q282" s="169"/>
      <c r="R282" s="169"/>
      <c r="S282" s="169"/>
      <c r="T282" s="170"/>
      <c r="U282" s="12"/>
      <c r="V282" s="12"/>
      <c r="W282" s="12"/>
      <c r="AT282" s="172" t="s">
        <v>134</v>
      </c>
      <c r="AU282" s="172" t="s">
        <v>78</v>
      </c>
      <c r="AV282" s="13" t="s">
        <v>81</v>
      </c>
      <c r="AW282" s="13" t="s">
        <v>35</v>
      </c>
      <c r="AX282" s="13" t="s">
        <v>71</v>
      </c>
      <c r="AY282" s="172" t="s">
        <v>123</v>
      </c>
    </row>
    <row r="283" spans="2:51" s="11" customFormat="1" ht="22.5" customHeight="1">
      <c r="B283" s="157"/>
      <c r="D283" s="155" t="s">
        <v>134</v>
      </c>
      <c r="E283" s="158" t="s">
        <v>3</v>
      </c>
      <c r="F283" s="159" t="s">
        <v>274</v>
      </c>
      <c r="H283" s="160" t="s">
        <v>3</v>
      </c>
      <c r="L283" s="171"/>
      <c r="M283" s="175"/>
      <c r="N283" s="176"/>
      <c r="O283" s="176"/>
      <c r="P283" s="176"/>
      <c r="Q283" s="176"/>
      <c r="R283" s="176"/>
      <c r="S283" s="176"/>
      <c r="T283" s="177"/>
      <c r="U283" s="13"/>
      <c r="V283" s="13"/>
      <c r="W283" s="13"/>
      <c r="AT283" s="160" t="s">
        <v>134</v>
      </c>
      <c r="AU283" s="160" t="s">
        <v>78</v>
      </c>
      <c r="AV283" s="11" t="s">
        <v>20</v>
      </c>
      <c r="AW283" s="11" t="s">
        <v>35</v>
      </c>
      <c r="AX283" s="11" t="s">
        <v>71</v>
      </c>
      <c r="AY283" s="160" t="s">
        <v>123</v>
      </c>
    </row>
    <row r="284" spans="2:51" s="12" customFormat="1" ht="22.5" customHeight="1">
      <c r="B284" s="164"/>
      <c r="D284" s="155" t="s">
        <v>134</v>
      </c>
      <c r="E284" s="165" t="s">
        <v>3</v>
      </c>
      <c r="F284" s="166" t="s">
        <v>275</v>
      </c>
      <c r="H284" s="167">
        <v>3.018</v>
      </c>
      <c r="L284" s="178"/>
      <c r="M284" s="182"/>
      <c r="N284" s="183"/>
      <c r="O284" s="183"/>
      <c r="P284" s="183"/>
      <c r="Q284" s="183"/>
      <c r="R284" s="183"/>
      <c r="S284" s="183"/>
      <c r="T284" s="184"/>
      <c r="U284" s="14"/>
      <c r="V284" s="14"/>
      <c r="W284" s="14"/>
      <c r="AT284" s="165" t="s">
        <v>134</v>
      </c>
      <c r="AU284" s="165" t="s">
        <v>78</v>
      </c>
      <c r="AV284" s="12" t="s">
        <v>78</v>
      </c>
      <c r="AW284" s="12" t="s">
        <v>35</v>
      </c>
      <c r="AX284" s="12" t="s">
        <v>71</v>
      </c>
      <c r="AY284" s="165" t="s">
        <v>123</v>
      </c>
    </row>
    <row r="285" spans="2:51" s="12" customFormat="1" ht="22.5" customHeight="1">
      <c r="B285" s="164"/>
      <c r="D285" s="155" t="s">
        <v>134</v>
      </c>
      <c r="E285" s="165" t="s">
        <v>3</v>
      </c>
      <c r="F285" s="166" t="s">
        <v>276</v>
      </c>
      <c r="H285" s="167">
        <v>1.23</v>
      </c>
      <c r="L285" s="221" t="s">
        <v>1266</v>
      </c>
      <c r="M285" s="150" t="s">
        <v>3</v>
      </c>
      <c r="N285" s="151" t="s">
        <v>42</v>
      </c>
      <c r="O285" s="152">
        <v>0.096</v>
      </c>
      <c r="P285" s="152">
        <f>O285*H298</f>
        <v>53.25312</v>
      </c>
      <c r="Q285" s="152">
        <v>0</v>
      </c>
      <c r="R285" s="152">
        <f>Q285*H298</f>
        <v>0</v>
      </c>
      <c r="S285" s="152">
        <v>0</v>
      </c>
      <c r="T285" s="153">
        <f>S285*H298</f>
        <v>0</v>
      </c>
      <c r="U285" s="1"/>
      <c r="V285" s="1"/>
      <c r="W285" s="1"/>
      <c r="AT285" s="165" t="s">
        <v>134</v>
      </c>
      <c r="AU285" s="165" t="s">
        <v>78</v>
      </c>
      <c r="AV285" s="12" t="s">
        <v>78</v>
      </c>
      <c r="AW285" s="12" t="s">
        <v>35</v>
      </c>
      <c r="AX285" s="12" t="s">
        <v>71</v>
      </c>
      <c r="AY285" s="165" t="s">
        <v>123</v>
      </c>
    </row>
    <row r="286" spans="2:51" s="11" customFormat="1" ht="22.5" customHeight="1">
      <c r="B286" s="157"/>
      <c r="D286" s="155" t="s">
        <v>134</v>
      </c>
      <c r="E286" s="158" t="s">
        <v>3</v>
      </c>
      <c r="F286" s="159" t="s">
        <v>217</v>
      </c>
      <c r="H286" s="160" t="s">
        <v>3</v>
      </c>
      <c r="L286" s="32"/>
      <c r="M286" s="61"/>
      <c r="N286" s="33"/>
      <c r="O286" s="33"/>
      <c r="P286" s="33"/>
      <c r="Q286" s="33"/>
      <c r="R286" s="33"/>
      <c r="S286" s="33"/>
      <c r="T286" s="62"/>
      <c r="U286" s="1"/>
      <c r="V286" s="1"/>
      <c r="W286" s="1"/>
      <c r="AT286" s="160" t="s">
        <v>134</v>
      </c>
      <c r="AU286" s="160" t="s">
        <v>78</v>
      </c>
      <c r="AV286" s="11" t="s">
        <v>20</v>
      </c>
      <c r="AW286" s="11" t="s">
        <v>35</v>
      </c>
      <c r="AX286" s="11" t="s">
        <v>71</v>
      </c>
      <c r="AY286" s="160" t="s">
        <v>123</v>
      </c>
    </row>
    <row r="287" spans="2:51" s="12" customFormat="1" ht="22.5" customHeight="1">
      <c r="B287" s="164"/>
      <c r="D287" s="155" t="s">
        <v>134</v>
      </c>
      <c r="E287" s="165" t="s">
        <v>3</v>
      </c>
      <c r="F287" s="166" t="s">
        <v>238</v>
      </c>
      <c r="H287" s="167">
        <v>6.9</v>
      </c>
      <c r="L287" s="157"/>
      <c r="M287" s="161"/>
      <c r="N287" s="162"/>
      <c r="O287" s="162"/>
      <c r="P287" s="162"/>
      <c r="Q287" s="162"/>
      <c r="R287" s="162"/>
      <c r="S287" s="162"/>
      <c r="T287" s="163"/>
      <c r="U287" s="11"/>
      <c r="V287" s="11"/>
      <c r="W287" s="11"/>
      <c r="AT287" s="165" t="s">
        <v>134</v>
      </c>
      <c r="AU287" s="165" t="s">
        <v>78</v>
      </c>
      <c r="AV287" s="12" t="s">
        <v>78</v>
      </c>
      <c r="AW287" s="12" t="s">
        <v>35</v>
      </c>
      <c r="AX287" s="12" t="s">
        <v>71</v>
      </c>
      <c r="AY287" s="165" t="s">
        <v>123</v>
      </c>
    </row>
    <row r="288" spans="2:51" s="13" customFormat="1" ht="22.5" customHeight="1">
      <c r="B288" s="171"/>
      <c r="D288" s="155" t="s">
        <v>134</v>
      </c>
      <c r="E288" s="172" t="s">
        <v>3</v>
      </c>
      <c r="F288" s="173" t="s">
        <v>138</v>
      </c>
      <c r="H288" s="174">
        <v>11.148</v>
      </c>
      <c r="L288" s="157"/>
      <c r="M288" s="161"/>
      <c r="N288" s="162"/>
      <c r="O288" s="162"/>
      <c r="P288" s="162"/>
      <c r="Q288" s="162"/>
      <c r="R288" s="162"/>
      <c r="S288" s="162"/>
      <c r="T288" s="163"/>
      <c r="U288" s="11"/>
      <c r="V288" s="11"/>
      <c r="W288" s="11"/>
      <c r="AT288" s="172" t="s">
        <v>134</v>
      </c>
      <c r="AU288" s="172" t="s">
        <v>78</v>
      </c>
      <c r="AV288" s="13" t="s">
        <v>81</v>
      </c>
      <c r="AW288" s="13" t="s">
        <v>35</v>
      </c>
      <c r="AX288" s="13" t="s">
        <v>71</v>
      </c>
      <c r="AY288" s="172" t="s">
        <v>123</v>
      </c>
    </row>
    <row r="289" spans="2:51" s="14" customFormat="1" ht="22.5" customHeight="1">
      <c r="B289" s="178"/>
      <c r="D289" s="186" t="s">
        <v>134</v>
      </c>
      <c r="E289" s="187" t="s">
        <v>3</v>
      </c>
      <c r="F289" s="188" t="s">
        <v>139</v>
      </c>
      <c r="H289" s="189">
        <v>702.541</v>
      </c>
      <c r="L289" s="157"/>
      <c r="M289" s="161"/>
      <c r="N289" s="162"/>
      <c r="O289" s="162"/>
      <c r="P289" s="162"/>
      <c r="Q289" s="162"/>
      <c r="R289" s="162"/>
      <c r="S289" s="162"/>
      <c r="T289" s="163"/>
      <c r="U289" s="11"/>
      <c r="V289" s="11"/>
      <c r="W289" s="11"/>
      <c r="AT289" s="185" t="s">
        <v>134</v>
      </c>
      <c r="AU289" s="185" t="s">
        <v>78</v>
      </c>
      <c r="AV289" s="14" t="s">
        <v>130</v>
      </c>
      <c r="AW289" s="14" t="s">
        <v>35</v>
      </c>
      <c r="AX289" s="14" t="s">
        <v>20</v>
      </c>
      <c r="AY289" s="185" t="s">
        <v>123</v>
      </c>
    </row>
    <row r="290" spans="2:65" s="1" customFormat="1" ht="22.5" customHeight="1">
      <c r="B290" s="143"/>
      <c r="C290" s="144" t="s">
        <v>277</v>
      </c>
      <c r="D290" s="144" t="s">
        <v>125</v>
      </c>
      <c r="E290" s="145" t="s">
        <v>278</v>
      </c>
      <c r="F290" s="146" t="s">
        <v>279</v>
      </c>
      <c r="G290" s="147" t="s">
        <v>152</v>
      </c>
      <c r="H290" s="148">
        <v>6.9</v>
      </c>
      <c r="I290" s="149"/>
      <c r="J290" s="149"/>
      <c r="K290" s="146" t="s">
        <v>129</v>
      </c>
      <c r="L290" s="157"/>
      <c r="M290" s="161"/>
      <c r="N290" s="162"/>
      <c r="O290" s="162"/>
      <c r="P290" s="162"/>
      <c r="Q290" s="162"/>
      <c r="R290" s="162"/>
      <c r="S290" s="162"/>
      <c r="T290" s="163"/>
      <c r="U290" s="11"/>
      <c r="V290" s="11"/>
      <c r="W290" s="11"/>
      <c r="AR290" s="18" t="s">
        <v>130</v>
      </c>
      <c r="AT290" s="18" t="s">
        <v>125</v>
      </c>
      <c r="AU290" s="18" t="s">
        <v>78</v>
      </c>
      <c r="AY290" s="18" t="s">
        <v>123</v>
      </c>
      <c r="BE290" s="154">
        <f>IF(N277="základní",J290,0)</f>
        <v>0</v>
      </c>
      <c r="BF290" s="154">
        <f>IF(N277="snížená",J290,0)</f>
        <v>0</v>
      </c>
      <c r="BG290" s="154">
        <f>IF(N277="zákl. přenesená",J290,0)</f>
        <v>0</v>
      </c>
      <c r="BH290" s="154">
        <f>IF(N277="sníž. přenesená",J290,0)</f>
        <v>0</v>
      </c>
      <c r="BI290" s="154">
        <f>IF(N277="nulová",J290,0)</f>
        <v>0</v>
      </c>
      <c r="BJ290" s="18" t="s">
        <v>20</v>
      </c>
      <c r="BK290" s="154">
        <f>ROUND(I290*H290,2)</f>
        <v>0</v>
      </c>
      <c r="BL290" s="18" t="s">
        <v>130</v>
      </c>
      <c r="BM290" s="18" t="s">
        <v>280</v>
      </c>
    </row>
    <row r="291" spans="2:47" s="1" customFormat="1" ht="30" customHeight="1">
      <c r="B291" s="32"/>
      <c r="D291" s="155" t="s">
        <v>132</v>
      </c>
      <c r="F291" s="156" t="s">
        <v>281</v>
      </c>
      <c r="L291" s="164"/>
      <c r="M291" s="168"/>
      <c r="N291" s="169"/>
      <c r="O291" s="169"/>
      <c r="P291" s="169"/>
      <c r="Q291" s="169"/>
      <c r="R291" s="169"/>
      <c r="S291" s="169"/>
      <c r="T291" s="170"/>
      <c r="U291" s="12"/>
      <c r="V291" s="12"/>
      <c r="W291" s="12"/>
      <c r="AT291" s="18" t="s">
        <v>132</v>
      </c>
      <c r="AU291" s="18" t="s">
        <v>78</v>
      </c>
    </row>
    <row r="292" spans="2:51" s="11" customFormat="1" ht="22.5" customHeight="1">
      <c r="B292" s="157"/>
      <c r="D292" s="155" t="s">
        <v>134</v>
      </c>
      <c r="E292" s="158" t="s">
        <v>3</v>
      </c>
      <c r="F292" s="159" t="s">
        <v>282</v>
      </c>
      <c r="H292" s="160" t="s">
        <v>3</v>
      </c>
      <c r="L292" s="157"/>
      <c r="M292" s="161"/>
      <c r="N292" s="162"/>
      <c r="O292" s="162"/>
      <c r="P292" s="162"/>
      <c r="Q292" s="162"/>
      <c r="R292" s="162"/>
      <c r="S292" s="162"/>
      <c r="T292" s="163"/>
      <c r="AT292" s="160" t="s">
        <v>134</v>
      </c>
      <c r="AU292" s="160" t="s">
        <v>78</v>
      </c>
      <c r="AV292" s="11" t="s">
        <v>20</v>
      </c>
      <c r="AW292" s="11" t="s">
        <v>35</v>
      </c>
      <c r="AX292" s="11" t="s">
        <v>71</v>
      </c>
      <c r="AY292" s="160" t="s">
        <v>123</v>
      </c>
    </row>
    <row r="293" spans="2:51" s="11" customFormat="1" ht="22.5" customHeight="1">
      <c r="B293" s="157"/>
      <c r="D293" s="155" t="s">
        <v>134</v>
      </c>
      <c r="E293" s="158" t="s">
        <v>3</v>
      </c>
      <c r="F293" s="159" t="s">
        <v>203</v>
      </c>
      <c r="H293" s="160" t="s">
        <v>3</v>
      </c>
      <c r="L293" s="164"/>
      <c r="M293" s="168"/>
      <c r="N293" s="169"/>
      <c r="O293" s="169"/>
      <c r="P293" s="169"/>
      <c r="Q293" s="169"/>
      <c r="R293" s="169"/>
      <c r="S293" s="169"/>
      <c r="T293" s="170"/>
      <c r="U293" s="12"/>
      <c r="V293" s="12"/>
      <c r="W293" s="12"/>
      <c r="AT293" s="160" t="s">
        <v>134</v>
      </c>
      <c r="AU293" s="160" t="s">
        <v>78</v>
      </c>
      <c r="AV293" s="11" t="s">
        <v>20</v>
      </c>
      <c r="AW293" s="11" t="s">
        <v>35</v>
      </c>
      <c r="AX293" s="11" t="s">
        <v>71</v>
      </c>
      <c r="AY293" s="160" t="s">
        <v>123</v>
      </c>
    </row>
    <row r="294" spans="2:51" s="11" customFormat="1" ht="22.5" customHeight="1">
      <c r="B294" s="157"/>
      <c r="D294" s="155" t="s">
        <v>134</v>
      </c>
      <c r="E294" s="158" t="s">
        <v>3</v>
      </c>
      <c r="F294" s="159" t="s">
        <v>217</v>
      </c>
      <c r="H294" s="160" t="s">
        <v>3</v>
      </c>
      <c r="L294" s="157"/>
      <c r="M294" s="161"/>
      <c r="N294" s="162"/>
      <c r="O294" s="162"/>
      <c r="P294" s="162"/>
      <c r="Q294" s="162"/>
      <c r="R294" s="162"/>
      <c r="S294" s="162"/>
      <c r="T294" s="163"/>
      <c r="AT294" s="160" t="s">
        <v>134</v>
      </c>
      <c r="AU294" s="160" t="s">
        <v>78</v>
      </c>
      <c r="AV294" s="11" t="s">
        <v>20</v>
      </c>
      <c r="AW294" s="11" t="s">
        <v>35</v>
      </c>
      <c r="AX294" s="11" t="s">
        <v>71</v>
      </c>
      <c r="AY294" s="160" t="s">
        <v>123</v>
      </c>
    </row>
    <row r="295" spans="2:51" s="12" customFormat="1" ht="22.5" customHeight="1">
      <c r="B295" s="164"/>
      <c r="D295" s="155" t="s">
        <v>134</v>
      </c>
      <c r="E295" s="165" t="s">
        <v>3</v>
      </c>
      <c r="F295" s="166" t="s">
        <v>238</v>
      </c>
      <c r="H295" s="167">
        <v>6.9</v>
      </c>
      <c r="L295" s="164"/>
      <c r="M295" s="168"/>
      <c r="N295" s="169"/>
      <c r="O295" s="169"/>
      <c r="P295" s="169"/>
      <c r="Q295" s="169"/>
      <c r="R295" s="169"/>
      <c r="S295" s="169"/>
      <c r="T295" s="170"/>
      <c r="AT295" s="165" t="s">
        <v>134</v>
      </c>
      <c r="AU295" s="165" t="s">
        <v>78</v>
      </c>
      <c r="AV295" s="12" t="s">
        <v>78</v>
      </c>
      <c r="AW295" s="12" t="s">
        <v>35</v>
      </c>
      <c r="AX295" s="12" t="s">
        <v>71</v>
      </c>
      <c r="AY295" s="165" t="s">
        <v>123</v>
      </c>
    </row>
    <row r="296" spans="2:51" s="13" customFormat="1" ht="22.5" customHeight="1">
      <c r="B296" s="171"/>
      <c r="D296" s="155" t="s">
        <v>134</v>
      </c>
      <c r="E296" s="172" t="s">
        <v>3</v>
      </c>
      <c r="F296" s="173" t="s">
        <v>138</v>
      </c>
      <c r="H296" s="174">
        <v>6.9</v>
      </c>
      <c r="L296" s="157"/>
      <c r="M296" s="161"/>
      <c r="N296" s="162"/>
      <c r="O296" s="162"/>
      <c r="P296" s="162"/>
      <c r="Q296" s="162"/>
      <c r="R296" s="162"/>
      <c r="S296" s="162"/>
      <c r="T296" s="163"/>
      <c r="U296" s="11"/>
      <c r="V296" s="11"/>
      <c r="W296" s="11"/>
      <c r="AT296" s="172" t="s">
        <v>134</v>
      </c>
      <c r="AU296" s="172" t="s">
        <v>78</v>
      </c>
      <c r="AV296" s="13" t="s">
        <v>81</v>
      </c>
      <c r="AW296" s="13" t="s">
        <v>35</v>
      </c>
      <c r="AX296" s="13" t="s">
        <v>71</v>
      </c>
      <c r="AY296" s="172" t="s">
        <v>123</v>
      </c>
    </row>
    <row r="297" spans="2:51" s="14" customFormat="1" ht="22.5" customHeight="1">
      <c r="B297" s="178"/>
      <c r="D297" s="186" t="s">
        <v>134</v>
      </c>
      <c r="E297" s="187" t="s">
        <v>3</v>
      </c>
      <c r="F297" s="188" t="s">
        <v>139</v>
      </c>
      <c r="H297" s="189">
        <v>6.9</v>
      </c>
      <c r="L297" s="164"/>
      <c r="M297" s="168"/>
      <c r="N297" s="169"/>
      <c r="O297" s="169"/>
      <c r="P297" s="169"/>
      <c r="Q297" s="169"/>
      <c r="R297" s="169"/>
      <c r="S297" s="169"/>
      <c r="T297" s="170"/>
      <c r="U297" s="12"/>
      <c r="V297" s="12"/>
      <c r="W297" s="12"/>
      <c r="AT297" s="185" t="s">
        <v>134</v>
      </c>
      <c r="AU297" s="185" t="s">
        <v>78</v>
      </c>
      <c r="AV297" s="14" t="s">
        <v>130</v>
      </c>
      <c r="AW297" s="14" t="s">
        <v>35</v>
      </c>
      <c r="AX297" s="14" t="s">
        <v>20</v>
      </c>
      <c r="AY297" s="185" t="s">
        <v>123</v>
      </c>
    </row>
    <row r="298" spans="2:65" s="1" customFormat="1" ht="22.5" customHeight="1">
      <c r="B298" s="143"/>
      <c r="C298" s="144" t="s">
        <v>283</v>
      </c>
      <c r="D298" s="144" t="s">
        <v>125</v>
      </c>
      <c r="E298" s="145" t="s">
        <v>284</v>
      </c>
      <c r="F298" s="146" t="s">
        <v>285</v>
      </c>
      <c r="G298" s="147" t="s">
        <v>182</v>
      </c>
      <c r="H298" s="148">
        <v>554.72</v>
      </c>
      <c r="I298" s="149"/>
      <c r="J298" s="149"/>
      <c r="K298" s="146" t="s">
        <v>129</v>
      </c>
      <c r="L298" s="157"/>
      <c r="M298" s="161"/>
      <c r="N298" s="162"/>
      <c r="O298" s="162"/>
      <c r="P298" s="162"/>
      <c r="Q298" s="162"/>
      <c r="R298" s="162"/>
      <c r="S298" s="162"/>
      <c r="T298" s="163"/>
      <c r="U298" s="11"/>
      <c r="V298" s="11"/>
      <c r="W298" s="11"/>
      <c r="AR298" s="18" t="s">
        <v>130</v>
      </c>
      <c r="AT298" s="18" t="s">
        <v>125</v>
      </c>
      <c r="AU298" s="18" t="s">
        <v>78</v>
      </c>
      <c r="AY298" s="18" t="s">
        <v>123</v>
      </c>
      <c r="BE298" s="154">
        <f>IF(N285="základní",J298,0)</f>
        <v>0</v>
      </c>
      <c r="BF298" s="154">
        <f>IF(N285="snížená",J298,0)</f>
        <v>0</v>
      </c>
      <c r="BG298" s="154">
        <f>IF(N285="zákl. přenesená",J298,0)</f>
        <v>0</v>
      </c>
      <c r="BH298" s="154">
        <f>IF(N285="sníž. přenesená",J298,0)</f>
        <v>0</v>
      </c>
      <c r="BI298" s="154">
        <f>IF(N285="nulová",J298,0)</f>
        <v>0</v>
      </c>
      <c r="BJ298" s="18" t="s">
        <v>20</v>
      </c>
      <c r="BK298" s="154">
        <f>ROUND(I298*H298,2)</f>
        <v>0</v>
      </c>
      <c r="BL298" s="18" t="s">
        <v>130</v>
      </c>
      <c r="BM298" s="18" t="s">
        <v>286</v>
      </c>
    </row>
    <row r="299" spans="2:47" s="1" customFormat="1" ht="30" customHeight="1">
      <c r="B299" s="32"/>
      <c r="D299" s="155" t="s">
        <v>132</v>
      </c>
      <c r="F299" s="156" t="s">
        <v>287</v>
      </c>
      <c r="L299" s="164"/>
      <c r="M299" s="168"/>
      <c r="N299" s="169"/>
      <c r="O299" s="169"/>
      <c r="P299" s="169"/>
      <c r="Q299" s="169"/>
      <c r="R299" s="169"/>
      <c r="S299" s="169"/>
      <c r="T299" s="170"/>
      <c r="U299" s="12"/>
      <c r="V299" s="12"/>
      <c r="W299" s="12"/>
      <c r="AT299" s="18" t="s">
        <v>132</v>
      </c>
      <c r="AU299" s="18" t="s">
        <v>78</v>
      </c>
    </row>
    <row r="300" spans="2:51" s="11" customFormat="1" ht="22.5" customHeight="1">
      <c r="B300" s="157"/>
      <c r="D300" s="155" t="s">
        <v>134</v>
      </c>
      <c r="E300" s="158" t="s">
        <v>3</v>
      </c>
      <c r="F300" s="159" t="s">
        <v>288</v>
      </c>
      <c r="H300" s="160" t="s">
        <v>3</v>
      </c>
      <c r="L300" s="157"/>
      <c r="M300" s="161"/>
      <c r="N300" s="162"/>
      <c r="O300" s="162"/>
      <c r="P300" s="162"/>
      <c r="Q300" s="162"/>
      <c r="R300" s="162"/>
      <c r="S300" s="162"/>
      <c r="T300" s="163"/>
      <c r="AT300" s="160" t="s">
        <v>134</v>
      </c>
      <c r="AU300" s="160" t="s">
        <v>78</v>
      </c>
      <c r="AV300" s="11" t="s">
        <v>20</v>
      </c>
      <c r="AW300" s="11" t="s">
        <v>35</v>
      </c>
      <c r="AX300" s="11" t="s">
        <v>71</v>
      </c>
      <c r="AY300" s="160" t="s">
        <v>123</v>
      </c>
    </row>
    <row r="301" spans="2:51" s="11" customFormat="1" ht="22.5" customHeight="1">
      <c r="B301" s="157"/>
      <c r="D301" s="155" t="s">
        <v>134</v>
      </c>
      <c r="E301" s="158" t="s">
        <v>3</v>
      </c>
      <c r="F301" s="159" t="s">
        <v>156</v>
      </c>
      <c r="H301" s="160" t="s">
        <v>3</v>
      </c>
      <c r="L301" s="164"/>
      <c r="M301" s="168"/>
      <c r="N301" s="169"/>
      <c r="O301" s="169"/>
      <c r="P301" s="169"/>
      <c r="Q301" s="169"/>
      <c r="R301" s="169"/>
      <c r="S301" s="169"/>
      <c r="T301" s="170"/>
      <c r="U301" s="12"/>
      <c r="V301" s="12"/>
      <c r="W301" s="12"/>
      <c r="AT301" s="160" t="s">
        <v>134</v>
      </c>
      <c r="AU301" s="160" t="s">
        <v>78</v>
      </c>
      <c r="AV301" s="11" t="s">
        <v>20</v>
      </c>
      <c r="AW301" s="11" t="s">
        <v>35</v>
      </c>
      <c r="AX301" s="11" t="s">
        <v>71</v>
      </c>
      <c r="AY301" s="160" t="s">
        <v>123</v>
      </c>
    </row>
    <row r="302" spans="2:51" s="11" customFormat="1" ht="22.5" customHeight="1">
      <c r="B302" s="157"/>
      <c r="D302" s="155" t="s">
        <v>134</v>
      </c>
      <c r="E302" s="158" t="s">
        <v>3</v>
      </c>
      <c r="F302" s="159" t="s">
        <v>157</v>
      </c>
      <c r="H302" s="160" t="s">
        <v>3</v>
      </c>
      <c r="L302" s="157"/>
      <c r="M302" s="161"/>
      <c r="N302" s="162"/>
      <c r="O302" s="162"/>
      <c r="P302" s="162"/>
      <c r="Q302" s="162"/>
      <c r="R302" s="162"/>
      <c r="S302" s="162"/>
      <c r="T302" s="163"/>
      <c r="AT302" s="160" t="s">
        <v>134</v>
      </c>
      <c r="AU302" s="160" t="s">
        <v>78</v>
      </c>
      <c r="AV302" s="11" t="s">
        <v>20</v>
      </c>
      <c r="AW302" s="11" t="s">
        <v>35</v>
      </c>
      <c r="AX302" s="11" t="s">
        <v>71</v>
      </c>
      <c r="AY302" s="160" t="s">
        <v>123</v>
      </c>
    </row>
    <row r="303" spans="2:51" s="11" customFormat="1" ht="22.5" customHeight="1">
      <c r="B303" s="157"/>
      <c r="D303" s="155" t="s">
        <v>134</v>
      </c>
      <c r="E303" s="158" t="s">
        <v>3</v>
      </c>
      <c r="F303" s="159" t="s">
        <v>158</v>
      </c>
      <c r="H303" s="160" t="s">
        <v>3</v>
      </c>
      <c r="L303" s="164"/>
      <c r="M303" s="168"/>
      <c r="N303" s="169"/>
      <c r="O303" s="169"/>
      <c r="P303" s="169"/>
      <c r="Q303" s="169"/>
      <c r="R303" s="169"/>
      <c r="S303" s="169"/>
      <c r="T303" s="170"/>
      <c r="U303" s="12"/>
      <c r="V303" s="12"/>
      <c r="W303" s="12"/>
      <c r="AT303" s="160" t="s">
        <v>134</v>
      </c>
      <c r="AU303" s="160" t="s">
        <v>78</v>
      </c>
      <c r="AV303" s="11" t="s">
        <v>20</v>
      </c>
      <c r="AW303" s="11" t="s">
        <v>35</v>
      </c>
      <c r="AX303" s="11" t="s">
        <v>71</v>
      </c>
      <c r="AY303" s="160" t="s">
        <v>123</v>
      </c>
    </row>
    <row r="304" spans="2:51" s="12" customFormat="1" ht="22.5" customHeight="1">
      <c r="B304" s="164"/>
      <c r="D304" s="155" t="s">
        <v>134</v>
      </c>
      <c r="E304" s="165" t="s">
        <v>3</v>
      </c>
      <c r="F304" s="166" t="s">
        <v>186</v>
      </c>
      <c r="H304" s="167">
        <v>123.5</v>
      </c>
      <c r="L304" s="157"/>
      <c r="M304" s="161"/>
      <c r="N304" s="162"/>
      <c r="O304" s="162"/>
      <c r="P304" s="162"/>
      <c r="Q304" s="162"/>
      <c r="R304" s="162"/>
      <c r="S304" s="162"/>
      <c r="T304" s="163"/>
      <c r="U304" s="11"/>
      <c r="V304" s="11"/>
      <c r="W304" s="11"/>
      <c r="AT304" s="165" t="s">
        <v>134</v>
      </c>
      <c r="AU304" s="165" t="s">
        <v>78</v>
      </c>
      <c r="AV304" s="12" t="s">
        <v>78</v>
      </c>
      <c r="AW304" s="12" t="s">
        <v>35</v>
      </c>
      <c r="AX304" s="12" t="s">
        <v>71</v>
      </c>
      <c r="AY304" s="165" t="s">
        <v>123</v>
      </c>
    </row>
    <row r="305" spans="2:51" s="11" customFormat="1" ht="22.5" customHeight="1">
      <c r="B305" s="157"/>
      <c r="D305" s="155" t="s">
        <v>134</v>
      </c>
      <c r="E305" s="158" t="s">
        <v>3</v>
      </c>
      <c r="F305" s="159" t="s">
        <v>160</v>
      </c>
      <c r="H305" s="160" t="s">
        <v>3</v>
      </c>
      <c r="L305" s="164"/>
      <c r="M305" s="168"/>
      <c r="N305" s="169"/>
      <c r="O305" s="169"/>
      <c r="P305" s="169"/>
      <c r="Q305" s="169"/>
      <c r="R305" s="169"/>
      <c r="S305" s="169"/>
      <c r="T305" s="170"/>
      <c r="U305" s="12"/>
      <c r="V305" s="12"/>
      <c r="W305" s="12"/>
      <c r="AT305" s="160" t="s">
        <v>134</v>
      </c>
      <c r="AU305" s="160" t="s">
        <v>78</v>
      </c>
      <c r="AV305" s="11" t="s">
        <v>20</v>
      </c>
      <c r="AW305" s="11" t="s">
        <v>35</v>
      </c>
      <c r="AX305" s="11" t="s">
        <v>71</v>
      </c>
      <c r="AY305" s="160" t="s">
        <v>123</v>
      </c>
    </row>
    <row r="306" spans="2:51" s="12" customFormat="1" ht="22.5" customHeight="1">
      <c r="B306" s="164"/>
      <c r="D306" s="155" t="s">
        <v>134</v>
      </c>
      <c r="E306" s="165" t="s">
        <v>3</v>
      </c>
      <c r="F306" s="166" t="s">
        <v>187</v>
      </c>
      <c r="H306" s="167">
        <v>41.02</v>
      </c>
      <c r="L306" s="157"/>
      <c r="M306" s="161"/>
      <c r="N306" s="162"/>
      <c r="O306" s="162"/>
      <c r="P306" s="162"/>
      <c r="Q306" s="162"/>
      <c r="R306" s="162"/>
      <c r="S306" s="162"/>
      <c r="T306" s="163"/>
      <c r="U306" s="11"/>
      <c r="V306" s="11"/>
      <c r="W306" s="11"/>
      <c r="AT306" s="165" t="s">
        <v>134</v>
      </c>
      <c r="AU306" s="165" t="s">
        <v>78</v>
      </c>
      <c r="AV306" s="12" t="s">
        <v>78</v>
      </c>
      <c r="AW306" s="12" t="s">
        <v>35</v>
      </c>
      <c r="AX306" s="12" t="s">
        <v>71</v>
      </c>
      <c r="AY306" s="165" t="s">
        <v>123</v>
      </c>
    </row>
    <row r="307" spans="2:51" s="11" customFormat="1" ht="22.5" customHeight="1">
      <c r="B307" s="157"/>
      <c r="D307" s="155" t="s">
        <v>134</v>
      </c>
      <c r="E307" s="158" t="s">
        <v>3</v>
      </c>
      <c r="F307" s="159" t="s">
        <v>162</v>
      </c>
      <c r="H307" s="160" t="s">
        <v>3</v>
      </c>
      <c r="L307" s="164"/>
      <c r="M307" s="168"/>
      <c r="N307" s="169"/>
      <c r="O307" s="169"/>
      <c r="P307" s="169"/>
      <c r="Q307" s="169"/>
      <c r="R307" s="169"/>
      <c r="S307" s="169"/>
      <c r="T307" s="170"/>
      <c r="U307" s="12"/>
      <c r="V307" s="12"/>
      <c r="W307" s="12"/>
      <c r="AT307" s="160" t="s">
        <v>134</v>
      </c>
      <c r="AU307" s="160" t="s">
        <v>78</v>
      </c>
      <c r="AV307" s="11" t="s">
        <v>20</v>
      </c>
      <c r="AW307" s="11" t="s">
        <v>35</v>
      </c>
      <c r="AX307" s="11" t="s">
        <v>71</v>
      </c>
      <c r="AY307" s="160" t="s">
        <v>123</v>
      </c>
    </row>
    <row r="308" spans="2:51" s="12" customFormat="1" ht="22.5" customHeight="1">
      <c r="B308" s="164"/>
      <c r="D308" s="155" t="s">
        <v>134</v>
      </c>
      <c r="E308" s="165" t="s">
        <v>3</v>
      </c>
      <c r="F308" s="166" t="s">
        <v>188</v>
      </c>
      <c r="H308" s="167">
        <v>7.2</v>
      </c>
      <c r="L308" s="157"/>
      <c r="M308" s="161"/>
      <c r="N308" s="162"/>
      <c r="O308" s="162"/>
      <c r="P308" s="162"/>
      <c r="Q308" s="162"/>
      <c r="R308" s="162"/>
      <c r="S308" s="162"/>
      <c r="T308" s="163"/>
      <c r="U308" s="11"/>
      <c r="V308" s="11"/>
      <c r="W308" s="11"/>
      <c r="AT308" s="165" t="s">
        <v>134</v>
      </c>
      <c r="AU308" s="165" t="s">
        <v>78</v>
      </c>
      <c r="AV308" s="12" t="s">
        <v>78</v>
      </c>
      <c r="AW308" s="12" t="s">
        <v>35</v>
      </c>
      <c r="AX308" s="12" t="s">
        <v>71</v>
      </c>
      <c r="AY308" s="165" t="s">
        <v>123</v>
      </c>
    </row>
    <row r="309" spans="2:51" s="11" customFormat="1" ht="22.5" customHeight="1">
      <c r="B309" s="157"/>
      <c r="D309" s="155" t="s">
        <v>134</v>
      </c>
      <c r="E309" s="158" t="s">
        <v>3</v>
      </c>
      <c r="F309" s="159" t="s">
        <v>164</v>
      </c>
      <c r="H309" s="160" t="s">
        <v>3</v>
      </c>
      <c r="L309" s="164"/>
      <c r="M309" s="168"/>
      <c r="N309" s="169"/>
      <c r="O309" s="169"/>
      <c r="P309" s="169"/>
      <c r="Q309" s="169"/>
      <c r="R309" s="169"/>
      <c r="S309" s="169"/>
      <c r="T309" s="170"/>
      <c r="U309" s="12"/>
      <c r="V309" s="12"/>
      <c r="W309" s="12"/>
      <c r="AT309" s="160" t="s">
        <v>134</v>
      </c>
      <c r="AU309" s="160" t="s">
        <v>78</v>
      </c>
      <c r="AV309" s="11" t="s">
        <v>20</v>
      </c>
      <c r="AW309" s="11" t="s">
        <v>35</v>
      </c>
      <c r="AX309" s="11" t="s">
        <v>71</v>
      </c>
      <c r="AY309" s="160" t="s">
        <v>123</v>
      </c>
    </row>
    <row r="310" spans="2:51" s="12" customFormat="1" ht="22.5" customHeight="1">
      <c r="B310" s="164"/>
      <c r="D310" s="155" t="s">
        <v>134</v>
      </c>
      <c r="E310" s="165" t="s">
        <v>3</v>
      </c>
      <c r="F310" s="166" t="s">
        <v>189</v>
      </c>
      <c r="H310" s="167">
        <v>8.4</v>
      </c>
      <c r="L310" s="157"/>
      <c r="M310" s="161"/>
      <c r="N310" s="162"/>
      <c r="O310" s="162"/>
      <c r="P310" s="162"/>
      <c r="Q310" s="162"/>
      <c r="R310" s="162"/>
      <c r="S310" s="162"/>
      <c r="T310" s="163"/>
      <c r="U310" s="11"/>
      <c r="V310" s="11"/>
      <c r="W310" s="11"/>
      <c r="AT310" s="165" t="s">
        <v>134</v>
      </c>
      <c r="AU310" s="165" t="s">
        <v>78</v>
      </c>
      <c r="AV310" s="12" t="s">
        <v>78</v>
      </c>
      <c r="AW310" s="12" t="s">
        <v>35</v>
      </c>
      <c r="AX310" s="12" t="s">
        <v>71</v>
      </c>
      <c r="AY310" s="165" t="s">
        <v>123</v>
      </c>
    </row>
    <row r="311" spans="2:51" s="11" customFormat="1" ht="22.5" customHeight="1">
      <c r="B311" s="157"/>
      <c r="D311" s="155" t="s">
        <v>134</v>
      </c>
      <c r="E311" s="158" t="s">
        <v>3</v>
      </c>
      <c r="F311" s="159" t="s">
        <v>166</v>
      </c>
      <c r="H311" s="160" t="s">
        <v>3</v>
      </c>
      <c r="L311" s="164"/>
      <c r="M311" s="168"/>
      <c r="N311" s="169"/>
      <c r="O311" s="169"/>
      <c r="P311" s="169"/>
      <c r="Q311" s="169"/>
      <c r="R311" s="169"/>
      <c r="S311" s="169"/>
      <c r="T311" s="170"/>
      <c r="U311" s="12"/>
      <c r="V311" s="12"/>
      <c r="W311" s="12"/>
      <c r="AT311" s="160" t="s">
        <v>134</v>
      </c>
      <c r="AU311" s="160" t="s">
        <v>78</v>
      </c>
      <c r="AV311" s="11" t="s">
        <v>20</v>
      </c>
      <c r="AW311" s="11" t="s">
        <v>35</v>
      </c>
      <c r="AX311" s="11" t="s">
        <v>71</v>
      </c>
      <c r="AY311" s="160" t="s">
        <v>123</v>
      </c>
    </row>
    <row r="312" spans="2:51" s="12" customFormat="1" ht="22.5" customHeight="1">
      <c r="B312" s="164"/>
      <c r="D312" s="155" t="s">
        <v>134</v>
      </c>
      <c r="E312" s="165" t="s">
        <v>3</v>
      </c>
      <c r="F312" s="166" t="s">
        <v>190</v>
      </c>
      <c r="H312" s="167">
        <v>9.18</v>
      </c>
      <c r="L312" s="171"/>
      <c r="M312" s="175"/>
      <c r="N312" s="176"/>
      <c r="O312" s="176"/>
      <c r="P312" s="176"/>
      <c r="Q312" s="176"/>
      <c r="R312" s="176"/>
      <c r="S312" s="176"/>
      <c r="T312" s="177"/>
      <c r="U312" s="13"/>
      <c r="V312" s="13"/>
      <c r="W312" s="13"/>
      <c r="AT312" s="165" t="s">
        <v>134</v>
      </c>
      <c r="AU312" s="165" t="s">
        <v>78</v>
      </c>
      <c r="AV312" s="12" t="s">
        <v>78</v>
      </c>
      <c r="AW312" s="12" t="s">
        <v>35</v>
      </c>
      <c r="AX312" s="12" t="s">
        <v>71</v>
      </c>
      <c r="AY312" s="165" t="s">
        <v>123</v>
      </c>
    </row>
    <row r="313" spans="2:51" s="11" customFormat="1" ht="22.5" customHeight="1">
      <c r="B313" s="157"/>
      <c r="D313" s="155" t="s">
        <v>134</v>
      </c>
      <c r="E313" s="158" t="s">
        <v>3</v>
      </c>
      <c r="F313" s="159" t="s">
        <v>168</v>
      </c>
      <c r="H313" s="160" t="s">
        <v>3</v>
      </c>
      <c r="L313" s="157"/>
      <c r="M313" s="161"/>
      <c r="N313" s="162"/>
      <c r="O313" s="162"/>
      <c r="P313" s="162"/>
      <c r="Q313" s="162"/>
      <c r="R313" s="162"/>
      <c r="S313" s="162"/>
      <c r="T313" s="163"/>
      <c r="AT313" s="160" t="s">
        <v>134</v>
      </c>
      <c r="AU313" s="160" t="s">
        <v>78</v>
      </c>
      <c r="AV313" s="11" t="s">
        <v>20</v>
      </c>
      <c r="AW313" s="11" t="s">
        <v>35</v>
      </c>
      <c r="AX313" s="11" t="s">
        <v>71</v>
      </c>
      <c r="AY313" s="160" t="s">
        <v>123</v>
      </c>
    </row>
    <row r="314" spans="2:51" s="12" customFormat="1" ht="22.5" customHeight="1">
      <c r="B314" s="164"/>
      <c r="D314" s="155" t="s">
        <v>134</v>
      </c>
      <c r="E314" s="165" t="s">
        <v>3</v>
      </c>
      <c r="F314" s="166" t="s">
        <v>191</v>
      </c>
      <c r="H314" s="167">
        <v>6.6</v>
      </c>
      <c r="L314" s="164"/>
      <c r="M314" s="168"/>
      <c r="N314" s="169"/>
      <c r="O314" s="169"/>
      <c r="P314" s="169"/>
      <c r="Q314" s="169"/>
      <c r="R314" s="169"/>
      <c r="S314" s="169"/>
      <c r="T314" s="170"/>
      <c r="AT314" s="165" t="s">
        <v>134</v>
      </c>
      <c r="AU314" s="165" t="s">
        <v>78</v>
      </c>
      <c r="AV314" s="12" t="s">
        <v>78</v>
      </c>
      <c r="AW314" s="12" t="s">
        <v>35</v>
      </c>
      <c r="AX314" s="12" t="s">
        <v>71</v>
      </c>
      <c r="AY314" s="165" t="s">
        <v>123</v>
      </c>
    </row>
    <row r="315" spans="2:51" s="11" customFormat="1" ht="22.5" customHeight="1">
      <c r="B315" s="157"/>
      <c r="D315" s="155" t="s">
        <v>134</v>
      </c>
      <c r="E315" s="158" t="s">
        <v>3</v>
      </c>
      <c r="F315" s="159" t="s">
        <v>170</v>
      </c>
      <c r="H315" s="160" t="s">
        <v>3</v>
      </c>
      <c r="L315" s="171"/>
      <c r="M315" s="175"/>
      <c r="N315" s="176"/>
      <c r="O315" s="176"/>
      <c r="P315" s="176"/>
      <c r="Q315" s="176"/>
      <c r="R315" s="176"/>
      <c r="S315" s="176"/>
      <c r="T315" s="177"/>
      <c r="U315" s="13"/>
      <c r="V315" s="13"/>
      <c r="W315" s="13"/>
      <c r="AT315" s="160" t="s">
        <v>134</v>
      </c>
      <c r="AU315" s="160" t="s">
        <v>78</v>
      </c>
      <c r="AV315" s="11" t="s">
        <v>20</v>
      </c>
      <c r="AW315" s="11" t="s">
        <v>35</v>
      </c>
      <c r="AX315" s="11" t="s">
        <v>71</v>
      </c>
      <c r="AY315" s="160" t="s">
        <v>123</v>
      </c>
    </row>
    <row r="316" spans="2:51" s="12" customFormat="1" ht="22.5" customHeight="1">
      <c r="B316" s="164"/>
      <c r="D316" s="155" t="s">
        <v>134</v>
      </c>
      <c r="E316" s="165" t="s">
        <v>3</v>
      </c>
      <c r="F316" s="166" t="s">
        <v>192</v>
      </c>
      <c r="H316" s="167">
        <v>8.4</v>
      </c>
      <c r="L316" s="178"/>
      <c r="M316" s="182"/>
      <c r="N316" s="183"/>
      <c r="O316" s="183"/>
      <c r="P316" s="183"/>
      <c r="Q316" s="183"/>
      <c r="R316" s="183"/>
      <c r="S316" s="183"/>
      <c r="T316" s="184"/>
      <c r="U316" s="14"/>
      <c r="V316" s="14"/>
      <c r="W316" s="14"/>
      <c r="AT316" s="165" t="s">
        <v>134</v>
      </c>
      <c r="AU316" s="165" t="s">
        <v>78</v>
      </c>
      <c r="AV316" s="12" t="s">
        <v>78</v>
      </c>
      <c r="AW316" s="12" t="s">
        <v>35</v>
      </c>
      <c r="AX316" s="12" t="s">
        <v>71</v>
      </c>
      <c r="AY316" s="165" t="s">
        <v>123</v>
      </c>
    </row>
    <row r="317" spans="2:51" s="11" customFormat="1" ht="22.5" customHeight="1">
      <c r="B317" s="157"/>
      <c r="D317" s="155" t="s">
        <v>134</v>
      </c>
      <c r="E317" s="158" t="s">
        <v>3</v>
      </c>
      <c r="F317" s="159" t="s">
        <v>172</v>
      </c>
      <c r="H317" s="160" t="s">
        <v>3</v>
      </c>
      <c r="L317" s="196"/>
      <c r="M317" s="197" t="s">
        <v>3</v>
      </c>
      <c r="N317" s="198" t="s">
        <v>42</v>
      </c>
      <c r="O317" s="152">
        <v>0</v>
      </c>
      <c r="P317" s="152">
        <f>O317*H330</f>
        <v>0</v>
      </c>
      <c r="Q317" s="152">
        <v>4E-05</v>
      </c>
      <c r="R317" s="152">
        <f>Q317*H330</f>
        <v>0.02562808</v>
      </c>
      <c r="S317" s="152">
        <v>0</v>
      </c>
      <c r="T317" s="153">
        <f>S317*H330</f>
        <v>0</v>
      </c>
      <c r="U317" s="1"/>
      <c r="V317" s="1"/>
      <c r="W317" s="1"/>
      <c r="AT317" s="160" t="s">
        <v>134</v>
      </c>
      <c r="AU317" s="160" t="s">
        <v>78</v>
      </c>
      <c r="AV317" s="11" t="s">
        <v>20</v>
      </c>
      <c r="AW317" s="11" t="s">
        <v>35</v>
      </c>
      <c r="AX317" s="11" t="s">
        <v>71</v>
      </c>
      <c r="AY317" s="160" t="s">
        <v>123</v>
      </c>
    </row>
    <row r="318" spans="2:51" s="12" customFormat="1" ht="22.5" customHeight="1">
      <c r="B318" s="164"/>
      <c r="D318" s="155" t="s">
        <v>134</v>
      </c>
      <c r="E318" s="165" t="s">
        <v>3</v>
      </c>
      <c r="F318" s="166" t="s">
        <v>193</v>
      </c>
      <c r="H318" s="167">
        <v>3.6</v>
      </c>
      <c r="L318" s="32"/>
      <c r="M318" s="61"/>
      <c r="N318" s="33"/>
      <c r="O318" s="33"/>
      <c r="P318" s="33"/>
      <c r="Q318" s="33"/>
      <c r="R318" s="33"/>
      <c r="S318" s="33"/>
      <c r="T318" s="62"/>
      <c r="U318" s="1"/>
      <c r="V318" s="1"/>
      <c r="W318" s="1"/>
      <c r="AT318" s="165" t="s">
        <v>134</v>
      </c>
      <c r="AU318" s="165" t="s">
        <v>78</v>
      </c>
      <c r="AV318" s="12" t="s">
        <v>78</v>
      </c>
      <c r="AW318" s="12" t="s">
        <v>35</v>
      </c>
      <c r="AX318" s="12" t="s">
        <v>71</v>
      </c>
      <c r="AY318" s="165" t="s">
        <v>123</v>
      </c>
    </row>
    <row r="319" spans="2:51" s="11" customFormat="1" ht="22.5" customHeight="1">
      <c r="B319" s="157"/>
      <c r="D319" s="155" t="s">
        <v>134</v>
      </c>
      <c r="E319" s="158" t="s">
        <v>3</v>
      </c>
      <c r="F319" s="159" t="s">
        <v>174</v>
      </c>
      <c r="H319" s="160" t="s">
        <v>3</v>
      </c>
      <c r="L319" s="32"/>
      <c r="M319" s="61"/>
      <c r="N319" s="33"/>
      <c r="O319" s="33"/>
      <c r="P319" s="33"/>
      <c r="Q319" s="33"/>
      <c r="R319" s="33"/>
      <c r="S319" s="33"/>
      <c r="T319" s="62"/>
      <c r="U319" s="1"/>
      <c r="V319" s="1"/>
      <c r="W319" s="1"/>
      <c r="AT319" s="160" t="s">
        <v>134</v>
      </c>
      <c r="AU319" s="160" t="s">
        <v>78</v>
      </c>
      <c r="AV319" s="11" t="s">
        <v>20</v>
      </c>
      <c r="AW319" s="11" t="s">
        <v>35</v>
      </c>
      <c r="AX319" s="11" t="s">
        <v>71</v>
      </c>
      <c r="AY319" s="160" t="s">
        <v>123</v>
      </c>
    </row>
    <row r="320" spans="2:51" s="12" customFormat="1" ht="22.5" customHeight="1">
      <c r="B320" s="164"/>
      <c r="D320" s="155" t="s">
        <v>134</v>
      </c>
      <c r="E320" s="165" t="s">
        <v>3</v>
      </c>
      <c r="F320" s="166" t="s">
        <v>194</v>
      </c>
      <c r="H320" s="167">
        <v>4.26</v>
      </c>
      <c r="L320" s="157"/>
      <c r="M320" s="161"/>
      <c r="N320" s="162"/>
      <c r="O320" s="162"/>
      <c r="P320" s="162"/>
      <c r="Q320" s="162"/>
      <c r="R320" s="162"/>
      <c r="S320" s="162"/>
      <c r="T320" s="163"/>
      <c r="U320" s="11"/>
      <c r="V320" s="11"/>
      <c r="W320" s="11"/>
      <c r="AT320" s="165" t="s">
        <v>134</v>
      </c>
      <c r="AU320" s="165" t="s">
        <v>78</v>
      </c>
      <c r="AV320" s="12" t="s">
        <v>78</v>
      </c>
      <c r="AW320" s="12" t="s">
        <v>35</v>
      </c>
      <c r="AX320" s="12" t="s">
        <v>71</v>
      </c>
      <c r="AY320" s="165" t="s">
        <v>123</v>
      </c>
    </row>
    <row r="321" spans="2:51" s="11" customFormat="1" ht="22.5" customHeight="1">
      <c r="B321" s="157"/>
      <c r="D321" s="155" t="s">
        <v>134</v>
      </c>
      <c r="E321" s="158" t="s">
        <v>3</v>
      </c>
      <c r="F321" s="159" t="s">
        <v>176</v>
      </c>
      <c r="H321" s="160" t="s">
        <v>3</v>
      </c>
      <c r="L321" s="164"/>
      <c r="M321" s="168"/>
      <c r="N321" s="169"/>
      <c r="O321" s="169"/>
      <c r="P321" s="169"/>
      <c r="Q321" s="169"/>
      <c r="R321" s="169"/>
      <c r="S321" s="169"/>
      <c r="T321" s="170"/>
      <c r="U321" s="12"/>
      <c r="V321" s="12"/>
      <c r="W321" s="12"/>
      <c r="AT321" s="160" t="s">
        <v>134</v>
      </c>
      <c r="AU321" s="160" t="s">
        <v>78</v>
      </c>
      <c r="AV321" s="11" t="s">
        <v>20</v>
      </c>
      <c r="AW321" s="11" t="s">
        <v>35</v>
      </c>
      <c r="AX321" s="11" t="s">
        <v>71</v>
      </c>
      <c r="AY321" s="160" t="s">
        <v>123</v>
      </c>
    </row>
    <row r="322" spans="2:51" s="12" customFormat="1" ht="22.5" customHeight="1">
      <c r="B322" s="164"/>
      <c r="D322" s="155" t="s">
        <v>134</v>
      </c>
      <c r="E322" s="165" t="s">
        <v>3</v>
      </c>
      <c r="F322" s="166" t="s">
        <v>195</v>
      </c>
      <c r="H322" s="167">
        <v>17.2</v>
      </c>
      <c r="L322" s="171"/>
      <c r="M322" s="175"/>
      <c r="N322" s="176"/>
      <c r="O322" s="176"/>
      <c r="P322" s="176"/>
      <c r="Q322" s="176"/>
      <c r="R322" s="176"/>
      <c r="S322" s="176"/>
      <c r="T322" s="177"/>
      <c r="U322" s="13"/>
      <c r="V322" s="13"/>
      <c r="W322" s="13"/>
      <c r="AT322" s="165" t="s">
        <v>134</v>
      </c>
      <c r="AU322" s="165" t="s">
        <v>78</v>
      </c>
      <c r="AV322" s="12" t="s">
        <v>78</v>
      </c>
      <c r="AW322" s="12" t="s">
        <v>35</v>
      </c>
      <c r="AX322" s="12" t="s">
        <v>71</v>
      </c>
      <c r="AY322" s="165" t="s">
        <v>123</v>
      </c>
    </row>
    <row r="323" spans="2:51" s="11" customFormat="1" ht="22.5" customHeight="1">
      <c r="B323" s="157"/>
      <c r="D323" s="155" t="s">
        <v>134</v>
      </c>
      <c r="E323" s="158" t="s">
        <v>3</v>
      </c>
      <c r="F323" s="159" t="s">
        <v>178</v>
      </c>
      <c r="H323" s="160" t="s">
        <v>3</v>
      </c>
      <c r="L323" s="178"/>
      <c r="M323" s="182"/>
      <c r="N323" s="183"/>
      <c r="O323" s="183"/>
      <c r="P323" s="183"/>
      <c r="Q323" s="183"/>
      <c r="R323" s="183"/>
      <c r="S323" s="183"/>
      <c r="T323" s="184"/>
      <c r="U323" s="14"/>
      <c r="V323" s="14"/>
      <c r="W323" s="14"/>
      <c r="AT323" s="160" t="s">
        <v>134</v>
      </c>
      <c r="AU323" s="160" t="s">
        <v>78</v>
      </c>
      <c r="AV323" s="11" t="s">
        <v>20</v>
      </c>
      <c r="AW323" s="11" t="s">
        <v>35</v>
      </c>
      <c r="AX323" s="11" t="s">
        <v>71</v>
      </c>
      <c r="AY323" s="160" t="s">
        <v>123</v>
      </c>
    </row>
    <row r="324" spans="2:51" s="12" customFormat="1" ht="22.5" customHeight="1">
      <c r="B324" s="164"/>
      <c r="D324" s="155" t="s">
        <v>134</v>
      </c>
      <c r="E324" s="165" t="s">
        <v>3</v>
      </c>
      <c r="F324" s="166" t="s">
        <v>196</v>
      </c>
      <c r="H324" s="167">
        <v>48</v>
      </c>
      <c r="L324" s="164"/>
      <c r="M324" s="168"/>
      <c r="N324" s="169"/>
      <c r="O324" s="169"/>
      <c r="P324" s="169"/>
      <c r="Q324" s="169"/>
      <c r="R324" s="169"/>
      <c r="S324" s="169"/>
      <c r="T324" s="170"/>
      <c r="AT324" s="165" t="s">
        <v>134</v>
      </c>
      <c r="AU324" s="165" t="s">
        <v>78</v>
      </c>
      <c r="AV324" s="12" t="s">
        <v>78</v>
      </c>
      <c r="AW324" s="12" t="s">
        <v>35</v>
      </c>
      <c r="AX324" s="12" t="s">
        <v>71</v>
      </c>
      <c r="AY324" s="165" t="s">
        <v>123</v>
      </c>
    </row>
    <row r="325" spans="2:51" s="13" customFormat="1" ht="22.5" customHeight="1">
      <c r="B325" s="171"/>
      <c r="D325" s="155" t="s">
        <v>134</v>
      </c>
      <c r="E325" s="172" t="s">
        <v>3</v>
      </c>
      <c r="F325" s="173" t="s">
        <v>138</v>
      </c>
      <c r="H325" s="174">
        <v>277.36</v>
      </c>
      <c r="L325" s="32"/>
      <c r="M325" s="150" t="s">
        <v>3</v>
      </c>
      <c r="N325" s="151" t="s">
        <v>42</v>
      </c>
      <c r="O325" s="152">
        <v>1.02</v>
      </c>
      <c r="P325" s="152">
        <f>O325*H338</f>
        <v>28.9986</v>
      </c>
      <c r="Q325" s="152">
        <v>0.00825</v>
      </c>
      <c r="R325" s="152">
        <f>Q325*H338</f>
        <v>0.23454750000000002</v>
      </c>
      <c r="S325" s="152">
        <v>0</v>
      </c>
      <c r="T325" s="153">
        <f>S325*H338</f>
        <v>0</v>
      </c>
      <c r="U325" s="1"/>
      <c r="V325" s="1"/>
      <c r="W325" s="1"/>
      <c r="AT325" s="172" t="s">
        <v>134</v>
      </c>
      <c r="AU325" s="172" t="s">
        <v>78</v>
      </c>
      <c r="AV325" s="13" t="s">
        <v>81</v>
      </c>
      <c r="AW325" s="13" t="s">
        <v>35</v>
      </c>
      <c r="AX325" s="13" t="s">
        <v>71</v>
      </c>
      <c r="AY325" s="172" t="s">
        <v>123</v>
      </c>
    </row>
    <row r="326" spans="2:51" s="11" customFormat="1" ht="22.5" customHeight="1">
      <c r="B326" s="157"/>
      <c r="D326" s="155" t="s">
        <v>134</v>
      </c>
      <c r="E326" s="158" t="s">
        <v>3</v>
      </c>
      <c r="F326" s="159" t="s">
        <v>289</v>
      </c>
      <c r="H326" s="160" t="s">
        <v>3</v>
      </c>
      <c r="L326" s="32"/>
      <c r="M326" s="61"/>
      <c r="N326" s="33"/>
      <c r="O326" s="33"/>
      <c r="P326" s="33"/>
      <c r="Q326" s="33"/>
      <c r="R326" s="33"/>
      <c r="S326" s="33"/>
      <c r="T326" s="62"/>
      <c r="U326" s="1"/>
      <c r="V326" s="1"/>
      <c r="W326" s="1"/>
      <c r="AT326" s="160" t="s">
        <v>134</v>
      </c>
      <c r="AU326" s="160" t="s">
        <v>78</v>
      </c>
      <c r="AV326" s="11" t="s">
        <v>20</v>
      </c>
      <c r="AW326" s="11" t="s">
        <v>35</v>
      </c>
      <c r="AX326" s="11" t="s">
        <v>71</v>
      </c>
      <c r="AY326" s="160" t="s">
        <v>123</v>
      </c>
    </row>
    <row r="327" spans="2:51" s="12" customFormat="1" ht="22.5" customHeight="1">
      <c r="B327" s="164"/>
      <c r="D327" s="155" t="s">
        <v>134</v>
      </c>
      <c r="E327" s="165" t="s">
        <v>3</v>
      </c>
      <c r="F327" s="166" t="s">
        <v>290</v>
      </c>
      <c r="H327" s="167">
        <v>277.36</v>
      </c>
      <c r="L327" s="157"/>
      <c r="M327" s="161"/>
      <c r="N327" s="162"/>
      <c r="O327" s="162"/>
      <c r="P327" s="162"/>
      <c r="Q327" s="162"/>
      <c r="R327" s="162"/>
      <c r="S327" s="162"/>
      <c r="T327" s="163"/>
      <c r="U327" s="11"/>
      <c r="V327" s="11"/>
      <c r="W327" s="11"/>
      <c r="AT327" s="165" t="s">
        <v>134</v>
      </c>
      <c r="AU327" s="165" t="s">
        <v>78</v>
      </c>
      <c r="AV327" s="12" t="s">
        <v>78</v>
      </c>
      <c r="AW327" s="12" t="s">
        <v>35</v>
      </c>
      <c r="AX327" s="12" t="s">
        <v>71</v>
      </c>
      <c r="AY327" s="165" t="s">
        <v>123</v>
      </c>
    </row>
    <row r="328" spans="2:51" s="13" customFormat="1" ht="22.5" customHeight="1">
      <c r="B328" s="171"/>
      <c r="D328" s="155" t="s">
        <v>134</v>
      </c>
      <c r="E328" s="172" t="s">
        <v>3</v>
      </c>
      <c r="F328" s="173" t="s">
        <v>138</v>
      </c>
      <c r="H328" s="174">
        <v>277.36</v>
      </c>
      <c r="L328" s="157"/>
      <c r="M328" s="161"/>
      <c r="N328" s="162"/>
      <c r="O328" s="162"/>
      <c r="P328" s="162"/>
      <c r="Q328" s="162"/>
      <c r="R328" s="162"/>
      <c r="S328" s="162"/>
      <c r="T328" s="163"/>
      <c r="U328" s="11"/>
      <c r="V328" s="11"/>
      <c r="W328" s="11"/>
      <c r="AT328" s="172" t="s">
        <v>134</v>
      </c>
      <c r="AU328" s="172" t="s">
        <v>78</v>
      </c>
      <c r="AV328" s="13" t="s">
        <v>81</v>
      </c>
      <c r="AW328" s="13" t="s">
        <v>35</v>
      </c>
      <c r="AX328" s="13" t="s">
        <v>71</v>
      </c>
      <c r="AY328" s="172" t="s">
        <v>123</v>
      </c>
    </row>
    <row r="329" spans="2:51" s="14" customFormat="1" ht="22.5" customHeight="1">
      <c r="B329" s="178"/>
      <c r="D329" s="186" t="s">
        <v>134</v>
      </c>
      <c r="E329" s="187" t="s">
        <v>3</v>
      </c>
      <c r="F329" s="188" t="s">
        <v>139</v>
      </c>
      <c r="H329" s="189">
        <v>554.72</v>
      </c>
      <c r="L329" s="164"/>
      <c r="M329" s="168"/>
      <c r="N329" s="169"/>
      <c r="O329" s="169"/>
      <c r="P329" s="169"/>
      <c r="Q329" s="169"/>
      <c r="R329" s="169"/>
      <c r="S329" s="169"/>
      <c r="T329" s="170"/>
      <c r="U329" s="12"/>
      <c r="V329" s="12"/>
      <c r="W329" s="12"/>
      <c r="AT329" s="185" t="s">
        <v>134</v>
      </c>
      <c r="AU329" s="185" t="s">
        <v>78</v>
      </c>
      <c r="AV329" s="14" t="s">
        <v>130</v>
      </c>
      <c r="AW329" s="14" t="s">
        <v>35</v>
      </c>
      <c r="AX329" s="14" t="s">
        <v>20</v>
      </c>
      <c r="AY329" s="185" t="s">
        <v>123</v>
      </c>
    </row>
    <row r="330" spans="2:65" s="1" customFormat="1" ht="22.5" customHeight="1">
      <c r="B330" s="143"/>
      <c r="C330" s="190" t="s">
        <v>291</v>
      </c>
      <c r="D330" s="190" t="s">
        <v>220</v>
      </c>
      <c r="E330" s="191" t="s">
        <v>292</v>
      </c>
      <c r="F330" s="192" t="s">
        <v>293</v>
      </c>
      <c r="G330" s="193" t="s">
        <v>182</v>
      </c>
      <c r="H330" s="194">
        <v>640.702</v>
      </c>
      <c r="I330" s="195"/>
      <c r="J330" s="195"/>
      <c r="K330" s="192" t="s">
        <v>129</v>
      </c>
      <c r="L330" s="171"/>
      <c r="M330" s="175"/>
      <c r="N330" s="176"/>
      <c r="O330" s="176"/>
      <c r="P330" s="176"/>
      <c r="Q330" s="176"/>
      <c r="R330" s="176"/>
      <c r="S330" s="176"/>
      <c r="T330" s="177"/>
      <c r="U330" s="13"/>
      <c r="V330" s="13"/>
      <c r="W330" s="13"/>
      <c r="AR330" s="18" t="s">
        <v>219</v>
      </c>
      <c r="AT330" s="18" t="s">
        <v>220</v>
      </c>
      <c r="AU330" s="18" t="s">
        <v>78</v>
      </c>
      <c r="AY330" s="18" t="s">
        <v>123</v>
      </c>
      <c r="BE330" s="154">
        <f>IF(N317="základní",J330,0)</f>
        <v>0</v>
      </c>
      <c r="BF330" s="154">
        <f>IF(N317="snížená",J330,0)</f>
        <v>0</v>
      </c>
      <c r="BG330" s="154">
        <f>IF(N317="zákl. přenesená",J330,0)</f>
        <v>0</v>
      </c>
      <c r="BH330" s="154">
        <f>IF(N317="sníž. přenesená",J330,0)</f>
        <v>0</v>
      </c>
      <c r="BI330" s="154">
        <f>IF(N317="nulová",J330,0)</f>
        <v>0</v>
      </c>
      <c r="BJ330" s="18" t="s">
        <v>20</v>
      </c>
      <c r="BK330" s="154">
        <f>ROUND(I330*H330,2)</f>
        <v>0</v>
      </c>
      <c r="BL330" s="18" t="s">
        <v>130</v>
      </c>
      <c r="BM330" s="18" t="s">
        <v>294</v>
      </c>
    </row>
    <row r="331" spans="2:47" s="1" customFormat="1" ht="30" customHeight="1">
      <c r="B331" s="32"/>
      <c r="D331" s="155" t="s">
        <v>132</v>
      </c>
      <c r="F331" s="156" t="s">
        <v>295</v>
      </c>
      <c r="L331" s="178"/>
      <c r="M331" s="182"/>
      <c r="N331" s="183"/>
      <c r="O331" s="183"/>
      <c r="P331" s="183"/>
      <c r="Q331" s="183"/>
      <c r="R331" s="183"/>
      <c r="S331" s="183"/>
      <c r="T331" s="184"/>
      <c r="U331" s="14"/>
      <c r="V331" s="14"/>
      <c r="W331" s="14"/>
      <c r="AT331" s="18" t="s">
        <v>132</v>
      </c>
      <c r="AU331" s="18" t="s">
        <v>78</v>
      </c>
    </row>
    <row r="332" spans="2:47" s="1" customFormat="1" ht="30" customHeight="1">
      <c r="B332" s="32"/>
      <c r="D332" s="155" t="s">
        <v>296</v>
      </c>
      <c r="F332" s="201" t="s">
        <v>297</v>
      </c>
      <c r="L332" s="196"/>
      <c r="M332" s="197" t="s">
        <v>3</v>
      </c>
      <c r="N332" s="198" t="s">
        <v>42</v>
      </c>
      <c r="O332" s="152">
        <v>0</v>
      </c>
      <c r="P332" s="152">
        <f>O332*H345</f>
        <v>0</v>
      </c>
      <c r="Q332" s="152">
        <v>0.0024</v>
      </c>
      <c r="R332" s="152">
        <f>Q332*H345</f>
        <v>0.07505519999999999</v>
      </c>
      <c r="S332" s="152">
        <v>0</v>
      </c>
      <c r="T332" s="153">
        <f>S332*H345</f>
        <v>0</v>
      </c>
      <c r="AT332" s="18" t="s">
        <v>296</v>
      </c>
      <c r="AU332" s="18" t="s">
        <v>78</v>
      </c>
    </row>
    <row r="333" spans="2:51" s="11" customFormat="1" ht="22.5" customHeight="1">
      <c r="B333" s="157"/>
      <c r="D333" s="155" t="s">
        <v>134</v>
      </c>
      <c r="E333" s="158" t="s">
        <v>3</v>
      </c>
      <c r="F333" s="159" t="s">
        <v>224</v>
      </c>
      <c r="H333" s="160" t="s">
        <v>3</v>
      </c>
      <c r="L333" s="32"/>
      <c r="M333" s="61"/>
      <c r="N333" s="33"/>
      <c r="O333" s="33"/>
      <c r="P333" s="33"/>
      <c r="Q333" s="33"/>
      <c r="R333" s="33"/>
      <c r="S333" s="33"/>
      <c r="T333" s="62"/>
      <c r="U333" s="1"/>
      <c r="V333" s="1"/>
      <c r="W333" s="1"/>
      <c r="AT333" s="160" t="s">
        <v>134</v>
      </c>
      <c r="AU333" s="160" t="s">
        <v>78</v>
      </c>
      <c r="AV333" s="11" t="s">
        <v>20</v>
      </c>
      <c r="AW333" s="11" t="s">
        <v>35</v>
      </c>
      <c r="AX333" s="11" t="s">
        <v>71</v>
      </c>
      <c r="AY333" s="160" t="s">
        <v>123</v>
      </c>
    </row>
    <row r="334" spans="2:51" s="12" customFormat="1" ht="22.5" customHeight="1">
      <c r="B334" s="164"/>
      <c r="D334" s="155" t="s">
        <v>134</v>
      </c>
      <c r="E334" s="165" t="s">
        <v>3</v>
      </c>
      <c r="F334" s="166" t="s">
        <v>298</v>
      </c>
      <c r="H334" s="167">
        <v>610.192</v>
      </c>
      <c r="L334" s="157"/>
      <c r="M334" s="161"/>
      <c r="N334" s="162"/>
      <c r="O334" s="162"/>
      <c r="P334" s="162"/>
      <c r="Q334" s="162"/>
      <c r="R334" s="162"/>
      <c r="S334" s="162"/>
      <c r="T334" s="163"/>
      <c r="U334" s="11"/>
      <c r="V334" s="11"/>
      <c r="W334" s="11"/>
      <c r="AT334" s="165" t="s">
        <v>134</v>
      </c>
      <c r="AU334" s="165" t="s">
        <v>78</v>
      </c>
      <c r="AV334" s="12" t="s">
        <v>78</v>
      </c>
      <c r="AW334" s="12" t="s">
        <v>35</v>
      </c>
      <c r="AX334" s="12" t="s">
        <v>71</v>
      </c>
      <c r="AY334" s="165" t="s">
        <v>123</v>
      </c>
    </row>
    <row r="335" spans="2:51" s="13" customFormat="1" ht="22.5" customHeight="1">
      <c r="B335" s="171"/>
      <c r="D335" s="155" t="s">
        <v>134</v>
      </c>
      <c r="E335" s="172" t="s">
        <v>3</v>
      </c>
      <c r="F335" s="173" t="s">
        <v>138</v>
      </c>
      <c r="H335" s="174">
        <v>610.192</v>
      </c>
      <c r="L335" s="164"/>
      <c r="M335" s="168"/>
      <c r="N335" s="169"/>
      <c r="O335" s="169"/>
      <c r="P335" s="169"/>
      <c r="Q335" s="169"/>
      <c r="R335" s="169"/>
      <c r="S335" s="169"/>
      <c r="T335" s="170"/>
      <c r="U335" s="12"/>
      <c r="V335" s="12"/>
      <c r="W335" s="12"/>
      <c r="AT335" s="172" t="s">
        <v>134</v>
      </c>
      <c r="AU335" s="172" t="s">
        <v>78</v>
      </c>
      <c r="AV335" s="13" t="s">
        <v>81</v>
      </c>
      <c r="AW335" s="13" t="s">
        <v>35</v>
      </c>
      <c r="AX335" s="13" t="s">
        <v>71</v>
      </c>
      <c r="AY335" s="172" t="s">
        <v>123</v>
      </c>
    </row>
    <row r="336" spans="2:51" s="14" customFormat="1" ht="22.5" customHeight="1">
      <c r="B336" s="178"/>
      <c r="D336" s="155" t="s">
        <v>134</v>
      </c>
      <c r="E336" s="179" t="s">
        <v>3</v>
      </c>
      <c r="F336" s="180" t="s">
        <v>139</v>
      </c>
      <c r="H336" s="181">
        <v>610.192</v>
      </c>
      <c r="L336" s="171"/>
      <c r="M336" s="175"/>
      <c r="N336" s="176"/>
      <c r="O336" s="176"/>
      <c r="P336" s="176"/>
      <c r="Q336" s="176"/>
      <c r="R336" s="176"/>
      <c r="S336" s="176"/>
      <c r="T336" s="177"/>
      <c r="U336" s="13"/>
      <c r="V336" s="13"/>
      <c r="W336" s="13"/>
      <c r="AT336" s="185" t="s">
        <v>134</v>
      </c>
      <c r="AU336" s="185" t="s">
        <v>78</v>
      </c>
      <c r="AV336" s="14" t="s">
        <v>130</v>
      </c>
      <c r="AW336" s="14" t="s">
        <v>35</v>
      </c>
      <c r="AX336" s="14" t="s">
        <v>20</v>
      </c>
      <c r="AY336" s="185" t="s">
        <v>123</v>
      </c>
    </row>
    <row r="337" spans="2:51" s="12" customFormat="1" ht="22.5" customHeight="1">
      <c r="B337" s="164"/>
      <c r="D337" s="186" t="s">
        <v>134</v>
      </c>
      <c r="F337" s="199" t="s">
        <v>299</v>
      </c>
      <c r="H337" s="200">
        <v>640.702</v>
      </c>
      <c r="L337" s="178"/>
      <c r="M337" s="182"/>
      <c r="N337" s="183"/>
      <c r="O337" s="183"/>
      <c r="P337" s="183"/>
      <c r="Q337" s="183"/>
      <c r="R337" s="183"/>
      <c r="S337" s="183"/>
      <c r="T337" s="184"/>
      <c r="U337" s="14"/>
      <c r="V337" s="14"/>
      <c r="W337" s="14"/>
      <c r="AT337" s="165" t="s">
        <v>134</v>
      </c>
      <c r="AU337" s="165" t="s">
        <v>78</v>
      </c>
      <c r="AV337" s="12" t="s">
        <v>78</v>
      </c>
      <c r="AW337" s="12" t="s">
        <v>4</v>
      </c>
      <c r="AX337" s="12" t="s">
        <v>20</v>
      </c>
      <c r="AY337" s="165" t="s">
        <v>123</v>
      </c>
    </row>
    <row r="338" spans="2:65" s="1" customFormat="1" ht="22.5" customHeight="1">
      <c r="B338" s="143"/>
      <c r="C338" s="144" t="s">
        <v>9</v>
      </c>
      <c r="D338" s="144" t="s">
        <v>125</v>
      </c>
      <c r="E338" s="145" t="s">
        <v>300</v>
      </c>
      <c r="F338" s="146" t="s">
        <v>301</v>
      </c>
      <c r="G338" s="147" t="s">
        <v>152</v>
      </c>
      <c r="H338" s="148">
        <v>28.43</v>
      </c>
      <c r="I338" s="149"/>
      <c r="J338" s="149"/>
      <c r="K338" s="146" t="s">
        <v>129</v>
      </c>
      <c r="L338" s="221" t="s">
        <v>1267</v>
      </c>
      <c r="M338" s="234" t="s">
        <v>3</v>
      </c>
      <c r="N338" s="235" t="s">
        <v>42</v>
      </c>
      <c r="O338" s="236">
        <v>1.06</v>
      </c>
      <c r="P338" s="236">
        <f>O338*H351</f>
        <v>674.07626</v>
      </c>
      <c r="Q338" s="236">
        <v>0.0085</v>
      </c>
      <c r="R338" s="236">
        <f>Q338*H351</f>
        <v>5.4053285</v>
      </c>
      <c r="S338" s="236">
        <v>0</v>
      </c>
      <c r="T338" s="237">
        <f>S338*H351</f>
        <v>0</v>
      </c>
      <c r="U338" s="225"/>
      <c r="V338" s="225"/>
      <c r="W338" s="225"/>
      <c r="AR338" s="18" t="s">
        <v>130</v>
      </c>
      <c r="AT338" s="18" t="s">
        <v>125</v>
      </c>
      <c r="AU338" s="18" t="s">
        <v>78</v>
      </c>
      <c r="AY338" s="18" t="s">
        <v>123</v>
      </c>
      <c r="BE338" s="154">
        <f>IF(N325="základní",J338,0)</f>
        <v>0</v>
      </c>
      <c r="BF338" s="154">
        <f>IF(N325="snížená",J338,0)</f>
        <v>0</v>
      </c>
      <c r="BG338" s="154">
        <f>IF(N325="zákl. přenesená",J338,0)</f>
        <v>0</v>
      </c>
      <c r="BH338" s="154">
        <f>IF(N325="sníž. přenesená",J338,0)</f>
        <v>0</v>
      </c>
      <c r="BI338" s="154">
        <f>IF(N325="nulová",J338,0)</f>
        <v>0</v>
      </c>
      <c r="BJ338" s="18" t="s">
        <v>20</v>
      </c>
      <c r="BK338" s="154">
        <f>ROUND(I338*H338,2)</f>
        <v>0</v>
      </c>
      <c r="BL338" s="18" t="s">
        <v>130</v>
      </c>
      <c r="BM338" s="18" t="s">
        <v>302</v>
      </c>
    </row>
    <row r="339" spans="2:47" s="1" customFormat="1" ht="30" customHeight="1">
      <c r="B339" s="32"/>
      <c r="D339" s="155" t="s">
        <v>132</v>
      </c>
      <c r="F339" s="156" t="s">
        <v>303</v>
      </c>
      <c r="L339" s="32"/>
      <c r="M339" s="61"/>
      <c r="N339" s="33"/>
      <c r="O339" s="33"/>
      <c r="P339" s="33"/>
      <c r="Q339" s="33"/>
      <c r="R339" s="33"/>
      <c r="S339" s="33"/>
      <c r="T339" s="62"/>
      <c r="AT339" s="18" t="s">
        <v>132</v>
      </c>
      <c r="AU339" s="18" t="s">
        <v>78</v>
      </c>
    </row>
    <row r="340" spans="2:51" s="11" customFormat="1" ht="22.5" customHeight="1">
      <c r="B340" s="157"/>
      <c r="D340" s="155" t="s">
        <v>134</v>
      </c>
      <c r="E340" s="158" t="s">
        <v>3</v>
      </c>
      <c r="F340" s="159" t="s">
        <v>304</v>
      </c>
      <c r="H340" s="160" t="s">
        <v>3</v>
      </c>
      <c r="L340" s="157"/>
      <c r="M340" s="161"/>
      <c r="N340" s="162"/>
      <c r="O340" s="162"/>
      <c r="P340" s="162"/>
      <c r="Q340" s="162"/>
      <c r="R340" s="162"/>
      <c r="S340" s="162"/>
      <c r="T340" s="163"/>
      <c r="AT340" s="160" t="s">
        <v>134</v>
      </c>
      <c r="AU340" s="160" t="s">
        <v>78</v>
      </c>
      <c r="AV340" s="11" t="s">
        <v>20</v>
      </c>
      <c r="AW340" s="11" t="s">
        <v>35</v>
      </c>
      <c r="AX340" s="11" t="s">
        <v>71</v>
      </c>
      <c r="AY340" s="160" t="s">
        <v>123</v>
      </c>
    </row>
    <row r="341" spans="2:51" s="11" customFormat="1" ht="22.5" customHeight="1">
      <c r="B341" s="157"/>
      <c r="D341" s="155" t="s">
        <v>134</v>
      </c>
      <c r="E341" s="158" t="s">
        <v>3</v>
      </c>
      <c r="F341" s="159" t="s">
        <v>203</v>
      </c>
      <c r="H341" s="160" t="s">
        <v>3</v>
      </c>
      <c r="L341" s="157"/>
      <c r="M341" s="161"/>
      <c r="N341" s="162"/>
      <c r="O341" s="162"/>
      <c r="P341" s="162"/>
      <c r="Q341" s="162"/>
      <c r="R341" s="162"/>
      <c r="S341" s="162"/>
      <c r="T341" s="163"/>
      <c r="AT341" s="160" t="s">
        <v>134</v>
      </c>
      <c r="AU341" s="160" t="s">
        <v>78</v>
      </c>
      <c r="AV341" s="11" t="s">
        <v>20</v>
      </c>
      <c r="AW341" s="11" t="s">
        <v>35</v>
      </c>
      <c r="AX341" s="11" t="s">
        <v>71</v>
      </c>
      <c r="AY341" s="160" t="s">
        <v>123</v>
      </c>
    </row>
    <row r="342" spans="2:51" s="12" customFormat="1" ht="22.5" customHeight="1">
      <c r="B342" s="164"/>
      <c r="D342" s="155" t="s">
        <v>134</v>
      </c>
      <c r="E342" s="165" t="s">
        <v>3</v>
      </c>
      <c r="F342" s="166" t="s">
        <v>305</v>
      </c>
      <c r="H342" s="167">
        <v>28.43</v>
      </c>
      <c r="L342" s="157"/>
      <c r="M342" s="161"/>
      <c r="N342" s="162"/>
      <c r="O342" s="162"/>
      <c r="P342" s="162"/>
      <c r="Q342" s="162"/>
      <c r="R342" s="162"/>
      <c r="S342" s="162"/>
      <c r="T342" s="163"/>
      <c r="U342" s="11"/>
      <c r="V342" s="11"/>
      <c r="W342" s="11"/>
      <c r="AT342" s="165" t="s">
        <v>134</v>
      </c>
      <c r="AU342" s="165" t="s">
        <v>78</v>
      </c>
      <c r="AV342" s="12" t="s">
        <v>78</v>
      </c>
      <c r="AW342" s="12" t="s">
        <v>35</v>
      </c>
      <c r="AX342" s="12" t="s">
        <v>71</v>
      </c>
      <c r="AY342" s="165" t="s">
        <v>123</v>
      </c>
    </row>
    <row r="343" spans="2:51" s="13" customFormat="1" ht="22.5" customHeight="1">
      <c r="B343" s="171"/>
      <c r="D343" s="155" t="s">
        <v>134</v>
      </c>
      <c r="E343" s="172" t="s">
        <v>3</v>
      </c>
      <c r="F343" s="173" t="s">
        <v>138</v>
      </c>
      <c r="H343" s="174">
        <v>28.43</v>
      </c>
      <c r="L343" s="157"/>
      <c r="M343" s="161"/>
      <c r="N343" s="162"/>
      <c r="O343" s="162"/>
      <c r="P343" s="162"/>
      <c r="Q343" s="162"/>
      <c r="R343" s="162"/>
      <c r="S343" s="162"/>
      <c r="T343" s="163"/>
      <c r="U343" s="11"/>
      <c r="V343" s="11"/>
      <c r="W343" s="11"/>
      <c r="AT343" s="172" t="s">
        <v>134</v>
      </c>
      <c r="AU343" s="172" t="s">
        <v>78</v>
      </c>
      <c r="AV343" s="13" t="s">
        <v>81</v>
      </c>
      <c r="AW343" s="13" t="s">
        <v>35</v>
      </c>
      <c r="AX343" s="13" t="s">
        <v>71</v>
      </c>
      <c r="AY343" s="172" t="s">
        <v>123</v>
      </c>
    </row>
    <row r="344" spans="2:51" s="14" customFormat="1" ht="22.5" customHeight="1">
      <c r="B344" s="178"/>
      <c r="D344" s="186" t="s">
        <v>134</v>
      </c>
      <c r="E344" s="187" t="s">
        <v>3</v>
      </c>
      <c r="F344" s="188" t="s">
        <v>139</v>
      </c>
      <c r="H344" s="189">
        <v>28.43</v>
      </c>
      <c r="L344" s="164"/>
      <c r="M344" s="168"/>
      <c r="N344" s="169"/>
      <c r="O344" s="169"/>
      <c r="P344" s="169"/>
      <c r="Q344" s="169"/>
      <c r="R344" s="169"/>
      <c r="S344" s="169"/>
      <c r="T344" s="170"/>
      <c r="U344" s="12"/>
      <c r="V344" s="12"/>
      <c r="W344" s="12"/>
      <c r="AT344" s="185" t="s">
        <v>134</v>
      </c>
      <c r="AU344" s="185" t="s">
        <v>78</v>
      </c>
      <c r="AV344" s="14" t="s">
        <v>130</v>
      </c>
      <c r="AW344" s="14" t="s">
        <v>35</v>
      </c>
      <c r="AX344" s="14" t="s">
        <v>20</v>
      </c>
      <c r="AY344" s="185" t="s">
        <v>123</v>
      </c>
    </row>
    <row r="345" spans="2:65" s="1" customFormat="1" ht="22.5" customHeight="1">
      <c r="B345" s="143"/>
      <c r="C345" s="190" t="s">
        <v>306</v>
      </c>
      <c r="D345" s="190" t="s">
        <v>220</v>
      </c>
      <c r="E345" s="191" t="s">
        <v>307</v>
      </c>
      <c r="F345" s="192" t="s">
        <v>308</v>
      </c>
      <c r="G345" s="193" t="s">
        <v>152</v>
      </c>
      <c r="H345" s="194">
        <v>31.273</v>
      </c>
      <c r="I345" s="195"/>
      <c r="J345" s="195"/>
      <c r="K345" s="192" t="s">
        <v>129</v>
      </c>
      <c r="L345" s="164"/>
      <c r="M345" s="168"/>
      <c r="N345" s="169"/>
      <c r="O345" s="169"/>
      <c r="P345" s="169"/>
      <c r="Q345" s="169"/>
      <c r="R345" s="169"/>
      <c r="S345" s="169"/>
      <c r="T345" s="170"/>
      <c r="U345" s="12"/>
      <c r="V345" s="12"/>
      <c r="W345" s="12"/>
      <c r="AR345" s="18" t="s">
        <v>219</v>
      </c>
      <c r="AT345" s="18" t="s">
        <v>220</v>
      </c>
      <c r="AU345" s="18" t="s">
        <v>78</v>
      </c>
      <c r="AY345" s="18" t="s">
        <v>123</v>
      </c>
      <c r="BE345" s="154">
        <f>IF(N332="základní",J345,0)</f>
        <v>0</v>
      </c>
      <c r="BF345" s="154">
        <f>IF(N332="snížená",J345,0)</f>
        <v>0</v>
      </c>
      <c r="BG345" s="154">
        <f>IF(N332="zákl. přenesená",J345,0)</f>
        <v>0</v>
      </c>
      <c r="BH345" s="154">
        <f>IF(N332="sníž. přenesená",J345,0)</f>
        <v>0</v>
      </c>
      <c r="BI345" s="154">
        <f>IF(N332="nulová",J345,0)</f>
        <v>0</v>
      </c>
      <c r="BJ345" s="18" t="s">
        <v>20</v>
      </c>
      <c r="BK345" s="154">
        <f>ROUND(I345*H345,2)</f>
        <v>0</v>
      </c>
      <c r="BL345" s="18" t="s">
        <v>130</v>
      </c>
      <c r="BM345" s="18" t="s">
        <v>309</v>
      </c>
    </row>
    <row r="346" spans="2:47" s="1" customFormat="1" ht="30" customHeight="1">
      <c r="B346" s="32"/>
      <c r="D346" s="155" t="s">
        <v>132</v>
      </c>
      <c r="F346" s="156" t="s">
        <v>310</v>
      </c>
      <c r="L346" s="164"/>
      <c r="M346" s="168"/>
      <c r="N346" s="169"/>
      <c r="O346" s="169"/>
      <c r="P346" s="169"/>
      <c r="Q346" s="169"/>
      <c r="R346" s="169"/>
      <c r="S346" s="169"/>
      <c r="T346" s="170"/>
      <c r="U346" s="12"/>
      <c r="V346" s="12"/>
      <c r="W346" s="12"/>
      <c r="AT346" s="18" t="s">
        <v>132</v>
      </c>
      <c r="AU346" s="18" t="s">
        <v>78</v>
      </c>
    </row>
    <row r="347" spans="2:51" s="11" customFormat="1" ht="22.5" customHeight="1">
      <c r="B347" s="157"/>
      <c r="D347" s="155" t="s">
        <v>134</v>
      </c>
      <c r="E347" s="158" t="s">
        <v>3</v>
      </c>
      <c r="F347" s="159" t="s">
        <v>224</v>
      </c>
      <c r="H347" s="160" t="s">
        <v>3</v>
      </c>
      <c r="L347" s="157"/>
      <c r="M347" s="161"/>
      <c r="N347" s="162"/>
      <c r="O347" s="162"/>
      <c r="P347" s="162"/>
      <c r="Q347" s="162"/>
      <c r="R347" s="162"/>
      <c r="S347" s="162"/>
      <c r="T347" s="163"/>
      <c r="AT347" s="160" t="s">
        <v>134</v>
      </c>
      <c r="AU347" s="160" t="s">
        <v>78</v>
      </c>
      <c r="AV347" s="11" t="s">
        <v>20</v>
      </c>
      <c r="AW347" s="11" t="s">
        <v>35</v>
      </c>
      <c r="AX347" s="11" t="s">
        <v>71</v>
      </c>
      <c r="AY347" s="160" t="s">
        <v>123</v>
      </c>
    </row>
    <row r="348" spans="2:51" s="12" customFormat="1" ht="22.5" customHeight="1">
      <c r="B348" s="164"/>
      <c r="D348" s="155" t="s">
        <v>134</v>
      </c>
      <c r="E348" s="165" t="s">
        <v>3</v>
      </c>
      <c r="F348" s="166" t="s">
        <v>311</v>
      </c>
      <c r="H348" s="167">
        <v>31.273</v>
      </c>
      <c r="L348" s="164"/>
      <c r="M348" s="168"/>
      <c r="N348" s="169"/>
      <c r="O348" s="169"/>
      <c r="P348" s="169"/>
      <c r="Q348" s="169"/>
      <c r="R348" s="169"/>
      <c r="S348" s="169"/>
      <c r="T348" s="170"/>
      <c r="AT348" s="165" t="s">
        <v>134</v>
      </c>
      <c r="AU348" s="165" t="s">
        <v>78</v>
      </c>
      <c r="AV348" s="12" t="s">
        <v>78</v>
      </c>
      <c r="AW348" s="12" t="s">
        <v>35</v>
      </c>
      <c r="AX348" s="12" t="s">
        <v>71</v>
      </c>
      <c r="AY348" s="165" t="s">
        <v>123</v>
      </c>
    </row>
    <row r="349" spans="2:51" s="13" customFormat="1" ht="22.5" customHeight="1">
      <c r="B349" s="171"/>
      <c r="D349" s="155" t="s">
        <v>134</v>
      </c>
      <c r="E349" s="172" t="s">
        <v>3</v>
      </c>
      <c r="F349" s="173" t="s">
        <v>138</v>
      </c>
      <c r="H349" s="174">
        <v>31.273</v>
      </c>
      <c r="L349" s="164"/>
      <c r="M349" s="168"/>
      <c r="N349" s="169"/>
      <c r="O349" s="169"/>
      <c r="P349" s="169"/>
      <c r="Q349" s="169"/>
      <c r="R349" s="169"/>
      <c r="S349" s="169"/>
      <c r="T349" s="170"/>
      <c r="U349" s="12"/>
      <c r="V349" s="12"/>
      <c r="W349" s="12"/>
      <c r="AT349" s="172" t="s">
        <v>134</v>
      </c>
      <c r="AU349" s="172" t="s">
        <v>78</v>
      </c>
      <c r="AV349" s="13" t="s">
        <v>81</v>
      </c>
      <c r="AW349" s="13" t="s">
        <v>35</v>
      </c>
      <c r="AX349" s="13" t="s">
        <v>71</v>
      </c>
      <c r="AY349" s="172" t="s">
        <v>123</v>
      </c>
    </row>
    <row r="350" spans="2:51" s="14" customFormat="1" ht="22.5" customHeight="1">
      <c r="B350" s="178"/>
      <c r="D350" s="186" t="s">
        <v>134</v>
      </c>
      <c r="E350" s="187" t="s">
        <v>3</v>
      </c>
      <c r="F350" s="188" t="s">
        <v>139</v>
      </c>
      <c r="H350" s="189">
        <v>31.273</v>
      </c>
      <c r="L350" s="157"/>
      <c r="M350" s="161"/>
      <c r="N350" s="162"/>
      <c r="O350" s="162"/>
      <c r="P350" s="162"/>
      <c r="Q350" s="162"/>
      <c r="R350" s="162"/>
      <c r="S350" s="162"/>
      <c r="T350" s="163"/>
      <c r="U350" s="11"/>
      <c r="V350" s="11"/>
      <c r="W350" s="11"/>
      <c r="AT350" s="185" t="s">
        <v>134</v>
      </c>
      <c r="AU350" s="185" t="s">
        <v>78</v>
      </c>
      <c r="AV350" s="14" t="s">
        <v>130</v>
      </c>
      <c r="AW350" s="14" t="s">
        <v>35</v>
      </c>
      <c r="AX350" s="14" t="s">
        <v>20</v>
      </c>
      <c r="AY350" s="185" t="s">
        <v>123</v>
      </c>
    </row>
    <row r="351" spans="2:65" s="1" customFormat="1" ht="22.5" customHeight="1">
      <c r="B351" s="143"/>
      <c r="C351" s="144" t="s">
        <v>312</v>
      </c>
      <c r="D351" s="144" t="s">
        <v>125</v>
      </c>
      <c r="E351" s="145" t="s">
        <v>313</v>
      </c>
      <c r="F351" s="146" t="s">
        <v>314</v>
      </c>
      <c r="G351" s="147" t="s">
        <v>152</v>
      </c>
      <c r="H351" s="148">
        <v>635.921</v>
      </c>
      <c r="I351" s="149"/>
      <c r="J351" s="149"/>
      <c r="K351" s="146" t="s">
        <v>129</v>
      </c>
      <c r="L351" s="157"/>
      <c r="M351" s="161"/>
      <c r="N351" s="162"/>
      <c r="O351" s="162"/>
      <c r="P351" s="162"/>
      <c r="Q351" s="162"/>
      <c r="R351" s="162"/>
      <c r="S351" s="162"/>
      <c r="T351" s="163"/>
      <c r="U351" s="11"/>
      <c r="V351" s="11"/>
      <c r="W351" s="11"/>
      <c r="AR351" s="18" t="s">
        <v>130</v>
      </c>
      <c r="AT351" s="18" t="s">
        <v>125</v>
      </c>
      <c r="AU351" s="18" t="s">
        <v>78</v>
      </c>
      <c r="AY351" s="18" t="s">
        <v>123</v>
      </c>
      <c r="BE351" s="154">
        <f>IF(N338="základní",J351,0)</f>
        <v>0</v>
      </c>
      <c r="BF351" s="154">
        <f>IF(N338="snížená",J351,0)</f>
        <v>0</v>
      </c>
      <c r="BG351" s="154">
        <f>IF(N338="zákl. přenesená",J351,0)</f>
        <v>0</v>
      </c>
      <c r="BH351" s="154">
        <f>IF(N338="sníž. přenesená",J351,0)</f>
        <v>0</v>
      </c>
      <c r="BI351" s="154">
        <f>IF(N338="nulová",J351,0)</f>
        <v>0</v>
      </c>
      <c r="BJ351" s="18" t="s">
        <v>20</v>
      </c>
      <c r="BK351" s="154">
        <f>ROUND(I351*H351,2)</f>
        <v>0</v>
      </c>
      <c r="BL351" s="18" t="s">
        <v>130</v>
      </c>
      <c r="BM351" s="18" t="s">
        <v>315</v>
      </c>
    </row>
    <row r="352" spans="2:47" s="1" customFormat="1" ht="30" customHeight="1">
      <c r="B352" s="32"/>
      <c r="D352" s="155" t="s">
        <v>132</v>
      </c>
      <c r="F352" s="156" t="s">
        <v>316</v>
      </c>
      <c r="L352" s="164"/>
      <c r="M352" s="168"/>
      <c r="N352" s="169"/>
      <c r="O352" s="169"/>
      <c r="P352" s="169"/>
      <c r="Q352" s="169"/>
      <c r="R352" s="169"/>
      <c r="S352" s="169"/>
      <c r="T352" s="170"/>
      <c r="U352" s="12"/>
      <c r="V352" s="12"/>
      <c r="W352" s="12"/>
      <c r="AT352" s="18" t="s">
        <v>132</v>
      </c>
      <c r="AU352" s="18" t="s">
        <v>78</v>
      </c>
    </row>
    <row r="353" spans="2:51" s="11" customFormat="1" ht="22.5" customHeight="1">
      <c r="B353" s="157"/>
      <c r="D353" s="155" t="s">
        <v>134</v>
      </c>
      <c r="E353" s="158" t="s">
        <v>3</v>
      </c>
      <c r="F353" s="159" t="s">
        <v>317</v>
      </c>
      <c r="H353" s="160" t="s">
        <v>3</v>
      </c>
      <c r="L353" s="157"/>
      <c r="M353" s="161"/>
      <c r="N353" s="162"/>
      <c r="O353" s="162"/>
      <c r="P353" s="162"/>
      <c r="Q353" s="162"/>
      <c r="R353" s="162"/>
      <c r="S353" s="162"/>
      <c r="T353" s="163"/>
      <c r="AT353" s="160" t="s">
        <v>134</v>
      </c>
      <c r="AU353" s="160" t="s">
        <v>78</v>
      </c>
      <c r="AV353" s="11" t="s">
        <v>20</v>
      </c>
      <c r="AW353" s="11" t="s">
        <v>35</v>
      </c>
      <c r="AX353" s="11" t="s">
        <v>71</v>
      </c>
      <c r="AY353" s="160" t="s">
        <v>123</v>
      </c>
    </row>
    <row r="354" spans="2:51" s="11" customFormat="1" ht="22.5" customHeight="1">
      <c r="B354" s="157"/>
      <c r="D354" s="155" t="s">
        <v>134</v>
      </c>
      <c r="E354" s="158" t="s">
        <v>3</v>
      </c>
      <c r="F354" s="159" t="s">
        <v>203</v>
      </c>
      <c r="H354" s="160" t="s">
        <v>3</v>
      </c>
      <c r="L354" s="164"/>
      <c r="M354" s="168"/>
      <c r="N354" s="169"/>
      <c r="O354" s="169"/>
      <c r="P354" s="169"/>
      <c r="Q354" s="169"/>
      <c r="R354" s="169"/>
      <c r="S354" s="169"/>
      <c r="T354" s="170"/>
      <c r="U354" s="12"/>
      <c r="V354" s="12"/>
      <c r="W354" s="12"/>
      <c r="AT354" s="160" t="s">
        <v>134</v>
      </c>
      <c r="AU354" s="160" t="s">
        <v>78</v>
      </c>
      <c r="AV354" s="11" t="s">
        <v>20</v>
      </c>
      <c r="AW354" s="11" t="s">
        <v>35</v>
      </c>
      <c r="AX354" s="11" t="s">
        <v>71</v>
      </c>
      <c r="AY354" s="160" t="s">
        <v>123</v>
      </c>
    </row>
    <row r="355" spans="2:51" s="11" customFormat="1" ht="22.5" customHeight="1">
      <c r="B355" s="157"/>
      <c r="D355" s="155" t="s">
        <v>134</v>
      </c>
      <c r="E355" s="158" t="s">
        <v>3</v>
      </c>
      <c r="F355" s="159" t="s">
        <v>245</v>
      </c>
      <c r="H355" s="160" t="s">
        <v>3</v>
      </c>
      <c r="L355" s="157"/>
      <c r="M355" s="161"/>
      <c r="N355" s="162"/>
      <c r="O355" s="162"/>
      <c r="P355" s="162"/>
      <c r="Q355" s="162"/>
      <c r="R355" s="162"/>
      <c r="S355" s="162"/>
      <c r="T355" s="163"/>
      <c r="AT355" s="160" t="s">
        <v>134</v>
      </c>
      <c r="AU355" s="160" t="s">
        <v>78</v>
      </c>
      <c r="AV355" s="11" t="s">
        <v>20</v>
      </c>
      <c r="AW355" s="11" t="s">
        <v>35</v>
      </c>
      <c r="AX355" s="11" t="s">
        <v>71</v>
      </c>
      <c r="AY355" s="160" t="s">
        <v>123</v>
      </c>
    </row>
    <row r="356" spans="2:51" s="11" customFormat="1" ht="22.5" customHeight="1">
      <c r="B356" s="157"/>
      <c r="D356" s="155" t="s">
        <v>134</v>
      </c>
      <c r="E356" s="158" t="s">
        <v>3</v>
      </c>
      <c r="F356" s="159" t="s">
        <v>246</v>
      </c>
      <c r="H356" s="160" t="s">
        <v>3</v>
      </c>
      <c r="L356" s="157"/>
      <c r="M356" s="161"/>
      <c r="N356" s="162"/>
      <c r="O356" s="162"/>
      <c r="P356" s="162"/>
      <c r="Q356" s="162"/>
      <c r="R356" s="162"/>
      <c r="S356" s="162"/>
      <c r="T356" s="163"/>
      <c r="AT356" s="160" t="s">
        <v>134</v>
      </c>
      <c r="AU356" s="160" t="s">
        <v>78</v>
      </c>
      <c r="AV356" s="11" t="s">
        <v>20</v>
      </c>
      <c r="AW356" s="11" t="s">
        <v>35</v>
      </c>
      <c r="AX356" s="11" t="s">
        <v>71</v>
      </c>
      <c r="AY356" s="160" t="s">
        <v>123</v>
      </c>
    </row>
    <row r="357" spans="2:51" s="12" customFormat="1" ht="22.5" customHeight="1">
      <c r="B357" s="164"/>
      <c r="D357" s="155" t="s">
        <v>134</v>
      </c>
      <c r="E357" s="165" t="s">
        <v>3</v>
      </c>
      <c r="F357" s="166" t="s">
        <v>247</v>
      </c>
      <c r="H357" s="167">
        <v>79.68</v>
      </c>
      <c r="L357" s="164"/>
      <c r="M357" s="168"/>
      <c r="N357" s="169"/>
      <c r="O357" s="169"/>
      <c r="P357" s="169"/>
      <c r="Q357" s="169"/>
      <c r="R357" s="169"/>
      <c r="S357" s="169"/>
      <c r="T357" s="170"/>
      <c r="AT357" s="165" t="s">
        <v>134</v>
      </c>
      <c r="AU357" s="165" t="s">
        <v>78</v>
      </c>
      <c r="AV357" s="12" t="s">
        <v>78</v>
      </c>
      <c r="AW357" s="12" t="s">
        <v>35</v>
      </c>
      <c r="AX357" s="12" t="s">
        <v>71</v>
      </c>
      <c r="AY357" s="165" t="s">
        <v>123</v>
      </c>
    </row>
    <row r="358" spans="2:51" s="12" customFormat="1" ht="22.5" customHeight="1">
      <c r="B358" s="164"/>
      <c r="D358" s="155" t="s">
        <v>134</v>
      </c>
      <c r="E358" s="165" t="s">
        <v>3</v>
      </c>
      <c r="F358" s="166" t="s">
        <v>248</v>
      </c>
      <c r="H358" s="167">
        <v>18.33</v>
      </c>
      <c r="L358" s="164"/>
      <c r="M358" s="168"/>
      <c r="N358" s="169"/>
      <c r="O358" s="169"/>
      <c r="P358" s="169"/>
      <c r="Q358" s="169"/>
      <c r="R358" s="169"/>
      <c r="S358" s="169"/>
      <c r="T358" s="170"/>
      <c r="AT358" s="165" t="s">
        <v>134</v>
      </c>
      <c r="AU358" s="165" t="s">
        <v>78</v>
      </c>
      <c r="AV358" s="12" t="s">
        <v>78</v>
      </c>
      <c r="AW358" s="12" t="s">
        <v>35</v>
      </c>
      <c r="AX358" s="12" t="s">
        <v>71</v>
      </c>
      <c r="AY358" s="165" t="s">
        <v>123</v>
      </c>
    </row>
    <row r="359" spans="2:51" s="12" customFormat="1" ht="22.5" customHeight="1">
      <c r="B359" s="164"/>
      <c r="D359" s="155" t="s">
        <v>134</v>
      </c>
      <c r="E359" s="165" t="s">
        <v>3</v>
      </c>
      <c r="F359" s="166" t="s">
        <v>249</v>
      </c>
      <c r="H359" s="167">
        <v>9.28</v>
      </c>
      <c r="L359" s="164"/>
      <c r="M359" s="168"/>
      <c r="N359" s="169"/>
      <c r="O359" s="169"/>
      <c r="P359" s="169"/>
      <c r="Q359" s="169"/>
      <c r="R359" s="169"/>
      <c r="S359" s="169"/>
      <c r="T359" s="170"/>
      <c r="AT359" s="165" t="s">
        <v>134</v>
      </c>
      <c r="AU359" s="165" t="s">
        <v>78</v>
      </c>
      <c r="AV359" s="12" t="s">
        <v>78</v>
      </c>
      <c r="AW359" s="12" t="s">
        <v>35</v>
      </c>
      <c r="AX359" s="12" t="s">
        <v>71</v>
      </c>
      <c r="AY359" s="165" t="s">
        <v>123</v>
      </c>
    </row>
    <row r="360" spans="2:51" s="11" customFormat="1" ht="22.5" customHeight="1">
      <c r="B360" s="157"/>
      <c r="D360" s="155" t="s">
        <v>134</v>
      </c>
      <c r="E360" s="158" t="s">
        <v>3</v>
      </c>
      <c r="F360" s="159" t="s">
        <v>250</v>
      </c>
      <c r="H360" s="160" t="s">
        <v>3</v>
      </c>
      <c r="L360" s="157"/>
      <c r="M360" s="161"/>
      <c r="N360" s="162"/>
      <c r="O360" s="162"/>
      <c r="P360" s="162"/>
      <c r="Q360" s="162"/>
      <c r="R360" s="162"/>
      <c r="S360" s="162"/>
      <c r="T360" s="163"/>
      <c r="AT360" s="160" t="s">
        <v>134</v>
      </c>
      <c r="AU360" s="160" t="s">
        <v>78</v>
      </c>
      <c r="AV360" s="11" t="s">
        <v>20</v>
      </c>
      <c r="AW360" s="11" t="s">
        <v>35</v>
      </c>
      <c r="AX360" s="11" t="s">
        <v>71</v>
      </c>
      <c r="AY360" s="160" t="s">
        <v>123</v>
      </c>
    </row>
    <row r="361" spans="2:51" s="12" customFormat="1" ht="22.5" customHeight="1">
      <c r="B361" s="164"/>
      <c r="D361" s="155" t="s">
        <v>134</v>
      </c>
      <c r="E361" s="165" t="s">
        <v>3</v>
      </c>
      <c r="F361" s="166" t="s">
        <v>251</v>
      </c>
      <c r="H361" s="167">
        <v>37.632</v>
      </c>
      <c r="L361" s="164"/>
      <c r="M361" s="168"/>
      <c r="N361" s="169"/>
      <c r="O361" s="169"/>
      <c r="P361" s="169"/>
      <c r="Q361" s="169"/>
      <c r="R361" s="169"/>
      <c r="S361" s="169"/>
      <c r="T361" s="170"/>
      <c r="AT361" s="165" t="s">
        <v>134</v>
      </c>
      <c r="AU361" s="165" t="s">
        <v>78</v>
      </c>
      <c r="AV361" s="12" t="s">
        <v>78</v>
      </c>
      <c r="AW361" s="12" t="s">
        <v>35</v>
      </c>
      <c r="AX361" s="12" t="s">
        <v>71</v>
      </c>
      <c r="AY361" s="165" t="s">
        <v>123</v>
      </c>
    </row>
    <row r="362" spans="2:51" s="12" customFormat="1" ht="22.5" customHeight="1">
      <c r="B362" s="164"/>
      <c r="D362" s="155" t="s">
        <v>134</v>
      </c>
      <c r="E362" s="165" t="s">
        <v>3</v>
      </c>
      <c r="F362" s="166" t="s">
        <v>252</v>
      </c>
      <c r="H362" s="167">
        <v>8.99</v>
      </c>
      <c r="L362" s="164"/>
      <c r="M362" s="168"/>
      <c r="N362" s="169"/>
      <c r="O362" s="169"/>
      <c r="P362" s="169"/>
      <c r="Q362" s="169"/>
      <c r="R362" s="169"/>
      <c r="S362" s="169"/>
      <c r="T362" s="170"/>
      <c r="AT362" s="165" t="s">
        <v>134</v>
      </c>
      <c r="AU362" s="165" t="s">
        <v>78</v>
      </c>
      <c r="AV362" s="12" t="s">
        <v>78</v>
      </c>
      <c r="AW362" s="12" t="s">
        <v>35</v>
      </c>
      <c r="AX362" s="12" t="s">
        <v>71</v>
      </c>
      <c r="AY362" s="165" t="s">
        <v>123</v>
      </c>
    </row>
    <row r="363" spans="2:51" s="11" customFormat="1" ht="22.5" customHeight="1">
      <c r="B363" s="157"/>
      <c r="D363" s="155" t="s">
        <v>134</v>
      </c>
      <c r="E363" s="158" t="s">
        <v>3</v>
      </c>
      <c r="F363" s="159" t="s">
        <v>253</v>
      </c>
      <c r="H363" s="160" t="s">
        <v>3</v>
      </c>
      <c r="L363" s="164"/>
      <c r="M363" s="168"/>
      <c r="N363" s="169"/>
      <c r="O363" s="169"/>
      <c r="P363" s="169"/>
      <c r="Q363" s="169"/>
      <c r="R363" s="169"/>
      <c r="S363" s="169"/>
      <c r="T363" s="170"/>
      <c r="U363" s="12"/>
      <c r="V363" s="12"/>
      <c r="W363" s="12"/>
      <c r="AT363" s="160" t="s">
        <v>134</v>
      </c>
      <c r="AU363" s="160" t="s">
        <v>78</v>
      </c>
      <c r="AV363" s="11" t="s">
        <v>20</v>
      </c>
      <c r="AW363" s="11" t="s">
        <v>35</v>
      </c>
      <c r="AX363" s="11" t="s">
        <v>71</v>
      </c>
      <c r="AY363" s="160" t="s">
        <v>123</v>
      </c>
    </row>
    <row r="364" spans="2:51" s="11" customFormat="1" ht="22.5" customHeight="1">
      <c r="B364" s="157"/>
      <c r="D364" s="155" t="s">
        <v>134</v>
      </c>
      <c r="E364" s="158" t="s">
        <v>3</v>
      </c>
      <c r="F364" s="159" t="s">
        <v>246</v>
      </c>
      <c r="H364" s="160" t="s">
        <v>3</v>
      </c>
      <c r="L364" s="157"/>
      <c r="M364" s="161"/>
      <c r="N364" s="162"/>
      <c r="O364" s="162"/>
      <c r="P364" s="162"/>
      <c r="Q364" s="162"/>
      <c r="R364" s="162"/>
      <c r="S364" s="162"/>
      <c r="T364" s="163"/>
      <c r="AT364" s="160" t="s">
        <v>134</v>
      </c>
      <c r="AU364" s="160" t="s">
        <v>78</v>
      </c>
      <c r="AV364" s="11" t="s">
        <v>20</v>
      </c>
      <c r="AW364" s="11" t="s">
        <v>35</v>
      </c>
      <c r="AX364" s="11" t="s">
        <v>71</v>
      </c>
      <c r="AY364" s="160" t="s">
        <v>123</v>
      </c>
    </row>
    <row r="365" spans="2:51" s="12" customFormat="1" ht="22.5" customHeight="1">
      <c r="B365" s="164"/>
      <c r="D365" s="155" t="s">
        <v>134</v>
      </c>
      <c r="E365" s="165" t="s">
        <v>3</v>
      </c>
      <c r="F365" s="166" t="s">
        <v>254</v>
      </c>
      <c r="H365" s="167">
        <v>165.952</v>
      </c>
      <c r="L365" s="164"/>
      <c r="M365" s="168"/>
      <c r="N365" s="169"/>
      <c r="O365" s="169"/>
      <c r="P365" s="169"/>
      <c r="Q365" s="169"/>
      <c r="R365" s="169"/>
      <c r="S365" s="169"/>
      <c r="T365" s="170"/>
      <c r="AT365" s="165" t="s">
        <v>134</v>
      </c>
      <c r="AU365" s="165" t="s">
        <v>78</v>
      </c>
      <c r="AV365" s="12" t="s">
        <v>78</v>
      </c>
      <c r="AW365" s="12" t="s">
        <v>35</v>
      </c>
      <c r="AX365" s="12" t="s">
        <v>71</v>
      </c>
      <c r="AY365" s="165" t="s">
        <v>123</v>
      </c>
    </row>
    <row r="366" spans="2:51" s="11" customFormat="1" ht="22.5" customHeight="1">
      <c r="B366" s="157"/>
      <c r="D366" s="155" t="s">
        <v>134</v>
      </c>
      <c r="E366" s="158" t="s">
        <v>3</v>
      </c>
      <c r="F366" s="159" t="s">
        <v>250</v>
      </c>
      <c r="H366" s="160" t="s">
        <v>3</v>
      </c>
      <c r="L366" s="164"/>
      <c r="M366" s="168"/>
      <c r="N366" s="169"/>
      <c r="O366" s="169"/>
      <c r="P366" s="169"/>
      <c r="Q366" s="169"/>
      <c r="R366" s="169"/>
      <c r="S366" s="169"/>
      <c r="T366" s="170"/>
      <c r="U366" s="12"/>
      <c r="V366" s="12"/>
      <c r="W366" s="12"/>
      <c r="AT366" s="160" t="s">
        <v>134</v>
      </c>
      <c r="AU366" s="160" t="s">
        <v>78</v>
      </c>
      <c r="AV366" s="11" t="s">
        <v>20</v>
      </c>
      <c r="AW366" s="11" t="s">
        <v>35</v>
      </c>
      <c r="AX366" s="11" t="s">
        <v>71</v>
      </c>
      <c r="AY366" s="160" t="s">
        <v>123</v>
      </c>
    </row>
    <row r="367" spans="2:51" s="12" customFormat="1" ht="22.5" customHeight="1">
      <c r="B367" s="164"/>
      <c r="D367" s="155" t="s">
        <v>134</v>
      </c>
      <c r="E367" s="165" t="s">
        <v>3</v>
      </c>
      <c r="F367" s="166" t="s">
        <v>255</v>
      </c>
      <c r="H367" s="167">
        <v>22.592</v>
      </c>
      <c r="L367" s="164"/>
      <c r="M367" s="168"/>
      <c r="N367" s="169"/>
      <c r="O367" s="169"/>
      <c r="P367" s="169"/>
      <c r="Q367" s="169"/>
      <c r="R367" s="169"/>
      <c r="S367" s="169"/>
      <c r="T367" s="170"/>
      <c r="AT367" s="165" t="s">
        <v>134</v>
      </c>
      <c r="AU367" s="165" t="s">
        <v>78</v>
      </c>
      <c r="AV367" s="12" t="s">
        <v>78</v>
      </c>
      <c r="AW367" s="12" t="s">
        <v>35</v>
      </c>
      <c r="AX367" s="12" t="s">
        <v>71</v>
      </c>
      <c r="AY367" s="165" t="s">
        <v>123</v>
      </c>
    </row>
    <row r="368" spans="2:51" s="11" customFormat="1" ht="22.5" customHeight="1">
      <c r="B368" s="157"/>
      <c r="D368" s="155" t="s">
        <v>134</v>
      </c>
      <c r="E368" s="158" t="s">
        <v>3</v>
      </c>
      <c r="F368" s="159" t="s">
        <v>256</v>
      </c>
      <c r="H368" s="160" t="s">
        <v>3</v>
      </c>
      <c r="L368" s="164"/>
      <c r="M368" s="168"/>
      <c r="N368" s="169"/>
      <c r="O368" s="169"/>
      <c r="P368" s="169"/>
      <c r="Q368" s="169"/>
      <c r="R368" s="169"/>
      <c r="S368" s="169"/>
      <c r="T368" s="170"/>
      <c r="U368" s="12"/>
      <c r="V368" s="12"/>
      <c r="W368" s="12"/>
      <c r="AT368" s="160" t="s">
        <v>134</v>
      </c>
      <c r="AU368" s="160" t="s">
        <v>78</v>
      </c>
      <c r="AV368" s="11" t="s">
        <v>20</v>
      </c>
      <c r="AW368" s="11" t="s">
        <v>35</v>
      </c>
      <c r="AX368" s="11" t="s">
        <v>71</v>
      </c>
      <c r="AY368" s="160" t="s">
        <v>123</v>
      </c>
    </row>
    <row r="369" spans="2:51" s="11" customFormat="1" ht="22.5" customHeight="1">
      <c r="B369" s="157"/>
      <c r="D369" s="155" t="s">
        <v>134</v>
      </c>
      <c r="E369" s="158" t="s">
        <v>3</v>
      </c>
      <c r="F369" s="159" t="s">
        <v>246</v>
      </c>
      <c r="H369" s="160" t="s">
        <v>3</v>
      </c>
      <c r="L369" s="157"/>
      <c r="M369" s="161"/>
      <c r="N369" s="162"/>
      <c r="O369" s="162"/>
      <c r="P369" s="162"/>
      <c r="Q369" s="162"/>
      <c r="R369" s="162"/>
      <c r="S369" s="162"/>
      <c r="T369" s="163"/>
      <c r="AT369" s="160" t="s">
        <v>134</v>
      </c>
      <c r="AU369" s="160" t="s">
        <v>78</v>
      </c>
      <c r="AV369" s="11" t="s">
        <v>20</v>
      </c>
      <c r="AW369" s="11" t="s">
        <v>35</v>
      </c>
      <c r="AX369" s="11" t="s">
        <v>71</v>
      </c>
      <c r="AY369" s="160" t="s">
        <v>123</v>
      </c>
    </row>
    <row r="370" spans="2:51" s="12" customFormat="1" ht="22.5" customHeight="1">
      <c r="B370" s="164"/>
      <c r="D370" s="155" t="s">
        <v>134</v>
      </c>
      <c r="E370" s="165" t="s">
        <v>3</v>
      </c>
      <c r="F370" s="166" t="s">
        <v>257</v>
      </c>
      <c r="H370" s="167">
        <v>110.72</v>
      </c>
      <c r="L370" s="157"/>
      <c r="M370" s="161"/>
      <c r="N370" s="162"/>
      <c r="O370" s="162"/>
      <c r="P370" s="162"/>
      <c r="Q370" s="162"/>
      <c r="R370" s="162"/>
      <c r="S370" s="162"/>
      <c r="T370" s="163"/>
      <c r="U370" s="11"/>
      <c r="V370" s="11"/>
      <c r="W370" s="11"/>
      <c r="AT370" s="165" t="s">
        <v>134</v>
      </c>
      <c r="AU370" s="165" t="s">
        <v>78</v>
      </c>
      <c r="AV370" s="12" t="s">
        <v>78</v>
      </c>
      <c r="AW370" s="12" t="s">
        <v>35</v>
      </c>
      <c r="AX370" s="12" t="s">
        <v>71</v>
      </c>
      <c r="AY370" s="165" t="s">
        <v>123</v>
      </c>
    </row>
    <row r="371" spans="2:51" s="12" customFormat="1" ht="22.5" customHeight="1">
      <c r="B371" s="164"/>
      <c r="D371" s="155" t="s">
        <v>134</v>
      </c>
      <c r="E371" s="165" t="s">
        <v>3</v>
      </c>
      <c r="F371" s="166" t="s">
        <v>258</v>
      </c>
      <c r="H371" s="167">
        <v>8.65</v>
      </c>
      <c r="L371" s="164"/>
      <c r="M371" s="168"/>
      <c r="N371" s="169"/>
      <c r="O371" s="169"/>
      <c r="P371" s="169"/>
      <c r="Q371" s="169"/>
      <c r="R371" s="169"/>
      <c r="S371" s="169"/>
      <c r="T371" s="170"/>
      <c r="AT371" s="165" t="s">
        <v>134</v>
      </c>
      <c r="AU371" s="165" t="s">
        <v>78</v>
      </c>
      <c r="AV371" s="12" t="s">
        <v>78</v>
      </c>
      <c r="AW371" s="12" t="s">
        <v>35</v>
      </c>
      <c r="AX371" s="12" t="s">
        <v>71</v>
      </c>
      <c r="AY371" s="165" t="s">
        <v>123</v>
      </c>
    </row>
    <row r="372" spans="2:51" s="12" customFormat="1" ht="22.5" customHeight="1">
      <c r="B372" s="164"/>
      <c r="D372" s="155" t="s">
        <v>134</v>
      </c>
      <c r="E372" s="165" t="s">
        <v>3</v>
      </c>
      <c r="F372" s="166" t="s">
        <v>259</v>
      </c>
      <c r="H372" s="167">
        <v>17.385</v>
      </c>
      <c r="L372" s="157"/>
      <c r="M372" s="161"/>
      <c r="N372" s="162"/>
      <c r="O372" s="162"/>
      <c r="P372" s="162"/>
      <c r="Q372" s="162"/>
      <c r="R372" s="162"/>
      <c r="S372" s="162"/>
      <c r="T372" s="163"/>
      <c r="U372" s="11"/>
      <c r="V372" s="11"/>
      <c r="W372" s="11"/>
      <c r="AT372" s="165" t="s">
        <v>134</v>
      </c>
      <c r="AU372" s="165" t="s">
        <v>78</v>
      </c>
      <c r="AV372" s="12" t="s">
        <v>78</v>
      </c>
      <c r="AW372" s="12" t="s">
        <v>35</v>
      </c>
      <c r="AX372" s="12" t="s">
        <v>71</v>
      </c>
      <c r="AY372" s="165" t="s">
        <v>123</v>
      </c>
    </row>
    <row r="373" spans="2:51" s="11" customFormat="1" ht="22.5" customHeight="1">
      <c r="B373" s="157"/>
      <c r="D373" s="155" t="s">
        <v>134</v>
      </c>
      <c r="E373" s="158" t="s">
        <v>3</v>
      </c>
      <c r="F373" s="159" t="s">
        <v>250</v>
      </c>
      <c r="H373" s="160" t="s">
        <v>3</v>
      </c>
      <c r="L373" s="164"/>
      <c r="M373" s="168"/>
      <c r="N373" s="169"/>
      <c r="O373" s="169"/>
      <c r="P373" s="169"/>
      <c r="Q373" s="169"/>
      <c r="R373" s="169"/>
      <c r="S373" s="169"/>
      <c r="T373" s="170"/>
      <c r="U373" s="12"/>
      <c r="V373" s="12"/>
      <c r="W373" s="12"/>
      <c r="AT373" s="160" t="s">
        <v>134</v>
      </c>
      <c r="AU373" s="160" t="s">
        <v>78</v>
      </c>
      <c r="AV373" s="11" t="s">
        <v>20</v>
      </c>
      <c r="AW373" s="11" t="s">
        <v>35</v>
      </c>
      <c r="AX373" s="11" t="s">
        <v>71</v>
      </c>
      <c r="AY373" s="160" t="s">
        <v>123</v>
      </c>
    </row>
    <row r="374" spans="2:51" s="12" customFormat="1" ht="22.5" customHeight="1">
      <c r="B374" s="164"/>
      <c r="D374" s="155" t="s">
        <v>134</v>
      </c>
      <c r="E374" s="165" t="s">
        <v>3</v>
      </c>
      <c r="F374" s="166" t="s">
        <v>260</v>
      </c>
      <c r="H374" s="167">
        <v>8.576</v>
      </c>
      <c r="L374" s="157"/>
      <c r="M374" s="161"/>
      <c r="N374" s="162"/>
      <c r="O374" s="162"/>
      <c r="P374" s="162"/>
      <c r="Q374" s="162"/>
      <c r="R374" s="162"/>
      <c r="S374" s="162"/>
      <c r="T374" s="163"/>
      <c r="U374" s="11"/>
      <c r="V374" s="11"/>
      <c r="W374" s="11"/>
      <c r="AT374" s="165" t="s">
        <v>134</v>
      </c>
      <c r="AU374" s="165" t="s">
        <v>78</v>
      </c>
      <c r="AV374" s="12" t="s">
        <v>78</v>
      </c>
      <c r="AW374" s="12" t="s">
        <v>35</v>
      </c>
      <c r="AX374" s="12" t="s">
        <v>71</v>
      </c>
      <c r="AY374" s="165" t="s">
        <v>123</v>
      </c>
    </row>
    <row r="375" spans="2:51" s="12" customFormat="1" ht="22.5" customHeight="1">
      <c r="B375" s="164"/>
      <c r="D375" s="155" t="s">
        <v>134</v>
      </c>
      <c r="E375" s="165" t="s">
        <v>3</v>
      </c>
      <c r="F375" s="166" t="s">
        <v>261</v>
      </c>
      <c r="H375" s="167">
        <v>0.7</v>
      </c>
      <c r="L375" s="164"/>
      <c r="M375" s="168"/>
      <c r="N375" s="169"/>
      <c r="O375" s="169"/>
      <c r="P375" s="169"/>
      <c r="Q375" s="169"/>
      <c r="R375" s="169"/>
      <c r="S375" s="169"/>
      <c r="T375" s="170"/>
      <c r="AT375" s="165" t="s">
        <v>134</v>
      </c>
      <c r="AU375" s="165" t="s">
        <v>78</v>
      </c>
      <c r="AV375" s="12" t="s">
        <v>78</v>
      </c>
      <c r="AW375" s="12" t="s">
        <v>35</v>
      </c>
      <c r="AX375" s="12" t="s">
        <v>71</v>
      </c>
      <c r="AY375" s="165" t="s">
        <v>123</v>
      </c>
    </row>
    <row r="376" spans="2:51" s="12" customFormat="1" ht="22.5" customHeight="1">
      <c r="B376" s="164"/>
      <c r="D376" s="155" t="s">
        <v>134</v>
      </c>
      <c r="E376" s="165" t="s">
        <v>3</v>
      </c>
      <c r="F376" s="166" t="s">
        <v>262</v>
      </c>
      <c r="H376" s="167">
        <v>1.8</v>
      </c>
      <c r="L376" s="171"/>
      <c r="M376" s="175"/>
      <c r="N376" s="176"/>
      <c r="O376" s="176"/>
      <c r="P376" s="176"/>
      <c r="Q376" s="176"/>
      <c r="R376" s="176"/>
      <c r="S376" s="176"/>
      <c r="T376" s="177"/>
      <c r="U376" s="13"/>
      <c r="V376" s="13"/>
      <c r="W376" s="13"/>
      <c r="AT376" s="165" t="s">
        <v>134</v>
      </c>
      <c r="AU376" s="165" t="s">
        <v>78</v>
      </c>
      <c r="AV376" s="12" t="s">
        <v>78</v>
      </c>
      <c r="AW376" s="12" t="s">
        <v>35</v>
      </c>
      <c r="AX376" s="12" t="s">
        <v>71</v>
      </c>
      <c r="AY376" s="165" t="s">
        <v>123</v>
      </c>
    </row>
    <row r="377" spans="2:51" s="11" customFormat="1" ht="22.5" customHeight="1">
      <c r="B377" s="157"/>
      <c r="D377" s="155" t="s">
        <v>134</v>
      </c>
      <c r="E377" s="158" t="s">
        <v>3</v>
      </c>
      <c r="F377" s="159" t="s">
        <v>263</v>
      </c>
      <c r="H377" s="160" t="s">
        <v>3</v>
      </c>
      <c r="L377" s="157"/>
      <c r="M377" s="161"/>
      <c r="N377" s="162"/>
      <c r="O377" s="162"/>
      <c r="P377" s="162"/>
      <c r="Q377" s="162"/>
      <c r="R377" s="162"/>
      <c r="S377" s="162"/>
      <c r="T377" s="163"/>
      <c r="AT377" s="160" t="s">
        <v>134</v>
      </c>
      <c r="AU377" s="160" t="s">
        <v>78</v>
      </c>
      <c r="AV377" s="11" t="s">
        <v>20</v>
      </c>
      <c r="AW377" s="11" t="s">
        <v>35</v>
      </c>
      <c r="AX377" s="11" t="s">
        <v>71</v>
      </c>
      <c r="AY377" s="160" t="s">
        <v>123</v>
      </c>
    </row>
    <row r="378" spans="2:51" s="12" customFormat="1" ht="22.5" customHeight="1">
      <c r="B378" s="164"/>
      <c r="D378" s="155" t="s">
        <v>134</v>
      </c>
      <c r="E378" s="165" t="s">
        <v>3</v>
      </c>
      <c r="F378" s="166" t="s">
        <v>264</v>
      </c>
      <c r="H378" s="167">
        <v>43.84</v>
      </c>
      <c r="L378" s="164"/>
      <c r="M378" s="168"/>
      <c r="N378" s="169"/>
      <c r="O378" s="169"/>
      <c r="P378" s="169"/>
      <c r="Q378" s="169"/>
      <c r="R378" s="169"/>
      <c r="S378" s="169"/>
      <c r="T378" s="170"/>
      <c r="AT378" s="165" t="s">
        <v>134</v>
      </c>
      <c r="AU378" s="165" t="s">
        <v>78</v>
      </c>
      <c r="AV378" s="12" t="s">
        <v>78</v>
      </c>
      <c r="AW378" s="12" t="s">
        <v>35</v>
      </c>
      <c r="AX378" s="12" t="s">
        <v>71</v>
      </c>
      <c r="AY378" s="165" t="s">
        <v>123</v>
      </c>
    </row>
    <row r="379" spans="2:51" s="12" customFormat="1" ht="22.5" customHeight="1">
      <c r="B379" s="164"/>
      <c r="D379" s="155" t="s">
        <v>134</v>
      </c>
      <c r="E379" s="165" t="s">
        <v>3</v>
      </c>
      <c r="F379" s="166" t="s">
        <v>265</v>
      </c>
      <c r="H379" s="167">
        <v>9.38</v>
      </c>
      <c r="L379" s="171"/>
      <c r="M379" s="175"/>
      <c r="N379" s="176"/>
      <c r="O379" s="176"/>
      <c r="P379" s="176"/>
      <c r="Q379" s="176"/>
      <c r="R379" s="176"/>
      <c r="S379" s="176"/>
      <c r="T379" s="177"/>
      <c r="U379" s="13"/>
      <c r="V379" s="13"/>
      <c r="W379" s="13"/>
      <c r="AT379" s="165" t="s">
        <v>134</v>
      </c>
      <c r="AU379" s="165" t="s">
        <v>78</v>
      </c>
      <c r="AV379" s="12" t="s">
        <v>78</v>
      </c>
      <c r="AW379" s="12" t="s">
        <v>35</v>
      </c>
      <c r="AX379" s="12" t="s">
        <v>71</v>
      </c>
      <c r="AY379" s="165" t="s">
        <v>123</v>
      </c>
    </row>
    <row r="380" spans="2:51" s="12" customFormat="1" ht="22.5" customHeight="1">
      <c r="B380" s="164"/>
      <c r="D380" s="155" t="s">
        <v>134</v>
      </c>
      <c r="E380" s="165" t="s">
        <v>3</v>
      </c>
      <c r="F380" s="166" t="s">
        <v>266</v>
      </c>
      <c r="H380" s="167">
        <v>10.35</v>
      </c>
      <c r="L380" s="178"/>
      <c r="M380" s="182"/>
      <c r="N380" s="183"/>
      <c r="O380" s="183"/>
      <c r="P380" s="183"/>
      <c r="Q380" s="183"/>
      <c r="R380" s="183"/>
      <c r="S380" s="183"/>
      <c r="T380" s="184"/>
      <c r="U380" s="14"/>
      <c r="V380" s="14"/>
      <c r="W380" s="14"/>
      <c r="AT380" s="165" t="s">
        <v>134</v>
      </c>
      <c r="AU380" s="165" t="s">
        <v>78</v>
      </c>
      <c r="AV380" s="12" t="s">
        <v>78</v>
      </c>
      <c r="AW380" s="12" t="s">
        <v>35</v>
      </c>
      <c r="AX380" s="12" t="s">
        <v>71</v>
      </c>
      <c r="AY380" s="165" t="s">
        <v>123</v>
      </c>
    </row>
    <row r="381" spans="2:51" s="12" customFormat="1" ht="22.5" customHeight="1">
      <c r="B381" s="164"/>
      <c r="D381" s="155" t="s">
        <v>134</v>
      </c>
      <c r="E381" s="165" t="s">
        <v>3</v>
      </c>
      <c r="F381" s="166" t="s">
        <v>262</v>
      </c>
      <c r="H381" s="167">
        <v>1.8</v>
      </c>
      <c r="L381" s="196"/>
      <c r="M381" s="197" t="s">
        <v>3</v>
      </c>
      <c r="N381" s="198" t="s">
        <v>42</v>
      </c>
      <c r="O381" s="152">
        <v>0</v>
      </c>
      <c r="P381" s="152">
        <f>O381*H394</f>
        <v>0</v>
      </c>
      <c r="Q381" s="152">
        <v>0.00238</v>
      </c>
      <c r="R381" s="152">
        <f>Q381*H394</f>
        <v>1.4644806400000001</v>
      </c>
      <c r="S381" s="152">
        <v>0</v>
      </c>
      <c r="T381" s="153">
        <f>S381*H394</f>
        <v>0</v>
      </c>
      <c r="U381" s="1"/>
      <c r="V381" s="1"/>
      <c r="W381" s="1"/>
      <c r="AT381" s="165" t="s">
        <v>134</v>
      </c>
      <c r="AU381" s="165" t="s">
        <v>78</v>
      </c>
      <c r="AV381" s="12" t="s">
        <v>78</v>
      </c>
      <c r="AW381" s="12" t="s">
        <v>35</v>
      </c>
      <c r="AX381" s="12" t="s">
        <v>71</v>
      </c>
      <c r="AY381" s="165" t="s">
        <v>123</v>
      </c>
    </row>
    <row r="382" spans="2:51" s="11" customFormat="1" ht="22.5" customHeight="1">
      <c r="B382" s="157"/>
      <c r="D382" s="155" t="s">
        <v>134</v>
      </c>
      <c r="E382" s="158" t="s">
        <v>3</v>
      </c>
      <c r="F382" s="159" t="s">
        <v>267</v>
      </c>
      <c r="H382" s="160" t="s">
        <v>3</v>
      </c>
      <c r="L382" s="32"/>
      <c r="M382" s="61"/>
      <c r="N382" s="33"/>
      <c r="O382" s="33"/>
      <c r="P382" s="33"/>
      <c r="Q382" s="33"/>
      <c r="R382" s="33"/>
      <c r="S382" s="33"/>
      <c r="T382" s="62"/>
      <c r="U382" s="1"/>
      <c r="V382" s="1"/>
      <c r="W382" s="1"/>
      <c r="AT382" s="160" t="s">
        <v>134</v>
      </c>
      <c r="AU382" s="160" t="s">
        <v>78</v>
      </c>
      <c r="AV382" s="11" t="s">
        <v>20</v>
      </c>
      <c r="AW382" s="11" t="s">
        <v>35</v>
      </c>
      <c r="AX382" s="11" t="s">
        <v>71</v>
      </c>
      <c r="AY382" s="160" t="s">
        <v>123</v>
      </c>
    </row>
    <row r="383" spans="2:51" s="11" customFormat="1" ht="22.5" customHeight="1">
      <c r="B383" s="157"/>
      <c r="D383" s="155" t="s">
        <v>134</v>
      </c>
      <c r="E383" s="158" t="s">
        <v>3</v>
      </c>
      <c r="F383" s="159" t="s">
        <v>246</v>
      </c>
      <c r="H383" s="160" t="s">
        <v>3</v>
      </c>
      <c r="L383" s="32"/>
      <c r="M383" s="61"/>
      <c r="N383" s="33"/>
      <c r="O383" s="33"/>
      <c r="P383" s="33"/>
      <c r="Q383" s="33"/>
      <c r="R383" s="33"/>
      <c r="S383" s="33"/>
      <c r="T383" s="62"/>
      <c r="U383" s="1"/>
      <c r="V383" s="1"/>
      <c r="W383" s="1"/>
      <c r="AT383" s="160" t="s">
        <v>134</v>
      </c>
      <c r="AU383" s="160" t="s">
        <v>78</v>
      </c>
      <c r="AV383" s="11" t="s">
        <v>20</v>
      </c>
      <c r="AW383" s="11" t="s">
        <v>35</v>
      </c>
      <c r="AX383" s="11" t="s">
        <v>71</v>
      </c>
      <c r="AY383" s="160" t="s">
        <v>123</v>
      </c>
    </row>
    <row r="384" spans="2:51" s="12" customFormat="1" ht="22.5" customHeight="1">
      <c r="B384" s="164"/>
      <c r="D384" s="155" t="s">
        <v>134</v>
      </c>
      <c r="E384" s="165" t="s">
        <v>3</v>
      </c>
      <c r="F384" s="166" t="s">
        <v>268</v>
      </c>
      <c r="H384" s="167">
        <v>23.488</v>
      </c>
      <c r="L384" s="157"/>
      <c r="M384" s="161"/>
      <c r="N384" s="162"/>
      <c r="O384" s="162"/>
      <c r="P384" s="162"/>
      <c r="Q384" s="162"/>
      <c r="R384" s="162"/>
      <c r="S384" s="162"/>
      <c r="T384" s="163"/>
      <c r="U384" s="11"/>
      <c r="V384" s="11"/>
      <c r="W384" s="11"/>
      <c r="AT384" s="165" t="s">
        <v>134</v>
      </c>
      <c r="AU384" s="165" t="s">
        <v>78</v>
      </c>
      <c r="AV384" s="12" t="s">
        <v>78</v>
      </c>
      <c r="AW384" s="12" t="s">
        <v>35</v>
      </c>
      <c r="AX384" s="12" t="s">
        <v>71</v>
      </c>
      <c r="AY384" s="165" t="s">
        <v>123</v>
      </c>
    </row>
    <row r="385" spans="2:51" s="11" customFormat="1" ht="22.5" customHeight="1">
      <c r="B385" s="157"/>
      <c r="D385" s="155" t="s">
        <v>134</v>
      </c>
      <c r="E385" s="158" t="s">
        <v>3</v>
      </c>
      <c r="F385" s="159" t="s">
        <v>250</v>
      </c>
      <c r="H385" s="160" t="s">
        <v>3</v>
      </c>
      <c r="L385" s="157"/>
      <c r="M385" s="161"/>
      <c r="N385" s="162"/>
      <c r="O385" s="162"/>
      <c r="P385" s="162"/>
      <c r="Q385" s="162"/>
      <c r="R385" s="162"/>
      <c r="S385" s="162"/>
      <c r="T385" s="163"/>
      <c r="AT385" s="160" t="s">
        <v>134</v>
      </c>
      <c r="AU385" s="160" t="s">
        <v>78</v>
      </c>
      <c r="AV385" s="11" t="s">
        <v>20</v>
      </c>
      <c r="AW385" s="11" t="s">
        <v>35</v>
      </c>
      <c r="AX385" s="11" t="s">
        <v>71</v>
      </c>
      <c r="AY385" s="160" t="s">
        <v>123</v>
      </c>
    </row>
    <row r="386" spans="2:51" s="12" customFormat="1" ht="22.5" customHeight="1">
      <c r="B386" s="164"/>
      <c r="D386" s="155" t="s">
        <v>134</v>
      </c>
      <c r="E386" s="165" t="s">
        <v>3</v>
      </c>
      <c r="F386" s="166" t="s">
        <v>269</v>
      </c>
      <c r="H386" s="167">
        <v>119.744</v>
      </c>
      <c r="L386" s="164"/>
      <c r="M386" s="168"/>
      <c r="N386" s="169"/>
      <c r="O386" s="169"/>
      <c r="P386" s="169"/>
      <c r="Q386" s="169"/>
      <c r="R386" s="169"/>
      <c r="S386" s="169"/>
      <c r="T386" s="170"/>
      <c r="AT386" s="165" t="s">
        <v>134</v>
      </c>
      <c r="AU386" s="165" t="s">
        <v>78</v>
      </c>
      <c r="AV386" s="12" t="s">
        <v>78</v>
      </c>
      <c r="AW386" s="12" t="s">
        <v>35</v>
      </c>
      <c r="AX386" s="12" t="s">
        <v>71</v>
      </c>
      <c r="AY386" s="165" t="s">
        <v>123</v>
      </c>
    </row>
    <row r="387" spans="2:51" s="11" customFormat="1" ht="22.5" customHeight="1">
      <c r="B387" s="157"/>
      <c r="D387" s="155" t="s">
        <v>134</v>
      </c>
      <c r="E387" s="158" t="s">
        <v>3</v>
      </c>
      <c r="F387" s="159" t="s">
        <v>263</v>
      </c>
      <c r="H387" s="160" t="s">
        <v>3</v>
      </c>
      <c r="L387" s="164"/>
      <c r="M387" s="168"/>
      <c r="N387" s="169"/>
      <c r="O387" s="169"/>
      <c r="P387" s="169"/>
      <c r="Q387" s="169"/>
      <c r="R387" s="169"/>
      <c r="S387" s="169"/>
      <c r="T387" s="170"/>
      <c r="U387" s="12"/>
      <c r="V387" s="12"/>
      <c r="W387" s="12"/>
      <c r="AT387" s="160" t="s">
        <v>134</v>
      </c>
      <c r="AU387" s="160" t="s">
        <v>78</v>
      </c>
      <c r="AV387" s="11" t="s">
        <v>20</v>
      </c>
      <c r="AW387" s="11" t="s">
        <v>35</v>
      </c>
      <c r="AX387" s="11" t="s">
        <v>71</v>
      </c>
      <c r="AY387" s="160" t="s">
        <v>123</v>
      </c>
    </row>
    <row r="388" spans="2:51" s="12" customFormat="1" ht="22.5" customHeight="1">
      <c r="B388" s="164"/>
      <c r="D388" s="155" t="s">
        <v>134</v>
      </c>
      <c r="E388" s="165" t="s">
        <v>3</v>
      </c>
      <c r="F388" s="166" t="s">
        <v>270</v>
      </c>
      <c r="H388" s="167">
        <v>59.926</v>
      </c>
      <c r="L388" s="171"/>
      <c r="M388" s="175"/>
      <c r="N388" s="176"/>
      <c r="O388" s="176"/>
      <c r="P388" s="176"/>
      <c r="Q388" s="176"/>
      <c r="R388" s="176"/>
      <c r="S388" s="176"/>
      <c r="T388" s="177"/>
      <c r="U388" s="13"/>
      <c r="V388" s="13"/>
      <c r="W388" s="13"/>
      <c r="AT388" s="165" t="s">
        <v>134</v>
      </c>
      <c r="AU388" s="165" t="s">
        <v>78</v>
      </c>
      <c r="AV388" s="12" t="s">
        <v>78</v>
      </c>
      <c r="AW388" s="12" t="s">
        <v>35</v>
      </c>
      <c r="AX388" s="12" t="s">
        <v>71</v>
      </c>
      <c r="AY388" s="165" t="s">
        <v>123</v>
      </c>
    </row>
    <row r="389" spans="2:51" s="13" customFormat="1" ht="22.5" customHeight="1">
      <c r="B389" s="171"/>
      <c r="D389" s="155" t="s">
        <v>134</v>
      </c>
      <c r="E389" s="172" t="s">
        <v>3</v>
      </c>
      <c r="F389" s="173" t="s">
        <v>138</v>
      </c>
      <c r="H389" s="174">
        <v>758.815</v>
      </c>
      <c r="L389" s="178"/>
      <c r="M389" s="182"/>
      <c r="N389" s="183"/>
      <c r="O389" s="183"/>
      <c r="P389" s="183"/>
      <c r="Q389" s="183"/>
      <c r="R389" s="183"/>
      <c r="S389" s="183"/>
      <c r="T389" s="184"/>
      <c r="U389" s="14"/>
      <c r="V389" s="14"/>
      <c r="W389" s="14"/>
      <c r="AT389" s="172" t="s">
        <v>134</v>
      </c>
      <c r="AU389" s="172" t="s">
        <v>78</v>
      </c>
      <c r="AV389" s="13" t="s">
        <v>81</v>
      </c>
      <c r="AW389" s="13" t="s">
        <v>35</v>
      </c>
      <c r="AX389" s="13" t="s">
        <v>71</v>
      </c>
      <c r="AY389" s="172" t="s">
        <v>123</v>
      </c>
    </row>
    <row r="390" spans="2:51" s="11" customFormat="1" ht="22.5" customHeight="1">
      <c r="B390" s="157"/>
      <c r="D390" s="155" t="s">
        <v>134</v>
      </c>
      <c r="E390" s="158" t="s">
        <v>3</v>
      </c>
      <c r="F390" s="159" t="s">
        <v>271</v>
      </c>
      <c r="H390" s="160" t="s">
        <v>3</v>
      </c>
      <c r="L390" s="164"/>
      <c r="M390" s="168"/>
      <c r="N390" s="169"/>
      <c r="O390" s="169"/>
      <c r="P390" s="169"/>
      <c r="Q390" s="169"/>
      <c r="R390" s="169"/>
      <c r="S390" s="169"/>
      <c r="T390" s="170"/>
      <c r="U390" s="12"/>
      <c r="V390" s="12"/>
      <c r="W390" s="12"/>
      <c r="AT390" s="160" t="s">
        <v>134</v>
      </c>
      <c r="AU390" s="160" t="s">
        <v>78</v>
      </c>
      <c r="AV390" s="11" t="s">
        <v>20</v>
      </c>
      <c r="AW390" s="11" t="s">
        <v>35</v>
      </c>
      <c r="AX390" s="11" t="s">
        <v>71</v>
      </c>
      <c r="AY390" s="160" t="s">
        <v>123</v>
      </c>
    </row>
    <row r="391" spans="2:51" s="12" customFormat="1" ht="22.5" customHeight="1">
      <c r="B391" s="164"/>
      <c r="D391" s="155" t="s">
        <v>134</v>
      </c>
      <c r="E391" s="165" t="s">
        <v>3</v>
      </c>
      <c r="F391" s="166" t="s">
        <v>272</v>
      </c>
      <c r="H391" s="167">
        <v>-122.894</v>
      </c>
      <c r="L391" s="196"/>
      <c r="M391" s="197" t="s">
        <v>3</v>
      </c>
      <c r="N391" s="198" t="s">
        <v>42</v>
      </c>
      <c r="O391" s="152">
        <v>0</v>
      </c>
      <c r="P391" s="152">
        <f>O391*H404</f>
        <v>0</v>
      </c>
      <c r="Q391" s="152">
        <v>0.0041</v>
      </c>
      <c r="R391" s="152">
        <f>Q391*H404</f>
        <v>0.39462500000000006</v>
      </c>
      <c r="S391" s="152">
        <v>0</v>
      </c>
      <c r="T391" s="153">
        <f>S391*H404</f>
        <v>0</v>
      </c>
      <c r="U391" s="1"/>
      <c r="V391" s="1"/>
      <c r="W391" s="1"/>
      <c r="AT391" s="165" t="s">
        <v>134</v>
      </c>
      <c r="AU391" s="165" t="s">
        <v>78</v>
      </c>
      <c r="AV391" s="12" t="s">
        <v>78</v>
      </c>
      <c r="AW391" s="12" t="s">
        <v>35</v>
      </c>
      <c r="AX391" s="12" t="s">
        <v>71</v>
      </c>
      <c r="AY391" s="165" t="s">
        <v>123</v>
      </c>
    </row>
    <row r="392" spans="2:51" s="13" customFormat="1" ht="22.5" customHeight="1">
      <c r="B392" s="171"/>
      <c r="D392" s="155" t="s">
        <v>134</v>
      </c>
      <c r="E392" s="172" t="s">
        <v>3</v>
      </c>
      <c r="F392" s="173" t="s">
        <v>138</v>
      </c>
      <c r="H392" s="174">
        <v>-122.894</v>
      </c>
      <c r="L392" s="157"/>
      <c r="M392" s="161"/>
      <c r="N392" s="162"/>
      <c r="O392" s="162"/>
      <c r="P392" s="162"/>
      <c r="Q392" s="162"/>
      <c r="R392" s="162"/>
      <c r="S392" s="162"/>
      <c r="T392" s="163"/>
      <c r="U392" s="11"/>
      <c r="V392" s="11"/>
      <c r="W392" s="11"/>
      <c r="AT392" s="172" t="s">
        <v>134</v>
      </c>
      <c r="AU392" s="172" t="s">
        <v>78</v>
      </c>
      <c r="AV392" s="13" t="s">
        <v>81</v>
      </c>
      <c r="AW392" s="13" t="s">
        <v>35</v>
      </c>
      <c r="AX392" s="13" t="s">
        <v>71</v>
      </c>
      <c r="AY392" s="172" t="s">
        <v>123</v>
      </c>
    </row>
    <row r="393" spans="2:51" s="14" customFormat="1" ht="22.5" customHeight="1">
      <c r="B393" s="178"/>
      <c r="D393" s="186" t="s">
        <v>134</v>
      </c>
      <c r="E393" s="187" t="s">
        <v>3</v>
      </c>
      <c r="F393" s="188" t="s">
        <v>139</v>
      </c>
      <c r="H393" s="189">
        <v>635.921</v>
      </c>
      <c r="L393" s="164"/>
      <c r="M393" s="168"/>
      <c r="N393" s="169"/>
      <c r="O393" s="169"/>
      <c r="P393" s="169"/>
      <c r="Q393" s="169"/>
      <c r="R393" s="169"/>
      <c r="S393" s="169"/>
      <c r="T393" s="170"/>
      <c r="U393" s="12"/>
      <c r="V393" s="12"/>
      <c r="W393" s="12"/>
      <c r="AT393" s="185" t="s">
        <v>134</v>
      </c>
      <c r="AU393" s="185" t="s">
        <v>78</v>
      </c>
      <c r="AV393" s="14" t="s">
        <v>130</v>
      </c>
      <c r="AW393" s="14" t="s">
        <v>35</v>
      </c>
      <c r="AX393" s="14" t="s">
        <v>20</v>
      </c>
      <c r="AY393" s="185" t="s">
        <v>123</v>
      </c>
    </row>
    <row r="394" spans="2:65" s="1" customFormat="1" ht="22.5" customHeight="1">
      <c r="B394" s="143"/>
      <c r="C394" s="190" t="s">
        <v>318</v>
      </c>
      <c r="D394" s="190" t="s">
        <v>220</v>
      </c>
      <c r="E394" s="191" t="s">
        <v>319</v>
      </c>
      <c r="F394" s="192" t="s">
        <v>320</v>
      </c>
      <c r="G394" s="193" t="s">
        <v>152</v>
      </c>
      <c r="H394" s="194">
        <v>615.328</v>
      </c>
      <c r="I394" s="195"/>
      <c r="J394" s="195"/>
      <c r="K394" s="192" t="s">
        <v>129</v>
      </c>
      <c r="L394" s="171"/>
      <c r="M394" s="175"/>
      <c r="N394" s="176"/>
      <c r="O394" s="176"/>
      <c r="P394" s="176"/>
      <c r="Q394" s="176"/>
      <c r="R394" s="176"/>
      <c r="S394" s="176"/>
      <c r="T394" s="177"/>
      <c r="U394" s="13"/>
      <c r="V394" s="13"/>
      <c r="W394" s="13"/>
      <c r="AR394" s="18" t="s">
        <v>219</v>
      </c>
      <c r="AT394" s="18" t="s">
        <v>220</v>
      </c>
      <c r="AU394" s="18" t="s">
        <v>78</v>
      </c>
      <c r="AY394" s="18" t="s">
        <v>123</v>
      </c>
      <c r="BE394" s="154">
        <f>IF(N381="základní",J394,0)</f>
        <v>0</v>
      </c>
      <c r="BF394" s="154">
        <f>IF(N381="snížená",J394,0)</f>
        <v>0</v>
      </c>
      <c r="BG394" s="154">
        <f>IF(N381="zákl. přenesená",J394,0)</f>
        <v>0</v>
      </c>
      <c r="BH394" s="154">
        <f>IF(N381="sníž. přenesená",J394,0)</f>
        <v>0</v>
      </c>
      <c r="BI394" s="154">
        <f>IF(N381="nulová",J394,0)</f>
        <v>0</v>
      </c>
      <c r="BJ394" s="18" t="s">
        <v>20</v>
      </c>
      <c r="BK394" s="154">
        <f>ROUND(I394*H394,2)</f>
        <v>0</v>
      </c>
      <c r="BL394" s="18" t="s">
        <v>130</v>
      </c>
      <c r="BM394" s="18" t="s">
        <v>321</v>
      </c>
    </row>
    <row r="395" spans="2:47" s="1" customFormat="1" ht="42" customHeight="1">
      <c r="B395" s="32"/>
      <c r="D395" s="155" t="s">
        <v>132</v>
      </c>
      <c r="F395" s="156" t="s">
        <v>322</v>
      </c>
      <c r="L395" s="178"/>
      <c r="M395" s="182"/>
      <c r="N395" s="183"/>
      <c r="O395" s="183"/>
      <c r="P395" s="183"/>
      <c r="Q395" s="183"/>
      <c r="R395" s="183"/>
      <c r="S395" s="183"/>
      <c r="T395" s="184"/>
      <c r="U395" s="14"/>
      <c r="V395" s="14"/>
      <c r="W395" s="14"/>
      <c r="AT395" s="18" t="s">
        <v>132</v>
      </c>
      <c r="AU395" s="18" t="s">
        <v>78</v>
      </c>
    </row>
    <row r="396" spans="2:47" s="1" customFormat="1" ht="30" customHeight="1">
      <c r="B396" s="32"/>
      <c r="D396" s="155" t="s">
        <v>296</v>
      </c>
      <c r="F396" s="201" t="s">
        <v>323</v>
      </c>
      <c r="L396" s="32"/>
      <c r="M396" s="150" t="s">
        <v>3</v>
      </c>
      <c r="N396" s="151" t="s">
        <v>42</v>
      </c>
      <c r="O396" s="152">
        <v>0.39</v>
      </c>
      <c r="P396" s="152">
        <f>O396*H409</f>
        <v>116.45400000000001</v>
      </c>
      <c r="Q396" s="152">
        <v>0.00331</v>
      </c>
      <c r="R396" s="152">
        <f>Q396*H409</f>
        <v>0.9883660000000001</v>
      </c>
      <c r="S396" s="152">
        <v>0</v>
      </c>
      <c r="T396" s="153">
        <f>S396*H409</f>
        <v>0</v>
      </c>
      <c r="AT396" s="18" t="s">
        <v>296</v>
      </c>
      <c r="AU396" s="18" t="s">
        <v>78</v>
      </c>
    </row>
    <row r="397" spans="2:51" s="11" customFormat="1" ht="22.5" customHeight="1">
      <c r="B397" s="157"/>
      <c r="D397" s="155" t="s">
        <v>134</v>
      </c>
      <c r="E397" s="158" t="s">
        <v>3</v>
      </c>
      <c r="F397" s="159" t="s">
        <v>224</v>
      </c>
      <c r="H397" s="160" t="s">
        <v>3</v>
      </c>
      <c r="L397" s="32"/>
      <c r="M397" s="61"/>
      <c r="N397" s="33"/>
      <c r="O397" s="33"/>
      <c r="P397" s="33"/>
      <c r="Q397" s="33"/>
      <c r="R397" s="33"/>
      <c r="S397" s="33"/>
      <c r="T397" s="62"/>
      <c r="U397" s="1"/>
      <c r="V397" s="1"/>
      <c r="W397" s="1"/>
      <c r="AT397" s="160" t="s">
        <v>134</v>
      </c>
      <c r="AU397" s="160" t="s">
        <v>78</v>
      </c>
      <c r="AV397" s="11" t="s">
        <v>20</v>
      </c>
      <c r="AW397" s="11" t="s">
        <v>35</v>
      </c>
      <c r="AX397" s="11" t="s">
        <v>71</v>
      </c>
      <c r="AY397" s="160" t="s">
        <v>123</v>
      </c>
    </row>
    <row r="398" spans="2:51" s="11" customFormat="1" ht="22.5" customHeight="1">
      <c r="B398" s="157"/>
      <c r="D398" s="155" t="s">
        <v>134</v>
      </c>
      <c r="E398" s="158" t="s">
        <v>3</v>
      </c>
      <c r="F398" s="159" t="s">
        <v>224</v>
      </c>
      <c r="H398" s="160" t="s">
        <v>3</v>
      </c>
      <c r="L398" s="157"/>
      <c r="M398" s="161"/>
      <c r="N398" s="162"/>
      <c r="O398" s="162"/>
      <c r="P398" s="162"/>
      <c r="Q398" s="162"/>
      <c r="R398" s="162"/>
      <c r="S398" s="162"/>
      <c r="T398" s="163"/>
      <c r="AT398" s="160" t="s">
        <v>134</v>
      </c>
      <c r="AU398" s="160" t="s">
        <v>78</v>
      </c>
      <c r="AV398" s="11" t="s">
        <v>20</v>
      </c>
      <c r="AW398" s="11" t="s">
        <v>35</v>
      </c>
      <c r="AX398" s="11" t="s">
        <v>71</v>
      </c>
      <c r="AY398" s="160" t="s">
        <v>123</v>
      </c>
    </row>
    <row r="399" spans="2:51" s="12" customFormat="1" ht="22.5" customHeight="1">
      <c r="B399" s="164"/>
      <c r="D399" s="155" t="s">
        <v>134</v>
      </c>
      <c r="E399" s="165" t="s">
        <v>3</v>
      </c>
      <c r="F399" s="166" t="s">
        <v>324</v>
      </c>
      <c r="H399" s="167">
        <v>699.513</v>
      </c>
      <c r="L399" s="157"/>
      <c r="M399" s="161"/>
      <c r="N399" s="162"/>
      <c r="O399" s="162"/>
      <c r="P399" s="162"/>
      <c r="Q399" s="162"/>
      <c r="R399" s="162"/>
      <c r="S399" s="162"/>
      <c r="T399" s="163"/>
      <c r="U399" s="11"/>
      <c r="V399" s="11"/>
      <c r="W399" s="11"/>
      <c r="AT399" s="165" t="s">
        <v>134</v>
      </c>
      <c r="AU399" s="165" t="s">
        <v>78</v>
      </c>
      <c r="AV399" s="12" t="s">
        <v>78</v>
      </c>
      <c r="AW399" s="12" t="s">
        <v>35</v>
      </c>
      <c r="AX399" s="12" t="s">
        <v>71</v>
      </c>
      <c r="AY399" s="165" t="s">
        <v>123</v>
      </c>
    </row>
    <row r="400" spans="2:51" s="12" customFormat="1" ht="22.5" customHeight="1">
      <c r="B400" s="164"/>
      <c r="D400" s="155" t="s">
        <v>134</v>
      </c>
      <c r="E400" s="165" t="s">
        <v>3</v>
      </c>
      <c r="F400" s="166" t="s">
        <v>325</v>
      </c>
      <c r="H400" s="167">
        <v>-96.25</v>
      </c>
      <c r="L400" s="157"/>
      <c r="M400" s="161"/>
      <c r="N400" s="162"/>
      <c r="O400" s="162"/>
      <c r="P400" s="162"/>
      <c r="Q400" s="162"/>
      <c r="R400" s="162"/>
      <c r="S400" s="162"/>
      <c r="T400" s="163"/>
      <c r="U400" s="11"/>
      <c r="V400" s="11"/>
      <c r="W400" s="11"/>
      <c r="AT400" s="165" t="s">
        <v>134</v>
      </c>
      <c r="AU400" s="165" t="s">
        <v>78</v>
      </c>
      <c r="AV400" s="12" t="s">
        <v>78</v>
      </c>
      <c r="AW400" s="12" t="s">
        <v>35</v>
      </c>
      <c r="AX400" s="12" t="s">
        <v>71</v>
      </c>
      <c r="AY400" s="165" t="s">
        <v>123</v>
      </c>
    </row>
    <row r="401" spans="2:51" s="13" customFormat="1" ht="22.5" customHeight="1">
      <c r="B401" s="171"/>
      <c r="D401" s="155" t="s">
        <v>134</v>
      </c>
      <c r="E401" s="172" t="s">
        <v>3</v>
      </c>
      <c r="F401" s="173" t="s">
        <v>138</v>
      </c>
      <c r="H401" s="174">
        <v>603.263</v>
      </c>
      <c r="L401" s="157"/>
      <c r="M401" s="161"/>
      <c r="N401" s="162"/>
      <c r="O401" s="162"/>
      <c r="P401" s="162"/>
      <c r="Q401" s="162"/>
      <c r="R401" s="162"/>
      <c r="S401" s="162"/>
      <c r="T401" s="163"/>
      <c r="U401" s="11"/>
      <c r="V401" s="11"/>
      <c r="W401" s="11"/>
      <c r="AT401" s="172" t="s">
        <v>134</v>
      </c>
      <c r="AU401" s="172" t="s">
        <v>78</v>
      </c>
      <c r="AV401" s="13" t="s">
        <v>81</v>
      </c>
      <c r="AW401" s="13" t="s">
        <v>35</v>
      </c>
      <c r="AX401" s="13" t="s">
        <v>71</v>
      </c>
      <c r="AY401" s="172" t="s">
        <v>123</v>
      </c>
    </row>
    <row r="402" spans="2:51" s="14" customFormat="1" ht="22.5" customHeight="1">
      <c r="B402" s="178"/>
      <c r="D402" s="155" t="s">
        <v>134</v>
      </c>
      <c r="E402" s="179" t="s">
        <v>3</v>
      </c>
      <c r="F402" s="180" t="s">
        <v>139</v>
      </c>
      <c r="H402" s="181">
        <v>603.263</v>
      </c>
      <c r="L402" s="164"/>
      <c r="M402" s="168"/>
      <c r="N402" s="169"/>
      <c r="O402" s="169"/>
      <c r="P402" s="169"/>
      <c r="Q402" s="169"/>
      <c r="R402" s="169"/>
      <c r="S402" s="169"/>
      <c r="T402" s="170"/>
      <c r="U402" s="12"/>
      <c r="V402" s="12"/>
      <c r="W402" s="12"/>
      <c r="AT402" s="185" t="s">
        <v>134</v>
      </c>
      <c r="AU402" s="185" t="s">
        <v>78</v>
      </c>
      <c r="AV402" s="14" t="s">
        <v>130</v>
      </c>
      <c r="AW402" s="14" t="s">
        <v>35</v>
      </c>
      <c r="AX402" s="14" t="s">
        <v>20</v>
      </c>
      <c r="AY402" s="185" t="s">
        <v>123</v>
      </c>
    </row>
    <row r="403" spans="2:51" s="12" customFormat="1" ht="22.5" customHeight="1">
      <c r="B403" s="164"/>
      <c r="D403" s="186" t="s">
        <v>134</v>
      </c>
      <c r="F403" s="199" t="s">
        <v>326</v>
      </c>
      <c r="H403" s="200">
        <v>615.328</v>
      </c>
      <c r="L403" s="157"/>
      <c r="M403" s="161"/>
      <c r="N403" s="162"/>
      <c r="O403" s="162"/>
      <c r="P403" s="162"/>
      <c r="Q403" s="162"/>
      <c r="R403" s="162"/>
      <c r="S403" s="162"/>
      <c r="T403" s="163"/>
      <c r="U403" s="11"/>
      <c r="V403" s="11"/>
      <c r="W403" s="11"/>
      <c r="AT403" s="165" t="s">
        <v>134</v>
      </c>
      <c r="AU403" s="165" t="s">
        <v>78</v>
      </c>
      <c r="AV403" s="12" t="s">
        <v>78</v>
      </c>
      <c r="AW403" s="12" t="s">
        <v>4</v>
      </c>
      <c r="AX403" s="12" t="s">
        <v>20</v>
      </c>
      <c r="AY403" s="165" t="s">
        <v>123</v>
      </c>
    </row>
    <row r="404" spans="2:65" s="1" customFormat="1" ht="22.5" customHeight="1">
      <c r="B404" s="143"/>
      <c r="C404" s="190" t="s">
        <v>327</v>
      </c>
      <c r="D404" s="190" t="s">
        <v>220</v>
      </c>
      <c r="E404" s="191" t="s">
        <v>328</v>
      </c>
      <c r="F404" s="192" t="s">
        <v>329</v>
      </c>
      <c r="G404" s="193" t="s">
        <v>152</v>
      </c>
      <c r="H404" s="194">
        <v>96.25</v>
      </c>
      <c r="I404" s="195"/>
      <c r="J404" s="195"/>
      <c r="K404" s="192" t="s">
        <v>129</v>
      </c>
      <c r="L404" s="164"/>
      <c r="M404" s="168"/>
      <c r="N404" s="169"/>
      <c r="O404" s="169"/>
      <c r="P404" s="169"/>
      <c r="Q404" s="169"/>
      <c r="R404" s="169"/>
      <c r="S404" s="169"/>
      <c r="T404" s="170"/>
      <c r="U404" s="12"/>
      <c r="V404" s="12"/>
      <c r="W404" s="12"/>
      <c r="AR404" s="18" t="s">
        <v>219</v>
      </c>
      <c r="AT404" s="18" t="s">
        <v>220</v>
      </c>
      <c r="AU404" s="18" t="s">
        <v>78</v>
      </c>
      <c r="AY404" s="18" t="s">
        <v>123</v>
      </c>
      <c r="BE404" s="154">
        <f>IF(N391="základní",J404,0)</f>
        <v>0</v>
      </c>
      <c r="BF404" s="154">
        <f>IF(N391="snížená",J404,0)</f>
        <v>0</v>
      </c>
      <c r="BG404" s="154">
        <f>IF(N391="zákl. přenesená",J404,0)</f>
        <v>0</v>
      </c>
      <c r="BH404" s="154">
        <f>IF(N391="sníž. přenesená",J404,0)</f>
        <v>0</v>
      </c>
      <c r="BI404" s="154">
        <f>IF(N391="nulová",J404,0)</f>
        <v>0</v>
      </c>
      <c r="BJ404" s="18" t="s">
        <v>20</v>
      </c>
      <c r="BK404" s="154">
        <f>ROUND(I404*H404,2)</f>
        <v>0</v>
      </c>
      <c r="BL404" s="18" t="s">
        <v>130</v>
      </c>
      <c r="BM404" s="18" t="s">
        <v>330</v>
      </c>
    </row>
    <row r="405" spans="2:51" s="11" customFormat="1" ht="22.5" customHeight="1">
      <c r="B405" s="157"/>
      <c r="D405" s="155" t="s">
        <v>134</v>
      </c>
      <c r="E405" s="158" t="s">
        <v>3</v>
      </c>
      <c r="F405" s="159" t="s">
        <v>224</v>
      </c>
      <c r="H405" s="160" t="s">
        <v>3</v>
      </c>
      <c r="L405" s="157"/>
      <c r="M405" s="161"/>
      <c r="N405" s="162"/>
      <c r="O405" s="162"/>
      <c r="P405" s="162"/>
      <c r="Q405" s="162"/>
      <c r="R405" s="162"/>
      <c r="S405" s="162"/>
      <c r="T405" s="163"/>
      <c r="AT405" s="160" t="s">
        <v>134</v>
      </c>
      <c r="AU405" s="160" t="s">
        <v>78</v>
      </c>
      <c r="AV405" s="11" t="s">
        <v>20</v>
      </c>
      <c r="AW405" s="11" t="s">
        <v>35</v>
      </c>
      <c r="AX405" s="11" t="s">
        <v>71</v>
      </c>
      <c r="AY405" s="160" t="s">
        <v>123</v>
      </c>
    </row>
    <row r="406" spans="2:51" s="12" customFormat="1" ht="22.5" customHeight="1">
      <c r="B406" s="164"/>
      <c r="D406" s="155" t="s">
        <v>134</v>
      </c>
      <c r="E406" s="165" t="s">
        <v>3</v>
      </c>
      <c r="F406" s="166" t="s">
        <v>331</v>
      </c>
      <c r="H406" s="167">
        <v>96.25</v>
      </c>
      <c r="L406" s="164"/>
      <c r="M406" s="168"/>
      <c r="N406" s="169"/>
      <c r="O406" s="169"/>
      <c r="P406" s="169"/>
      <c r="Q406" s="169"/>
      <c r="R406" s="169"/>
      <c r="S406" s="169"/>
      <c r="T406" s="170"/>
      <c r="AT406" s="165" t="s">
        <v>134</v>
      </c>
      <c r="AU406" s="165" t="s">
        <v>78</v>
      </c>
      <c r="AV406" s="12" t="s">
        <v>78</v>
      </c>
      <c r="AW406" s="12" t="s">
        <v>35</v>
      </c>
      <c r="AX406" s="12" t="s">
        <v>71</v>
      </c>
      <c r="AY406" s="165" t="s">
        <v>123</v>
      </c>
    </row>
    <row r="407" spans="2:51" s="13" customFormat="1" ht="22.5" customHeight="1">
      <c r="B407" s="171"/>
      <c r="D407" s="155" t="s">
        <v>134</v>
      </c>
      <c r="E407" s="172" t="s">
        <v>3</v>
      </c>
      <c r="F407" s="173" t="s">
        <v>138</v>
      </c>
      <c r="H407" s="174">
        <v>96.25</v>
      </c>
      <c r="L407" s="157"/>
      <c r="M407" s="161"/>
      <c r="N407" s="162"/>
      <c r="O407" s="162"/>
      <c r="P407" s="162"/>
      <c r="Q407" s="162"/>
      <c r="R407" s="162"/>
      <c r="S407" s="162"/>
      <c r="T407" s="163"/>
      <c r="U407" s="11"/>
      <c r="V407" s="11"/>
      <c r="W407" s="11"/>
      <c r="AT407" s="172" t="s">
        <v>134</v>
      </c>
      <c r="AU407" s="172" t="s">
        <v>78</v>
      </c>
      <c r="AV407" s="13" t="s">
        <v>81</v>
      </c>
      <c r="AW407" s="13" t="s">
        <v>35</v>
      </c>
      <c r="AX407" s="13" t="s">
        <v>71</v>
      </c>
      <c r="AY407" s="172" t="s">
        <v>123</v>
      </c>
    </row>
    <row r="408" spans="2:51" s="14" customFormat="1" ht="22.5" customHeight="1">
      <c r="B408" s="178"/>
      <c r="D408" s="186" t="s">
        <v>134</v>
      </c>
      <c r="E408" s="187" t="s">
        <v>3</v>
      </c>
      <c r="F408" s="188" t="s">
        <v>139</v>
      </c>
      <c r="H408" s="189">
        <v>96.25</v>
      </c>
      <c r="L408" s="164"/>
      <c r="M408" s="168"/>
      <c r="N408" s="169"/>
      <c r="O408" s="169"/>
      <c r="P408" s="169"/>
      <c r="Q408" s="169"/>
      <c r="R408" s="169"/>
      <c r="S408" s="169"/>
      <c r="T408" s="170"/>
      <c r="U408" s="12"/>
      <c r="V408" s="12"/>
      <c r="W408" s="12"/>
      <c r="AT408" s="185" t="s">
        <v>134</v>
      </c>
      <c r="AU408" s="185" t="s">
        <v>78</v>
      </c>
      <c r="AV408" s="14" t="s">
        <v>130</v>
      </c>
      <c r="AW408" s="14" t="s">
        <v>35</v>
      </c>
      <c r="AX408" s="14" t="s">
        <v>20</v>
      </c>
      <c r="AY408" s="185" t="s">
        <v>123</v>
      </c>
    </row>
    <row r="409" spans="2:65" s="1" customFormat="1" ht="31.5" customHeight="1">
      <c r="B409" s="143"/>
      <c r="C409" s="144" t="s">
        <v>332</v>
      </c>
      <c r="D409" s="144" t="s">
        <v>125</v>
      </c>
      <c r="E409" s="145" t="s">
        <v>333</v>
      </c>
      <c r="F409" s="146" t="s">
        <v>334</v>
      </c>
      <c r="G409" s="147" t="s">
        <v>182</v>
      </c>
      <c r="H409" s="148">
        <v>298.6</v>
      </c>
      <c r="I409" s="149"/>
      <c r="J409" s="149"/>
      <c r="K409" s="146" t="s">
        <v>129</v>
      </c>
      <c r="L409" s="157"/>
      <c r="M409" s="161"/>
      <c r="N409" s="162"/>
      <c r="O409" s="162"/>
      <c r="P409" s="162"/>
      <c r="Q409" s="162"/>
      <c r="R409" s="162"/>
      <c r="S409" s="162"/>
      <c r="T409" s="163"/>
      <c r="U409" s="11"/>
      <c r="V409" s="11"/>
      <c r="W409" s="11"/>
      <c r="AR409" s="18" t="s">
        <v>130</v>
      </c>
      <c r="AT409" s="18" t="s">
        <v>125</v>
      </c>
      <c r="AU409" s="18" t="s">
        <v>78</v>
      </c>
      <c r="AY409" s="18" t="s">
        <v>123</v>
      </c>
      <c r="BE409" s="154">
        <f>IF(N396="základní",J409,0)</f>
        <v>0</v>
      </c>
      <c r="BF409" s="154">
        <f>IF(N396="snížená",J409,0)</f>
        <v>0</v>
      </c>
      <c r="BG409" s="154">
        <f>IF(N396="zákl. přenesená",J409,0)</f>
        <v>0</v>
      </c>
      <c r="BH409" s="154">
        <f>IF(N396="sníž. přenesená",J409,0)</f>
        <v>0</v>
      </c>
      <c r="BI409" s="154">
        <f>IF(N396="nulová",J409,0)</f>
        <v>0</v>
      </c>
      <c r="BJ409" s="18" t="s">
        <v>20</v>
      </c>
      <c r="BK409" s="154">
        <f>ROUND(I409*H409,2)</f>
        <v>0</v>
      </c>
      <c r="BL409" s="18" t="s">
        <v>130</v>
      </c>
      <c r="BM409" s="18" t="s">
        <v>335</v>
      </c>
    </row>
    <row r="410" spans="2:47" s="1" customFormat="1" ht="30" customHeight="1">
      <c r="B410" s="32"/>
      <c r="D410" s="155" t="s">
        <v>132</v>
      </c>
      <c r="F410" s="156" t="s">
        <v>336</v>
      </c>
      <c r="L410" s="164"/>
      <c r="M410" s="168"/>
      <c r="N410" s="169"/>
      <c r="O410" s="169"/>
      <c r="P410" s="169"/>
      <c r="Q410" s="169"/>
      <c r="R410" s="169"/>
      <c r="S410" s="169"/>
      <c r="T410" s="170"/>
      <c r="U410" s="12"/>
      <c r="V410" s="12"/>
      <c r="W410" s="12"/>
      <c r="AT410" s="18" t="s">
        <v>132</v>
      </c>
      <c r="AU410" s="18" t="s">
        <v>78</v>
      </c>
    </row>
    <row r="411" spans="2:51" s="11" customFormat="1" ht="22.5" customHeight="1">
      <c r="B411" s="157"/>
      <c r="D411" s="155" t="s">
        <v>134</v>
      </c>
      <c r="E411" s="158" t="s">
        <v>3</v>
      </c>
      <c r="F411" s="159" t="s">
        <v>337</v>
      </c>
      <c r="H411" s="160" t="s">
        <v>3</v>
      </c>
      <c r="L411" s="157"/>
      <c r="M411" s="161"/>
      <c r="N411" s="162"/>
      <c r="O411" s="162"/>
      <c r="P411" s="162"/>
      <c r="Q411" s="162"/>
      <c r="R411" s="162"/>
      <c r="S411" s="162"/>
      <c r="T411" s="163"/>
      <c r="AT411" s="160" t="s">
        <v>134</v>
      </c>
      <c r="AU411" s="160" t="s">
        <v>78</v>
      </c>
      <c r="AV411" s="11" t="s">
        <v>20</v>
      </c>
      <c r="AW411" s="11" t="s">
        <v>35</v>
      </c>
      <c r="AX411" s="11" t="s">
        <v>71</v>
      </c>
      <c r="AY411" s="160" t="s">
        <v>123</v>
      </c>
    </row>
    <row r="412" spans="2:51" s="11" customFormat="1" ht="22.5" customHeight="1">
      <c r="B412" s="157"/>
      <c r="D412" s="155" t="s">
        <v>134</v>
      </c>
      <c r="E412" s="158" t="s">
        <v>3</v>
      </c>
      <c r="F412" s="159" t="s">
        <v>156</v>
      </c>
      <c r="H412" s="160" t="s">
        <v>3</v>
      </c>
      <c r="L412" s="164"/>
      <c r="M412" s="168"/>
      <c r="N412" s="169"/>
      <c r="O412" s="169"/>
      <c r="P412" s="169"/>
      <c r="Q412" s="169"/>
      <c r="R412" s="169"/>
      <c r="S412" s="169"/>
      <c r="T412" s="170"/>
      <c r="U412" s="12"/>
      <c r="V412" s="12"/>
      <c r="W412" s="12"/>
      <c r="AT412" s="160" t="s">
        <v>134</v>
      </c>
      <c r="AU412" s="160" t="s">
        <v>78</v>
      </c>
      <c r="AV412" s="11" t="s">
        <v>20</v>
      </c>
      <c r="AW412" s="11" t="s">
        <v>35</v>
      </c>
      <c r="AX412" s="11" t="s">
        <v>71</v>
      </c>
      <c r="AY412" s="160" t="s">
        <v>123</v>
      </c>
    </row>
    <row r="413" spans="2:51" s="11" customFormat="1" ht="22.5" customHeight="1">
      <c r="B413" s="157"/>
      <c r="D413" s="155" t="s">
        <v>134</v>
      </c>
      <c r="E413" s="158" t="s">
        <v>3</v>
      </c>
      <c r="F413" s="159" t="s">
        <v>157</v>
      </c>
      <c r="H413" s="160" t="s">
        <v>3</v>
      </c>
      <c r="L413" s="157"/>
      <c r="M413" s="161"/>
      <c r="N413" s="162"/>
      <c r="O413" s="162"/>
      <c r="P413" s="162"/>
      <c r="Q413" s="162"/>
      <c r="R413" s="162"/>
      <c r="S413" s="162"/>
      <c r="T413" s="163"/>
      <c r="AT413" s="160" t="s">
        <v>134</v>
      </c>
      <c r="AU413" s="160" t="s">
        <v>78</v>
      </c>
      <c r="AV413" s="11" t="s">
        <v>20</v>
      </c>
      <c r="AW413" s="11" t="s">
        <v>35</v>
      </c>
      <c r="AX413" s="11" t="s">
        <v>71</v>
      </c>
      <c r="AY413" s="160" t="s">
        <v>123</v>
      </c>
    </row>
    <row r="414" spans="2:51" s="11" customFormat="1" ht="22.5" customHeight="1">
      <c r="B414" s="157"/>
      <c r="D414" s="155" t="s">
        <v>134</v>
      </c>
      <c r="E414" s="158" t="s">
        <v>3</v>
      </c>
      <c r="F414" s="159" t="s">
        <v>158</v>
      </c>
      <c r="H414" s="160" t="s">
        <v>3</v>
      </c>
      <c r="L414" s="164"/>
      <c r="M414" s="168"/>
      <c r="N414" s="169"/>
      <c r="O414" s="169"/>
      <c r="P414" s="169"/>
      <c r="Q414" s="169"/>
      <c r="R414" s="169"/>
      <c r="S414" s="169"/>
      <c r="T414" s="170"/>
      <c r="U414" s="12"/>
      <c r="V414" s="12"/>
      <c r="W414" s="12"/>
      <c r="AT414" s="160" t="s">
        <v>134</v>
      </c>
      <c r="AU414" s="160" t="s">
        <v>78</v>
      </c>
      <c r="AV414" s="11" t="s">
        <v>20</v>
      </c>
      <c r="AW414" s="11" t="s">
        <v>35</v>
      </c>
      <c r="AX414" s="11" t="s">
        <v>71</v>
      </c>
      <c r="AY414" s="160" t="s">
        <v>123</v>
      </c>
    </row>
    <row r="415" spans="2:51" s="12" customFormat="1" ht="22.5" customHeight="1">
      <c r="B415" s="164"/>
      <c r="D415" s="155" t="s">
        <v>134</v>
      </c>
      <c r="E415" s="165" t="s">
        <v>3</v>
      </c>
      <c r="F415" s="166" t="s">
        <v>186</v>
      </c>
      <c r="H415" s="167">
        <v>123.5</v>
      </c>
      <c r="L415" s="157"/>
      <c r="M415" s="161"/>
      <c r="N415" s="162"/>
      <c r="O415" s="162"/>
      <c r="P415" s="162"/>
      <c r="Q415" s="162"/>
      <c r="R415" s="162"/>
      <c r="S415" s="162"/>
      <c r="T415" s="163"/>
      <c r="U415" s="11"/>
      <c r="V415" s="11"/>
      <c r="W415" s="11"/>
      <c r="AT415" s="165" t="s">
        <v>134</v>
      </c>
      <c r="AU415" s="165" t="s">
        <v>78</v>
      </c>
      <c r="AV415" s="12" t="s">
        <v>78</v>
      </c>
      <c r="AW415" s="12" t="s">
        <v>35</v>
      </c>
      <c r="AX415" s="12" t="s">
        <v>71</v>
      </c>
      <c r="AY415" s="165" t="s">
        <v>123</v>
      </c>
    </row>
    <row r="416" spans="2:51" s="11" customFormat="1" ht="22.5" customHeight="1">
      <c r="B416" s="157"/>
      <c r="D416" s="155" t="s">
        <v>134</v>
      </c>
      <c r="E416" s="158" t="s">
        <v>3</v>
      </c>
      <c r="F416" s="159" t="s">
        <v>160</v>
      </c>
      <c r="H416" s="160" t="s">
        <v>3</v>
      </c>
      <c r="L416" s="164"/>
      <c r="M416" s="168"/>
      <c r="N416" s="169"/>
      <c r="O416" s="169"/>
      <c r="P416" s="169"/>
      <c r="Q416" s="169"/>
      <c r="R416" s="169"/>
      <c r="S416" s="169"/>
      <c r="T416" s="170"/>
      <c r="U416" s="12"/>
      <c r="V416" s="12"/>
      <c r="W416" s="12"/>
      <c r="AT416" s="160" t="s">
        <v>134</v>
      </c>
      <c r="AU416" s="160" t="s">
        <v>78</v>
      </c>
      <c r="AV416" s="11" t="s">
        <v>20</v>
      </c>
      <c r="AW416" s="11" t="s">
        <v>35</v>
      </c>
      <c r="AX416" s="11" t="s">
        <v>71</v>
      </c>
      <c r="AY416" s="160" t="s">
        <v>123</v>
      </c>
    </row>
    <row r="417" spans="2:51" s="12" customFormat="1" ht="22.5" customHeight="1">
      <c r="B417" s="164"/>
      <c r="D417" s="155" t="s">
        <v>134</v>
      </c>
      <c r="E417" s="165" t="s">
        <v>3</v>
      </c>
      <c r="F417" s="166" t="s">
        <v>187</v>
      </c>
      <c r="H417" s="167">
        <v>41.02</v>
      </c>
      <c r="L417" s="157"/>
      <c r="M417" s="161"/>
      <c r="N417" s="162"/>
      <c r="O417" s="162"/>
      <c r="P417" s="162"/>
      <c r="Q417" s="162"/>
      <c r="R417" s="162"/>
      <c r="S417" s="162"/>
      <c r="T417" s="163"/>
      <c r="U417" s="11"/>
      <c r="V417" s="11"/>
      <c r="W417" s="11"/>
      <c r="AT417" s="165" t="s">
        <v>134</v>
      </c>
      <c r="AU417" s="165" t="s">
        <v>78</v>
      </c>
      <c r="AV417" s="12" t="s">
        <v>78</v>
      </c>
      <c r="AW417" s="12" t="s">
        <v>35</v>
      </c>
      <c r="AX417" s="12" t="s">
        <v>71</v>
      </c>
      <c r="AY417" s="165" t="s">
        <v>123</v>
      </c>
    </row>
    <row r="418" spans="2:51" s="11" customFormat="1" ht="22.5" customHeight="1">
      <c r="B418" s="157"/>
      <c r="D418" s="155" t="s">
        <v>134</v>
      </c>
      <c r="E418" s="158" t="s">
        <v>3</v>
      </c>
      <c r="F418" s="159" t="s">
        <v>162</v>
      </c>
      <c r="H418" s="160" t="s">
        <v>3</v>
      </c>
      <c r="L418" s="164"/>
      <c r="M418" s="168"/>
      <c r="N418" s="169"/>
      <c r="O418" s="169"/>
      <c r="P418" s="169"/>
      <c r="Q418" s="169"/>
      <c r="R418" s="169"/>
      <c r="S418" s="169"/>
      <c r="T418" s="170"/>
      <c r="U418" s="12"/>
      <c r="V418" s="12"/>
      <c r="W418" s="12"/>
      <c r="AT418" s="160" t="s">
        <v>134</v>
      </c>
      <c r="AU418" s="160" t="s">
        <v>78</v>
      </c>
      <c r="AV418" s="11" t="s">
        <v>20</v>
      </c>
      <c r="AW418" s="11" t="s">
        <v>35</v>
      </c>
      <c r="AX418" s="11" t="s">
        <v>71</v>
      </c>
      <c r="AY418" s="160" t="s">
        <v>123</v>
      </c>
    </row>
    <row r="419" spans="2:51" s="12" customFormat="1" ht="22.5" customHeight="1">
      <c r="B419" s="164"/>
      <c r="D419" s="155" t="s">
        <v>134</v>
      </c>
      <c r="E419" s="165" t="s">
        <v>3</v>
      </c>
      <c r="F419" s="166" t="s">
        <v>188</v>
      </c>
      <c r="H419" s="167">
        <v>7.2</v>
      </c>
      <c r="L419" s="157"/>
      <c r="M419" s="161"/>
      <c r="N419" s="162"/>
      <c r="O419" s="162"/>
      <c r="P419" s="162"/>
      <c r="Q419" s="162"/>
      <c r="R419" s="162"/>
      <c r="S419" s="162"/>
      <c r="T419" s="163"/>
      <c r="U419" s="11"/>
      <c r="V419" s="11"/>
      <c r="W419" s="11"/>
      <c r="AT419" s="165" t="s">
        <v>134</v>
      </c>
      <c r="AU419" s="165" t="s">
        <v>78</v>
      </c>
      <c r="AV419" s="12" t="s">
        <v>78</v>
      </c>
      <c r="AW419" s="12" t="s">
        <v>35</v>
      </c>
      <c r="AX419" s="12" t="s">
        <v>71</v>
      </c>
      <c r="AY419" s="165" t="s">
        <v>123</v>
      </c>
    </row>
    <row r="420" spans="2:51" s="11" customFormat="1" ht="22.5" customHeight="1">
      <c r="B420" s="157"/>
      <c r="D420" s="155" t="s">
        <v>134</v>
      </c>
      <c r="E420" s="158" t="s">
        <v>3</v>
      </c>
      <c r="F420" s="159" t="s">
        <v>164</v>
      </c>
      <c r="H420" s="160" t="s">
        <v>3</v>
      </c>
      <c r="L420" s="164"/>
      <c r="M420" s="168"/>
      <c r="N420" s="169"/>
      <c r="O420" s="169"/>
      <c r="P420" s="169"/>
      <c r="Q420" s="169"/>
      <c r="R420" s="169"/>
      <c r="S420" s="169"/>
      <c r="T420" s="170"/>
      <c r="U420" s="12"/>
      <c r="V420" s="12"/>
      <c r="W420" s="12"/>
      <c r="AT420" s="160" t="s">
        <v>134</v>
      </c>
      <c r="AU420" s="160" t="s">
        <v>78</v>
      </c>
      <c r="AV420" s="11" t="s">
        <v>20</v>
      </c>
      <c r="AW420" s="11" t="s">
        <v>35</v>
      </c>
      <c r="AX420" s="11" t="s">
        <v>71</v>
      </c>
      <c r="AY420" s="160" t="s">
        <v>123</v>
      </c>
    </row>
    <row r="421" spans="2:51" s="12" customFormat="1" ht="22.5" customHeight="1">
      <c r="B421" s="164"/>
      <c r="D421" s="155" t="s">
        <v>134</v>
      </c>
      <c r="E421" s="165" t="s">
        <v>3</v>
      </c>
      <c r="F421" s="166" t="s">
        <v>189</v>
      </c>
      <c r="H421" s="167">
        <v>8.4</v>
      </c>
      <c r="L421" s="157"/>
      <c r="M421" s="161"/>
      <c r="N421" s="162"/>
      <c r="O421" s="162"/>
      <c r="P421" s="162"/>
      <c r="Q421" s="162"/>
      <c r="R421" s="162"/>
      <c r="S421" s="162"/>
      <c r="T421" s="163"/>
      <c r="U421" s="11"/>
      <c r="V421" s="11"/>
      <c r="W421" s="11"/>
      <c r="AT421" s="165" t="s">
        <v>134</v>
      </c>
      <c r="AU421" s="165" t="s">
        <v>78</v>
      </c>
      <c r="AV421" s="12" t="s">
        <v>78</v>
      </c>
      <c r="AW421" s="12" t="s">
        <v>35</v>
      </c>
      <c r="AX421" s="12" t="s">
        <v>71</v>
      </c>
      <c r="AY421" s="165" t="s">
        <v>123</v>
      </c>
    </row>
    <row r="422" spans="2:51" s="11" customFormat="1" ht="22.5" customHeight="1">
      <c r="B422" s="157"/>
      <c r="D422" s="155" t="s">
        <v>134</v>
      </c>
      <c r="E422" s="158" t="s">
        <v>3</v>
      </c>
      <c r="F422" s="159" t="s">
        <v>166</v>
      </c>
      <c r="H422" s="160" t="s">
        <v>3</v>
      </c>
      <c r="L422" s="164"/>
      <c r="M422" s="168"/>
      <c r="N422" s="169"/>
      <c r="O422" s="169"/>
      <c r="P422" s="169"/>
      <c r="Q422" s="169"/>
      <c r="R422" s="169"/>
      <c r="S422" s="169"/>
      <c r="T422" s="170"/>
      <c r="U422" s="12"/>
      <c r="V422" s="12"/>
      <c r="W422" s="12"/>
      <c r="AT422" s="160" t="s">
        <v>134</v>
      </c>
      <c r="AU422" s="160" t="s">
        <v>78</v>
      </c>
      <c r="AV422" s="11" t="s">
        <v>20</v>
      </c>
      <c r="AW422" s="11" t="s">
        <v>35</v>
      </c>
      <c r="AX422" s="11" t="s">
        <v>71</v>
      </c>
      <c r="AY422" s="160" t="s">
        <v>123</v>
      </c>
    </row>
    <row r="423" spans="2:51" s="12" customFormat="1" ht="22.5" customHeight="1">
      <c r="B423" s="164"/>
      <c r="D423" s="155" t="s">
        <v>134</v>
      </c>
      <c r="E423" s="165" t="s">
        <v>3</v>
      </c>
      <c r="F423" s="166" t="s">
        <v>190</v>
      </c>
      <c r="H423" s="167">
        <v>9.18</v>
      </c>
      <c r="L423" s="171"/>
      <c r="M423" s="175"/>
      <c r="N423" s="176"/>
      <c r="O423" s="176"/>
      <c r="P423" s="176"/>
      <c r="Q423" s="176"/>
      <c r="R423" s="176"/>
      <c r="S423" s="176"/>
      <c r="T423" s="177"/>
      <c r="U423" s="13"/>
      <c r="V423" s="13"/>
      <c r="W423" s="13"/>
      <c r="AT423" s="165" t="s">
        <v>134</v>
      </c>
      <c r="AU423" s="165" t="s">
        <v>78</v>
      </c>
      <c r="AV423" s="12" t="s">
        <v>78</v>
      </c>
      <c r="AW423" s="12" t="s">
        <v>35</v>
      </c>
      <c r="AX423" s="12" t="s">
        <v>71</v>
      </c>
      <c r="AY423" s="165" t="s">
        <v>123</v>
      </c>
    </row>
    <row r="424" spans="2:51" s="11" customFormat="1" ht="22.5" customHeight="1">
      <c r="B424" s="157"/>
      <c r="D424" s="155" t="s">
        <v>134</v>
      </c>
      <c r="E424" s="158" t="s">
        <v>3</v>
      </c>
      <c r="F424" s="159" t="s">
        <v>168</v>
      </c>
      <c r="H424" s="160" t="s">
        <v>3</v>
      </c>
      <c r="L424" s="157"/>
      <c r="M424" s="161"/>
      <c r="N424" s="162"/>
      <c r="O424" s="162"/>
      <c r="P424" s="162"/>
      <c r="Q424" s="162"/>
      <c r="R424" s="162"/>
      <c r="S424" s="162"/>
      <c r="T424" s="163"/>
      <c r="AT424" s="160" t="s">
        <v>134</v>
      </c>
      <c r="AU424" s="160" t="s">
        <v>78</v>
      </c>
      <c r="AV424" s="11" t="s">
        <v>20</v>
      </c>
      <c r="AW424" s="11" t="s">
        <v>35</v>
      </c>
      <c r="AX424" s="11" t="s">
        <v>71</v>
      </c>
      <c r="AY424" s="160" t="s">
        <v>123</v>
      </c>
    </row>
    <row r="425" spans="2:51" s="12" customFormat="1" ht="22.5" customHeight="1">
      <c r="B425" s="164"/>
      <c r="D425" s="155" t="s">
        <v>134</v>
      </c>
      <c r="E425" s="165" t="s">
        <v>3</v>
      </c>
      <c r="F425" s="166" t="s">
        <v>191</v>
      </c>
      <c r="H425" s="167">
        <v>6.6</v>
      </c>
      <c r="L425" s="164"/>
      <c r="M425" s="168"/>
      <c r="N425" s="169"/>
      <c r="O425" s="169"/>
      <c r="P425" s="169"/>
      <c r="Q425" s="169"/>
      <c r="R425" s="169"/>
      <c r="S425" s="169"/>
      <c r="T425" s="170"/>
      <c r="AT425" s="165" t="s">
        <v>134</v>
      </c>
      <c r="AU425" s="165" t="s">
        <v>78</v>
      </c>
      <c r="AV425" s="12" t="s">
        <v>78</v>
      </c>
      <c r="AW425" s="12" t="s">
        <v>35</v>
      </c>
      <c r="AX425" s="12" t="s">
        <v>71</v>
      </c>
      <c r="AY425" s="165" t="s">
        <v>123</v>
      </c>
    </row>
    <row r="426" spans="2:51" s="11" customFormat="1" ht="22.5" customHeight="1">
      <c r="B426" s="157"/>
      <c r="D426" s="155" t="s">
        <v>134</v>
      </c>
      <c r="E426" s="158" t="s">
        <v>3</v>
      </c>
      <c r="F426" s="159" t="s">
        <v>170</v>
      </c>
      <c r="H426" s="160" t="s">
        <v>3</v>
      </c>
      <c r="L426" s="164"/>
      <c r="M426" s="168"/>
      <c r="N426" s="169"/>
      <c r="O426" s="169"/>
      <c r="P426" s="169"/>
      <c r="Q426" s="169"/>
      <c r="R426" s="169"/>
      <c r="S426" s="169"/>
      <c r="T426" s="170"/>
      <c r="U426" s="12"/>
      <c r="V426" s="12"/>
      <c r="W426" s="12"/>
      <c r="AT426" s="160" t="s">
        <v>134</v>
      </c>
      <c r="AU426" s="160" t="s">
        <v>78</v>
      </c>
      <c r="AV426" s="11" t="s">
        <v>20</v>
      </c>
      <c r="AW426" s="11" t="s">
        <v>35</v>
      </c>
      <c r="AX426" s="11" t="s">
        <v>71</v>
      </c>
      <c r="AY426" s="160" t="s">
        <v>123</v>
      </c>
    </row>
    <row r="427" spans="2:51" s="12" customFormat="1" ht="22.5" customHeight="1">
      <c r="B427" s="164"/>
      <c r="D427" s="155" t="s">
        <v>134</v>
      </c>
      <c r="E427" s="165" t="s">
        <v>3</v>
      </c>
      <c r="F427" s="166" t="s">
        <v>192</v>
      </c>
      <c r="H427" s="167">
        <v>8.4</v>
      </c>
      <c r="L427" s="171"/>
      <c r="M427" s="175"/>
      <c r="N427" s="176"/>
      <c r="O427" s="176"/>
      <c r="P427" s="176"/>
      <c r="Q427" s="176"/>
      <c r="R427" s="176"/>
      <c r="S427" s="176"/>
      <c r="T427" s="177"/>
      <c r="U427" s="13"/>
      <c r="V427" s="13"/>
      <c r="W427" s="13"/>
      <c r="AT427" s="165" t="s">
        <v>134</v>
      </c>
      <c r="AU427" s="165" t="s">
        <v>78</v>
      </c>
      <c r="AV427" s="12" t="s">
        <v>78</v>
      </c>
      <c r="AW427" s="12" t="s">
        <v>35</v>
      </c>
      <c r="AX427" s="12" t="s">
        <v>71</v>
      </c>
      <c r="AY427" s="165" t="s">
        <v>123</v>
      </c>
    </row>
    <row r="428" spans="2:51" s="11" customFormat="1" ht="22.5" customHeight="1">
      <c r="B428" s="157"/>
      <c r="D428" s="155" t="s">
        <v>134</v>
      </c>
      <c r="E428" s="158" t="s">
        <v>3</v>
      </c>
      <c r="F428" s="159" t="s">
        <v>172</v>
      </c>
      <c r="H428" s="160" t="s">
        <v>3</v>
      </c>
      <c r="L428" s="178"/>
      <c r="M428" s="182"/>
      <c r="N428" s="183"/>
      <c r="O428" s="183"/>
      <c r="P428" s="183"/>
      <c r="Q428" s="183"/>
      <c r="R428" s="183"/>
      <c r="S428" s="183"/>
      <c r="T428" s="184"/>
      <c r="U428" s="14"/>
      <c r="V428" s="14"/>
      <c r="W428" s="14"/>
      <c r="AT428" s="160" t="s">
        <v>134</v>
      </c>
      <c r="AU428" s="160" t="s">
        <v>78</v>
      </c>
      <c r="AV428" s="11" t="s">
        <v>20</v>
      </c>
      <c r="AW428" s="11" t="s">
        <v>35</v>
      </c>
      <c r="AX428" s="11" t="s">
        <v>71</v>
      </c>
      <c r="AY428" s="160" t="s">
        <v>123</v>
      </c>
    </row>
    <row r="429" spans="2:51" s="12" customFormat="1" ht="22.5" customHeight="1">
      <c r="B429" s="164"/>
      <c r="D429" s="155" t="s">
        <v>134</v>
      </c>
      <c r="E429" s="165" t="s">
        <v>3</v>
      </c>
      <c r="F429" s="166" t="s">
        <v>193</v>
      </c>
      <c r="H429" s="167">
        <v>3.6</v>
      </c>
      <c r="L429" s="196"/>
      <c r="M429" s="197" t="s">
        <v>3</v>
      </c>
      <c r="N429" s="198" t="s">
        <v>42</v>
      </c>
      <c r="O429" s="152">
        <v>0</v>
      </c>
      <c r="P429" s="152">
        <f>O429*H442</f>
        <v>0</v>
      </c>
      <c r="Q429" s="152">
        <v>0.00068</v>
      </c>
      <c r="R429" s="152">
        <f>Q429*H442</f>
        <v>0.06700584</v>
      </c>
      <c r="S429" s="152">
        <v>0</v>
      </c>
      <c r="T429" s="153">
        <f>S429*H442</f>
        <v>0</v>
      </c>
      <c r="U429" s="1"/>
      <c r="V429" s="1"/>
      <c r="W429" s="1"/>
      <c r="AT429" s="165" t="s">
        <v>134</v>
      </c>
      <c r="AU429" s="165" t="s">
        <v>78</v>
      </c>
      <c r="AV429" s="12" t="s">
        <v>78</v>
      </c>
      <c r="AW429" s="12" t="s">
        <v>35</v>
      </c>
      <c r="AX429" s="12" t="s">
        <v>71</v>
      </c>
      <c r="AY429" s="165" t="s">
        <v>123</v>
      </c>
    </row>
    <row r="430" spans="2:51" s="11" customFormat="1" ht="22.5" customHeight="1">
      <c r="B430" s="157"/>
      <c r="D430" s="155" t="s">
        <v>134</v>
      </c>
      <c r="E430" s="158" t="s">
        <v>3</v>
      </c>
      <c r="F430" s="159" t="s">
        <v>174</v>
      </c>
      <c r="H430" s="160" t="s">
        <v>3</v>
      </c>
      <c r="L430" s="32"/>
      <c r="M430" s="61"/>
      <c r="N430" s="33"/>
      <c r="O430" s="33"/>
      <c r="P430" s="33"/>
      <c r="Q430" s="33"/>
      <c r="R430" s="33"/>
      <c r="S430" s="33"/>
      <c r="T430" s="62"/>
      <c r="U430" s="1"/>
      <c r="V430" s="1"/>
      <c r="W430" s="1"/>
      <c r="AT430" s="160" t="s">
        <v>134</v>
      </c>
      <c r="AU430" s="160" t="s">
        <v>78</v>
      </c>
      <c r="AV430" s="11" t="s">
        <v>20</v>
      </c>
      <c r="AW430" s="11" t="s">
        <v>35</v>
      </c>
      <c r="AX430" s="11" t="s">
        <v>71</v>
      </c>
      <c r="AY430" s="160" t="s">
        <v>123</v>
      </c>
    </row>
    <row r="431" spans="2:51" s="12" customFormat="1" ht="22.5" customHeight="1">
      <c r="B431" s="164"/>
      <c r="D431" s="155" t="s">
        <v>134</v>
      </c>
      <c r="E431" s="165" t="s">
        <v>3</v>
      </c>
      <c r="F431" s="166" t="s">
        <v>194</v>
      </c>
      <c r="H431" s="167">
        <v>4.26</v>
      </c>
      <c r="L431" s="32"/>
      <c r="M431" s="61"/>
      <c r="N431" s="33"/>
      <c r="O431" s="33"/>
      <c r="P431" s="33"/>
      <c r="Q431" s="33"/>
      <c r="R431" s="33"/>
      <c r="S431" s="33"/>
      <c r="T431" s="62"/>
      <c r="U431" s="1"/>
      <c r="V431" s="1"/>
      <c r="W431" s="1"/>
      <c r="AT431" s="165" t="s">
        <v>134</v>
      </c>
      <c r="AU431" s="165" t="s">
        <v>78</v>
      </c>
      <c r="AV431" s="12" t="s">
        <v>78</v>
      </c>
      <c r="AW431" s="12" t="s">
        <v>35</v>
      </c>
      <c r="AX431" s="12" t="s">
        <v>71</v>
      </c>
      <c r="AY431" s="165" t="s">
        <v>123</v>
      </c>
    </row>
    <row r="432" spans="2:51" s="11" customFormat="1" ht="22.5" customHeight="1">
      <c r="B432" s="157"/>
      <c r="D432" s="155" t="s">
        <v>134</v>
      </c>
      <c r="E432" s="158" t="s">
        <v>3</v>
      </c>
      <c r="F432" s="159" t="s">
        <v>176</v>
      </c>
      <c r="H432" s="160" t="s">
        <v>3</v>
      </c>
      <c r="L432" s="157"/>
      <c r="M432" s="161"/>
      <c r="N432" s="162"/>
      <c r="O432" s="162"/>
      <c r="P432" s="162"/>
      <c r="Q432" s="162"/>
      <c r="R432" s="162"/>
      <c r="S432" s="162"/>
      <c r="T432" s="163"/>
      <c r="AT432" s="160" t="s">
        <v>134</v>
      </c>
      <c r="AU432" s="160" t="s">
        <v>78</v>
      </c>
      <c r="AV432" s="11" t="s">
        <v>20</v>
      </c>
      <c r="AW432" s="11" t="s">
        <v>35</v>
      </c>
      <c r="AX432" s="11" t="s">
        <v>71</v>
      </c>
      <c r="AY432" s="160" t="s">
        <v>123</v>
      </c>
    </row>
    <row r="433" spans="2:51" s="12" customFormat="1" ht="22.5" customHeight="1">
      <c r="B433" s="164"/>
      <c r="D433" s="155" t="s">
        <v>134</v>
      </c>
      <c r="E433" s="165" t="s">
        <v>3</v>
      </c>
      <c r="F433" s="166" t="s">
        <v>195</v>
      </c>
      <c r="H433" s="167">
        <v>17.2</v>
      </c>
      <c r="L433" s="164"/>
      <c r="M433" s="168"/>
      <c r="N433" s="169"/>
      <c r="O433" s="169"/>
      <c r="P433" s="169"/>
      <c r="Q433" s="169"/>
      <c r="R433" s="169"/>
      <c r="S433" s="169"/>
      <c r="T433" s="170"/>
      <c r="AT433" s="165" t="s">
        <v>134</v>
      </c>
      <c r="AU433" s="165" t="s">
        <v>78</v>
      </c>
      <c r="AV433" s="12" t="s">
        <v>78</v>
      </c>
      <c r="AW433" s="12" t="s">
        <v>35</v>
      </c>
      <c r="AX433" s="12" t="s">
        <v>71</v>
      </c>
      <c r="AY433" s="165" t="s">
        <v>123</v>
      </c>
    </row>
    <row r="434" spans="2:51" s="11" customFormat="1" ht="22.5" customHeight="1">
      <c r="B434" s="157"/>
      <c r="D434" s="155" t="s">
        <v>134</v>
      </c>
      <c r="E434" s="158" t="s">
        <v>3</v>
      </c>
      <c r="F434" s="159" t="s">
        <v>178</v>
      </c>
      <c r="H434" s="160" t="s">
        <v>3</v>
      </c>
      <c r="L434" s="171"/>
      <c r="M434" s="175"/>
      <c r="N434" s="176"/>
      <c r="O434" s="176"/>
      <c r="P434" s="176"/>
      <c r="Q434" s="176"/>
      <c r="R434" s="176"/>
      <c r="S434" s="176"/>
      <c r="T434" s="177"/>
      <c r="U434" s="13"/>
      <c r="V434" s="13"/>
      <c r="W434" s="13"/>
      <c r="AT434" s="160" t="s">
        <v>134</v>
      </c>
      <c r="AU434" s="160" t="s">
        <v>78</v>
      </c>
      <c r="AV434" s="11" t="s">
        <v>20</v>
      </c>
      <c r="AW434" s="11" t="s">
        <v>35</v>
      </c>
      <c r="AX434" s="11" t="s">
        <v>71</v>
      </c>
      <c r="AY434" s="160" t="s">
        <v>123</v>
      </c>
    </row>
    <row r="435" spans="2:51" s="12" customFormat="1" ht="22.5" customHeight="1">
      <c r="B435" s="164"/>
      <c r="D435" s="155" t="s">
        <v>134</v>
      </c>
      <c r="E435" s="165" t="s">
        <v>3</v>
      </c>
      <c r="F435" s="166" t="s">
        <v>196</v>
      </c>
      <c r="H435" s="167">
        <v>48</v>
      </c>
      <c r="L435" s="178"/>
      <c r="M435" s="182"/>
      <c r="N435" s="183"/>
      <c r="O435" s="183"/>
      <c r="P435" s="183"/>
      <c r="Q435" s="183"/>
      <c r="R435" s="183"/>
      <c r="S435" s="183"/>
      <c r="T435" s="184"/>
      <c r="U435" s="14"/>
      <c r="V435" s="14"/>
      <c r="W435" s="14"/>
      <c r="AT435" s="165" t="s">
        <v>134</v>
      </c>
      <c r="AU435" s="165" t="s">
        <v>78</v>
      </c>
      <c r="AV435" s="12" t="s">
        <v>78</v>
      </c>
      <c r="AW435" s="12" t="s">
        <v>35</v>
      </c>
      <c r="AX435" s="12" t="s">
        <v>71</v>
      </c>
      <c r="AY435" s="165" t="s">
        <v>123</v>
      </c>
    </row>
    <row r="436" spans="2:51" s="13" customFormat="1" ht="22.5" customHeight="1">
      <c r="B436" s="171"/>
      <c r="D436" s="155" t="s">
        <v>134</v>
      </c>
      <c r="E436" s="172" t="s">
        <v>3</v>
      </c>
      <c r="F436" s="173" t="s">
        <v>138</v>
      </c>
      <c r="H436" s="174">
        <v>277.36</v>
      </c>
      <c r="L436" s="221" t="s">
        <v>1266</v>
      </c>
      <c r="M436" s="150" t="s">
        <v>3</v>
      </c>
      <c r="N436" s="151" t="s">
        <v>42</v>
      </c>
      <c r="O436" s="152">
        <v>0.008</v>
      </c>
      <c r="P436" s="152">
        <f>O436*H449</f>
        <v>6.031448</v>
      </c>
      <c r="Q436" s="152">
        <v>6E-05</v>
      </c>
      <c r="R436" s="152">
        <f>Q436*H449</f>
        <v>0.04523586</v>
      </c>
      <c r="S436" s="152">
        <v>0</v>
      </c>
      <c r="T436" s="153">
        <f>S436*H449</f>
        <v>0</v>
      </c>
      <c r="U436" s="1"/>
      <c r="V436" s="1"/>
      <c r="W436" s="1"/>
      <c r="AT436" s="172" t="s">
        <v>134</v>
      </c>
      <c r="AU436" s="172" t="s">
        <v>78</v>
      </c>
      <c r="AV436" s="13" t="s">
        <v>81</v>
      </c>
      <c r="AW436" s="13" t="s">
        <v>35</v>
      </c>
      <c r="AX436" s="13" t="s">
        <v>71</v>
      </c>
      <c r="AY436" s="172" t="s">
        <v>123</v>
      </c>
    </row>
    <row r="437" spans="2:51" s="11" customFormat="1" ht="22.5" customHeight="1">
      <c r="B437" s="157"/>
      <c r="D437" s="155" t="s">
        <v>134</v>
      </c>
      <c r="E437" s="158" t="s">
        <v>3</v>
      </c>
      <c r="F437" s="159" t="s">
        <v>274</v>
      </c>
      <c r="H437" s="160" t="s">
        <v>3</v>
      </c>
      <c r="L437" s="32"/>
      <c r="M437" s="61"/>
      <c r="N437" s="33"/>
      <c r="O437" s="33"/>
      <c r="P437" s="33"/>
      <c r="Q437" s="33"/>
      <c r="R437" s="33"/>
      <c r="S437" s="33"/>
      <c r="T437" s="62"/>
      <c r="U437" s="1"/>
      <c r="V437" s="1"/>
      <c r="W437" s="1"/>
      <c r="AT437" s="160" t="s">
        <v>134</v>
      </c>
      <c r="AU437" s="160" t="s">
        <v>78</v>
      </c>
      <c r="AV437" s="11" t="s">
        <v>20</v>
      </c>
      <c r="AW437" s="11" t="s">
        <v>35</v>
      </c>
      <c r="AX437" s="11" t="s">
        <v>71</v>
      </c>
      <c r="AY437" s="160" t="s">
        <v>123</v>
      </c>
    </row>
    <row r="438" spans="2:51" s="12" customFormat="1" ht="22.5" customHeight="1">
      <c r="B438" s="164"/>
      <c r="D438" s="155" t="s">
        <v>134</v>
      </c>
      <c r="E438" s="165" t="s">
        <v>3</v>
      </c>
      <c r="F438" s="166" t="s">
        <v>338</v>
      </c>
      <c r="H438" s="167">
        <v>15.09</v>
      </c>
      <c r="L438" s="157"/>
      <c r="M438" s="161"/>
      <c r="N438" s="162"/>
      <c r="O438" s="162"/>
      <c r="P438" s="162"/>
      <c r="Q438" s="162"/>
      <c r="R438" s="162"/>
      <c r="S438" s="162"/>
      <c r="T438" s="163"/>
      <c r="U438" s="11"/>
      <c r="V438" s="11"/>
      <c r="W438" s="11"/>
      <c r="AT438" s="165" t="s">
        <v>134</v>
      </c>
      <c r="AU438" s="165" t="s">
        <v>78</v>
      </c>
      <c r="AV438" s="12" t="s">
        <v>78</v>
      </c>
      <c r="AW438" s="12" t="s">
        <v>35</v>
      </c>
      <c r="AX438" s="12" t="s">
        <v>71</v>
      </c>
      <c r="AY438" s="165" t="s">
        <v>123</v>
      </c>
    </row>
    <row r="439" spans="2:51" s="12" customFormat="1" ht="22.5" customHeight="1">
      <c r="B439" s="164"/>
      <c r="D439" s="155" t="s">
        <v>134</v>
      </c>
      <c r="E439" s="165" t="s">
        <v>3</v>
      </c>
      <c r="F439" s="166" t="s">
        <v>339</v>
      </c>
      <c r="H439" s="167">
        <v>6.15</v>
      </c>
      <c r="L439" s="157"/>
      <c r="M439" s="161"/>
      <c r="N439" s="162"/>
      <c r="O439" s="162"/>
      <c r="P439" s="162"/>
      <c r="Q439" s="162"/>
      <c r="R439" s="162"/>
      <c r="S439" s="162"/>
      <c r="T439" s="163"/>
      <c r="U439" s="11"/>
      <c r="V439" s="11"/>
      <c r="W439" s="11"/>
      <c r="AT439" s="165" t="s">
        <v>134</v>
      </c>
      <c r="AU439" s="165" t="s">
        <v>78</v>
      </c>
      <c r="AV439" s="12" t="s">
        <v>78</v>
      </c>
      <c r="AW439" s="12" t="s">
        <v>35</v>
      </c>
      <c r="AX439" s="12" t="s">
        <v>71</v>
      </c>
      <c r="AY439" s="165" t="s">
        <v>123</v>
      </c>
    </row>
    <row r="440" spans="2:51" s="13" customFormat="1" ht="22.5" customHeight="1">
      <c r="B440" s="171"/>
      <c r="D440" s="155" t="s">
        <v>134</v>
      </c>
      <c r="E440" s="172" t="s">
        <v>3</v>
      </c>
      <c r="F440" s="173" t="s">
        <v>138</v>
      </c>
      <c r="H440" s="174">
        <v>21.24</v>
      </c>
      <c r="L440" s="164"/>
      <c r="M440" s="168"/>
      <c r="N440" s="169"/>
      <c r="O440" s="169"/>
      <c r="P440" s="169"/>
      <c r="Q440" s="169"/>
      <c r="R440" s="169"/>
      <c r="S440" s="169"/>
      <c r="T440" s="170"/>
      <c r="U440" s="12"/>
      <c r="V440" s="12"/>
      <c r="W440" s="12"/>
      <c r="AT440" s="172" t="s">
        <v>134</v>
      </c>
      <c r="AU440" s="172" t="s">
        <v>78</v>
      </c>
      <c r="AV440" s="13" t="s">
        <v>81</v>
      </c>
      <c r="AW440" s="13" t="s">
        <v>35</v>
      </c>
      <c r="AX440" s="13" t="s">
        <v>71</v>
      </c>
      <c r="AY440" s="172" t="s">
        <v>123</v>
      </c>
    </row>
    <row r="441" spans="2:51" s="14" customFormat="1" ht="22.5" customHeight="1">
      <c r="B441" s="178"/>
      <c r="D441" s="186" t="s">
        <v>134</v>
      </c>
      <c r="E441" s="187" t="s">
        <v>3</v>
      </c>
      <c r="F441" s="188" t="s">
        <v>139</v>
      </c>
      <c r="H441" s="189">
        <v>298.6</v>
      </c>
      <c r="L441" s="171"/>
      <c r="M441" s="175"/>
      <c r="N441" s="176"/>
      <c r="O441" s="176"/>
      <c r="P441" s="176"/>
      <c r="Q441" s="176"/>
      <c r="R441" s="176"/>
      <c r="S441" s="176"/>
      <c r="T441" s="177"/>
      <c r="U441" s="13"/>
      <c r="V441" s="13"/>
      <c r="W441" s="13"/>
      <c r="AT441" s="185" t="s">
        <v>134</v>
      </c>
      <c r="AU441" s="185" t="s">
        <v>78</v>
      </c>
      <c r="AV441" s="14" t="s">
        <v>130</v>
      </c>
      <c r="AW441" s="14" t="s">
        <v>35</v>
      </c>
      <c r="AX441" s="14" t="s">
        <v>20</v>
      </c>
      <c r="AY441" s="185" t="s">
        <v>123</v>
      </c>
    </row>
    <row r="442" spans="2:65" s="1" customFormat="1" ht="22.5" customHeight="1">
      <c r="B442" s="143"/>
      <c r="C442" s="190" t="s">
        <v>8</v>
      </c>
      <c r="D442" s="190" t="s">
        <v>220</v>
      </c>
      <c r="E442" s="191" t="s">
        <v>340</v>
      </c>
      <c r="F442" s="192" t="s">
        <v>341</v>
      </c>
      <c r="G442" s="193" t="s">
        <v>152</v>
      </c>
      <c r="H442" s="194">
        <v>98.538</v>
      </c>
      <c r="I442" s="195"/>
      <c r="J442" s="195"/>
      <c r="K442" s="192" t="s">
        <v>129</v>
      </c>
      <c r="L442" s="178"/>
      <c r="M442" s="182"/>
      <c r="N442" s="183"/>
      <c r="O442" s="183"/>
      <c r="P442" s="183"/>
      <c r="Q442" s="183"/>
      <c r="R442" s="183"/>
      <c r="S442" s="183"/>
      <c r="T442" s="184"/>
      <c r="U442" s="14"/>
      <c r="V442" s="14"/>
      <c r="W442" s="14"/>
      <c r="AR442" s="18" t="s">
        <v>219</v>
      </c>
      <c r="AT442" s="18" t="s">
        <v>220</v>
      </c>
      <c r="AU442" s="18" t="s">
        <v>78</v>
      </c>
      <c r="AY442" s="18" t="s">
        <v>123</v>
      </c>
      <c r="BE442" s="154">
        <f>IF(N429="základní",J442,0)</f>
        <v>0</v>
      </c>
      <c r="BF442" s="154">
        <f>IF(N429="snížená",J442,0)</f>
        <v>0</v>
      </c>
      <c r="BG442" s="154">
        <f>IF(N429="zákl. přenesená",J442,0)</f>
        <v>0</v>
      </c>
      <c r="BH442" s="154">
        <f>IF(N429="sníž. přenesená",J442,0)</f>
        <v>0</v>
      </c>
      <c r="BI442" s="154">
        <f>IF(N429="nulová",J442,0)</f>
        <v>0</v>
      </c>
      <c r="BJ442" s="18" t="s">
        <v>20</v>
      </c>
      <c r="BK442" s="154">
        <f>ROUND(I442*H442,2)</f>
        <v>0</v>
      </c>
      <c r="BL442" s="18" t="s">
        <v>130</v>
      </c>
      <c r="BM442" s="18" t="s">
        <v>342</v>
      </c>
    </row>
    <row r="443" spans="2:47" s="1" customFormat="1" ht="42" customHeight="1">
      <c r="B443" s="32"/>
      <c r="D443" s="155" t="s">
        <v>132</v>
      </c>
      <c r="F443" s="156" t="s">
        <v>343</v>
      </c>
      <c r="L443" s="32"/>
      <c r="M443" s="150" t="s">
        <v>3</v>
      </c>
      <c r="N443" s="151" t="s">
        <v>42</v>
      </c>
      <c r="O443" s="152">
        <v>0.23</v>
      </c>
      <c r="P443" s="152">
        <f>O443*H456</f>
        <v>34.0193</v>
      </c>
      <c r="Q443" s="152">
        <v>6E-05</v>
      </c>
      <c r="R443" s="152">
        <f>Q443*H456</f>
        <v>0.0088746</v>
      </c>
      <c r="S443" s="152">
        <v>0</v>
      </c>
      <c r="T443" s="153">
        <f>S443*H456</f>
        <v>0</v>
      </c>
      <c r="AT443" s="18" t="s">
        <v>132</v>
      </c>
      <c r="AU443" s="18" t="s">
        <v>78</v>
      </c>
    </row>
    <row r="444" spans="2:47" s="1" customFormat="1" ht="30" customHeight="1">
      <c r="B444" s="32"/>
      <c r="D444" s="155" t="s">
        <v>296</v>
      </c>
      <c r="F444" s="201" t="s">
        <v>323</v>
      </c>
      <c r="L444" s="32"/>
      <c r="M444" s="61"/>
      <c r="N444" s="33"/>
      <c r="O444" s="33"/>
      <c r="P444" s="33"/>
      <c r="Q444" s="33"/>
      <c r="R444" s="33"/>
      <c r="S444" s="33"/>
      <c r="T444" s="62"/>
      <c r="AT444" s="18" t="s">
        <v>296</v>
      </c>
      <c r="AU444" s="18" t="s">
        <v>78</v>
      </c>
    </row>
    <row r="445" spans="2:51" s="11" customFormat="1" ht="22.5" customHeight="1">
      <c r="B445" s="157"/>
      <c r="D445" s="155" t="s">
        <v>134</v>
      </c>
      <c r="E445" s="158" t="s">
        <v>3</v>
      </c>
      <c r="F445" s="159" t="s">
        <v>224</v>
      </c>
      <c r="H445" s="160" t="s">
        <v>3</v>
      </c>
      <c r="L445" s="157"/>
      <c r="M445" s="161"/>
      <c r="N445" s="162"/>
      <c r="O445" s="162"/>
      <c r="P445" s="162"/>
      <c r="Q445" s="162"/>
      <c r="R445" s="162"/>
      <c r="S445" s="162"/>
      <c r="T445" s="163"/>
      <c r="AT445" s="160" t="s">
        <v>134</v>
      </c>
      <c r="AU445" s="160" t="s">
        <v>78</v>
      </c>
      <c r="AV445" s="11" t="s">
        <v>20</v>
      </c>
      <c r="AW445" s="11" t="s">
        <v>35</v>
      </c>
      <c r="AX445" s="11" t="s">
        <v>71</v>
      </c>
      <c r="AY445" s="160" t="s">
        <v>123</v>
      </c>
    </row>
    <row r="446" spans="2:51" s="12" customFormat="1" ht="22.5" customHeight="1">
      <c r="B446" s="164"/>
      <c r="D446" s="155" t="s">
        <v>134</v>
      </c>
      <c r="E446" s="165" t="s">
        <v>3</v>
      </c>
      <c r="F446" s="166" t="s">
        <v>344</v>
      </c>
      <c r="H446" s="167">
        <v>98.538</v>
      </c>
      <c r="L446" s="157"/>
      <c r="M446" s="161"/>
      <c r="N446" s="162"/>
      <c r="O446" s="162"/>
      <c r="P446" s="162"/>
      <c r="Q446" s="162"/>
      <c r="R446" s="162"/>
      <c r="S446" s="162"/>
      <c r="T446" s="163"/>
      <c r="U446" s="11"/>
      <c r="V446" s="11"/>
      <c r="W446" s="11"/>
      <c r="AT446" s="165" t="s">
        <v>134</v>
      </c>
      <c r="AU446" s="165" t="s">
        <v>78</v>
      </c>
      <c r="AV446" s="12" t="s">
        <v>78</v>
      </c>
      <c r="AW446" s="12" t="s">
        <v>35</v>
      </c>
      <c r="AX446" s="12" t="s">
        <v>71</v>
      </c>
      <c r="AY446" s="165" t="s">
        <v>123</v>
      </c>
    </row>
    <row r="447" spans="2:51" s="13" customFormat="1" ht="22.5" customHeight="1">
      <c r="B447" s="171"/>
      <c r="D447" s="155" t="s">
        <v>134</v>
      </c>
      <c r="E447" s="172" t="s">
        <v>3</v>
      </c>
      <c r="F447" s="173" t="s">
        <v>138</v>
      </c>
      <c r="H447" s="174">
        <v>98.538</v>
      </c>
      <c r="L447" s="157"/>
      <c r="M447" s="161"/>
      <c r="N447" s="162"/>
      <c r="O447" s="162"/>
      <c r="P447" s="162"/>
      <c r="Q447" s="162"/>
      <c r="R447" s="162"/>
      <c r="S447" s="162"/>
      <c r="T447" s="163"/>
      <c r="U447" s="11"/>
      <c r="V447" s="11"/>
      <c r="W447" s="11"/>
      <c r="AT447" s="172" t="s">
        <v>134</v>
      </c>
      <c r="AU447" s="172" t="s">
        <v>78</v>
      </c>
      <c r="AV447" s="13" t="s">
        <v>81</v>
      </c>
      <c r="AW447" s="13" t="s">
        <v>35</v>
      </c>
      <c r="AX447" s="13" t="s">
        <v>71</v>
      </c>
      <c r="AY447" s="172" t="s">
        <v>123</v>
      </c>
    </row>
    <row r="448" spans="2:51" s="14" customFormat="1" ht="22.5" customHeight="1">
      <c r="B448" s="178"/>
      <c r="D448" s="186" t="s">
        <v>134</v>
      </c>
      <c r="E448" s="187" t="s">
        <v>3</v>
      </c>
      <c r="F448" s="188" t="s">
        <v>139</v>
      </c>
      <c r="H448" s="189">
        <v>98.538</v>
      </c>
      <c r="L448" s="164"/>
      <c r="M448" s="168"/>
      <c r="N448" s="169"/>
      <c r="O448" s="169"/>
      <c r="P448" s="169"/>
      <c r="Q448" s="169"/>
      <c r="R448" s="169"/>
      <c r="S448" s="169"/>
      <c r="T448" s="170"/>
      <c r="U448" s="12"/>
      <c r="V448" s="12"/>
      <c r="W448" s="12"/>
      <c r="AT448" s="185" t="s">
        <v>134</v>
      </c>
      <c r="AU448" s="185" t="s">
        <v>78</v>
      </c>
      <c r="AV448" s="14" t="s">
        <v>130</v>
      </c>
      <c r="AW448" s="14" t="s">
        <v>35</v>
      </c>
      <c r="AX448" s="14" t="s">
        <v>20</v>
      </c>
      <c r="AY448" s="185" t="s">
        <v>123</v>
      </c>
    </row>
    <row r="449" spans="2:65" s="1" customFormat="1" ht="31.5" customHeight="1">
      <c r="B449" s="143"/>
      <c r="C449" s="144" t="s">
        <v>345</v>
      </c>
      <c r="D449" s="144" t="s">
        <v>125</v>
      </c>
      <c r="E449" s="145" t="s">
        <v>346</v>
      </c>
      <c r="F449" s="146" t="s">
        <v>347</v>
      </c>
      <c r="G449" s="147" t="s">
        <v>152</v>
      </c>
      <c r="H449" s="148">
        <v>753.931</v>
      </c>
      <c r="I449" s="149"/>
      <c r="J449" s="149"/>
      <c r="K449" s="146" t="s">
        <v>129</v>
      </c>
      <c r="L449" s="157"/>
      <c r="M449" s="161"/>
      <c r="N449" s="162"/>
      <c r="O449" s="162"/>
      <c r="P449" s="162"/>
      <c r="Q449" s="162"/>
      <c r="R449" s="162"/>
      <c r="S449" s="162"/>
      <c r="T449" s="163"/>
      <c r="U449" s="11"/>
      <c r="V449" s="11"/>
      <c r="W449" s="11"/>
      <c r="AR449" s="18" t="s">
        <v>130</v>
      </c>
      <c r="AT449" s="18" t="s">
        <v>125</v>
      </c>
      <c r="AU449" s="18" t="s">
        <v>78</v>
      </c>
      <c r="AY449" s="18" t="s">
        <v>123</v>
      </c>
      <c r="BE449" s="154">
        <f>IF(N436="základní",J449,0)</f>
        <v>0</v>
      </c>
      <c r="BF449" s="154">
        <f>IF(N436="snížená",J449,0)</f>
        <v>0</v>
      </c>
      <c r="BG449" s="154">
        <f>IF(N436="zákl. přenesená",J449,0)</f>
        <v>0</v>
      </c>
      <c r="BH449" s="154">
        <f>IF(N436="sníž. přenesená",J449,0)</f>
        <v>0</v>
      </c>
      <c r="BI449" s="154">
        <f>IF(N436="nulová",J449,0)</f>
        <v>0</v>
      </c>
      <c r="BJ449" s="18" t="s">
        <v>20</v>
      </c>
      <c r="BK449" s="154">
        <f>ROUND(I449*H449,2)</f>
        <v>0</v>
      </c>
      <c r="BL449" s="18" t="s">
        <v>130</v>
      </c>
      <c r="BM449" s="18" t="s">
        <v>348</v>
      </c>
    </row>
    <row r="450" spans="2:47" s="1" customFormat="1" ht="30" customHeight="1">
      <c r="B450" s="32"/>
      <c r="D450" s="155" t="s">
        <v>132</v>
      </c>
      <c r="F450" s="156" t="s">
        <v>349</v>
      </c>
      <c r="L450" s="164"/>
      <c r="M450" s="168"/>
      <c r="N450" s="169"/>
      <c r="O450" s="169"/>
      <c r="P450" s="169"/>
      <c r="Q450" s="169"/>
      <c r="R450" s="169"/>
      <c r="S450" s="169"/>
      <c r="T450" s="170"/>
      <c r="U450" s="12"/>
      <c r="V450" s="12"/>
      <c r="W450" s="12"/>
      <c r="AT450" s="18" t="s">
        <v>132</v>
      </c>
      <c r="AU450" s="18" t="s">
        <v>78</v>
      </c>
    </row>
    <row r="451" spans="2:51" s="11" customFormat="1" ht="22.5" customHeight="1">
      <c r="B451" s="157"/>
      <c r="D451" s="155" t="s">
        <v>134</v>
      </c>
      <c r="E451" s="158" t="s">
        <v>3</v>
      </c>
      <c r="F451" s="159" t="s">
        <v>350</v>
      </c>
      <c r="H451" s="160" t="s">
        <v>3</v>
      </c>
      <c r="L451" s="171"/>
      <c r="M451" s="175"/>
      <c r="N451" s="176"/>
      <c r="O451" s="176"/>
      <c r="P451" s="176"/>
      <c r="Q451" s="176"/>
      <c r="R451" s="176"/>
      <c r="S451" s="176"/>
      <c r="T451" s="177"/>
      <c r="U451" s="13"/>
      <c r="V451" s="13"/>
      <c r="W451" s="13"/>
      <c r="AT451" s="160" t="s">
        <v>134</v>
      </c>
      <c r="AU451" s="160" t="s">
        <v>78</v>
      </c>
      <c r="AV451" s="11" t="s">
        <v>20</v>
      </c>
      <c r="AW451" s="11" t="s">
        <v>35</v>
      </c>
      <c r="AX451" s="11" t="s">
        <v>71</v>
      </c>
      <c r="AY451" s="160" t="s">
        <v>123</v>
      </c>
    </row>
    <row r="452" spans="2:51" s="11" customFormat="1" ht="22.5" customHeight="1">
      <c r="B452" s="157"/>
      <c r="D452" s="155" t="s">
        <v>134</v>
      </c>
      <c r="E452" s="158" t="s">
        <v>3</v>
      </c>
      <c r="F452" s="159" t="s">
        <v>351</v>
      </c>
      <c r="H452" s="160" t="s">
        <v>3</v>
      </c>
      <c r="L452" s="178"/>
      <c r="M452" s="182"/>
      <c r="N452" s="183"/>
      <c r="O452" s="183"/>
      <c r="P452" s="183"/>
      <c r="Q452" s="183"/>
      <c r="R452" s="183"/>
      <c r="S452" s="183"/>
      <c r="T452" s="184"/>
      <c r="U452" s="14"/>
      <c r="V452" s="14"/>
      <c r="W452" s="14"/>
      <c r="AT452" s="160" t="s">
        <v>134</v>
      </c>
      <c r="AU452" s="160" t="s">
        <v>78</v>
      </c>
      <c r="AV452" s="11" t="s">
        <v>20</v>
      </c>
      <c r="AW452" s="11" t="s">
        <v>35</v>
      </c>
      <c r="AX452" s="11" t="s">
        <v>71</v>
      </c>
      <c r="AY452" s="160" t="s">
        <v>123</v>
      </c>
    </row>
    <row r="453" spans="2:51" s="12" customFormat="1" ht="22.5" customHeight="1">
      <c r="B453" s="164"/>
      <c r="D453" s="155" t="s">
        <v>134</v>
      </c>
      <c r="E453" s="165" t="s">
        <v>3</v>
      </c>
      <c r="F453" s="166" t="s">
        <v>352</v>
      </c>
      <c r="H453" s="167">
        <v>753.931</v>
      </c>
      <c r="L453" s="196"/>
      <c r="M453" s="197" t="s">
        <v>3</v>
      </c>
      <c r="N453" s="198" t="s">
        <v>42</v>
      </c>
      <c r="O453" s="152">
        <v>0</v>
      </c>
      <c r="P453" s="152">
        <f>O453*H466</f>
        <v>0</v>
      </c>
      <c r="Q453" s="152">
        <v>0.0005</v>
      </c>
      <c r="R453" s="152">
        <f>Q453*H466</f>
        <v>0.08541800000000001</v>
      </c>
      <c r="S453" s="152">
        <v>0</v>
      </c>
      <c r="T453" s="153">
        <f>S453*H466</f>
        <v>0</v>
      </c>
      <c r="U453" s="1"/>
      <c r="V453" s="1"/>
      <c r="W453" s="1"/>
      <c r="AT453" s="165" t="s">
        <v>134</v>
      </c>
      <c r="AU453" s="165" t="s">
        <v>78</v>
      </c>
      <c r="AV453" s="12" t="s">
        <v>78</v>
      </c>
      <c r="AW453" s="12" t="s">
        <v>35</v>
      </c>
      <c r="AX453" s="12" t="s">
        <v>71</v>
      </c>
      <c r="AY453" s="165" t="s">
        <v>123</v>
      </c>
    </row>
    <row r="454" spans="2:51" s="13" customFormat="1" ht="22.5" customHeight="1">
      <c r="B454" s="171"/>
      <c r="D454" s="155" t="s">
        <v>134</v>
      </c>
      <c r="E454" s="172" t="s">
        <v>3</v>
      </c>
      <c r="F454" s="173" t="s">
        <v>138</v>
      </c>
      <c r="H454" s="174">
        <v>753.931</v>
      </c>
      <c r="L454" s="32"/>
      <c r="M454" s="61"/>
      <c r="N454" s="33"/>
      <c r="O454" s="33"/>
      <c r="P454" s="33"/>
      <c r="Q454" s="33"/>
      <c r="R454" s="33"/>
      <c r="S454" s="33"/>
      <c r="T454" s="62"/>
      <c r="U454" s="1"/>
      <c r="V454" s="1"/>
      <c r="W454" s="1"/>
      <c r="AT454" s="172" t="s">
        <v>134</v>
      </c>
      <c r="AU454" s="172" t="s">
        <v>78</v>
      </c>
      <c r="AV454" s="13" t="s">
        <v>81</v>
      </c>
      <c r="AW454" s="13" t="s">
        <v>35</v>
      </c>
      <c r="AX454" s="13" t="s">
        <v>71</v>
      </c>
      <c r="AY454" s="172" t="s">
        <v>123</v>
      </c>
    </row>
    <row r="455" spans="2:51" s="14" customFormat="1" ht="22.5" customHeight="1">
      <c r="B455" s="178"/>
      <c r="D455" s="186" t="s">
        <v>134</v>
      </c>
      <c r="E455" s="187" t="s">
        <v>3</v>
      </c>
      <c r="F455" s="188" t="s">
        <v>139</v>
      </c>
      <c r="H455" s="189">
        <v>753.931</v>
      </c>
      <c r="L455" s="157"/>
      <c r="M455" s="161"/>
      <c r="N455" s="162"/>
      <c r="O455" s="162"/>
      <c r="P455" s="162"/>
      <c r="Q455" s="162"/>
      <c r="R455" s="162"/>
      <c r="S455" s="162"/>
      <c r="T455" s="163"/>
      <c r="U455" s="11"/>
      <c r="V455" s="11"/>
      <c r="W455" s="11"/>
      <c r="AT455" s="185" t="s">
        <v>134</v>
      </c>
      <c r="AU455" s="185" t="s">
        <v>78</v>
      </c>
      <c r="AV455" s="14" t="s">
        <v>130</v>
      </c>
      <c r="AW455" s="14" t="s">
        <v>35</v>
      </c>
      <c r="AX455" s="14" t="s">
        <v>20</v>
      </c>
      <c r="AY455" s="185" t="s">
        <v>123</v>
      </c>
    </row>
    <row r="456" spans="2:65" s="1" customFormat="1" ht="22.5" customHeight="1">
      <c r="B456" s="143"/>
      <c r="C456" s="144" t="s">
        <v>353</v>
      </c>
      <c r="D456" s="144" t="s">
        <v>125</v>
      </c>
      <c r="E456" s="145" t="s">
        <v>354</v>
      </c>
      <c r="F456" s="146" t="s">
        <v>355</v>
      </c>
      <c r="G456" s="147" t="s">
        <v>182</v>
      </c>
      <c r="H456" s="148">
        <v>147.91</v>
      </c>
      <c r="I456" s="149"/>
      <c r="J456" s="149"/>
      <c r="K456" s="146" t="s">
        <v>129</v>
      </c>
      <c r="L456" s="164"/>
      <c r="M456" s="168"/>
      <c r="N456" s="169"/>
      <c r="O456" s="169"/>
      <c r="P456" s="169"/>
      <c r="Q456" s="169"/>
      <c r="R456" s="169"/>
      <c r="S456" s="169"/>
      <c r="T456" s="170"/>
      <c r="U456" s="12"/>
      <c r="V456" s="12"/>
      <c r="W456" s="12"/>
      <c r="AR456" s="18" t="s">
        <v>130</v>
      </c>
      <c r="AT456" s="18" t="s">
        <v>125</v>
      </c>
      <c r="AU456" s="18" t="s">
        <v>78</v>
      </c>
      <c r="AY456" s="18" t="s">
        <v>123</v>
      </c>
      <c r="BE456" s="154">
        <f>IF(N443="základní",J456,0)</f>
        <v>0</v>
      </c>
      <c r="BF456" s="154">
        <f>IF(N443="snížená",J456,0)</f>
        <v>0</v>
      </c>
      <c r="BG456" s="154">
        <f>IF(N443="zákl. přenesená",J456,0)</f>
        <v>0</v>
      </c>
      <c r="BH456" s="154">
        <f>IF(N443="sníž. přenesená",J456,0)</f>
        <v>0</v>
      </c>
      <c r="BI456" s="154">
        <f>IF(N443="nulová",J456,0)</f>
        <v>0</v>
      </c>
      <c r="BJ456" s="18" t="s">
        <v>20</v>
      </c>
      <c r="BK456" s="154">
        <f>ROUND(I456*H456,2)</f>
        <v>0</v>
      </c>
      <c r="BL456" s="18" t="s">
        <v>130</v>
      </c>
      <c r="BM456" s="18" t="s">
        <v>356</v>
      </c>
    </row>
    <row r="457" spans="2:47" s="1" customFormat="1" ht="22.5" customHeight="1">
      <c r="B457" s="32"/>
      <c r="D457" s="155" t="s">
        <v>132</v>
      </c>
      <c r="F457" s="156" t="s">
        <v>357</v>
      </c>
      <c r="L457" s="171"/>
      <c r="M457" s="175"/>
      <c r="N457" s="176"/>
      <c r="O457" s="176"/>
      <c r="P457" s="176"/>
      <c r="Q457" s="176"/>
      <c r="R457" s="176"/>
      <c r="S457" s="176"/>
      <c r="T457" s="177"/>
      <c r="U457" s="13"/>
      <c r="V457" s="13"/>
      <c r="W457" s="13"/>
      <c r="AT457" s="18" t="s">
        <v>132</v>
      </c>
      <c r="AU457" s="18" t="s">
        <v>78</v>
      </c>
    </row>
    <row r="458" spans="2:51" s="11" customFormat="1" ht="22.5" customHeight="1">
      <c r="B458" s="157"/>
      <c r="D458" s="155" t="s">
        <v>134</v>
      </c>
      <c r="E458" s="158" t="s">
        <v>3</v>
      </c>
      <c r="F458" s="159" t="s">
        <v>358</v>
      </c>
      <c r="H458" s="160" t="s">
        <v>3</v>
      </c>
      <c r="L458" s="178"/>
      <c r="M458" s="182"/>
      <c r="N458" s="183"/>
      <c r="O458" s="183"/>
      <c r="P458" s="183"/>
      <c r="Q458" s="183"/>
      <c r="R458" s="183"/>
      <c r="S458" s="183"/>
      <c r="T458" s="184"/>
      <c r="U458" s="14"/>
      <c r="V458" s="14"/>
      <c r="W458" s="14"/>
      <c r="AT458" s="160" t="s">
        <v>134</v>
      </c>
      <c r="AU458" s="160" t="s">
        <v>78</v>
      </c>
      <c r="AV458" s="11" t="s">
        <v>20</v>
      </c>
      <c r="AW458" s="11" t="s">
        <v>35</v>
      </c>
      <c r="AX458" s="11" t="s">
        <v>71</v>
      </c>
      <c r="AY458" s="160" t="s">
        <v>123</v>
      </c>
    </row>
    <row r="459" spans="2:51" s="11" customFormat="1" ht="22.5" customHeight="1">
      <c r="B459" s="157"/>
      <c r="D459" s="155" t="s">
        <v>134</v>
      </c>
      <c r="E459" s="158" t="s">
        <v>3</v>
      </c>
      <c r="F459" s="159" t="s">
        <v>136</v>
      </c>
      <c r="H459" s="160" t="s">
        <v>3</v>
      </c>
      <c r="L459" s="164"/>
      <c r="M459" s="168"/>
      <c r="N459" s="169"/>
      <c r="O459" s="169"/>
      <c r="P459" s="169"/>
      <c r="Q459" s="169"/>
      <c r="R459" s="169"/>
      <c r="S459" s="169"/>
      <c r="T459" s="170"/>
      <c r="U459" s="12"/>
      <c r="V459" s="12"/>
      <c r="W459" s="12"/>
      <c r="AT459" s="160" t="s">
        <v>134</v>
      </c>
      <c r="AU459" s="160" t="s">
        <v>78</v>
      </c>
      <c r="AV459" s="11" t="s">
        <v>20</v>
      </c>
      <c r="AW459" s="11" t="s">
        <v>35</v>
      </c>
      <c r="AX459" s="11" t="s">
        <v>71</v>
      </c>
      <c r="AY459" s="160" t="s">
        <v>123</v>
      </c>
    </row>
    <row r="460" spans="2:51" s="11" customFormat="1" ht="22.5" customHeight="1">
      <c r="B460" s="157"/>
      <c r="D460" s="155" t="s">
        <v>134</v>
      </c>
      <c r="E460" s="158" t="s">
        <v>3</v>
      </c>
      <c r="F460" s="159" t="s">
        <v>359</v>
      </c>
      <c r="H460" s="160" t="s">
        <v>3</v>
      </c>
      <c r="L460" s="32"/>
      <c r="M460" s="150" t="s">
        <v>3</v>
      </c>
      <c r="N460" s="151" t="s">
        <v>42</v>
      </c>
      <c r="O460" s="152">
        <v>0.14</v>
      </c>
      <c r="P460" s="152">
        <f>O460*H473</f>
        <v>128.55472000000003</v>
      </c>
      <c r="Q460" s="152">
        <v>0.00025</v>
      </c>
      <c r="R460" s="152">
        <f>Q460*H473</f>
        <v>0.22956200000000002</v>
      </c>
      <c r="S460" s="152">
        <v>0</v>
      </c>
      <c r="T460" s="153">
        <f>S460*H473</f>
        <v>0</v>
      </c>
      <c r="U460" s="1"/>
      <c r="V460" s="1"/>
      <c r="W460" s="1"/>
      <c r="AT460" s="160" t="s">
        <v>134</v>
      </c>
      <c r="AU460" s="160" t="s">
        <v>78</v>
      </c>
      <c r="AV460" s="11" t="s">
        <v>20</v>
      </c>
      <c r="AW460" s="11" t="s">
        <v>35</v>
      </c>
      <c r="AX460" s="11" t="s">
        <v>71</v>
      </c>
      <c r="AY460" s="160" t="s">
        <v>123</v>
      </c>
    </row>
    <row r="461" spans="2:51" s="12" customFormat="1" ht="22.5" customHeight="1">
      <c r="B461" s="164"/>
      <c r="D461" s="155" t="s">
        <v>134</v>
      </c>
      <c r="E461" s="165" t="s">
        <v>3</v>
      </c>
      <c r="F461" s="166" t="s">
        <v>360</v>
      </c>
      <c r="H461" s="167">
        <v>92.6</v>
      </c>
      <c r="L461" s="32"/>
      <c r="M461" s="61"/>
      <c r="N461" s="33"/>
      <c r="O461" s="33"/>
      <c r="P461" s="33"/>
      <c r="Q461" s="33"/>
      <c r="R461" s="33"/>
      <c r="S461" s="33"/>
      <c r="T461" s="62"/>
      <c r="U461" s="1"/>
      <c r="V461" s="1"/>
      <c r="W461" s="1"/>
      <c r="AT461" s="165" t="s">
        <v>134</v>
      </c>
      <c r="AU461" s="165" t="s">
        <v>78</v>
      </c>
      <c r="AV461" s="12" t="s">
        <v>78</v>
      </c>
      <c r="AW461" s="12" t="s">
        <v>35</v>
      </c>
      <c r="AX461" s="12" t="s">
        <v>71</v>
      </c>
      <c r="AY461" s="165" t="s">
        <v>123</v>
      </c>
    </row>
    <row r="462" spans="2:51" s="11" customFormat="1" ht="22.5" customHeight="1">
      <c r="B462" s="157"/>
      <c r="D462" s="155" t="s">
        <v>134</v>
      </c>
      <c r="E462" s="158" t="s">
        <v>3</v>
      </c>
      <c r="F462" s="159" t="s">
        <v>361</v>
      </c>
      <c r="H462" s="160" t="s">
        <v>3</v>
      </c>
      <c r="L462" s="157"/>
      <c r="M462" s="161"/>
      <c r="N462" s="162"/>
      <c r="O462" s="162"/>
      <c r="P462" s="162"/>
      <c r="Q462" s="162"/>
      <c r="R462" s="162"/>
      <c r="S462" s="162"/>
      <c r="T462" s="163"/>
      <c r="AT462" s="160" t="s">
        <v>134</v>
      </c>
      <c r="AU462" s="160" t="s">
        <v>78</v>
      </c>
      <c r="AV462" s="11" t="s">
        <v>20</v>
      </c>
      <c r="AW462" s="11" t="s">
        <v>35</v>
      </c>
      <c r="AX462" s="11" t="s">
        <v>71</v>
      </c>
      <c r="AY462" s="160" t="s">
        <v>123</v>
      </c>
    </row>
    <row r="463" spans="2:51" s="12" customFormat="1" ht="22.5" customHeight="1">
      <c r="B463" s="164"/>
      <c r="D463" s="155" t="s">
        <v>134</v>
      </c>
      <c r="E463" s="165" t="s">
        <v>3</v>
      </c>
      <c r="F463" s="166" t="s">
        <v>362</v>
      </c>
      <c r="H463" s="167">
        <v>55.31</v>
      </c>
      <c r="L463" s="157"/>
      <c r="M463" s="161"/>
      <c r="N463" s="162"/>
      <c r="O463" s="162"/>
      <c r="P463" s="162"/>
      <c r="Q463" s="162"/>
      <c r="R463" s="162"/>
      <c r="S463" s="162"/>
      <c r="T463" s="163"/>
      <c r="U463" s="11"/>
      <c r="V463" s="11"/>
      <c r="W463" s="11"/>
      <c r="AT463" s="165" t="s">
        <v>134</v>
      </c>
      <c r="AU463" s="165" t="s">
        <v>78</v>
      </c>
      <c r="AV463" s="12" t="s">
        <v>78</v>
      </c>
      <c r="AW463" s="12" t="s">
        <v>35</v>
      </c>
      <c r="AX463" s="12" t="s">
        <v>71</v>
      </c>
      <c r="AY463" s="165" t="s">
        <v>123</v>
      </c>
    </row>
    <row r="464" spans="2:51" s="13" customFormat="1" ht="22.5" customHeight="1">
      <c r="B464" s="171"/>
      <c r="D464" s="155" t="s">
        <v>134</v>
      </c>
      <c r="E464" s="172" t="s">
        <v>3</v>
      </c>
      <c r="F464" s="173" t="s">
        <v>138</v>
      </c>
      <c r="H464" s="174">
        <v>147.91</v>
      </c>
      <c r="L464" s="157"/>
      <c r="M464" s="161"/>
      <c r="N464" s="162"/>
      <c r="O464" s="162"/>
      <c r="P464" s="162"/>
      <c r="Q464" s="162"/>
      <c r="R464" s="162"/>
      <c r="S464" s="162"/>
      <c r="T464" s="163"/>
      <c r="U464" s="11"/>
      <c r="V464" s="11"/>
      <c r="W464" s="11"/>
      <c r="AT464" s="172" t="s">
        <v>134</v>
      </c>
      <c r="AU464" s="172" t="s">
        <v>78</v>
      </c>
      <c r="AV464" s="13" t="s">
        <v>81</v>
      </c>
      <c r="AW464" s="13" t="s">
        <v>35</v>
      </c>
      <c r="AX464" s="13" t="s">
        <v>71</v>
      </c>
      <c r="AY464" s="172" t="s">
        <v>123</v>
      </c>
    </row>
    <row r="465" spans="2:51" s="14" customFormat="1" ht="22.5" customHeight="1">
      <c r="B465" s="178"/>
      <c r="D465" s="186" t="s">
        <v>134</v>
      </c>
      <c r="E465" s="187" t="s">
        <v>3</v>
      </c>
      <c r="F465" s="188" t="s">
        <v>139</v>
      </c>
      <c r="H465" s="189">
        <v>147.91</v>
      </c>
      <c r="L465" s="164"/>
      <c r="M465" s="168"/>
      <c r="N465" s="169"/>
      <c r="O465" s="169"/>
      <c r="P465" s="169"/>
      <c r="Q465" s="169"/>
      <c r="R465" s="169"/>
      <c r="S465" s="169"/>
      <c r="T465" s="170"/>
      <c r="U465" s="12"/>
      <c r="V465" s="12"/>
      <c r="W465" s="12"/>
      <c r="AT465" s="185" t="s">
        <v>134</v>
      </c>
      <c r="AU465" s="185" t="s">
        <v>78</v>
      </c>
      <c r="AV465" s="14" t="s">
        <v>130</v>
      </c>
      <c r="AW465" s="14" t="s">
        <v>35</v>
      </c>
      <c r="AX465" s="14" t="s">
        <v>20</v>
      </c>
      <c r="AY465" s="185" t="s">
        <v>123</v>
      </c>
    </row>
    <row r="466" spans="2:65" s="1" customFormat="1" ht="22.5" customHeight="1">
      <c r="B466" s="143"/>
      <c r="C466" s="190" t="s">
        <v>363</v>
      </c>
      <c r="D466" s="190" t="s">
        <v>220</v>
      </c>
      <c r="E466" s="191" t="s">
        <v>364</v>
      </c>
      <c r="F466" s="192" t="s">
        <v>365</v>
      </c>
      <c r="G466" s="193" t="s">
        <v>182</v>
      </c>
      <c r="H466" s="194">
        <v>170.836</v>
      </c>
      <c r="I466" s="195"/>
      <c r="J466" s="195"/>
      <c r="K466" s="192" t="s">
        <v>129</v>
      </c>
      <c r="L466" s="157"/>
      <c r="M466" s="161"/>
      <c r="N466" s="162"/>
      <c r="O466" s="162"/>
      <c r="P466" s="162"/>
      <c r="Q466" s="162"/>
      <c r="R466" s="162"/>
      <c r="S466" s="162"/>
      <c r="T466" s="163"/>
      <c r="U466" s="11"/>
      <c r="V466" s="11"/>
      <c r="W466" s="11"/>
      <c r="AR466" s="18" t="s">
        <v>219</v>
      </c>
      <c r="AT466" s="18" t="s">
        <v>220</v>
      </c>
      <c r="AU466" s="18" t="s">
        <v>78</v>
      </c>
      <c r="AY466" s="18" t="s">
        <v>123</v>
      </c>
      <c r="BE466" s="154">
        <f>IF(N453="základní",J466,0)</f>
        <v>0</v>
      </c>
      <c r="BF466" s="154">
        <f>IF(N453="snížená",J466,0)</f>
        <v>0</v>
      </c>
      <c r="BG466" s="154">
        <f>IF(N453="zákl. přenesená",J466,0)</f>
        <v>0</v>
      </c>
      <c r="BH466" s="154">
        <f>IF(N453="sníž. přenesená",J466,0)</f>
        <v>0</v>
      </c>
      <c r="BI466" s="154">
        <f>IF(N453="nulová",J466,0)</f>
        <v>0</v>
      </c>
      <c r="BJ466" s="18" t="s">
        <v>20</v>
      </c>
      <c r="BK466" s="154">
        <f>ROUND(I466*H466,2)</f>
        <v>0</v>
      </c>
      <c r="BL466" s="18" t="s">
        <v>130</v>
      </c>
      <c r="BM466" s="18" t="s">
        <v>366</v>
      </c>
    </row>
    <row r="467" spans="2:47" s="1" customFormat="1" ht="30" customHeight="1">
      <c r="B467" s="32"/>
      <c r="D467" s="155" t="s">
        <v>132</v>
      </c>
      <c r="F467" s="156" t="s">
        <v>367</v>
      </c>
      <c r="L467" s="164"/>
      <c r="M467" s="168"/>
      <c r="N467" s="169"/>
      <c r="O467" s="169"/>
      <c r="P467" s="169"/>
      <c r="Q467" s="169"/>
      <c r="R467" s="169"/>
      <c r="S467" s="169"/>
      <c r="T467" s="170"/>
      <c r="U467" s="12"/>
      <c r="V467" s="12"/>
      <c r="W467" s="12"/>
      <c r="AT467" s="18" t="s">
        <v>132</v>
      </c>
      <c r="AU467" s="18" t="s">
        <v>78</v>
      </c>
    </row>
    <row r="468" spans="2:51" s="11" customFormat="1" ht="22.5" customHeight="1">
      <c r="B468" s="157"/>
      <c r="D468" s="155" t="s">
        <v>134</v>
      </c>
      <c r="E468" s="158" t="s">
        <v>3</v>
      </c>
      <c r="F468" s="159" t="s">
        <v>224</v>
      </c>
      <c r="H468" s="160" t="s">
        <v>3</v>
      </c>
      <c r="L468" s="157"/>
      <c r="M468" s="161"/>
      <c r="N468" s="162"/>
      <c r="O468" s="162"/>
      <c r="P468" s="162"/>
      <c r="Q468" s="162"/>
      <c r="R468" s="162"/>
      <c r="S468" s="162"/>
      <c r="T468" s="163"/>
      <c r="AT468" s="160" t="s">
        <v>134</v>
      </c>
      <c r="AU468" s="160" t="s">
        <v>78</v>
      </c>
      <c r="AV468" s="11" t="s">
        <v>20</v>
      </c>
      <c r="AW468" s="11" t="s">
        <v>35</v>
      </c>
      <c r="AX468" s="11" t="s">
        <v>71</v>
      </c>
      <c r="AY468" s="160" t="s">
        <v>123</v>
      </c>
    </row>
    <row r="469" spans="2:51" s="12" customFormat="1" ht="22.5" customHeight="1">
      <c r="B469" s="164"/>
      <c r="D469" s="155" t="s">
        <v>134</v>
      </c>
      <c r="E469" s="165" t="s">
        <v>3</v>
      </c>
      <c r="F469" s="166" t="s">
        <v>368</v>
      </c>
      <c r="H469" s="167">
        <v>162.701</v>
      </c>
      <c r="L469" s="164"/>
      <c r="M469" s="168"/>
      <c r="N469" s="169"/>
      <c r="O469" s="169"/>
      <c r="P469" s="169"/>
      <c r="Q469" s="169"/>
      <c r="R469" s="169"/>
      <c r="S469" s="169"/>
      <c r="T469" s="170"/>
      <c r="AT469" s="165" t="s">
        <v>134</v>
      </c>
      <c r="AU469" s="165" t="s">
        <v>78</v>
      </c>
      <c r="AV469" s="12" t="s">
        <v>78</v>
      </c>
      <c r="AW469" s="12" t="s">
        <v>35</v>
      </c>
      <c r="AX469" s="12" t="s">
        <v>71</v>
      </c>
      <c r="AY469" s="165" t="s">
        <v>123</v>
      </c>
    </row>
    <row r="470" spans="2:51" s="13" customFormat="1" ht="22.5" customHeight="1">
      <c r="B470" s="171"/>
      <c r="D470" s="155" t="s">
        <v>134</v>
      </c>
      <c r="E470" s="172" t="s">
        <v>3</v>
      </c>
      <c r="F470" s="173" t="s">
        <v>138</v>
      </c>
      <c r="H470" s="174">
        <v>162.701</v>
      </c>
      <c r="L470" s="157"/>
      <c r="M470" s="161"/>
      <c r="N470" s="162"/>
      <c r="O470" s="162"/>
      <c r="P470" s="162"/>
      <c r="Q470" s="162"/>
      <c r="R470" s="162"/>
      <c r="S470" s="162"/>
      <c r="T470" s="163"/>
      <c r="U470" s="11"/>
      <c r="V470" s="11"/>
      <c r="W470" s="11"/>
      <c r="AT470" s="172" t="s">
        <v>134</v>
      </c>
      <c r="AU470" s="172" t="s">
        <v>78</v>
      </c>
      <c r="AV470" s="13" t="s">
        <v>81</v>
      </c>
      <c r="AW470" s="13" t="s">
        <v>35</v>
      </c>
      <c r="AX470" s="13" t="s">
        <v>71</v>
      </c>
      <c r="AY470" s="172" t="s">
        <v>123</v>
      </c>
    </row>
    <row r="471" spans="2:51" s="14" customFormat="1" ht="22.5" customHeight="1">
      <c r="B471" s="178"/>
      <c r="D471" s="155" t="s">
        <v>134</v>
      </c>
      <c r="E471" s="179" t="s">
        <v>3</v>
      </c>
      <c r="F471" s="180" t="s">
        <v>139</v>
      </c>
      <c r="H471" s="181">
        <v>162.701</v>
      </c>
      <c r="L471" s="164"/>
      <c r="M471" s="168"/>
      <c r="N471" s="169"/>
      <c r="O471" s="169"/>
      <c r="P471" s="169"/>
      <c r="Q471" s="169"/>
      <c r="R471" s="169"/>
      <c r="S471" s="169"/>
      <c r="T471" s="170"/>
      <c r="U471" s="12"/>
      <c r="V471" s="12"/>
      <c r="W471" s="12"/>
      <c r="AT471" s="185" t="s">
        <v>134</v>
      </c>
      <c r="AU471" s="185" t="s">
        <v>78</v>
      </c>
      <c r="AV471" s="14" t="s">
        <v>130</v>
      </c>
      <c r="AW471" s="14" t="s">
        <v>35</v>
      </c>
      <c r="AX471" s="14" t="s">
        <v>20</v>
      </c>
      <c r="AY471" s="185" t="s">
        <v>123</v>
      </c>
    </row>
    <row r="472" spans="2:51" s="12" customFormat="1" ht="22.5" customHeight="1">
      <c r="B472" s="164"/>
      <c r="D472" s="186" t="s">
        <v>134</v>
      </c>
      <c r="F472" s="199" t="s">
        <v>369</v>
      </c>
      <c r="H472" s="200">
        <v>170.836</v>
      </c>
      <c r="L472" s="157"/>
      <c r="M472" s="161"/>
      <c r="N472" s="162"/>
      <c r="O472" s="162"/>
      <c r="P472" s="162"/>
      <c r="Q472" s="162"/>
      <c r="R472" s="162"/>
      <c r="S472" s="162"/>
      <c r="T472" s="163"/>
      <c r="U472" s="11"/>
      <c r="V472" s="11"/>
      <c r="W472" s="11"/>
      <c r="AT472" s="165" t="s">
        <v>134</v>
      </c>
      <c r="AU472" s="165" t="s">
        <v>78</v>
      </c>
      <c r="AV472" s="12" t="s">
        <v>78</v>
      </c>
      <c r="AW472" s="12" t="s">
        <v>4</v>
      </c>
      <c r="AX472" s="12" t="s">
        <v>20</v>
      </c>
      <c r="AY472" s="165" t="s">
        <v>123</v>
      </c>
    </row>
    <row r="473" spans="2:65" s="1" customFormat="1" ht="22.5" customHeight="1">
      <c r="B473" s="143"/>
      <c r="C473" s="144" t="s">
        <v>370</v>
      </c>
      <c r="D473" s="144" t="s">
        <v>125</v>
      </c>
      <c r="E473" s="145" t="s">
        <v>371</v>
      </c>
      <c r="F473" s="146" t="s">
        <v>372</v>
      </c>
      <c r="G473" s="147" t="s">
        <v>182</v>
      </c>
      <c r="H473" s="148">
        <v>918.248</v>
      </c>
      <c r="I473" s="149"/>
      <c r="J473" s="149"/>
      <c r="K473" s="146" t="s">
        <v>129</v>
      </c>
      <c r="L473" s="164"/>
      <c r="M473" s="168"/>
      <c r="N473" s="169"/>
      <c r="O473" s="169"/>
      <c r="P473" s="169"/>
      <c r="Q473" s="169"/>
      <c r="R473" s="169"/>
      <c r="S473" s="169"/>
      <c r="T473" s="170"/>
      <c r="U473" s="12"/>
      <c r="V473" s="12"/>
      <c r="W473" s="12"/>
      <c r="AR473" s="18" t="s">
        <v>130</v>
      </c>
      <c r="AT473" s="18" t="s">
        <v>125</v>
      </c>
      <c r="AU473" s="18" t="s">
        <v>78</v>
      </c>
      <c r="AY473" s="18" t="s">
        <v>123</v>
      </c>
      <c r="BE473" s="154">
        <f>IF(N460="základní",J473,0)</f>
        <v>0</v>
      </c>
      <c r="BF473" s="154">
        <f>IF(N460="snížená",J473,0)</f>
        <v>0</v>
      </c>
      <c r="BG473" s="154">
        <f>IF(N460="zákl. přenesená",J473,0)</f>
        <v>0</v>
      </c>
      <c r="BH473" s="154">
        <f>IF(N460="sníž. přenesená",J473,0)</f>
        <v>0</v>
      </c>
      <c r="BI473" s="154">
        <f>IF(N460="nulová",J473,0)</f>
        <v>0</v>
      </c>
      <c r="BJ473" s="18" t="s">
        <v>20</v>
      </c>
      <c r="BK473" s="154">
        <f>ROUND(I473*H473,2)</f>
        <v>0</v>
      </c>
      <c r="BL473" s="18" t="s">
        <v>130</v>
      </c>
      <c r="BM473" s="18" t="s">
        <v>373</v>
      </c>
    </row>
    <row r="474" spans="2:47" s="1" customFormat="1" ht="22.5" customHeight="1">
      <c r="B474" s="32"/>
      <c r="D474" s="155" t="s">
        <v>132</v>
      </c>
      <c r="F474" s="156" t="s">
        <v>374</v>
      </c>
      <c r="L474" s="164"/>
      <c r="M474" s="168"/>
      <c r="N474" s="169"/>
      <c r="O474" s="169"/>
      <c r="P474" s="169"/>
      <c r="Q474" s="169"/>
      <c r="R474" s="169"/>
      <c r="S474" s="169"/>
      <c r="T474" s="170"/>
      <c r="U474" s="12"/>
      <c r="V474" s="12"/>
      <c r="W474" s="12"/>
      <c r="AT474" s="18" t="s">
        <v>132</v>
      </c>
      <c r="AU474" s="18" t="s">
        <v>78</v>
      </c>
    </row>
    <row r="475" spans="2:51" s="11" customFormat="1" ht="22.5" customHeight="1">
      <c r="B475" s="157"/>
      <c r="D475" s="155" t="s">
        <v>134</v>
      </c>
      <c r="E475" s="158" t="s">
        <v>3</v>
      </c>
      <c r="F475" s="159" t="s">
        <v>375</v>
      </c>
      <c r="H475" s="160" t="s">
        <v>3</v>
      </c>
      <c r="L475" s="157"/>
      <c r="M475" s="161"/>
      <c r="N475" s="162"/>
      <c r="O475" s="162"/>
      <c r="P475" s="162"/>
      <c r="Q475" s="162"/>
      <c r="R475" s="162"/>
      <c r="S475" s="162"/>
      <c r="T475" s="163"/>
      <c r="AT475" s="160" t="s">
        <v>134</v>
      </c>
      <c r="AU475" s="160" t="s">
        <v>78</v>
      </c>
      <c r="AV475" s="11" t="s">
        <v>20</v>
      </c>
      <c r="AW475" s="11" t="s">
        <v>35</v>
      </c>
      <c r="AX475" s="11" t="s">
        <v>71</v>
      </c>
      <c r="AY475" s="160" t="s">
        <v>123</v>
      </c>
    </row>
    <row r="476" spans="2:51" s="11" customFormat="1" ht="22.5" customHeight="1">
      <c r="B476" s="157"/>
      <c r="D476" s="155" t="s">
        <v>134</v>
      </c>
      <c r="E476" s="158" t="s">
        <v>3</v>
      </c>
      <c r="F476" s="159" t="s">
        <v>376</v>
      </c>
      <c r="H476" s="160" t="s">
        <v>3</v>
      </c>
      <c r="L476" s="164"/>
      <c r="M476" s="168"/>
      <c r="N476" s="169"/>
      <c r="O476" s="169"/>
      <c r="P476" s="169"/>
      <c r="Q476" s="169"/>
      <c r="R476" s="169"/>
      <c r="S476" s="169"/>
      <c r="T476" s="170"/>
      <c r="U476" s="12"/>
      <c r="V476" s="12"/>
      <c r="W476" s="12"/>
      <c r="AT476" s="160" t="s">
        <v>134</v>
      </c>
      <c r="AU476" s="160" t="s">
        <v>78</v>
      </c>
      <c r="AV476" s="11" t="s">
        <v>20</v>
      </c>
      <c r="AW476" s="11" t="s">
        <v>35</v>
      </c>
      <c r="AX476" s="11" t="s">
        <v>71</v>
      </c>
      <c r="AY476" s="160" t="s">
        <v>123</v>
      </c>
    </row>
    <row r="477" spans="2:51" s="11" customFormat="1" ht="22.5" customHeight="1">
      <c r="B477" s="157"/>
      <c r="D477" s="155" t="s">
        <v>134</v>
      </c>
      <c r="E477" s="158" t="s">
        <v>3</v>
      </c>
      <c r="F477" s="159" t="s">
        <v>377</v>
      </c>
      <c r="H477" s="160" t="s">
        <v>3</v>
      </c>
      <c r="L477" s="164"/>
      <c r="M477" s="168"/>
      <c r="N477" s="169"/>
      <c r="O477" s="169"/>
      <c r="P477" s="169"/>
      <c r="Q477" s="169"/>
      <c r="R477" s="169"/>
      <c r="S477" s="169"/>
      <c r="T477" s="170"/>
      <c r="U477" s="12"/>
      <c r="V477" s="12"/>
      <c r="W477" s="12"/>
      <c r="AT477" s="160" t="s">
        <v>134</v>
      </c>
      <c r="AU477" s="160" t="s">
        <v>78</v>
      </c>
      <c r="AV477" s="11" t="s">
        <v>20</v>
      </c>
      <c r="AW477" s="11" t="s">
        <v>35</v>
      </c>
      <c r="AX477" s="11" t="s">
        <v>71</v>
      </c>
      <c r="AY477" s="160" t="s">
        <v>123</v>
      </c>
    </row>
    <row r="478" spans="2:51" s="12" customFormat="1" ht="22.5" customHeight="1">
      <c r="B478" s="164"/>
      <c r="D478" s="155" t="s">
        <v>134</v>
      </c>
      <c r="E478" s="165" t="s">
        <v>3</v>
      </c>
      <c r="F478" s="166" t="s">
        <v>378</v>
      </c>
      <c r="H478" s="167">
        <v>180.91</v>
      </c>
      <c r="L478" s="157"/>
      <c r="M478" s="161"/>
      <c r="N478" s="162"/>
      <c r="O478" s="162"/>
      <c r="P478" s="162"/>
      <c r="Q478" s="162"/>
      <c r="R478" s="162"/>
      <c r="S478" s="162"/>
      <c r="T478" s="163"/>
      <c r="U478" s="11"/>
      <c r="V478" s="11"/>
      <c r="W478" s="11"/>
      <c r="AT478" s="165" t="s">
        <v>134</v>
      </c>
      <c r="AU478" s="165" t="s">
        <v>78</v>
      </c>
      <c r="AV478" s="12" t="s">
        <v>78</v>
      </c>
      <c r="AW478" s="12" t="s">
        <v>35</v>
      </c>
      <c r="AX478" s="12" t="s">
        <v>71</v>
      </c>
      <c r="AY478" s="165" t="s">
        <v>123</v>
      </c>
    </row>
    <row r="479" spans="2:51" s="11" customFormat="1" ht="22.5" customHeight="1">
      <c r="B479" s="157"/>
      <c r="D479" s="155" t="s">
        <v>134</v>
      </c>
      <c r="E479" s="158" t="s">
        <v>3</v>
      </c>
      <c r="F479" s="159" t="s">
        <v>379</v>
      </c>
      <c r="H479" s="160" t="s">
        <v>3</v>
      </c>
      <c r="L479" s="164"/>
      <c r="M479" s="168"/>
      <c r="N479" s="169"/>
      <c r="O479" s="169"/>
      <c r="P479" s="169"/>
      <c r="Q479" s="169"/>
      <c r="R479" s="169"/>
      <c r="S479" s="169"/>
      <c r="T479" s="170"/>
      <c r="U479" s="12"/>
      <c r="V479" s="12"/>
      <c r="W479" s="12"/>
      <c r="AT479" s="160" t="s">
        <v>134</v>
      </c>
      <c r="AU479" s="160" t="s">
        <v>78</v>
      </c>
      <c r="AV479" s="11" t="s">
        <v>20</v>
      </c>
      <c r="AW479" s="11" t="s">
        <v>35</v>
      </c>
      <c r="AX479" s="11" t="s">
        <v>71</v>
      </c>
      <c r="AY479" s="160" t="s">
        <v>123</v>
      </c>
    </row>
    <row r="480" spans="2:51" s="12" customFormat="1" ht="22.5" customHeight="1">
      <c r="B480" s="164"/>
      <c r="D480" s="155" t="s">
        <v>134</v>
      </c>
      <c r="E480" s="165" t="s">
        <v>3</v>
      </c>
      <c r="F480" s="166" t="s">
        <v>380</v>
      </c>
      <c r="H480" s="167">
        <v>95.508</v>
      </c>
      <c r="L480" s="171"/>
      <c r="M480" s="175"/>
      <c r="N480" s="176"/>
      <c r="O480" s="176"/>
      <c r="P480" s="176"/>
      <c r="Q480" s="176"/>
      <c r="R480" s="176"/>
      <c r="S480" s="176"/>
      <c r="T480" s="177"/>
      <c r="U480" s="13"/>
      <c r="V480" s="13"/>
      <c r="W480" s="13"/>
      <c r="AT480" s="165" t="s">
        <v>134</v>
      </c>
      <c r="AU480" s="165" t="s">
        <v>78</v>
      </c>
      <c r="AV480" s="12" t="s">
        <v>78</v>
      </c>
      <c r="AW480" s="12" t="s">
        <v>35</v>
      </c>
      <c r="AX480" s="12" t="s">
        <v>71</v>
      </c>
      <c r="AY480" s="165" t="s">
        <v>123</v>
      </c>
    </row>
    <row r="481" spans="2:51" s="11" customFormat="1" ht="22.5" customHeight="1">
      <c r="B481" s="157"/>
      <c r="D481" s="155" t="s">
        <v>134</v>
      </c>
      <c r="E481" s="158" t="s">
        <v>3</v>
      </c>
      <c r="F481" s="159" t="s">
        <v>381</v>
      </c>
      <c r="H481" s="160" t="s">
        <v>3</v>
      </c>
      <c r="L481" s="178"/>
      <c r="M481" s="182"/>
      <c r="N481" s="183"/>
      <c r="O481" s="183"/>
      <c r="P481" s="183"/>
      <c r="Q481" s="183"/>
      <c r="R481" s="183"/>
      <c r="S481" s="183"/>
      <c r="T481" s="184"/>
      <c r="U481" s="14"/>
      <c r="V481" s="14"/>
      <c r="W481" s="14"/>
      <c r="AT481" s="160" t="s">
        <v>134</v>
      </c>
      <c r="AU481" s="160" t="s">
        <v>78</v>
      </c>
      <c r="AV481" s="11" t="s">
        <v>20</v>
      </c>
      <c r="AW481" s="11" t="s">
        <v>35</v>
      </c>
      <c r="AX481" s="11" t="s">
        <v>71</v>
      </c>
      <c r="AY481" s="160" t="s">
        <v>123</v>
      </c>
    </row>
    <row r="482" spans="2:51" s="12" customFormat="1" ht="22.5" customHeight="1">
      <c r="B482" s="164"/>
      <c r="D482" s="155" t="s">
        <v>134</v>
      </c>
      <c r="E482" s="165" t="s">
        <v>3</v>
      </c>
      <c r="F482" s="166" t="s">
        <v>382</v>
      </c>
      <c r="H482" s="167">
        <v>112.33</v>
      </c>
      <c r="L482" s="196"/>
      <c r="M482" s="197" t="s">
        <v>3</v>
      </c>
      <c r="N482" s="198" t="s">
        <v>42</v>
      </c>
      <c r="O482" s="152">
        <v>0</v>
      </c>
      <c r="P482" s="152">
        <f>O482*H495</f>
        <v>0</v>
      </c>
      <c r="Q482" s="152">
        <v>3E-05</v>
      </c>
      <c r="R482" s="152">
        <f>Q482*H495</f>
        <v>0.00626853</v>
      </c>
      <c r="S482" s="152">
        <v>0</v>
      </c>
      <c r="T482" s="153">
        <f>S482*H495</f>
        <v>0</v>
      </c>
      <c r="U482" s="1"/>
      <c r="V482" s="1"/>
      <c r="W482" s="1"/>
      <c r="AT482" s="165" t="s">
        <v>134</v>
      </c>
      <c r="AU482" s="165" t="s">
        <v>78</v>
      </c>
      <c r="AV482" s="12" t="s">
        <v>78</v>
      </c>
      <c r="AW482" s="12" t="s">
        <v>35</v>
      </c>
      <c r="AX482" s="12" t="s">
        <v>71</v>
      </c>
      <c r="AY482" s="165" t="s">
        <v>123</v>
      </c>
    </row>
    <row r="483" spans="2:51" s="11" customFormat="1" ht="22.5" customHeight="1">
      <c r="B483" s="157"/>
      <c r="D483" s="155" t="s">
        <v>134</v>
      </c>
      <c r="E483" s="158" t="s">
        <v>3</v>
      </c>
      <c r="F483" s="159" t="s">
        <v>383</v>
      </c>
      <c r="H483" s="160" t="s">
        <v>3</v>
      </c>
      <c r="L483" s="157"/>
      <c r="M483" s="161"/>
      <c r="N483" s="162"/>
      <c r="O483" s="162"/>
      <c r="P483" s="162"/>
      <c r="Q483" s="162"/>
      <c r="R483" s="162"/>
      <c r="S483" s="162"/>
      <c r="T483" s="163"/>
      <c r="AT483" s="160" t="s">
        <v>134</v>
      </c>
      <c r="AU483" s="160" t="s">
        <v>78</v>
      </c>
      <c r="AV483" s="11" t="s">
        <v>20</v>
      </c>
      <c r="AW483" s="11" t="s">
        <v>35</v>
      </c>
      <c r="AX483" s="11" t="s">
        <v>71</v>
      </c>
      <c r="AY483" s="160" t="s">
        <v>123</v>
      </c>
    </row>
    <row r="484" spans="2:51" s="12" customFormat="1" ht="22.5" customHeight="1">
      <c r="B484" s="164"/>
      <c r="D484" s="155" t="s">
        <v>134</v>
      </c>
      <c r="E484" s="165" t="s">
        <v>3</v>
      </c>
      <c r="F484" s="166" t="s">
        <v>384</v>
      </c>
      <c r="H484" s="167">
        <v>13.8</v>
      </c>
      <c r="L484" s="164"/>
      <c r="M484" s="168"/>
      <c r="N484" s="169"/>
      <c r="O484" s="169"/>
      <c r="P484" s="169"/>
      <c r="Q484" s="169"/>
      <c r="R484" s="169"/>
      <c r="S484" s="169"/>
      <c r="T484" s="170"/>
      <c r="AT484" s="165" t="s">
        <v>134</v>
      </c>
      <c r="AU484" s="165" t="s">
        <v>78</v>
      </c>
      <c r="AV484" s="12" t="s">
        <v>78</v>
      </c>
      <c r="AW484" s="12" t="s">
        <v>35</v>
      </c>
      <c r="AX484" s="12" t="s">
        <v>71</v>
      </c>
      <c r="AY484" s="165" t="s">
        <v>123</v>
      </c>
    </row>
    <row r="485" spans="2:51" s="11" customFormat="1" ht="22.5" customHeight="1">
      <c r="B485" s="157"/>
      <c r="D485" s="155" t="s">
        <v>134</v>
      </c>
      <c r="E485" s="158" t="s">
        <v>3</v>
      </c>
      <c r="F485" s="159" t="s">
        <v>385</v>
      </c>
      <c r="H485" s="160" t="s">
        <v>3</v>
      </c>
      <c r="L485" s="171"/>
      <c r="M485" s="175"/>
      <c r="N485" s="176"/>
      <c r="O485" s="176"/>
      <c r="P485" s="176"/>
      <c r="Q485" s="176"/>
      <c r="R485" s="176"/>
      <c r="S485" s="176"/>
      <c r="T485" s="177"/>
      <c r="U485" s="13"/>
      <c r="V485" s="13"/>
      <c r="W485" s="13"/>
      <c r="AT485" s="160" t="s">
        <v>134</v>
      </c>
      <c r="AU485" s="160" t="s">
        <v>78</v>
      </c>
      <c r="AV485" s="11" t="s">
        <v>20</v>
      </c>
      <c r="AW485" s="11" t="s">
        <v>35</v>
      </c>
      <c r="AX485" s="11" t="s">
        <v>71</v>
      </c>
      <c r="AY485" s="160" t="s">
        <v>123</v>
      </c>
    </row>
    <row r="486" spans="2:51" s="12" customFormat="1" ht="22.5" customHeight="1">
      <c r="B486" s="164"/>
      <c r="D486" s="155" t="s">
        <v>134</v>
      </c>
      <c r="E486" s="165" t="s">
        <v>3</v>
      </c>
      <c r="F486" s="166" t="s">
        <v>386</v>
      </c>
      <c r="H486" s="167">
        <v>140.36</v>
      </c>
      <c r="L486" s="178"/>
      <c r="M486" s="182"/>
      <c r="N486" s="183"/>
      <c r="O486" s="183"/>
      <c r="P486" s="183"/>
      <c r="Q486" s="183"/>
      <c r="R486" s="183"/>
      <c r="S486" s="183"/>
      <c r="T486" s="184"/>
      <c r="U486" s="14"/>
      <c r="V486" s="14"/>
      <c r="W486" s="14"/>
      <c r="AT486" s="165" t="s">
        <v>134</v>
      </c>
      <c r="AU486" s="165" t="s">
        <v>78</v>
      </c>
      <c r="AV486" s="12" t="s">
        <v>78</v>
      </c>
      <c r="AW486" s="12" t="s">
        <v>35</v>
      </c>
      <c r="AX486" s="12" t="s">
        <v>71</v>
      </c>
      <c r="AY486" s="165" t="s">
        <v>123</v>
      </c>
    </row>
    <row r="487" spans="2:51" s="12" customFormat="1" ht="22.5" customHeight="1">
      <c r="B487" s="164"/>
      <c r="D487" s="155" t="s">
        <v>134</v>
      </c>
      <c r="E487" s="165" t="s">
        <v>3</v>
      </c>
      <c r="F487" s="166" t="s">
        <v>387</v>
      </c>
      <c r="H487" s="167">
        <v>83.5</v>
      </c>
      <c r="L487" s="164"/>
      <c r="M487" s="168"/>
      <c r="N487" s="169"/>
      <c r="O487" s="169"/>
      <c r="P487" s="169"/>
      <c r="Q487" s="169"/>
      <c r="R487" s="169"/>
      <c r="S487" s="169"/>
      <c r="T487" s="170"/>
      <c r="AT487" s="165" t="s">
        <v>134</v>
      </c>
      <c r="AU487" s="165" t="s">
        <v>78</v>
      </c>
      <c r="AV487" s="12" t="s">
        <v>78</v>
      </c>
      <c r="AW487" s="12" t="s">
        <v>35</v>
      </c>
      <c r="AX487" s="12" t="s">
        <v>71</v>
      </c>
      <c r="AY487" s="165" t="s">
        <v>123</v>
      </c>
    </row>
    <row r="488" spans="2:51" s="11" customFormat="1" ht="22.5" customHeight="1">
      <c r="B488" s="157"/>
      <c r="D488" s="155" t="s">
        <v>134</v>
      </c>
      <c r="E488" s="158" t="s">
        <v>3</v>
      </c>
      <c r="F488" s="159" t="s">
        <v>388</v>
      </c>
      <c r="H488" s="160" t="s">
        <v>3</v>
      </c>
      <c r="L488" s="196"/>
      <c r="M488" s="197" t="s">
        <v>3</v>
      </c>
      <c r="N488" s="198" t="s">
        <v>42</v>
      </c>
      <c r="O488" s="152">
        <v>0</v>
      </c>
      <c r="P488" s="152">
        <f>O488*H501</f>
        <v>0</v>
      </c>
      <c r="Q488" s="152">
        <v>0.0003</v>
      </c>
      <c r="R488" s="152">
        <f>Q488*H501</f>
        <v>0.028652399999999995</v>
      </c>
      <c r="S488" s="152">
        <v>0</v>
      </c>
      <c r="T488" s="153">
        <f>S488*H501</f>
        <v>0</v>
      </c>
      <c r="U488" s="1"/>
      <c r="V488" s="1"/>
      <c r="W488" s="1"/>
      <c r="AT488" s="160" t="s">
        <v>134</v>
      </c>
      <c r="AU488" s="160" t="s">
        <v>78</v>
      </c>
      <c r="AV488" s="11" t="s">
        <v>20</v>
      </c>
      <c r="AW488" s="11" t="s">
        <v>35</v>
      </c>
      <c r="AX488" s="11" t="s">
        <v>71</v>
      </c>
      <c r="AY488" s="160" t="s">
        <v>123</v>
      </c>
    </row>
    <row r="489" spans="2:51" s="12" customFormat="1" ht="22.5" customHeight="1">
      <c r="B489" s="164"/>
      <c r="D489" s="155" t="s">
        <v>134</v>
      </c>
      <c r="E489" s="165" t="s">
        <v>3</v>
      </c>
      <c r="F489" s="166" t="s">
        <v>386</v>
      </c>
      <c r="H489" s="167">
        <v>140.36</v>
      </c>
      <c r="L489" s="32"/>
      <c r="M489" s="61"/>
      <c r="N489" s="33"/>
      <c r="O489" s="33"/>
      <c r="P489" s="33"/>
      <c r="Q489" s="33"/>
      <c r="R489" s="33"/>
      <c r="S489" s="33"/>
      <c r="T489" s="62"/>
      <c r="U489" s="1"/>
      <c r="V489" s="1"/>
      <c r="W489" s="1"/>
      <c r="AT489" s="165" t="s">
        <v>134</v>
      </c>
      <c r="AU489" s="165" t="s">
        <v>78</v>
      </c>
      <c r="AV489" s="12" t="s">
        <v>78</v>
      </c>
      <c r="AW489" s="12" t="s">
        <v>35</v>
      </c>
      <c r="AX489" s="12" t="s">
        <v>71</v>
      </c>
      <c r="AY489" s="165" t="s">
        <v>123</v>
      </c>
    </row>
    <row r="490" spans="2:51" s="12" customFormat="1" ht="22.5" customHeight="1">
      <c r="B490" s="164"/>
      <c r="D490" s="155" t="s">
        <v>134</v>
      </c>
      <c r="E490" s="165" t="s">
        <v>3</v>
      </c>
      <c r="F490" s="166" t="s">
        <v>387</v>
      </c>
      <c r="H490" s="167">
        <v>83.5</v>
      </c>
      <c r="L490" s="157"/>
      <c r="M490" s="161"/>
      <c r="N490" s="162"/>
      <c r="O490" s="162"/>
      <c r="P490" s="162"/>
      <c r="Q490" s="162"/>
      <c r="R490" s="162"/>
      <c r="S490" s="162"/>
      <c r="T490" s="163"/>
      <c r="U490" s="11"/>
      <c r="V490" s="11"/>
      <c r="W490" s="11"/>
      <c r="AT490" s="165" t="s">
        <v>134</v>
      </c>
      <c r="AU490" s="165" t="s">
        <v>78</v>
      </c>
      <c r="AV490" s="12" t="s">
        <v>78</v>
      </c>
      <c r="AW490" s="12" t="s">
        <v>35</v>
      </c>
      <c r="AX490" s="12" t="s">
        <v>71</v>
      </c>
      <c r="AY490" s="165" t="s">
        <v>123</v>
      </c>
    </row>
    <row r="491" spans="2:51" s="11" customFormat="1" ht="22.5" customHeight="1">
      <c r="B491" s="157"/>
      <c r="D491" s="155" t="s">
        <v>134</v>
      </c>
      <c r="E491" s="158" t="s">
        <v>3</v>
      </c>
      <c r="F491" s="159" t="s">
        <v>389</v>
      </c>
      <c r="H491" s="160" t="s">
        <v>3</v>
      </c>
      <c r="L491" s="157"/>
      <c r="M491" s="161"/>
      <c r="N491" s="162"/>
      <c r="O491" s="162"/>
      <c r="P491" s="162"/>
      <c r="Q491" s="162"/>
      <c r="R491" s="162"/>
      <c r="S491" s="162"/>
      <c r="T491" s="163"/>
      <c r="AT491" s="160" t="s">
        <v>134</v>
      </c>
      <c r="AU491" s="160" t="s">
        <v>78</v>
      </c>
      <c r="AV491" s="11" t="s">
        <v>20</v>
      </c>
      <c r="AW491" s="11" t="s">
        <v>35</v>
      </c>
      <c r="AX491" s="11" t="s">
        <v>71</v>
      </c>
      <c r="AY491" s="160" t="s">
        <v>123</v>
      </c>
    </row>
    <row r="492" spans="2:51" s="12" customFormat="1" ht="22.5" customHeight="1">
      <c r="B492" s="164"/>
      <c r="D492" s="155" t="s">
        <v>134</v>
      </c>
      <c r="E492" s="165" t="s">
        <v>3</v>
      </c>
      <c r="F492" s="166" t="s">
        <v>390</v>
      </c>
      <c r="H492" s="167">
        <v>67.98</v>
      </c>
      <c r="L492" s="157"/>
      <c r="M492" s="161"/>
      <c r="N492" s="162"/>
      <c r="O492" s="162"/>
      <c r="P492" s="162"/>
      <c r="Q492" s="162"/>
      <c r="R492" s="162"/>
      <c r="S492" s="162"/>
      <c r="T492" s="163"/>
      <c r="U492" s="11"/>
      <c r="V492" s="11"/>
      <c r="W492" s="11"/>
      <c r="AT492" s="165" t="s">
        <v>134</v>
      </c>
      <c r="AU492" s="165" t="s">
        <v>78</v>
      </c>
      <c r="AV492" s="12" t="s">
        <v>78</v>
      </c>
      <c r="AW492" s="12" t="s">
        <v>35</v>
      </c>
      <c r="AX492" s="12" t="s">
        <v>71</v>
      </c>
      <c r="AY492" s="165" t="s">
        <v>123</v>
      </c>
    </row>
    <row r="493" spans="2:51" s="13" customFormat="1" ht="22.5" customHeight="1">
      <c r="B493" s="171"/>
      <c r="D493" s="155" t="s">
        <v>134</v>
      </c>
      <c r="E493" s="172" t="s">
        <v>3</v>
      </c>
      <c r="F493" s="173" t="s">
        <v>138</v>
      </c>
      <c r="H493" s="174">
        <v>918.248</v>
      </c>
      <c r="L493" s="164"/>
      <c r="M493" s="168"/>
      <c r="N493" s="169"/>
      <c r="O493" s="169"/>
      <c r="P493" s="169"/>
      <c r="Q493" s="169"/>
      <c r="R493" s="169"/>
      <c r="S493" s="169"/>
      <c r="T493" s="170"/>
      <c r="U493" s="12"/>
      <c r="V493" s="12"/>
      <c r="W493" s="12"/>
      <c r="AT493" s="172" t="s">
        <v>134</v>
      </c>
      <c r="AU493" s="172" t="s">
        <v>78</v>
      </c>
      <c r="AV493" s="13" t="s">
        <v>81</v>
      </c>
      <c r="AW493" s="13" t="s">
        <v>35</v>
      </c>
      <c r="AX493" s="13" t="s">
        <v>71</v>
      </c>
      <c r="AY493" s="172" t="s">
        <v>123</v>
      </c>
    </row>
    <row r="494" spans="2:51" s="14" customFormat="1" ht="22.5" customHeight="1">
      <c r="B494" s="178"/>
      <c r="D494" s="186" t="s">
        <v>134</v>
      </c>
      <c r="E494" s="187" t="s">
        <v>3</v>
      </c>
      <c r="F494" s="188" t="s">
        <v>139</v>
      </c>
      <c r="H494" s="189">
        <v>918.248</v>
      </c>
      <c r="L494" s="157"/>
      <c r="M494" s="161"/>
      <c r="N494" s="162"/>
      <c r="O494" s="162"/>
      <c r="P494" s="162"/>
      <c r="Q494" s="162"/>
      <c r="R494" s="162"/>
      <c r="S494" s="162"/>
      <c r="T494" s="163"/>
      <c r="U494" s="11"/>
      <c r="V494" s="11"/>
      <c r="W494" s="11"/>
      <c r="AT494" s="185" t="s">
        <v>134</v>
      </c>
      <c r="AU494" s="185" t="s">
        <v>78</v>
      </c>
      <c r="AV494" s="14" t="s">
        <v>130</v>
      </c>
      <c r="AW494" s="14" t="s">
        <v>35</v>
      </c>
      <c r="AX494" s="14" t="s">
        <v>20</v>
      </c>
      <c r="AY494" s="185" t="s">
        <v>123</v>
      </c>
    </row>
    <row r="495" spans="2:65" s="1" customFormat="1" ht="22.5" customHeight="1">
      <c r="B495" s="143"/>
      <c r="C495" s="190" t="s">
        <v>391</v>
      </c>
      <c r="D495" s="190" t="s">
        <v>220</v>
      </c>
      <c r="E495" s="191" t="s">
        <v>392</v>
      </c>
      <c r="F495" s="192" t="s">
        <v>393</v>
      </c>
      <c r="G495" s="193" t="s">
        <v>182</v>
      </c>
      <c r="H495" s="194">
        <v>208.951</v>
      </c>
      <c r="I495" s="195"/>
      <c r="J495" s="195"/>
      <c r="K495" s="192" t="s">
        <v>129</v>
      </c>
      <c r="L495" s="164"/>
      <c r="M495" s="168"/>
      <c r="N495" s="169"/>
      <c r="O495" s="169"/>
      <c r="P495" s="169"/>
      <c r="Q495" s="169"/>
      <c r="R495" s="169"/>
      <c r="S495" s="169"/>
      <c r="T495" s="170"/>
      <c r="U495" s="12"/>
      <c r="V495" s="12"/>
      <c r="W495" s="12"/>
      <c r="AR495" s="18" t="s">
        <v>219</v>
      </c>
      <c r="AT495" s="18" t="s">
        <v>220</v>
      </c>
      <c r="AU495" s="18" t="s">
        <v>78</v>
      </c>
      <c r="AY495" s="18" t="s">
        <v>123</v>
      </c>
      <c r="BE495" s="154">
        <f>IF(N482="základní",J495,0)</f>
        <v>0</v>
      </c>
      <c r="BF495" s="154">
        <f>IF(N482="snížená",J495,0)</f>
        <v>0</v>
      </c>
      <c r="BG495" s="154">
        <f>IF(N482="zákl. přenesená",J495,0)</f>
        <v>0</v>
      </c>
      <c r="BH495" s="154">
        <f>IF(N482="sníž. přenesená",J495,0)</f>
        <v>0</v>
      </c>
      <c r="BI495" s="154">
        <f>IF(N482="nulová",J495,0)</f>
        <v>0</v>
      </c>
      <c r="BJ495" s="18" t="s">
        <v>20</v>
      </c>
      <c r="BK495" s="154">
        <f>ROUND(I495*H495,2)</f>
        <v>0</v>
      </c>
      <c r="BL495" s="18" t="s">
        <v>130</v>
      </c>
      <c r="BM495" s="18" t="s">
        <v>394</v>
      </c>
    </row>
    <row r="496" spans="2:51" s="11" customFormat="1" ht="22.5" customHeight="1">
      <c r="B496" s="157"/>
      <c r="D496" s="155" t="s">
        <v>134</v>
      </c>
      <c r="E496" s="158" t="s">
        <v>3</v>
      </c>
      <c r="F496" s="159" t="s">
        <v>395</v>
      </c>
      <c r="H496" s="160" t="s">
        <v>3</v>
      </c>
      <c r="L496" s="157"/>
      <c r="M496" s="161"/>
      <c r="N496" s="162"/>
      <c r="O496" s="162"/>
      <c r="P496" s="162"/>
      <c r="Q496" s="162"/>
      <c r="R496" s="162"/>
      <c r="S496" s="162"/>
      <c r="T496" s="163"/>
      <c r="AT496" s="160" t="s">
        <v>134</v>
      </c>
      <c r="AU496" s="160" t="s">
        <v>78</v>
      </c>
      <c r="AV496" s="11" t="s">
        <v>20</v>
      </c>
      <c r="AW496" s="11" t="s">
        <v>35</v>
      </c>
      <c r="AX496" s="11" t="s">
        <v>71</v>
      </c>
      <c r="AY496" s="160" t="s">
        <v>123</v>
      </c>
    </row>
    <row r="497" spans="2:51" s="12" customFormat="1" ht="22.5" customHeight="1">
      <c r="B497" s="164"/>
      <c r="D497" s="155" t="s">
        <v>134</v>
      </c>
      <c r="E497" s="165" t="s">
        <v>3</v>
      </c>
      <c r="F497" s="166" t="s">
        <v>396</v>
      </c>
      <c r="H497" s="167">
        <v>199.001</v>
      </c>
      <c r="L497" s="164"/>
      <c r="M497" s="168"/>
      <c r="N497" s="169"/>
      <c r="O497" s="169"/>
      <c r="P497" s="169"/>
      <c r="Q497" s="169"/>
      <c r="R497" s="169"/>
      <c r="S497" s="169"/>
      <c r="T497" s="170"/>
      <c r="AT497" s="165" t="s">
        <v>134</v>
      </c>
      <c r="AU497" s="165" t="s">
        <v>78</v>
      </c>
      <c r="AV497" s="12" t="s">
        <v>78</v>
      </c>
      <c r="AW497" s="12" t="s">
        <v>35</v>
      </c>
      <c r="AX497" s="12" t="s">
        <v>71</v>
      </c>
      <c r="AY497" s="165" t="s">
        <v>123</v>
      </c>
    </row>
    <row r="498" spans="2:51" s="13" customFormat="1" ht="22.5" customHeight="1">
      <c r="B498" s="171"/>
      <c r="D498" s="155" t="s">
        <v>134</v>
      </c>
      <c r="E498" s="172" t="s">
        <v>3</v>
      </c>
      <c r="F498" s="173" t="s">
        <v>138</v>
      </c>
      <c r="H498" s="174">
        <v>199.001</v>
      </c>
      <c r="L498" s="157"/>
      <c r="M498" s="161"/>
      <c r="N498" s="162"/>
      <c r="O498" s="162"/>
      <c r="P498" s="162"/>
      <c r="Q498" s="162"/>
      <c r="R498" s="162"/>
      <c r="S498" s="162"/>
      <c r="T498" s="163"/>
      <c r="U498" s="11"/>
      <c r="V498" s="11"/>
      <c r="W498" s="11"/>
      <c r="AT498" s="172" t="s">
        <v>134</v>
      </c>
      <c r="AU498" s="172" t="s">
        <v>78</v>
      </c>
      <c r="AV498" s="13" t="s">
        <v>81</v>
      </c>
      <c r="AW498" s="13" t="s">
        <v>35</v>
      </c>
      <c r="AX498" s="13" t="s">
        <v>71</v>
      </c>
      <c r="AY498" s="172" t="s">
        <v>123</v>
      </c>
    </row>
    <row r="499" spans="2:51" s="14" customFormat="1" ht="22.5" customHeight="1">
      <c r="B499" s="178"/>
      <c r="D499" s="155" t="s">
        <v>134</v>
      </c>
      <c r="E499" s="179" t="s">
        <v>3</v>
      </c>
      <c r="F499" s="180" t="s">
        <v>139</v>
      </c>
      <c r="H499" s="181">
        <v>199.001</v>
      </c>
      <c r="L499" s="164"/>
      <c r="M499" s="168"/>
      <c r="N499" s="169"/>
      <c r="O499" s="169"/>
      <c r="P499" s="169"/>
      <c r="Q499" s="169"/>
      <c r="R499" s="169"/>
      <c r="S499" s="169"/>
      <c r="T499" s="170"/>
      <c r="U499" s="12"/>
      <c r="V499" s="12"/>
      <c r="W499" s="12"/>
      <c r="AT499" s="185" t="s">
        <v>134</v>
      </c>
      <c r="AU499" s="185" t="s">
        <v>78</v>
      </c>
      <c r="AV499" s="14" t="s">
        <v>130</v>
      </c>
      <c r="AW499" s="14" t="s">
        <v>35</v>
      </c>
      <c r="AX499" s="14" t="s">
        <v>20</v>
      </c>
      <c r="AY499" s="185" t="s">
        <v>123</v>
      </c>
    </row>
    <row r="500" spans="2:51" s="12" customFormat="1" ht="22.5" customHeight="1">
      <c r="B500" s="164"/>
      <c r="D500" s="186" t="s">
        <v>134</v>
      </c>
      <c r="F500" s="199" t="s">
        <v>397</v>
      </c>
      <c r="H500" s="200">
        <v>208.951</v>
      </c>
      <c r="L500" s="157"/>
      <c r="M500" s="161"/>
      <c r="N500" s="162"/>
      <c r="O500" s="162"/>
      <c r="P500" s="162"/>
      <c r="Q500" s="162"/>
      <c r="R500" s="162"/>
      <c r="S500" s="162"/>
      <c r="T500" s="163"/>
      <c r="U500" s="11"/>
      <c r="V500" s="11"/>
      <c r="W500" s="11"/>
      <c r="AT500" s="165" t="s">
        <v>134</v>
      </c>
      <c r="AU500" s="165" t="s">
        <v>78</v>
      </c>
      <c r="AV500" s="12" t="s">
        <v>78</v>
      </c>
      <c r="AW500" s="12" t="s">
        <v>4</v>
      </c>
      <c r="AX500" s="12" t="s">
        <v>20</v>
      </c>
      <c r="AY500" s="165" t="s">
        <v>123</v>
      </c>
    </row>
    <row r="501" spans="2:65" s="1" customFormat="1" ht="22.5" customHeight="1">
      <c r="B501" s="143"/>
      <c r="C501" s="190" t="s">
        <v>398</v>
      </c>
      <c r="D501" s="190" t="s">
        <v>220</v>
      </c>
      <c r="E501" s="191" t="s">
        <v>399</v>
      </c>
      <c r="F501" s="192" t="s">
        <v>400</v>
      </c>
      <c r="G501" s="193" t="s">
        <v>182</v>
      </c>
      <c r="H501" s="194">
        <v>95.508</v>
      </c>
      <c r="I501" s="195"/>
      <c r="J501" s="195"/>
      <c r="K501" s="192" t="s">
        <v>129</v>
      </c>
      <c r="L501" s="164"/>
      <c r="M501" s="168"/>
      <c r="N501" s="169"/>
      <c r="O501" s="169"/>
      <c r="P501" s="169"/>
      <c r="Q501" s="169"/>
      <c r="R501" s="169"/>
      <c r="S501" s="169"/>
      <c r="T501" s="170"/>
      <c r="U501" s="12"/>
      <c r="V501" s="12"/>
      <c r="W501" s="12"/>
      <c r="AR501" s="18" t="s">
        <v>219</v>
      </c>
      <c r="AT501" s="18" t="s">
        <v>220</v>
      </c>
      <c r="AU501" s="18" t="s">
        <v>78</v>
      </c>
      <c r="AY501" s="18" t="s">
        <v>123</v>
      </c>
      <c r="BE501" s="154">
        <f>IF(N488="základní",J501,0)</f>
        <v>0</v>
      </c>
      <c r="BF501" s="154">
        <f>IF(N488="snížená",J501,0)</f>
        <v>0</v>
      </c>
      <c r="BG501" s="154">
        <f>IF(N488="zákl. přenesená",J501,0)</f>
        <v>0</v>
      </c>
      <c r="BH501" s="154">
        <f>IF(N488="sníž. přenesená",J501,0)</f>
        <v>0</v>
      </c>
      <c r="BI501" s="154">
        <f>IF(N488="nulová",J501,0)</f>
        <v>0</v>
      </c>
      <c r="BJ501" s="18" t="s">
        <v>20</v>
      </c>
      <c r="BK501" s="154">
        <f>ROUND(I501*H501,2)</f>
        <v>0</v>
      </c>
      <c r="BL501" s="18" t="s">
        <v>130</v>
      </c>
      <c r="BM501" s="18" t="s">
        <v>401</v>
      </c>
    </row>
    <row r="502" spans="2:47" s="1" customFormat="1" ht="30" customHeight="1">
      <c r="B502" s="32"/>
      <c r="D502" s="155" t="s">
        <v>132</v>
      </c>
      <c r="F502" s="156" t="s">
        <v>402</v>
      </c>
      <c r="L502" s="157"/>
      <c r="M502" s="161"/>
      <c r="N502" s="162"/>
      <c r="O502" s="162"/>
      <c r="P502" s="162"/>
      <c r="Q502" s="162"/>
      <c r="R502" s="162"/>
      <c r="S502" s="162"/>
      <c r="T502" s="163"/>
      <c r="U502" s="11"/>
      <c r="V502" s="11"/>
      <c r="W502" s="11"/>
      <c r="AT502" s="18" t="s">
        <v>132</v>
      </c>
      <c r="AU502" s="18" t="s">
        <v>78</v>
      </c>
    </row>
    <row r="503" spans="2:51" s="11" customFormat="1" ht="22.5" customHeight="1">
      <c r="B503" s="157"/>
      <c r="D503" s="155" t="s">
        <v>134</v>
      </c>
      <c r="E503" s="158" t="s">
        <v>3</v>
      </c>
      <c r="F503" s="159" t="s">
        <v>403</v>
      </c>
      <c r="H503" s="160" t="s">
        <v>3</v>
      </c>
      <c r="L503" s="164"/>
      <c r="M503" s="168"/>
      <c r="N503" s="169"/>
      <c r="O503" s="169"/>
      <c r="P503" s="169"/>
      <c r="Q503" s="169"/>
      <c r="R503" s="169"/>
      <c r="S503" s="169"/>
      <c r="T503" s="170"/>
      <c r="U503" s="12"/>
      <c r="V503" s="12"/>
      <c r="W503" s="12"/>
      <c r="AT503" s="160" t="s">
        <v>134</v>
      </c>
      <c r="AU503" s="160" t="s">
        <v>78</v>
      </c>
      <c r="AV503" s="11" t="s">
        <v>20</v>
      </c>
      <c r="AW503" s="11" t="s">
        <v>35</v>
      </c>
      <c r="AX503" s="11" t="s">
        <v>71</v>
      </c>
      <c r="AY503" s="160" t="s">
        <v>123</v>
      </c>
    </row>
    <row r="504" spans="2:51" s="11" customFormat="1" ht="22.5" customHeight="1">
      <c r="B504" s="157"/>
      <c r="D504" s="155" t="s">
        <v>134</v>
      </c>
      <c r="E504" s="158" t="s">
        <v>3</v>
      </c>
      <c r="F504" s="159" t="s">
        <v>156</v>
      </c>
      <c r="H504" s="160" t="s">
        <v>3</v>
      </c>
      <c r="L504" s="157"/>
      <c r="M504" s="161"/>
      <c r="N504" s="162"/>
      <c r="O504" s="162"/>
      <c r="P504" s="162"/>
      <c r="Q504" s="162"/>
      <c r="R504" s="162"/>
      <c r="S504" s="162"/>
      <c r="T504" s="163"/>
      <c r="AT504" s="160" t="s">
        <v>134</v>
      </c>
      <c r="AU504" s="160" t="s">
        <v>78</v>
      </c>
      <c r="AV504" s="11" t="s">
        <v>20</v>
      </c>
      <c r="AW504" s="11" t="s">
        <v>35</v>
      </c>
      <c r="AX504" s="11" t="s">
        <v>71</v>
      </c>
      <c r="AY504" s="160" t="s">
        <v>123</v>
      </c>
    </row>
    <row r="505" spans="2:51" s="11" customFormat="1" ht="22.5" customHeight="1">
      <c r="B505" s="157"/>
      <c r="D505" s="155" t="s">
        <v>134</v>
      </c>
      <c r="E505" s="158" t="s">
        <v>3</v>
      </c>
      <c r="F505" s="159" t="s">
        <v>158</v>
      </c>
      <c r="H505" s="160" t="s">
        <v>3</v>
      </c>
      <c r="L505" s="164"/>
      <c r="M505" s="168"/>
      <c r="N505" s="169"/>
      <c r="O505" s="169"/>
      <c r="P505" s="169"/>
      <c r="Q505" s="169"/>
      <c r="R505" s="169"/>
      <c r="S505" s="169"/>
      <c r="T505" s="170"/>
      <c r="U505" s="12"/>
      <c r="V505" s="12"/>
      <c r="W505" s="12"/>
      <c r="AT505" s="160" t="s">
        <v>134</v>
      </c>
      <c r="AU505" s="160" t="s">
        <v>78</v>
      </c>
      <c r="AV505" s="11" t="s">
        <v>20</v>
      </c>
      <c r="AW505" s="11" t="s">
        <v>35</v>
      </c>
      <c r="AX505" s="11" t="s">
        <v>71</v>
      </c>
      <c r="AY505" s="160" t="s">
        <v>123</v>
      </c>
    </row>
    <row r="506" spans="2:51" s="12" customFormat="1" ht="22.5" customHeight="1">
      <c r="B506" s="164"/>
      <c r="D506" s="155" t="s">
        <v>134</v>
      </c>
      <c r="E506" s="165" t="s">
        <v>3</v>
      </c>
      <c r="F506" s="166" t="s">
        <v>404</v>
      </c>
      <c r="H506" s="167">
        <v>40.95</v>
      </c>
      <c r="L506" s="157"/>
      <c r="M506" s="161"/>
      <c r="N506" s="162"/>
      <c r="O506" s="162"/>
      <c r="P506" s="162"/>
      <c r="Q506" s="162"/>
      <c r="R506" s="162"/>
      <c r="S506" s="162"/>
      <c r="T506" s="163"/>
      <c r="U506" s="11"/>
      <c r="V506" s="11"/>
      <c r="W506" s="11"/>
      <c r="AT506" s="165" t="s">
        <v>134</v>
      </c>
      <c r="AU506" s="165" t="s">
        <v>78</v>
      </c>
      <c r="AV506" s="12" t="s">
        <v>78</v>
      </c>
      <c r="AW506" s="12" t="s">
        <v>35</v>
      </c>
      <c r="AX506" s="12" t="s">
        <v>71</v>
      </c>
      <c r="AY506" s="165" t="s">
        <v>123</v>
      </c>
    </row>
    <row r="507" spans="2:51" s="11" customFormat="1" ht="22.5" customHeight="1">
      <c r="B507" s="157"/>
      <c r="D507" s="155" t="s">
        <v>134</v>
      </c>
      <c r="E507" s="158" t="s">
        <v>3</v>
      </c>
      <c r="F507" s="159" t="s">
        <v>160</v>
      </c>
      <c r="H507" s="160" t="s">
        <v>3</v>
      </c>
      <c r="L507" s="164"/>
      <c r="M507" s="168"/>
      <c r="N507" s="169"/>
      <c r="O507" s="169"/>
      <c r="P507" s="169"/>
      <c r="Q507" s="169"/>
      <c r="R507" s="169"/>
      <c r="S507" s="169"/>
      <c r="T507" s="170"/>
      <c r="U507" s="12"/>
      <c r="V507" s="12"/>
      <c r="W507" s="12"/>
      <c r="AT507" s="160" t="s">
        <v>134</v>
      </c>
      <c r="AU507" s="160" t="s">
        <v>78</v>
      </c>
      <c r="AV507" s="11" t="s">
        <v>20</v>
      </c>
      <c r="AW507" s="11" t="s">
        <v>35</v>
      </c>
      <c r="AX507" s="11" t="s">
        <v>71</v>
      </c>
      <c r="AY507" s="160" t="s">
        <v>123</v>
      </c>
    </row>
    <row r="508" spans="2:51" s="12" customFormat="1" ht="22.5" customHeight="1">
      <c r="B508" s="164"/>
      <c r="D508" s="155" t="s">
        <v>134</v>
      </c>
      <c r="E508" s="165" t="s">
        <v>3</v>
      </c>
      <c r="F508" s="166" t="s">
        <v>405</v>
      </c>
      <c r="H508" s="167">
        <v>9.31</v>
      </c>
      <c r="L508" s="157"/>
      <c r="M508" s="161"/>
      <c r="N508" s="162"/>
      <c r="O508" s="162"/>
      <c r="P508" s="162"/>
      <c r="Q508" s="162"/>
      <c r="R508" s="162"/>
      <c r="S508" s="162"/>
      <c r="T508" s="163"/>
      <c r="U508" s="11"/>
      <c r="V508" s="11"/>
      <c r="W508" s="11"/>
      <c r="AT508" s="165" t="s">
        <v>134</v>
      </c>
      <c r="AU508" s="165" t="s">
        <v>78</v>
      </c>
      <c r="AV508" s="12" t="s">
        <v>78</v>
      </c>
      <c r="AW508" s="12" t="s">
        <v>35</v>
      </c>
      <c r="AX508" s="12" t="s">
        <v>71</v>
      </c>
      <c r="AY508" s="165" t="s">
        <v>123</v>
      </c>
    </row>
    <row r="509" spans="2:51" s="11" customFormat="1" ht="22.5" customHeight="1">
      <c r="B509" s="157"/>
      <c r="D509" s="155" t="s">
        <v>134</v>
      </c>
      <c r="E509" s="158" t="s">
        <v>3</v>
      </c>
      <c r="F509" s="159" t="s">
        <v>162</v>
      </c>
      <c r="H509" s="160" t="s">
        <v>3</v>
      </c>
      <c r="L509" s="164"/>
      <c r="M509" s="168"/>
      <c r="N509" s="169"/>
      <c r="O509" s="169"/>
      <c r="P509" s="169"/>
      <c r="Q509" s="169"/>
      <c r="R509" s="169"/>
      <c r="S509" s="169"/>
      <c r="T509" s="170"/>
      <c r="U509" s="12"/>
      <c r="V509" s="12"/>
      <c r="W509" s="12"/>
      <c r="AT509" s="160" t="s">
        <v>134</v>
      </c>
      <c r="AU509" s="160" t="s">
        <v>78</v>
      </c>
      <c r="AV509" s="11" t="s">
        <v>20</v>
      </c>
      <c r="AW509" s="11" t="s">
        <v>35</v>
      </c>
      <c r="AX509" s="11" t="s">
        <v>71</v>
      </c>
      <c r="AY509" s="160" t="s">
        <v>123</v>
      </c>
    </row>
    <row r="510" spans="2:51" s="12" customFormat="1" ht="22.5" customHeight="1">
      <c r="B510" s="164"/>
      <c r="D510" s="155" t="s">
        <v>134</v>
      </c>
      <c r="E510" s="165" t="s">
        <v>3</v>
      </c>
      <c r="F510" s="166" t="s">
        <v>406</v>
      </c>
      <c r="H510" s="167">
        <v>1.8</v>
      </c>
      <c r="L510" s="157"/>
      <c r="M510" s="161"/>
      <c r="N510" s="162"/>
      <c r="O510" s="162"/>
      <c r="P510" s="162"/>
      <c r="Q510" s="162"/>
      <c r="R510" s="162"/>
      <c r="S510" s="162"/>
      <c r="T510" s="163"/>
      <c r="U510" s="11"/>
      <c r="V510" s="11"/>
      <c r="W510" s="11"/>
      <c r="AT510" s="165" t="s">
        <v>134</v>
      </c>
      <c r="AU510" s="165" t="s">
        <v>78</v>
      </c>
      <c r="AV510" s="12" t="s">
        <v>78</v>
      </c>
      <c r="AW510" s="12" t="s">
        <v>35</v>
      </c>
      <c r="AX510" s="12" t="s">
        <v>71</v>
      </c>
      <c r="AY510" s="165" t="s">
        <v>123</v>
      </c>
    </row>
    <row r="511" spans="2:51" s="11" customFormat="1" ht="22.5" customHeight="1">
      <c r="B511" s="157"/>
      <c r="D511" s="155" t="s">
        <v>134</v>
      </c>
      <c r="E511" s="158" t="s">
        <v>3</v>
      </c>
      <c r="F511" s="159" t="s">
        <v>164</v>
      </c>
      <c r="H511" s="160" t="s">
        <v>3</v>
      </c>
      <c r="L511" s="164"/>
      <c r="M511" s="168"/>
      <c r="N511" s="169"/>
      <c r="O511" s="169"/>
      <c r="P511" s="169"/>
      <c r="Q511" s="169"/>
      <c r="R511" s="169"/>
      <c r="S511" s="169"/>
      <c r="T511" s="170"/>
      <c r="U511" s="12"/>
      <c r="V511" s="12"/>
      <c r="W511" s="12"/>
      <c r="AT511" s="160" t="s">
        <v>134</v>
      </c>
      <c r="AU511" s="160" t="s">
        <v>78</v>
      </c>
      <c r="AV511" s="11" t="s">
        <v>20</v>
      </c>
      <c r="AW511" s="11" t="s">
        <v>35</v>
      </c>
      <c r="AX511" s="11" t="s">
        <v>71</v>
      </c>
      <c r="AY511" s="160" t="s">
        <v>123</v>
      </c>
    </row>
    <row r="512" spans="2:51" s="12" customFormat="1" ht="22.5" customHeight="1">
      <c r="B512" s="164"/>
      <c r="D512" s="155" t="s">
        <v>134</v>
      </c>
      <c r="E512" s="165" t="s">
        <v>3</v>
      </c>
      <c r="F512" s="166" t="s">
        <v>407</v>
      </c>
      <c r="H512" s="167">
        <v>2.85</v>
      </c>
      <c r="L512" s="157"/>
      <c r="M512" s="161"/>
      <c r="N512" s="162"/>
      <c r="O512" s="162"/>
      <c r="P512" s="162"/>
      <c r="Q512" s="162"/>
      <c r="R512" s="162"/>
      <c r="S512" s="162"/>
      <c r="T512" s="163"/>
      <c r="U512" s="11"/>
      <c r="V512" s="11"/>
      <c r="W512" s="11"/>
      <c r="AT512" s="165" t="s">
        <v>134</v>
      </c>
      <c r="AU512" s="165" t="s">
        <v>78</v>
      </c>
      <c r="AV512" s="12" t="s">
        <v>78</v>
      </c>
      <c r="AW512" s="12" t="s">
        <v>35</v>
      </c>
      <c r="AX512" s="12" t="s">
        <v>71</v>
      </c>
      <c r="AY512" s="165" t="s">
        <v>123</v>
      </c>
    </row>
    <row r="513" spans="2:51" s="11" customFormat="1" ht="22.5" customHeight="1">
      <c r="B513" s="157"/>
      <c r="D513" s="155" t="s">
        <v>134</v>
      </c>
      <c r="E513" s="158" t="s">
        <v>3</v>
      </c>
      <c r="F513" s="159" t="s">
        <v>166</v>
      </c>
      <c r="H513" s="160" t="s">
        <v>3</v>
      </c>
      <c r="L513" s="164"/>
      <c r="M513" s="168"/>
      <c r="N513" s="169"/>
      <c r="O513" s="169"/>
      <c r="P513" s="169"/>
      <c r="Q513" s="169"/>
      <c r="R513" s="169"/>
      <c r="S513" s="169"/>
      <c r="T513" s="170"/>
      <c r="U513" s="12"/>
      <c r="V513" s="12"/>
      <c r="W513" s="12"/>
      <c r="AT513" s="160" t="s">
        <v>134</v>
      </c>
      <c r="AU513" s="160" t="s">
        <v>78</v>
      </c>
      <c r="AV513" s="11" t="s">
        <v>20</v>
      </c>
      <c r="AW513" s="11" t="s">
        <v>35</v>
      </c>
      <c r="AX513" s="11" t="s">
        <v>71</v>
      </c>
      <c r="AY513" s="160" t="s">
        <v>123</v>
      </c>
    </row>
    <row r="514" spans="2:51" s="12" customFormat="1" ht="22.5" customHeight="1">
      <c r="B514" s="164"/>
      <c r="D514" s="155" t="s">
        <v>134</v>
      </c>
      <c r="E514" s="165" t="s">
        <v>3</v>
      </c>
      <c r="F514" s="166" t="s">
        <v>408</v>
      </c>
      <c r="H514" s="167">
        <v>1.89</v>
      </c>
      <c r="L514" s="157"/>
      <c r="M514" s="161"/>
      <c r="N514" s="162"/>
      <c r="O514" s="162"/>
      <c r="P514" s="162"/>
      <c r="Q514" s="162"/>
      <c r="R514" s="162"/>
      <c r="S514" s="162"/>
      <c r="T514" s="163"/>
      <c r="U514" s="11"/>
      <c r="V514" s="11"/>
      <c r="W514" s="11"/>
      <c r="AT514" s="165" t="s">
        <v>134</v>
      </c>
      <c r="AU514" s="165" t="s">
        <v>78</v>
      </c>
      <c r="AV514" s="12" t="s">
        <v>78</v>
      </c>
      <c r="AW514" s="12" t="s">
        <v>35</v>
      </c>
      <c r="AX514" s="12" t="s">
        <v>71</v>
      </c>
      <c r="AY514" s="165" t="s">
        <v>123</v>
      </c>
    </row>
    <row r="515" spans="2:51" s="11" customFormat="1" ht="22.5" customHeight="1">
      <c r="B515" s="157"/>
      <c r="D515" s="155" t="s">
        <v>134</v>
      </c>
      <c r="E515" s="158" t="s">
        <v>3</v>
      </c>
      <c r="F515" s="159" t="s">
        <v>168</v>
      </c>
      <c r="H515" s="160" t="s">
        <v>3</v>
      </c>
      <c r="L515" s="164"/>
      <c r="M515" s="168"/>
      <c r="N515" s="169"/>
      <c r="O515" s="169"/>
      <c r="P515" s="169"/>
      <c r="Q515" s="169"/>
      <c r="R515" s="169"/>
      <c r="S515" s="169"/>
      <c r="T515" s="170"/>
      <c r="U515" s="12"/>
      <c r="V515" s="12"/>
      <c r="W515" s="12"/>
      <c r="AT515" s="160" t="s">
        <v>134</v>
      </c>
      <c r="AU515" s="160" t="s">
        <v>78</v>
      </c>
      <c r="AV515" s="11" t="s">
        <v>20</v>
      </c>
      <c r="AW515" s="11" t="s">
        <v>35</v>
      </c>
      <c r="AX515" s="11" t="s">
        <v>71</v>
      </c>
      <c r="AY515" s="160" t="s">
        <v>123</v>
      </c>
    </row>
    <row r="516" spans="2:51" s="12" customFormat="1" ht="22.5" customHeight="1">
      <c r="B516" s="164"/>
      <c r="D516" s="155" t="s">
        <v>134</v>
      </c>
      <c r="E516" s="165" t="s">
        <v>3</v>
      </c>
      <c r="F516" s="166" t="s">
        <v>409</v>
      </c>
      <c r="H516" s="167">
        <v>2.4</v>
      </c>
      <c r="L516" s="157"/>
      <c r="M516" s="161"/>
      <c r="N516" s="162"/>
      <c r="O516" s="162"/>
      <c r="P516" s="162"/>
      <c r="Q516" s="162"/>
      <c r="R516" s="162"/>
      <c r="S516" s="162"/>
      <c r="T516" s="163"/>
      <c r="U516" s="11"/>
      <c r="V516" s="11"/>
      <c r="W516" s="11"/>
      <c r="AT516" s="165" t="s">
        <v>134</v>
      </c>
      <c r="AU516" s="165" t="s">
        <v>78</v>
      </c>
      <c r="AV516" s="12" t="s">
        <v>78</v>
      </c>
      <c r="AW516" s="12" t="s">
        <v>35</v>
      </c>
      <c r="AX516" s="12" t="s">
        <v>71</v>
      </c>
      <c r="AY516" s="165" t="s">
        <v>123</v>
      </c>
    </row>
    <row r="517" spans="2:51" s="11" customFormat="1" ht="22.5" customHeight="1">
      <c r="B517" s="157"/>
      <c r="D517" s="155" t="s">
        <v>134</v>
      </c>
      <c r="E517" s="158" t="s">
        <v>3</v>
      </c>
      <c r="F517" s="159" t="s">
        <v>170</v>
      </c>
      <c r="H517" s="160" t="s">
        <v>3</v>
      </c>
      <c r="L517" s="164"/>
      <c r="M517" s="168"/>
      <c r="N517" s="169"/>
      <c r="O517" s="169"/>
      <c r="P517" s="169"/>
      <c r="Q517" s="169"/>
      <c r="R517" s="169"/>
      <c r="S517" s="169"/>
      <c r="T517" s="170"/>
      <c r="U517" s="12"/>
      <c r="V517" s="12"/>
      <c r="W517" s="12"/>
      <c r="AT517" s="160" t="s">
        <v>134</v>
      </c>
      <c r="AU517" s="160" t="s">
        <v>78</v>
      </c>
      <c r="AV517" s="11" t="s">
        <v>20</v>
      </c>
      <c r="AW517" s="11" t="s">
        <v>35</v>
      </c>
      <c r="AX517" s="11" t="s">
        <v>71</v>
      </c>
      <c r="AY517" s="160" t="s">
        <v>123</v>
      </c>
    </row>
    <row r="518" spans="2:51" s="12" customFormat="1" ht="22.5" customHeight="1">
      <c r="B518" s="164"/>
      <c r="D518" s="155" t="s">
        <v>134</v>
      </c>
      <c r="E518" s="165" t="s">
        <v>3</v>
      </c>
      <c r="F518" s="166" t="s">
        <v>410</v>
      </c>
      <c r="H518" s="167">
        <v>2.4</v>
      </c>
      <c r="L518" s="171"/>
      <c r="M518" s="175"/>
      <c r="N518" s="176"/>
      <c r="O518" s="176"/>
      <c r="P518" s="176"/>
      <c r="Q518" s="176"/>
      <c r="R518" s="176"/>
      <c r="S518" s="176"/>
      <c r="T518" s="177"/>
      <c r="U518" s="13"/>
      <c r="V518" s="13"/>
      <c r="W518" s="13"/>
      <c r="AT518" s="165" t="s">
        <v>134</v>
      </c>
      <c r="AU518" s="165" t="s">
        <v>78</v>
      </c>
      <c r="AV518" s="12" t="s">
        <v>78</v>
      </c>
      <c r="AW518" s="12" t="s">
        <v>35</v>
      </c>
      <c r="AX518" s="12" t="s">
        <v>71</v>
      </c>
      <c r="AY518" s="165" t="s">
        <v>123</v>
      </c>
    </row>
    <row r="519" spans="2:51" s="11" customFormat="1" ht="22.5" customHeight="1">
      <c r="B519" s="157"/>
      <c r="D519" s="155" t="s">
        <v>134</v>
      </c>
      <c r="E519" s="158" t="s">
        <v>3</v>
      </c>
      <c r="F519" s="159" t="s">
        <v>172</v>
      </c>
      <c r="H519" s="160" t="s">
        <v>3</v>
      </c>
      <c r="L519" s="178"/>
      <c r="M519" s="182"/>
      <c r="N519" s="183"/>
      <c r="O519" s="183"/>
      <c r="P519" s="183"/>
      <c r="Q519" s="183"/>
      <c r="R519" s="183"/>
      <c r="S519" s="183"/>
      <c r="T519" s="184"/>
      <c r="U519" s="14"/>
      <c r="V519" s="14"/>
      <c r="W519" s="14"/>
      <c r="AT519" s="160" t="s">
        <v>134</v>
      </c>
      <c r="AU519" s="160" t="s">
        <v>78</v>
      </c>
      <c r="AV519" s="11" t="s">
        <v>20</v>
      </c>
      <c r="AW519" s="11" t="s">
        <v>35</v>
      </c>
      <c r="AX519" s="11" t="s">
        <v>71</v>
      </c>
      <c r="AY519" s="160" t="s">
        <v>123</v>
      </c>
    </row>
    <row r="520" spans="2:51" s="12" customFormat="1" ht="22.5" customHeight="1">
      <c r="B520" s="164"/>
      <c r="D520" s="155" t="s">
        <v>134</v>
      </c>
      <c r="E520" s="165" t="s">
        <v>3</v>
      </c>
      <c r="F520" s="166" t="s">
        <v>411</v>
      </c>
      <c r="H520" s="167">
        <v>0.9</v>
      </c>
      <c r="L520" s="164"/>
      <c r="M520" s="168"/>
      <c r="N520" s="169"/>
      <c r="O520" s="169"/>
      <c r="P520" s="169"/>
      <c r="Q520" s="169"/>
      <c r="R520" s="169"/>
      <c r="S520" s="169"/>
      <c r="T520" s="170"/>
      <c r="AT520" s="165" t="s">
        <v>134</v>
      </c>
      <c r="AU520" s="165" t="s">
        <v>78</v>
      </c>
      <c r="AV520" s="12" t="s">
        <v>78</v>
      </c>
      <c r="AW520" s="12" t="s">
        <v>35</v>
      </c>
      <c r="AX520" s="12" t="s">
        <v>71</v>
      </c>
      <c r="AY520" s="165" t="s">
        <v>123</v>
      </c>
    </row>
    <row r="521" spans="2:51" s="11" customFormat="1" ht="22.5" customHeight="1">
      <c r="B521" s="157"/>
      <c r="D521" s="155" t="s">
        <v>134</v>
      </c>
      <c r="E521" s="158" t="s">
        <v>3</v>
      </c>
      <c r="F521" s="159" t="s">
        <v>174</v>
      </c>
      <c r="H521" s="160" t="s">
        <v>3</v>
      </c>
      <c r="L521" s="196"/>
      <c r="M521" s="197" t="s">
        <v>3</v>
      </c>
      <c r="N521" s="198" t="s">
        <v>42</v>
      </c>
      <c r="O521" s="152">
        <v>0</v>
      </c>
      <c r="P521" s="152">
        <f>O521*H534</f>
        <v>0</v>
      </c>
      <c r="Q521" s="152">
        <v>0.0002</v>
      </c>
      <c r="R521" s="152">
        <f>Q521*H534</f>
        <v>0.022466</v>
      </c>
      <c r="S521" s="152">
        <v>0</v>
      </c>
      <c r="T521" s="153">
        <f>S521*H534</f>
        <v>0</v>
      </c>
      <c r="U521" s="1"/>
      <c r="V521" s="1"/>
      <c r="W521" s="1"/>
      <c r="AT521" s="160" t="s">
        <v>134</v>
      </c>
      <c r="AU521" s="160" t="s">
        <v>78</v>
      </c>
      <c r="AV521" s="11" t="s">
        <v>20</v>
      </c>
      <c r="AW521" s="11" t="s">
        <v>35</v>
      </c>
      <c r="AX521" s="11" t="s">
        <v>71</v>
      </c>
      <c r="AY521" s="160" t="s">
        <v>123</v>
      </c>
    </row>
    <row r="522" spans="2:51" s="12" customFormat="1" ht="22.5" customHeight="1">
      <c r="B522" s="164"/>
      <c r="D522" s="155" t="s">
        <v>134</v>
      </c>
      <c r="E522" s="165" t="s">
        <v>3</v>
      </c>
      <c r="F522" s="166" t="s">
        <v>412</v>
      </c>
      <c r="H522" s="167">
        <v>1.33</v>
      </c>
      <c r="L522" s="32"/>
      <c r="M522" s="61"/>
      <c r="N522" s="33"/>
      <c r="O522" s="33"/>
      <c r="P522" s="33"/>
      <c r="Q522" s="33"/>
      <c r="R522" s="33"/>
      <c r="S522" s="33"/>
      <c r="T522" s="62"/>
      <c r="U522" s="1"/>
      <c r="V522" s="1"/>
      <c r="W522" s="1"/>
      <c r="AT522" s="165" t="s">
        <v>134</v>
      </c>
      <c r="AU522" s="165" t="s">
        <v>78</v>
      </c>
      <c r="AV522" s="12" t="s">
        <v>78</v>
      </c>
      <c r="AW522" s="12" t="s">
        <v>35</v>
      </c>
      <c r="AX522" s="12" t="s">
        <v>71</v>
      </c>
      <c r="AY522" s="165" t="s">
        <v>123</v>
      </c>
    </row>
    <row r="523" spans="2:51" s="11" customFormat="1" ht="22.5" customHeight="1">
      <c r="B523" s="157"/>
      <c r="D523" s="155" t="s">
        <v>134</v>
      </c>
      <c r="E523" s="158" t="s">
        <v>3</v>
      </c>
      <c r="F523" s="159" t="s">
        <v>176</v>
      </c>
      <c r="H523" s="160" t="s">
        <v>3</v>
      </c>
      <c r="L523" s="157"/>
      <c r="M523" s="161"/>
      <c r="N523" s="162"/>
      <c r="O523" s="162"/>
      <c r="P523" s="162"/>
      <c r="Q523" s="162"/>
      <c r="R523" s="162"/>
      <c r="S523" s="162"/>
      <c r="T523" s="163"/>
      <c r="AT523" s="160" t="s">
        <v>134</v>
      </c>
      <c r="AU523" s="160" t="s">
        <v>78</v>
      </c>
      <c r="AV523" s="11" t="s">
        <v>20</v>
      </c>
      <c r="AW523" s="11" t="s">
        <v>35</v>
      </c>
      <c r="AX523" s="11" t="s">
        <v>71</v>
      </c>
      <c r="AY523" s="160" t="s">
        <v>123</v>
      </c>
    </row>
    <row r="524" spans="2:51" s="12" customFormat="1" ht="22.5" customHeight="1">
      <c r="B524" s="164"/>
      <c r="D524" s="155" t="s">
        <v>134</v>
      </c>
      <c r="E524" s="165" t="s">
        <v>3</v>
      </c>
      <c r="F524" s="166" t="s">
        <v>413</v>
      </c>
      <c r="H524" s="167">
        <v>5.4</v>
      </c>
      <c r="L524" s="157"/>
      <c r="M524" s="161"/>
      <c r="N524" s="162"/>
      <c r="O524" s="162"/>
      <c r="P524" s="162"/>
      <c r="Q524" s="162"/>
      <c r="R524" s="162"/>
      <c r="S524" s="162"/>
      <c r="T524" s="163"/>
      <c r="U524" s="11"/>
      <c r="V524" s="11"/>
      <c r="W524" s="11"/>
      <c r="AT524" s="165" t="s">
        <v>134</v>
      </c>
      <c r="AU524" s="165" t="s">
        <v>78</v>
      </c>
      <c r="AV524" s="12" t="s">
        <v>78</v>
      </c>
      <c r="AW524" s="12" t="s">
        <v>35</v>
      </c>
      <c r="AX524" s="12" t="s">
        <v>71</v>
      </c>
      <c r="AY524" s="165" t="s">
        <v>123</v>
      </c>
    </row>
    <row r="525" spans="2:51" s="11" customFormat="1" ht="22.5" customHeight="1">
      <c r="B525" s="157"/>
      <c r="D525" s="155" t="s">
        <v>134</v>
      </c>
      <c r="E525" s="158" t="s">
        <v>3</v>
      </c>
      <c r="F525" s="159" t="s">
        <v>178</v>
      </c>
      <c r="H525" s="160" t="s">
        <v>3</v>
      </c>
      <c r="L525" s="157"/>
      <c r="M525" s="161"/>
      <c r="N525" s="162"/>
      <c r="O525" s="162"/>
      <c r="P525" s="162"/>
      <c r="Q525" s="162"/>
      <c r="R525" s="162"/>
      <c r="S525" s="162"/>
      <c r="T525" s="163"/>
      <c r="AT525" s="160" t="s">
        <v>134</v>
      </c>
      <c r="AU525" s="160" t="s">
        <v>78</v>
      </c>
      <c r="AV525" s="11" t="s">
        <v>20</v>
      </c>
      <c r="AW525" s="11" t="s">
        <v>35</v>
      </c>
      <c r="AX525" s="11" t="s">
        <v>71</v>
      </c>
      <c r="AY525" s="160" t="s">
        <v>123</v>
      </c>
    </row>
    <row r="526" spans="2:51" s="12" customFormat="1" ht="22.5" customHeight="1">
      <c r="B526" s="164"/>
      <c r="D526" s="155" t="s">
        <v>134</v>
      </c>
      <c r="E526" s="165" t="s">
        <v>3</v>
      </c>
      <c r="F526" s="166" t="s">
        <v>414</v>
      </c>
      <c r="H526" s="167">
        <v>14.4</v>
      </c>
      <c r="L526" s="164"/>
      <c r="M526" s="168"/>
      <c r="N526" s="169"/>
      <c r="O526" s="169"/>
      <c r="P526" s="169"/>
      <c r="Q526" s="169"/>
      <c r="R526" s="169"/>
      <c r="S526" s="169"/>
      <c r="T526" s="170"/>
      <c r="AT526" s="165" t="s">
        <v>134</v>
      </c>
      <c r="AU526" s="165" t="s">
        <v>78</v>
      </c>
      <c r="AV526" s="12" t="s">
        <v>78</v>
      </c>
      <c r="AW526" s="12" t="s">
        <v>35</v>
      </c>
      <c r="AX526" s="12" t="s">
        <v>71</v>
      </c>
      <c r="AY526" s="165" t="s">
        <v>123</v>
      </c>
    </row>
    <row r="527" spans="2:51" s="11" customFormat="1" ht="22.5" customHeight="1">
      <c r="B527" s="157"/>
      <c r="D527" s="155" t="s">
        <v>134</v>
      </c>
      <c r="E527" s="158" t="s">
        <v>3</v>
      </c>
      <c r="F527" s="159" t="s">
        <v>274</v>
      </c>
      <c r="H527" s="160" t="s">
        <v>3</v>
      </c>
      <c r="L527" s="157"/>
      <c r="M527" s="161"/>
      <c r="N527" s="162"/>
      <c r="O527" s="162"/>
      <c r="P527" s="162"/>
      <c r="Q527" s="162"/>
      <c r="R527" s="162"/>
      <c r="S527" s="162"/>
      <c r="T527" s="163"/>
      <c r="AT527" s="160" t="s">
        <v>134</v>
      </c>
      <c r="AU527" s="160" t="s">
        <v>78</v>
      </c>
      <c r="AV527" s="11" t="s">
        <v>20</v>
      </c>
      <c r="AW527" s="11" t="s">
        <v>35</v>
      </c>
      <c r="AX527" s="11" t="s">
        <v>71</v>
      </c>
      <c r="AY527" s="160" t="s">
        <v>123</v>
      </c>
    </row>
    <row r="528" spans="2:51" s="12" customFormat="1" ht="22.5" customHeight="1">
      <c r="B528" s="164"/>
      <c r="D528" s="155" t="s">
        <v>134</v>
      </c>
      <c r="E528" s="165" t="s">
        <v>3</v>
      </c>
      <c r="F528" s="166" t="s">
        <v>415</v>
      </c>
      <c r="H528" s="167">
        <v>3.8</v>
      </c>
      <c r="L528" s="164"/>
      <c r="M528" s="168"/>
      <c r="N528" s="169"/>
      <c r="O528" s="169"/>
      <c r="P528" s="169"/>
      <c r="Q528" s="169"/>
      <c r="R528" s="169"/>
      <c r="S528" s="169"/>
      <c r="T528" s="170"/>
      <c r="AT528" s="165" t="s">
        <v>134</v>
      </c>
      <c r="AU528" s="165" t="s">
        <v>78</v>
      </c>
      <c r="AV528" s="12" t="s">
        <v>78</v>
      </c>
      <c r="AW528" s="12" t="s">
        <v>35</v>
      </c>
      <c r="AX528" s="12" t="s">
        <v>71</v>
      </c>
      <c r="AY528" s="165" t="s">
        <v>123</v>
      </c>
    </row>
    <row r="529" spans="2:51" s="11" customFormat="1" ht="22.5" customHeight="1">
      <c r="B529" s="157"/>
      <c r="D529" s="155" t="s">
        <v>134</v>
      </c>
      <c r="E529" s="158" t="s">
        <v>3</v>
      </c>
      <c r="F529" s="159" t="s">
        <v>204</v>
      </c>
      <c r="H529" s="160" t="s">
        <v>3</v>
      </c>
      <c r="L529" s="157"/>
      <c r="M529" s="161"/>
      <c r="N529" s="162"/>
      <c r="O529" s="162"/>
      <c r="P529" s="162"/>
      <c r="Q529" s="162"/>
      <c r="R529" s="162"/>
      <c r="S529" s="162"/>
      <c r="T529" s="163"/>
      <c r="AT529" s="160" t="s">
        <v>134</v>
      </c>
      <c r="AU529" s="160" t="s">
        <v>78</v>
      </c>
      <c r="AV529" s="11" t="s">
        <v>20</v>
      </c>
      <c r="AW529" s="11" t="s">
        <v>35</v>
      </c>
      <c r="AX529" s="11" t="s">
        <v>71</v>
      </c>
      <c r="AY529" s="160" t="s">
        <v>123</v>
      </c>
    </row>
    <row r="530" spans="2:51" s="12" customFormat="1" ht="22.5" customHeight="1">
      <c r="B530" s="164"/>
      <c r="D530" s="155" t="s">
        <v>134</v>
      </c>
      <c r="E530" s="165" t="s">
        <v>3</v>
      </c>
      <c r="F530" s="166" t="s">
        <v>416</v>
      </c>
      <c r="H530" s="167">
        <v>3.53</v>
      </c>
      <c r="L530" s="164"/>
      <c r="M530" s="168"/>
      <c r="N530" s="169"/>
      <c r="O530" s="169"/>
      <c r="P530" s="169"/>
      <c r="Q530" s="169"/>
      <c r="R530" s="169"/>
      <c r="S530" s="169"/>
      <c r="T530" s="170"/>
      <c r="AT530" s="165" t="s">
        <v>134</v>
      </c>
      <c r="AU530" s="165" t="s">
        <v>78</v>
      </c>
      <c r="AV530" s="12" t="s">
        <v>78</v>
      </c>
      <c r="AW530" s="12" t="s">
        <v>35</v>
      </c>
      <c r="AX530" s="12" t="s">
        <v>71</v>
      </c>
      <c r="AY530" s="165" t="s">
        <v>123</v>
      </c>
    </row>
    <row r="531" spans="2:51" s="13" customFormat="1" ht="22.5" customHeight="1">
      <c r="B531" s="171"/>
      <c r="D531" s="155" t="s">
        <v>134</v>
      </c>
      <c r="E531" s="172" t="s">
        <v>3</v>
      </c>
      <c r="F531" s="173" t="s">
        <v>138</v>
      </c>
      <c r="H531" s="174">
        <v>90.96</v>
      </c>
      <c r="L531" s="157"/>
      <c r="M531" s="161"/>
      <c r="N531" s="162"/>
      <c r="O531" s="162"/>
      <c r="P531" s="162"/>
      <c r="Q531" s="162"/>
      <c r="R531" s="162"/>
      <c r="S531" s="162"/>
      <c r="T531" s="163"/>
      <c r="U531" s="11"/>
      <c r="V531" s="11"/>
      <c r="W531" s="11"/>
      <c r="AT531" s="172" t="s">
        <v>134</v>
      </c>
      <c r="AU531" s="172" t="s">
        <v>78</v>
      </c>
      <c r="AV531" s="13" t="s">
        <v>81</v>
      </c>
      <c r="AW531" s="13" t="s">
        <v>35</v>
      </c>
      <c r="AX531" s="13" t="s">
        <v>71</v>
      </c>
      <c r="AY531" s="172" t="s">
        <v>123</v>
      </c>
    </row>
    <row r="532" spans="2:51" s="14" customFormat="1" ht="22.5" customHeight="1">
      <c r="B532" s="178"/>
      <c r="D532" s="155" t="s">
        <v>134</v>
      </c>
      <c r="E532" s="179" t="s">
        <v>3</v>
      </c>
      <c r="F532" s="180" t="s">
        <v>139</v>
      </c>
      <c r="H532" s="181">
        <v>90.96</v>
      </c>
      <c r="L532" s="164"/>
      <c r="M532" s="168"/>
      <c r="N532" s="169"/>
      <c r="O532" s="169"/>
      <c r="P532" s="169"/>
      <c r="Q532" s="169"/>
      <c r="R532" s="169"/>
      <c r="S532" s="169"/>
      <c r="T532" s="170"/>
      <c r="U532" s="12"/>
      <c r="V532" s="12"/>
      <c r="W532" s="12"/>
      <c r="AT532" s="185" t="s">
        <v>134</v>
      </c>
      <c r="AU532" s="185" t="s">
        <v>78</v>
      </c>
      <c r="AV532" s="14" t="s">
        <v>130</v>
      </c>
      <c r="AW532" s="14" t="s">
        <v>35</v>
      </c>
      <c r="AX532" s="14" t="s">
        <v>20</v>
      </c>
      <c r="AY532" s="185" t="s">
        <v>123</v>
      </c>
    </row>
    <row r="533" spans="2:51" s="12" customFormat="1" ht="22.5" customHeight="1">
      <c r="B533" s="164"/>
      <c r="D533" s="186" t="s">
        <v>134</v>
      </c>
      <c r="F533" s="199" t="s">
        <v>417</v>
      </c>
      <c r="H533" s="200">
        <v>95.508</v>
      </c>
      <c r="L533" s="157"/>
      <c r="M533" s="161"/>
      <c r="N533" s="162"/>
      <c r="O533" s="162"/>
      <c r="P533" s="162"/>
      <c r="Q533" s="162"/>
      <c r="R533" s="162"/>
      <c r="S533" s="162"/>
      <c r="T533" s="163"/>
      <c r="U533" s="11"/>
      <c r="V533" s="11"/>
      <c r="W533" s="11"/>
      <c r="AT533" s="165" t="s">
        <v>134</v>
      </c>
      <c r="AU533" s="165" t="s">
        <v>78</v>
      </c>
      <c r="AV533" s="12" t="s">
        <v>78</v>
      </c>
      <c r="AW533" s="12" t="s">
        <v>4</v>
      </c>
      <c r="AX533" s="12" t="s">
        <v>20</v>
      </c>
      <c r="AY533" s="165" t="s">
        <v>123</v>
      </c>
    </row>
    <row r="534" spans="2:65" s="1" customFormat="1" ht="22.5" customHeight="1">
      <c r="B534" s="143"/>
      <c r="C534" s="190" t="s">
        <v>418</v>
      </c>
      <c r="D534" s="190" t="s">
        <v>220</v>
      </c>
      <c r="E534" s="191" t="s">
        <v>419</v>
      </c>
      <c r="F534" s="192" t="s">
        <v>420</v>
      </c>
      <c r="G534" s="193" t="s">
        <v>182</v>
      </c>
      <c r="H534" s="194">
        <v>112.33</v>
      </c>
      <c r="I534" s="195"/>
      <c r="J534" s="195"/>
      <c r="K534" s="192" t="s">
        <v>129</v>
      </c>
      <c r="L534" s="164"/>
      <c r="M534" s="168"/>
      <c r="N534" s="169"/>
      <c r="O534" s="169"/>
      <c r="P534" s="169"/>
      <c r="Q534" s="169"/>
      <c r="R534" s="169"/>
      <c r="S534" s="169"/>
      <c r="T534" s="170"/>
      <c r="U534" s="12"/>
      <c r="V534" s="12"/>
      <c r="W534" s="12"/>
      <c r="AR534" s="18" t="s">
        <v>219</v>
      </c>
      <c r="AT534" s="18" t="s">
        <v>220</v>
      </c>
      <c r="AU534" s="18" t="s">
        <v>78</v>
      </c>
      <c r="AY534" s="18" t="s">
        <v>123</v>
      </c>
      <c r="BE534" s="154">
        <f>IF(N521="základní",J534,0)</f>
        <v>0</v>
      </c>
      <c r="BF534" s="154">
        <f>IF(N521="snížená",J534,0)</f>
        <v>0</v>
      </c>
      <c r="BG534" s="154">
        <f>IF(N521="zákl. přenesená",J534,0)</f>
        <v>0</v>
      </c>
      <c r="BH534" s="154">
        <f>IF(N521="sníž. přenesená",J534,0)</f>
        <v>0</v>
      </c>
      <c r="BI534" s="154">
        <f>IF(N521="nulová",J534,0)</f>
        <v>0</v>
      </c>
      <c r="BJ534" s="18" t="s">
        <v>20</v>
      </c>
      <c r="BK534" s="154">
        <f>ROUND(I534*H534,2)</f>
        <v>0</v>
      </c>
      <c r="BL534" s="18" t="s">
        <v>130</v>
      </c>
      <c r="BM534" s="18" t="s">
        <v>421</v>
      </c>
    </row>
    <row r="535" spans="2:47" s="1" customFormat="1" ht="30" customHeight="1">
      <c r="B535" s="32"/>
      <c r="D535" s="155" t="s">
        <v>132</v>
      </c>
      <c r="F535" s="156" t="s">
        <v>422</v>
      </c>
      <c r="L535" s="157"/>
      <c r="M535" s="161"/>
      <c r="N535" s="162"/>
      <c r="O535" s="162"/>
      <c r="P535" s="162"/>
      <c r="Q535" s="162"/>
      <c r="R535" s="162"/>
      <c r="S535" s="162"/>
      <c r="T535" s="163"/>
      <c r="U535" s="11"/>
      <c r="V535" s="11"/>
      <c r="W535" s="11"/>
      <c r="AT535" s="18" t="s">
        <v>132</v>
      </c>
      <c r="AU535" s="18" t="s">
        <v>78</v>
      </c>
    </row>
    <row r="536" spans="2:51" s="11" customFormat="1" ht="22.5" customHeight="1">
      <c r="B536" s="157"/>
      <c r="D536" s="155" t="s">
        <v>134</v>
      </c>
      <c r="E536" s="158" t="s">
        <v>3</v>
      </c>
      <c r="F536" s="159" t="s">
        <v>423</v>
      </c>
      <c r="H536" s="160" t="s">
        <v>3</v>
      </c>
      <c r="L536" s="164"/>
      <c r="M536" s="168"/>
      <c r="N536" s="169"/>
      <c r="O536" s="169"/>
      <c r="P536" s="169"/>
      <c r="Q536" s="169"/>
      <c r="R536" s="169"/>
      <c r="S536" s="169"/>
      <c r="T536" s="170"/>
      <c r="U536" s="12"/>
      <c r="V536" s="12"/>
      <c r="W536" s="12"/>
      <c r="AT536" s="160" t="s">
        <v>134</v>
      </c>
      <c r="AU536" s="160" t="s">
        <v>78</v>
      </c>
      <c r="AV536" s="11" t="s">
        <v>20</v>
      </c>
      <c r="AW536" s="11" t="s">
        <v>35</v>
      </c>
      <c r="AX536" s="11" t="s">
        <v>71</v>
      </c>
      <c r="AY536" s="160" t="s">
        <v>123</v>
      </c>
    </row>
    <row r="537" spans="2:51" s="11" customFormat="1" ht="22.5" customHeight="1">
      <c r="B537" s="157"/>
      <c r="D537" s="155" t="s">
        <v>134</v>
      </c>
      <c r="E537" s="158" t="s">
        <v>3</v>
      </c>
      <c r="F537" s="159" t="s">
        <v>156</v>
      </c>
      <c r="H537" s="160" t="s">
        <v>3</v>
      </c>
      <c r="L537" s="157"/>
      <c r="M537" s="161"/>
      <c r="N537" s="162"/>
      <c r="O537" s="162"/>
      <c r="P537" s="162"/>
      <c r="Q537" s="162"/>
      <c r="R537" s="162"/>
      <c r="S537" s="162"/>
      <c r="T537" s="163"/>
      <c r="AT537" s="160" t="s">
        <v>134</v>
      </c>
      <c r="AU537" s="160" t="s">
        <v>78</v>
      </c>
      <c r="AV537" s="11" t="s">
        <v>20</v>
      </c>
      <c r="AW537" s="11" t="s">
        <v>35</v>
      </c>
      <c r="AX537" s="11" t="s">
        <v>71</v>
      </c>
      <c r="AY537" s="160" t="s">
        <v>123</v>
      </c>
    </row>
    <row r="538" spans="2:51" s="11" customFormat="1" ht="22.5" customHeight="1">
      <c r="B538" s="157"/>
      <c r="D538" s="155" t="s">
        <v>134</v>
      </c>
      <c r="E538" s="158" t="s">
        <v>3</v>
      </c>
      <c r="F538" s="159" t="s">
        <v>158</v>
      </c>
      <c r="H538" s="160" t="s">
        <v>3</v>
      </c>
      <c r="L538" s="164"/>
      <c r="M538" s="168"/>
      <c r="N538" s="169"/>
      <c r="O538" s="169"/>
      <c r="P538" s="169"/>
      <c r="Q538" s="169"/>
      <c r="R538" s="169"/>
      <c r="S538" s="169"/>
      <c r="T538" s="170"/>
      <c r="U538" s="12"/>
      <c r="V538" s="12"/>
      <c r="W538" s="12"/>
      <c r="AT538" s="160" t="s">
        <v>134</v>
      </c>
      <c r="AU538" s="160" t="s">
        <v>78</v>
      </c>
      <c r="AV538" s="11" t="s">
        <v>20</v>
      </c>
      <c r="AW538" s="11" t="s">
        <v>35</v>
      </c>
      <c r="AX538" s="11" t="s">
        <v>71</v>
      </c>
      <c r="AY538" s="160" t="s">
        <v>123</v>
      </c>
    </row>
    <row r="539" spans="2:51" s="12" customFormat="1" ht="22.5" customHeight="1">
      <c r="B539" s="164"/>
      <c r="D539" s="155" t="s">
        <v>134</v>
      </c>
      <c r="E539" s="165" t="s">
        <v>3</v>
      </c>
      <c r="F539" s="166" t="s">
        <v>404</v>
      </c>
      <c r="H539" s="167">
        <v>40.95</v>
      </c>
      <c r="L539" s="157"/>
      <c r="M539" s="161"/>
      <c r="N539" s="162"/>
      <c r="O539" s="162"/>
      <c r="P539" s="162"/>
      <c r="Q539" s="162"/>
      <c r="R539" s="162"/>
      <c r="S539" s="162"/>
      <c r="T539" s="163"/>
      <c r="U539" s="11"/>
      <c r="V539" s="11"/>
      <c r="W539" s="11"/>
      <c r="AT539" s="165" t="s">
        <v>134</v>
      </c>
      <c r="AU539" s="165" t="s">
        <v>78</v>
      </c>
      <c r="AV539" s="12" t="s">
        <v>78</v>
      </c>
      <c r="AW539" s="12" t="s">
        <v>35</v>
      </c>
      <c r="AX539" s="12" t="s">
        <v>71</v>
      </c>
      <c r="AY539" s="165" t="s">
        <v>123</v>
      </c>
    </row>
    <row r="540" spans="2:51" s="11" customFormat="1" ht="22.5" customHeight="1">
      <c r="B540" s="157"/>
      <c r="D540" s="155" t="s">
        <v>134</v>
      </c>
      <c r="E540" s="158" t="s">
        <v>3</v>
      </c>
      <c r="F540" s="159" t="s">
        <v>160</v>
      </c>
      <c r="H540" s="160" t="s">
        <v>3</v>
      </c>
      <c r="L540" s="164"/>
      <c r="M540" s="168"/>
      <c r="N540" s="169"/>
      <c r="O540" s="169"/>
      <c r="P540" s="169"/>
      <c r="Q540" s="169"/>
      <c r="R540" s="169"/>
      <c r="S540" s="169"/>
      <c r="T540" s="170"/>
      <c r="U540" s="12"/>
      <c r="V540" s="12"/>
      <c r="W540" s="12"/>
      <c r="AT540" s="160" t="s">
        <v>134</v>
      </c>
      <c r="AU540" s="160" t="s">
        <v>78</v>
      </c>
      <c r="AV540" s="11" t="s">
        <v>20</v>
      </c>
      <c r="AW540" s="11" t="s">
        <v>35</v>
      </c>
      <c r="AX540" s="11" t="s">
        <v>71</v>
      </c>
      <c r="AY540" s="160" t="s">
        <v>123</v>
      </c>
    </row>
    <row r="541" spans="2:51" s="12" customFormat="1" ht="22.5" customHeight="1">
      <c r="B541" s="164"/>
      <c r="D541" s="155" t="s">
        <v>134</v>
      </c>
      <c r="E541" s="165" t="s">
        <v>3</v>
      </c>
      <c r="F541" s="166" t="s">
        <v>405</v>
      </c>
      <c r="H541" s="167">
        <v>9.31</v>
      </c>
      <c r="L541" s="157"/>
      <c r="M541" s="161"/>
      <c r="N541" s="162"/>
      <c r="O541" s="162"/>
      <c r="P541" s="162"/>
      <c r="Q541" s="162"/>
      <c r="R541" s="162"/>
      <c r="S541" s="162"/>
      <c r="T541" s="163"/>
      <c r="U541" s="11"/>
      <c r="V541" s="11"/>
      <c r="W541" s="11"/>
      <c r="AT541" s="165" t="s">
        <v>134</v>
      </c>
      <c r="AU541" s="165" t="s">
        <v>78</v>
      </c>
      <c r="AV541" s="12" t="s">
        <v>78</v>
      </c>
      <c r="AW541" s="12" t="s">
        <v>35</v>
      </c>
      <c r="AX541" s="12" t="s">
        <v>71</v>
      </c>
      <c r="AY541" s="165" t="s">
        <v>123</v>
      </c>
    </row>
    <row r="542" spans="2:51" s="11" customFormat="1" ht="22.5" customHeight="1">
      <c r="B542" s="157"/>
      <c r="D542" s="155" t="s">
        <v>134</v>
      </c>
      <c r="E542" s="158" t="s">
        <v>3</v>
      </c>
      <c r="F542" s="159" t="s">
        <v>162</v>
      </c>
      <c r="H542" s="160" t="s">
        <v>3</v>
      </c>
      <c r="L542" s="164"/>
      <c r="M542" s="168"/>
      <c r="N542" s="169"/>
      <c r="O542" s="169"/>
      <c r="P542" s="169"/>
      <c r="Q542" s="169"/>
      <c r="R542" s="169"/>
      <c r="S542" s="169"/>
      <c r="T542" s="170"/>
      <c r="U542" s="12"/>
      <c r="V542" s="12"/>
      <c r="W542" s="12"/>
      <c r="AT542" s="160" t="s">
        <v>134</v>
      </c>
      <c r="AU542" s="160" t="s">
        <v>78</v>
      </c>
      <c r="AV542" s="11" t="s">
        <v>20</v>
      </c>
      <c r="AW542" s="11" t="s">
        <v>35</v>
      </c>
      <c r="AX542" s="11" t="s">
        <v>71</v>
      </c>
      <c r="AY542" s="160" t="s">
        <v>123</v>
      </c>
    </row>
    <row r="543" spans="2:51" s="12" customFormat="1" ht="22.5" customHeight="1">
      <c r="B543" s="164"/>
      <c r="D543" s="155" t="s">
        <v>134</v>
      </c>
      <c r="E543" s="165" t="s">
        <v>3</v>
      </c>
      <c r="F543" s="166" t="s">
        <v>406</v>
      </c>
      <c r="H543" s="167">
        <v>1.8</v>
      </c>
      <c r="L543" s="157"/>
      <c r="M543" s="161"/>
      <c r="N543" s="162"/>
      <c r="O543" s="162"/>
      <c r="P543" s="162"/>
      <c r="Q543" s="162"/>
      <c r="R543" s="162"/>
      <c r="S543" s="162"/>
      <c r="T543" s="163"/>
      <c r="U543" s="11"/>
      <c r="V543" s="11"/>
      <c r="W543" s="11"/>
      <c r="AT543" s="165" t="s">
        <v>134</v>
      </c>
      <c r="AU543" s="165" t="s">
        <v>78</v>
      </c>
      <c r="AV543" s="12" t="s">
        <v>78</v>
      </c>
      <c r="AW543" s="12" t="s">
        <v>35</v>
      </c>
      <c r="AX543" s="12" t="s">
        <v>71</v>
      </c>
      <c r="AY543" s="165" t="s">
        <v>123</v>
      </c>
    </row>
    <row r="544" spans="2:51" s="11" customFormat="1" ht="22.5" customHeight="1">
      <c r="B544" s="157"/>
      <c r="D544" s="155" t="s">
        <v>134</v>
      </c>
      <c r="E544" s="158" t="s">
        <v>3</v>
      </c>
      <c r="F544" s="159" t="s">
        <v>164</v>
      </c>
      <c r="H544" s="160" t="s">
        <v>3</v>
      </c>
      <c r="L544" s="164"/>
      <c r="M544" s="168"/>
      <c r="N544" s="169"/>
      <c r="O544" s="169"/>
      <c r="P544" s="169"/>
      <c r="Q544" s="169"/>
      <c r="R544" s="169"/>
      <c r="S544" s="169"/>
      <c r="T544" s="170"/>
      <c r="U544" s="12"/>
      <c r="V544" s="12"/>
      <c r="W544" s="12"/>
      <c r="AT544" s="160" t="s">
        <v>134</v>
      </c>
      <c r="AU544" s="160" t="s">
        <v>78</v>
      </c>
      <c r="AV544" s="11" t="s">
        <v>20</v>
      </c>
      <c r="AW544" s="11" t="s">
        <v>35</v>
      </c>
      <c r="AX544" s="11" t="s">
        <v>71</v>
      </c>
      <c r="AY544" s="160" t="s">
        <v>123</v>
      </c>
    </row>
    <row r="545" spans="2:51" s="12" customFormat="1" ht="22.5" customHeight="1">
      <c r="B545" s="164"/>
      <c r="D545" s="155" t="s">
        <v>134</v>
      </c>
      <c r="E545" s="165" t="s">
        <v>3</v>
      </c>
      <c r="F545" s="166" t="s">
        <v>407</v>
      </c>
      <c r="H545" s="167">
        <v>2.85</v>
      </c>
      <c r="L545" s="157"/>
      <c r="M545" s="161"/>
      <c r="N545" s="162"/>
      <c r="O545" s="162"/>
      <c r="P545" s="162"/>
      <c r="Q545" s="162"/>
      <c r="R545" s="162"/>
      <c r="S545" s="162"/>
      <c r="T545" s="163"/>
      <c r="U545" s="11"/>
      <c r="V545" s="11"/>
      <c r="W545" s="11"/>
      <c r="AT545" s="165" t="s">
        <v>134</v>
      </c>
      <c r="AU545" s="165" t="s">
        <v>78</v>
      </c>
      <c r="AV545" s="12" t="s">
        <v>78</v>
      </c>
      <c r="AW545" s="12" t="s">
        <v>35</v>
      </c>
      <c r="AX545" s="12" t="s">
        <v>71</v>
      </c>
      <c r="AY545" s="165" t="s">
        <v>123</v>
      </c>
    </row>
    <row r="546" spans="2:51" s="11" customFormat="1" ht="22.5" customHeight="1">
      <c r="B546" s="157"/>
      <c r="D546" s="155" t="s">
        <v>134</v>
      </c>
      <c r="E546" s="158" t="s">
        <v>3</v>
      </c>
      <c r="F546" s="159" t="s">
        <v>166</v>
      </c>
      <c r="H546" s="160" t="s">
        <v>3</v>
      </c>
      <c r="L546" s="164"/>
      <c r="M546" s="168"/>
      <c r="N546" s="169"/>
      <c r="O546" s="169"/>
      <c r="P546" s="169"/>
      <c r="Q546" s="169"/>
      <c r="R546" s="169"/>
      <c r="S546" s="169"/>
      <c r="T546" s="170"/>
      <c r="U546" s="12"/>
      <c r="V546" s="12"/>
      <c r="W546" s="12"/>
      <c r="AT546" s="160" t="s">
        <v>134</v>
      </c>
      <c r="AU546" s="160" t="s">
        <v>78</v>
      </c>
      <c r="AV546" s="11" t="s">
        <v>20</v>
      </c>
      <c r="AW546" s="11" t="s">
        <v>35</v>
      </c>
      <c r="AX546" s="11" t="s">
        <v>71</v>
      </c>
      <c r="AY546" s="160" t="s">
        <v>123</v>
      </c>
    </row>
    <row r="547" spans="2:51" s="12" customFormat="1" ht="22.5" customHeight="1">
      <c r="B547" s="164"/>
      <c r="D547" s="155" t="s">
        <v>134</v>
      </c>
      <c r="E547" s="165" t="s">
        <v>3</v>
      </c>
      <c r="F547" s="166" t="s">
        <v>408</v>
      </c>
      <c r="H547" s="167">
        <v>1.89</v>
      </c>
      <c r="L547" s="171"/>
      <c r="M547" s="175"/>
      <c r="N547" s="176"/>
      <c r="O547" s="176"/>
      <c r="P547" s="176"/>
      <c r="Q547" s="176"/>
      <c r="R547" s="176"/>
      <c r="S547" s="176"/>
      <c r="T547" s="177"/>
      <c r="U547" s="13"/>
      <c r="V547" s="13"/>
      <c r="W547" s="13"/>
      <c r="AT547" s="165" t="s">
        <v>134</v>
      </c>
      <c r="AU547" s="165" t="s">
        <v>78</v>
      </c>
      <c r="AV547" s="12" t="s">
        <v>78</v>
      </c>
      <c r="AW547" s="12" t="s">
        <v>35</v>
      </c>
      <c r="AX547" s="12" t="s">
        <v>71</v>
      </c>
      <c r="AY547" s="165" t="s">
        <v>123</v>
      </c>
    </row>
    <row r="548" spans="2:51" s="11" customFormat="1" ht="22.5" customHeight="1">
      <c r="B548" s="157"/>
      <c r="D548" s="155" t="s">
        <v>134</v>
      </c>
      <c r="E548" s="158" t="s">
        <v>3</v>
      </c>
      <c r="F548" s="159" t="s">
        <v>168</v>
      </c>
      <c r="H548" s="160" t="s">
        <v>3</v>
      </c>
      <c r="L548" s="164"/>
      <c r="M548" s="168"/>
      <c r="N548" s="169"/>
      <c r="O548" s="169"/>
      <c r="P548" s="169"/>
      <c r="Q548" s="169"/>
      <c r="R548" s="169"/>
      <c r="S548" s="169"/>
      <c r="T548" s="170"/>
      <c r="U548" s="12"/>
      <c r="V548" s="12"/>
      <c r="W548" s="12"/>
      <c r="AT548" s="160" t="s">
        <v>134</v>
      </c>
      <c r="AU548" s="160" t="s">
        <v>78</v>
      </c>
      <c r="AV548" s="11" t="s">
        <v>20</v>
      </c>
      <c r="AW548" s="11" t="s">
        <v>35</v>
      </c>
      <c r="AX548" s="11" t="s">
        <v>71</v>
      </c>
      <c r="AY548" s="160" t="s">
        <v>123</v>
      </c>
    </row>
    <row r="549" spans="2:51" s="12" customFormat="1" ht="22.5" customHeight="1">
      <c r="B549" s="164"/>
      <c r="D549" s="155" t="s">
        <v>134</v>
      </c>
      <c r="E549" s="165" t="s">
        <v>3</v>
      </c>
      <c r="F549" s="166" t="s">
        <v>409</v>
      </c>
      <c r="H549" s="167">
        <v>2.4</v>
      </c>
      <c r="L549" s="171"/>
      <c r="M549" s="175"/>
      <c r="N549" s="176"/>
      <c r="O549" s="176"/>
      <c r="P549" s="176"/>
      <c r="Q549" s="176"/>
      <c r="R549" s="176"/>
      <c r="S549" s="176"/>
      <c r="T549" s="177"/>
      <c r="U549" s="13"/>
      <c r="V549" s="13"/>
      <c r="W549" s="13"/>
      <c r="AT549" s="165" t="s">
        <v>134</v>
      </c>
      <c r="AU549" s="165" t="s">
        <v>78</v>
      </c>
      <c r="AV549" s="12" t="s">
        <v>78</v>
      </c>
      <c r="AW549" s="12" t="s">
        <v>35</v>
      </c>
      <c r="AX549" s="12" t="s">
        <v>71</v>
      </c>
      <c r="AY549" s="165" t="s">
        <v>123</v>
      </c>
    </row>
    <row r="550" spans="2:51" s="11" customFormat="1" ht="22.5" customHeight="1">
      <c r="B550" s="157"/>
      <c r="D550" s="155" t="s">
        <v>134</v>
      </c>
      <c r="E550" s="158" t="s">
        <v>3</v>
      </c>
      <c r="F550" s="159" t="s">
        <v>170</v>
      </c>
      <c r="H550" s="160" t="s">
        <v>3</v>
      </c>
      <c r="L550" s="178"/>
      <c r="M550" s="182"/>
      <c r="N550" s="183"/>
      <c r="O550" s="183"/>
      <c r="P550" s="183"/>
      <c r="Q550" s="183"/>
      <c r="R550" s="183"/>
      <c r="S550" s="183"/>
      <c r="T550" s="184"/>
      <c r="U550" s="14"/>
      <c r="V550" s="14"/>
      <c r="W550" s="14"/>
      <c r="AT550" s="160" t="s">
        <v>134</v>
      </c>
      <c r="AU550" s="160" t="s">
        <v>78</v>
      </c>
      <c r="AV550" s="11" t="s">
        <v>20</v>
      </c>
      <c r="AW550" s="11" t="s">
        <v>35</v>
      </c>
      <c r="AX550" s="11" t="s">
        <v>71</v>
      </c>
      <c r="AY550" s="160" t="s">
        <v>123</v>
      </c>
    </row>
    <row r="551" spans="2:51" s="12" customFormat="1" ht="22.5" customHeight="1">
      <c r="B551" s="164"/>
      <c r="D551" s="155" t="s">
        <v>134</v>
      </c>
      <c r="E551" s="165" t="s">
        <v>3</v>
      </c>
      <c r="F551" s="166" t="s">
        <v>410</v>
      </c>
      <c r="H551" s="167">
        <v>2.4</v>
      </c>
      <c r="L551" s="196"/>
      <c r="M551" s="197" t="s">
        <v>3</v>
      </c>
      <c r="N551" s="198" t="s">
        <v>42</v>
      </c>
      <c r="O551" s="152">
        <v>0</v>
      </c>
      <c r="P551" s="152">
        <f>O551*H564</f>
        <v>0</v>
      </c>
      <c r="Q551" s="152">
        <v>0.0005</v>
      </c>
      <c r="R551" s="152">
        <f>Q551*H564</f>
        <v>0.00759</v>
      </c>
      <c r="S551" s="152">
        <v>0</v>
      </c>
      <c r="T551" s="153">
        <f>S551*H564</f>
        <v>0</v>
      </c>
      <c r="U551" s="1"/>
      <c r="V551" s="1"/>
      <c r="W551" s="1"/>
      <c r="AT551" s="165" t="s">
        <v>134</v>
      </c>
      <c r="AU551" s="165" t="s">
        <v>78</v>
      </c>
      <c r="AV551" s="12" t="s">
        <v>78</v>
      </c>
      <c r="AW551" s="12" t="s">
        <v>35</v>
      </c>
      <c r="AX551" s="12" t="s">
        <v>71</v>
      </c>
      <c r="AY551" s="165" t="s">
        <v>123</v>
      </c>
    </row>
    <row r="552" spans="2:51" s="11" customFormat="1" ht="22.5" customHeight="1">
      <c r="B552" s="157"/>
      <c r="D552" s="155" t="s">
        <v>134</v>
      </c>
      <c r="E552" s="158" t="s">
        <v>3</v>
      </c>
      <c r="F552" s="159" t="s">
        <v>172</v>
      </c>
      <c r="H552" s="160" t="s">
        <v>3</v>
      </c>
      <c r="L552" s="32"/>
      <c r="M552" s="61"/>
      <c r="N552" s="33"/>
      <c r="O552" s="33"/>
      <c r="P552" s="33"/>
      <c r="Q552" s="33"/>
      <c r="R552" s="33"/>
      <c r="S552" s="33"/>
      <c r="T552" s="62"/>
      <c r="U552" s="1"/>
      <c r="V552" s="1"/>
      <c r="W552" s="1"/>
      <c r="AT552" s="160" t="s">
        <v>134</v>
      </c>
      <c r="AU552" s="160" t="s">
        <v>78</v>
      </c>
      <c r="AV552" s="11" t="s">
        <v>20</v>
      </c>
      <c r="AW552" s="11" t="s">
        <v>35</v>
      </c>
      <c r="AX552" s="11" t="s">
        <v>71</v>
      </c>
      <c r="AY552" s="160" t="s">
        <v>123</v>
      </c>
    </row>
    <row r="553" spans="2:51" s="12" customFormat="1" ht="22.5" customHeight="1">
      <c r="B553" s="164"/>
      <c r="D553" s="155" t="s">
        <v>134</v>
      </c>
      <c r="E553" s="165" t="s">
        <v>3</v>
      </c>
      <c r="F553" s="166" t="s">
        <v>411</v>
      </c>
      <c r="H553" s="167">
        <v>0.9</v>
      </c>
      <c r="L553" s="157"/>
      <c r="M553" s="161"/>
      <c r="N553" s="162"/>
      <c r="O553" s="162"/>
      <c r="P553" s="162"/>
      <c r="Q553" s="162"/>
      <c r="R553" s="162"/>
      <c r="S553" s="162"/>
      <c r="T553" s="163"/>
      <c r="U553" s="11"/>
      <c r="V553" s="11"/>
      <c r="W553" s="11"/>
      <c r="AT553" s="165" t="s">
        <v>134</v>
      </c>
      <c r="AU553" s="165" t="s">
        <v>78</v>
      </c>
      <c r="AV553" s="12" t="s">
        <v>78</v>
      </c>
      <c r="AW553" s="12" t="s">
        <v>35</v>
      </c>
      <c r="AX553" s="12" t="s">
        <v>71</v>
      </c>
      <c r="AY553" s="165" t="s">
        <v>123</v>
      </c>
    </row>
    <row r="554" spans="2:51" s="11" customFormat="1" ht="22.5" customHeight="1">
      <c r="B554" s="157"/>
      <c r="D554" s="155" t="s">
        <v>134</v>
      </c>
      <c r="E554" s="158" t="s">
        <v>3</v>
      </c>
      <c r="F554" s="159" t="s">
        <v>174</v>
      </c>
      <c r="H554" s="160" t="s">
        <v>3</v>
      </c>
      <c r="L554" s="164"/>
      <c r="M554" s="168"/>
      <c r="N554" s="169"/>
      <c r="O554" s="169"/>
      <c r="P554" s="169"/>
      <c r="Q554" s="169"/>
      <c r="R554" s="169"/>
      <c r="S554" s="169"/>
      <c r="T554" s="170"/>
      <c r="U554" s="12"/>
      <c r="V554" s="12"/>
      <c r="W554" s="12"/>
      <c r="AT554" s="160" t="s">
        <v>134</v>
      </c>
      <c r="AU554" s="160" t="s">
        <v>78</v>
      </c>
      <c r="AV554" s="11" t="s">
        <v>20</v>
      </c>
      <c r="AW554" s="11" t="s">
        <v>35</v>
      </c>
      <c r="AX554" s="11" t="s">
        <v>71</v>
      </c>
      <c r="AY554" s="160" t="s">
        <v>123</v>
      </c>
    </row>
    <row r="555" spans="2:51" s="12" customFormat="1" ht="22.5" customHeight="1">
      <c r="B555" s="164"/>
      <c r="D555" s="155" t="s">
        <v>134</v>
      </c>
      <c r="E555" s="165" t="s">
        <v>3</v>
      </c>
      <c r="F555" s="166" t="s">
        <v>412</v>
      </c>
      <c r="H555" s="167">
        <v>1.33</v>
      </c>
      <c r="L555" s="171"/>
      <c r="M555" s="175"/>
      <c r="N555" s="176"/>
      <c r="O555" s="176"/>
      <c r="P555" s="176"/>
      <c r="Q555" s="176"/>
      <c r="R555" s="176"/>
      <c r="S555" s="176"/>
      <c r="T555" s="177"/>
      <c r="U555" s="13"/>
      <c r="V555" s="13"/>
      <c r="W555" s="13"/>
      <c r="AT555" s="165" t="s">
        <v>134</v>
      </c>
      <c r="AU555" s="165" t="s">
        <v>78</v>
      </c>
      <c r="AV555" s="12" t="s">
        <v>78</v>
      </c>
      <c r="AW555" s="12" t="s">
        <v>35</v>
      </c>
      <c r="AX555" s="12" t="s">
        <v>71</v>
      </c>
      <c r="AY555" s="165" t="s">
        <v>123</v>
      </c>
    </row>
    <row r="556" spans="2:51" s="11" customFormat="1" ht="22.5" customHeight="1">
      <c r="B556" s="157"/>
      <c r="D556" s="155" t="s">
        <v>134</v>
      </c>
      <c r="E556" s="158" t="s">
        <v>3</v>
      </c>
      <c r="F556" s="159" t="s">
        <v>176</v>
      </c>
      <c r="H556" s="160" t="s">
        <v>3</v>
      </c>
      <c r="L556" s="178"/>
      <c r="M556" s="182"/>
      <c r="N556" s="183"/>
      <c r="O556" s="183"/>
      <c r="P556" s="183"/>
      <c r="Q556" s="183"/>
      <c r="R556" s="183"/>
      <c r="S556" s="183"/>
      <c r="T556" s="184"/>
      <c r="U556" s="14"/>
      <c r="V556" s="14"/>
      <c r="W556" s="14"/>
      <c r="AT556" s="160" t="s">
        <v>134</v>
      </c>
      <c r="AU556" s="160" t="s">
        <v>78</v>
      </c>
      <c r="AV556" s="11" t="s">
        <v>20</v>
      </c>
      <c r="AW556" s="11" t="s">
        <v>35</v>
      </c>
      <c r="AX556" s="11" t="s">
        <v>71</v>
      </c>
      <c r="AY556" s="160" t="s">
        <v>123</v>
      </c>
    </row>
    <row r="557" spans="2:51" s="12" customFormat="1" ht="22.5" customHeight="1">
      <c r="B557" s="164"/>
      <c r="D557" s="155" t="s">
        <v>134</v>
      </c>
      <c r="E557" s="165" t="s">
        <v>3</v>
      </c>
      <c r="F557" s="166" t="s">
        <v>413</v>
      </c>
      <c r="H557" s="167">
        <v>5.4</v>
      </c>
      <c r="L557" s="196"/>
      <c r="M557" s="197" t="s">
        <v>3</v>
      </c>
      <c r="N557" s="198" t="s">
        <v>42</v>
      </c>
      <c r="O557" s="152">
        <v>0</v>
      </c>
      <c r="P557" s="152">
        <f>O557*H570</f>
        <v>0</v>
      </c>
      <c r="Q557" s="152">
        <v>0.0003</v>
      </c>
      <c r="R557" s="152">
        <f>Q557*H570</f>
        <v>0.07387379999999999</v>
      </c>
      <c r="S557" s="152">
        <v>0</v>
      </c>
      <c r="T557" s="153">
        <f>S557*H570</f>
        <v>0</v>
      </c>
      <c r="U557" s="1"/>
      <c r="V557" s="1"/>
      <c r="W557" s="1"/>
      <c r="AT557" s="165" t="s">
        <v>134</v>
      </c>
      <c r="AU557" s="165" t="s">
        <v>78</v>
      </c>
      <c r="AV557" s="12" t="s">
        <v>78</v>
      </c>
      <c r="AW557" s="12" t="s">
        <v>35</v>
      </c>
      <c r="AX557" s="12" t="s">
        <v>71</v>
      </c>
      <c r="AY557" s="165" t="s">
        <v>123</v>
      </c>
    </row>
    <row r="558" spans="2:51" s="11" customFormat="1" ht="22.5" customHeight="1">
      <c r="B558" s="157"/>
      <c r="D558" s="155" t="s">
        <v>134</v>
      </c>
      <c r="E558" s="158" t="s">
        <v>3</v>
      </c>
      <c r="F558" s="159" t="s">
        <v>178</v>
      </c>
      <c r="H558" s="160" t="s">
        <v>3</v>
      </c>
      <c r="L558" s="32"/>
      <c r="M558" s="61"/>
      <c r="N558" s="33"/>
      <c r="O558" s="33"/>
      <c r="P558" s="33"/>
      <c r="Q558" s="33"/>
      <c r="R558" s="33"/>
      <c r="S558" s="33"/>
      <c r="T558" s="62"/>
      <c r="U558" s="1"/>
      <c r="V558" s="1"/>
      <c r="W558" s="1"/>
      <c r="AT558" s="160" t="s">
        <v>134</v>
      </c>
      <c r="AU558" s="160" t="s">
        <v>78</v>
      </c>
      <c r="AV558" s="11" t="s">
        <v>20</v>
      </c>
      <c r="AW558" s="11" t="s">
        <v>35</v>
      </c>
      <c r="AX558" s="11" t="s">
        <v>71</v>
      </c>
      <c r="AY558" s="160" t="s">
        <v>123</v>
      </c>
    </row>
    <row r="559" spans="2:51" s="12" customFormat="1" ht="22.5" customHeight="1">
      <c r="B559" s="164"/>
      <c r="D559" s="155" t="s">
        <v>134</v>
      </c>
      <c r="E559" s="165" t="s">
        <v>3</v>
      </c>
      <c r="F559" s="166" t="s">
        <v>414</v>
      </c>
      <c r="H559" s="167">
        <v>14.4</v>
      </c>
      <c r="L559" s="157"/>
      <c r="M559" s="161"/>
      <c r="N559" s="162"/>
      <c r="O559" s="162"/>
      <c r="P559" s="162"/>
      <c r="Q559" s="162"/>
      <c r="R559" s="162"/>
      <c r="S559" s="162"/>
      <c r="T559" s="163"/>
      <c r="U559" s="11"/>
      <c r="V559" s="11"/>
      <c r="W559" s="11"/>
      <c r="AT559" s="165" t="s">
        <v>134</v>
      </c>
      <c r="AU559" s="165" t="s">
        <v>78</v>
      </c>
      <c r="AV559" s="12" t="s">
        <v>78</v>
      </c>
      <c r="AW559" s="12" t="s">
        <v>35</v>
      </c>
      <c r="AX559" s="12" t="s">
        <v>71</v>
      </c>
      <c r="AY559" s="165" t="s">
        <v>123</v>
      </c>
    </row>
    <row r="560" spans="2:51" s="13" customFormat="1" ht="22.5" customHeight="1">
      <c r="B560" s="171"/>
      <c r="D560" s="155" t="s">
        <v>134</v>
      </c>
      <c r="E560" s="172" t="s">
        <v>3</v>
      </c>
      <c r="F560" s="173" t="s">
        <v>138</v>
      </c>
      <c r="H560" s="174">
        <v>83.63</v>
      </c>
      <c r="L560" s="164"/>
      <c r="M560" s="168"/>
      <c r="N560" s="169"/>
      <c r="O560" s="169"/>
      <c r="P560" s="169"/>
      <c r="Q560" s="169"/>
      <c r="R560" s="169"/>
      <c r="S560" s="169"/>
      <c r="T560" s="170"/>
      <c r="U560" s="12"/>
      <c r="V560" s="12"/>
      <c r="W560" s="12"/>
      <c r="AT560" s="172" t="s">
        <v>134</v>
      </c>
      <c r="AU560" s="172" t="s">
        <v>78</v>
      </c>
      <c r="AV560" s="13" t="s">
        <v>81</v>
      </c>
      <c r="AW560" s="13" t="s">
        <v>35</v>
      </c>
      <c r="AX560" s="13" t="s">
        <v>71</v>
      </c>
      <c r="AY560" s="172" t="s">
        <v>123</v>
      </c>
    </row>
    <row r="561" spans="2:51" s="12" customFormat="1" ht="22.5" customHeight="1">
      <c r="B561" s="164"/>
      <c r="D561" s="155" t="s">
        <v>134</v>
      </c>
      <c r="E561" s="165" t="s">
        <v>3</v>
      </c>
      <c r="F561" s="166" t="s">
        <v>424</v>
      </c>
      <c r="H561" s="167">
        <v>28.7</v>
      </c>
      <c r="L561" s="164"/>
      <c r="M561" s="168"/>
      <c r="N561" s="169"/>
      <c r="O561" s="169"/>
      <c r="P561" s="169"/>
      <c r="Q561" s="169"/>
      <c r="R561" s="169"/>
      <c r="S561" s="169"/>
      <c r="T561" s="170"/>
      <c r="AT561" s="165" t="s">
        <v>134</v>
      </c>
      <c r="AU561" s="165" t="s">
        <v>78</v>
      </c>
      <c r="AV561" s="12" t="s">
        <v>78</v>
      </c>
      <c r="AW561" s="12" t="s">
        <v>35</v>
      </c>
      <c r="AX561" s="12" t="s">
        <v>71</v>
      </c>
      <c r="AY561" s="165" t="s">
        <v>123</v>
      </c>
    </row>
    <row r="562" spans="2:51" s="13" customFormat="1" ht="22.5" customHeight="1">
      <c r="B562" s="171"/>
      <c r="D562" s="155" t="s">
        <v>134</v>
      </c>
      <c r="E562" s="172" t="s">
        <v>3</v>
      </c>
      <c r="F562" s="173" t="s">
        <v>138</v>
      </c>
      <c r="H562" s="174">
        <v>28.7</v>
      </c>
      <c r="L562" s="171"/>
      <c r="M562" s="175"/>
      <c r="N562" s="176"/>
      <c r="O562" s="176"/>
      <c r="P562" s="176"/>
      <c r="Q562" s="176"/>
      <c r="R562" s="176"/>
      <c r="S562" s="176"/>
      <c r="T562" s="177"/>
      <c r="AT562" s="172" t="s">
        <v>134</v>
      </c>
      <c r="AU562" s="172" t="s">
        <v>78</v>
      </c>
      <c r="AV562" s="13" t="s">
        <v>81</v>
      </c>
      <c r="AW562" s="13" t="s">
        <v>35</v>
      </c>
      <c r="AX562" s="13" t="s">
        <v>71</v>
      </c>
      <c r="AY562" s="172" t="s">
        <v>123</v>
      </c>
    </row>
    <row r="563" spans="2:51" s="14" customFormat="1" ht="22.5" customHeight="1">
      <c r="B563" s="178"/>
      <c r="D563" s="186" t="s">
        <v>134</v>
      </c>
      <c r="E563" s="187" t="s">
        <v>3</v>
      </c>
      <c r="F563" s="188" t="s">
        <v>139</v>
      </c>
      <c r="H563" s="189">
        <v>112.33</v>
      </c>
      <c r="L563" s="178"/>
      <c r="M563" s="182"/>
      <c r="N563" s="183"/>
      <c r="O563" s="183"/>
      <c r="P563" s="183"/>
      <c r="Q563" s="183"/>
      <c r="R563" s="183"/>
      <c r="S563" s="183"/>
      <c r="T563" s="184"/>
      <c r="AT563" s="185" t="s">
        <v>134</v>
      </c>
      <c r="AU563" s="185" t="s">
        <v>78</v>
      </c>
      <c r="AV563" s="14" t="s">
        <v>130</v>
      </c>
      <c r="AW563" s="14" t="s">
        <v>35</v>
      </c>
      <c r="AX563" s="14" t="s">
        <v>20</v>
      </c>
      <c r="AY563" s="185" t="s">
        <v>123</v>
      </c>
    </row>
    <row r="564" spans="2:65" s="1" customFormat="1" ht="22.5" customHeight="1">
      <c r="B564" s="143"/>
      <c r="C564" s="190" t="s">
        <v>425</v>
      </c>
      <c r="D564" s="190" t="s">
        <v>220</v>
      </c>
      <c r="E564" s="191" t="s">
        <v>426</v>
      </c>
      <c r="F564" s="192" t="s">
        <v>427</v>
      </c>
      <c r="G564" s="193" t="s">
        <v>182</v>
      </c>
      <c r="H564" s="194">
        <v>15.18</v>
      </c>
      <c r="I564" s="195"/>
      <c r="J564" s="195"/>
      <c r="K564" s="192" t="s">
        <v>129</v>
      </c>
      <c r="L564" s="196"/>
      <c r="M564" s="197" t="s">
        <v>3</v>
      </c>
      <c r="N564" s="198" t="s">
        <v>42</v>
      </c>
      <c r="O564" s="152">
        <v>0</v>
      </c>
      <c r="P564" s="152">
        <f>O564*H577</f>
        <v>0</v>
      </c>
      <c r="Q564" s="152">
        <v>2E-05</v>
      </c>
      <c r="R564" s="152">
        <f>Q564*H577</f>
        <v>0.00492492</v>
      </c>
      <c r="S564" s="152">
        <v>0</v>
      </c>
      <c r="T564" s="153">
        <f>S564*H577</f>
        <v>0</v>
      </c>
      <c r="AR564" s="18" t="s">
        <v>219</v>
      </c>
      <c r="AT564" s="18" t="s">
        <v>220</v>
      </c>
      <c r="AU564" s="18" t="s">
        <v>78</v>
      </c>
      <c r="AY564" s="18" t="s">
        <v>123</v>
      </c>
      <c r="BE564" s="154">
        <f>IF(N551="základní",J564,0)</f>
        <v>0</v>
      </c>
      <c r="BF564" s="154">
        <f>IF(N551="snížená",J564,0)</f>
        <v>0</v>
      </c>
      <c r="BG564" s="154">
        <f>IF(N551="zákl. přenesená",J564,0)</f>
        <v>0</v>
      </c>
      <c r="BH564" s="154">
        <f>IF(N551="sníž. přenesená",J564,0)</f>
        <v>0</v>
      </c>
      <c r="BI564" s="154">
        <f>IF(N551="nulová",J564,0)</f>
        <v>0</v>
      </c>
      <c r="BJ564" s="18" t="s">
        <v>20</v>
      </c>
      <c r="BK564" s="154">
        <f>ROUND(I564*H564,2)</f>
        <v>0</v>
      </c>
      <c r="BL564" s="18" t="s">
        <v>130</v>
      </c>
      <c r="BM564" s="18" t="s">
        <v>428</v>
      </c>
    </row>
    <row r="565" spans="2:47" s="1" customFormat="1" ht="30" customHeight="1">
      <c r="B565" s="32"/>
      <c r="D565" s="155" t="s">
        <v>132</v>
      </c>
      <c r="F565" s="156" t="s">
        <v>429</v>
      </c>
      <c r="L565" s="157"/>
      <c r="M565" s="161"/>
      <c r="N565" s="162"/>
      <c r="O565" s="162"/>
      <c r="P565" s="162"/>
      <c r="Q565" s="162"/>
      <c r="R565" s="162"/>
      <c r="S565" s="162"/>
      <c r="T565" s="163"/>
      <c r="U565" s="11"/>
      <c r="V565" s="11"/>
      <c r="W565" s="11"/>
      <c r="AT565" s="18" t="s">
        <v>132</v>
      </c>
      <c r="AU565" s="18" t="s">
        <v>78</v>
      </c>
    </row>
    <row r="566" spans="2:51" s="11" customFormat="1" ht="22.5" customHeight="1">
      <c r="B566" s="157"/>
      <c r="D566" s="155" t="s">
        <v>134</v>
      </c>
      <c r="E566" s="158" t="s">
        <v>3</v>
      </c>
      <c r="F566" s="159" t="s">
        <v>430</v>
      </c>
      <c r="H566" s="160" t="s">
        <v>3</v>
      </c>
      <c r="L566" s="164"/>
      <c r="M566" s="168"/>
      <c r="N566" s="169"/>
      <c r="O566" s="169"/>
      <c r="P566" s="169"/>
      <c r="Q566" s="169"/>
      <c r="R566" s="169"/>
      <c r="S566" s="169"/>
      <c r="T566" s="170"/>
      <c r="U566" s="12"/>
      <c r="V566" s="12"/>
      <c r="W566" s="12"/>
      <c r="AT566" s="160" t="s">
        <v>134</v>
      </c>
      <c r="AU566" s="160" t="s">
        <v>78</v>
      </c>
      <c r="AV566" s="11" t="s">
        <v>20</v>
      </c>
      <c r="AW566" s="11" t="s">
        <v>35</v>
      </c>
      <c r="AX566" s="11" t="s">
        <v>71</v>
      </c>
      <c r="AY566" s="160" t="s">
        <v>123</v>
      </c>
    </row>
    <row r="567" spans="2:51" s="12" customFormat="1" ht="22.5" customHeight="1">
      <c r="B567" s="164"/>
      <c r="D567" s="155" t="s">
        <v>134</v>
      </c>
      <c r="E567" s="165" t="s">
        <v>3</v>
      </c>
      <c r="F567" s="166" t="s">
        <v>431</v>
      </c>
      <c r="H567" s="167">
        <v>15.18</v>
      </c>
      <c r="L567" s="164"/>
      <c r="M567" s="168"/>
      <c r="N567" s="169"/>
      <c r="O567" s="169"/>
      <c r="P567" s="169"/>
      <c r="Q567" s="169"/>
      <c r="R567" s="169"/>
      <c r="S567" s="169"/>
      <c r="T567" s="170"/>
      <c r="AT567" s="165" t="s">
        <v>134</v>
      </c>
      <c r="AU567" s="165" t="s">
        <v>78</v>
      </c>
      <c r="AV567" s="12" t="s">
        <v>78</v>
      </c>
      <c r="AW567" s="12" t="s">
        <v>35</v>
      </c>
      <c r="AX567" s="12" t="s">
        <v>71</v>
      </c>
      <c r="AY567" s="165" t="s">
        <v>123</v>
      </c>
    </row>
    <row r="568" spans="2:51" s="13" customFormat="1" ht="22.5" customHeight="1">
      <c r="B568" s="171"/>
      <c r="D568" s="155" t="s">
        <v>134</v>
      </c>
      <c r="E568" s="172" t="s">
        <v>3</v>
      </c>
      <c r="F568" s="173" t="s">
        <v>138</v>
      </c>
      <c r="H568" s="174">
        <v>15.18</v>
      </c>
      <c r="L568" s="171"/>
      <c r="M568" s="175"/>
      <c r="N568" s="176"/>
      <c r="O568" s="176"/>
      <c r="P568" s="176"/>
      <c r="Q568" s="176"/>
      <c r="R568" s="176"/>
      <c r="S568" s="176"/>
      <c r="T568" s="177"/>
      <c r="AT568" s="172" t="s">
        <v>134</v>
      </c>
      <c r="AU568" s="172" t="s">
        <v>78</v>
      </c>
      <c r="AV568" s="13" t="s">
        <v>81</v>
      </c>
      <c r="AW568" s="13" t="s">
        <v>35</v>
      </c>
      <c r="AX568" s="13" t="s">
        <v>71</v>
      </c>
      <c r="AY568" s="172" t="s">
        <v>123</v>
      </c>
    </row>
    <row r="569" spans="2:51" s="14" customFormat="1" ht="22.5" customHeight="1">
      <c r="B569" s="178"/>
      <c r="D569" s="186" t="s">
        <v>134</v>
      </c>
      <c r="E569" s="187" t="s">
        <v>3</v>
      </c>
      <c r="F569" s="188" t="s">
        <v>139</v>
      </c>
      <c r="H569" s="189">
        <v>15.18</v>
      </c>
      <c r="L569" s="178"/>
      <c r="M569" s="182"/>
      <c r="N569" s="183"/>
      <c r="O569" s="183"/>
      <c r="P569" s="183"/>
      <c r="Q569" s="183"/>
      <c r="R569" s="183"/>
      <c r="S569" s="183"/>
      <c r="T569" s="184"/>
      <c r="AT569" s="185" t="s">
        <v>134</v>
      </c>
      <c r="AU569" s="185" t="s">
        <v>78</v>
      </c>
      <c r="AV569" s="14" t="s">
        <v>130</v>
      </c>
      <c r="AW569" s="14" t="s">
        <v>35</v>
      </c>
      <c r="AX569" s="14" t="s">
        <v>20</v>
      </c>
      <c r="AY569" s="185" t="s">
        <v>123</v>
      </c>
    </row>
    <row r="570" spans="2:65" s="1" customFormat="1" ht="22.5" customHeight="1">
      <c r="B570" s="143"/>
      <c r="C570" s="190" t="s">
        <v>432</v>
      </c>
      <c r="D570" s="190" t="s">
        <v>220</v>
      </c>
      <c r="E570" s="191" t="s">
        <v>433</v>
      </c>
      <c r="F570" s="192" t="s">
        <v>434</v>
      </c>
      <c r="G570" s="193" t="s">
        <v>182</v>
      </c>
      <c r="H570" s="194">
        <v>246.246</v>
      </c>
      <c r="I570" s="195"/>
      <c r="J570" s="195"/>
      <c r="K570" s="192" t="s">
        <v>129</v>
      </c>
      <c r="L570" s="196"/>
      <c r="M570" s="197" t="s">
        <v>3</v>
      </c>
      <c r="N570" s="198" t="s">
        <v>42</v>
      </c>
      <c r="O570" s="152">
        <v>0</v>
      </c>
      <c r="P570" s="152">
        <f>O570*H583</f>
        <v>0</v>
      </c>
      <c r="Q570" s="152">
        <v>0.0003</v>
      </c>
      <c r="R570" s="152">
        <f>Q570*H583</f>
        <v>0.0224334</v>
      </c>
      <c r="S570" s="152">
        <v>0</v>
      </c>
      <c r="T570" s="153">
        <f>S570*H583</f>
        <v>0</v>
      </c>
      <c r="AR570" s="18" t="s">
        <v>219</v>
      </c>
      <c r="AT570" s="18" t="s">
        <v>220</v>
      </c>
      <c r="AU570" s="18" t="s">
        <v>78</v>
      </c>
      <c r="AY570" s="18" t="s">
        <v>123</v>
      </c>
      <c r="BE570" s="154">
        <f>IF(N557="základní",J570,0)</f>
        <v>0</v>
      </c>
      <c r="BF570" s="154">
        <f>IF(N557="snížená",J570,0)</f>
        <v>0</v>
      </c>
      <c r="BG570" s="154">
        <f>IF(N557="zákl. přenesená",J570,0)</f>
        <v>0</v>
      </c>
      <c r="BH570" s="154">
        <f>IF(N557="sníž. přenesená",J570,0)</f>
        <v>0</v>
      </c>
      <c r="BI570" s="154">
        <f>IF(N557="nulová",J570,0)</f>
        <v>0</v>
      </c>
      <c r="BJ570" s="18" t="s">
        <v>20</v>
      </c>
      <c r="BK570" s="154">
        <f>ROUND(I570*H570,2)</f>
        <v>0</v>
      </c>
      <c r="BL570" s="18" t="s">
        <v>130</v>
      </c>
      <c r="BM570" s="18" t="s">
        <v>435</v>
      </c>
    </row>
    <row r="571" spans="2:47" s="1" customFormat="1" ht="30" customHeight="1">
      <c r="B571" s="32"/>
      <c r="D571" s="155" t="s">
        <v>132</v>
      </c>
      <c r="F571" s="156" t="s">
        <v>436</v>
      </c>
      <c r="L571" s="157"/>
      <c r="M571" s="161"/>
      <c r="N571" s="162"/>
      <c r="O571" s="162"/>
      <c r="P571" s="162"/>
      <c r="Q571" s="162"/>
      <c r="R571" s="162"/>
      <c r="S571" s="162"/>
      <c r="T571" s="163"/>
      <c r="U571" s="11"/>
      <c r="V571" s="11"/>
      <c r="W571" s="11"/>
      <c r="AT571" s="18" t="s">
        <v>132</v>
      </c>
      <c r="AU571" s="18" t="s">
        <v>78</v>
      </c>
    </row>
    <row r="572" spans="2:51" s="11" customFormat="1" ht="22.5" customHeight="1">
      <c r="B572" s="157"/>
      <c r="D572" s="155" t="s">
        <v>134</v>
      </c>
      <c r="E572" s="158" t="s">
        <v>3</v>
      </c>
      <c r="F572" s="159" t="s">
        <v>437</v>
      </c>
      <c r="H572" s="160" t="s">
        <v>3</v>
      </c>
      <c r="L572" s="164"/>
      <c r="M572" s="168"/>
      <c r="N572" s="169"/>
      <c r="O572" s="169"/>
      <c r="P572" s="169"/>
      <c r="Q572" s="169"/>
      <c r="R572" s="169"/>
      <c r="S572" s="169"/>
      <c r="T572" s="170"/>
      <c r="U572" s="12"/>
      <c r="V572" s="12"/>
      <c r="W572" s="12"/>
      <c r="AT572" s="160" t="s">
        <v>134</v>
      </c>
      <c r="AU572" s="160" t="s">
        <v>78</v>
      </c>
      <c r="AV572" s="11" t="s">
        <v>20</v>
      </c>
      <c r="AW572" s="11" t="s">
        <v>35</v>
      </c>
      <c r="AX572" s="11" t="s">
        <v>71</v>
      </c>
      <c r="AY572" s="160" t="s">
        <v>123</v>
      </c>
    </row>
    <row r="573" spans="2:51" s="12" customFormat="1" ht="22.5" customHeight="1">
      <c r="B573" s="164"/>
      <c r="D573" s="155" t="s">
        <v>134</v>
      </c>
      <c r="E573" s="165" t="s">
        <v>3</v>
      </c>
      <c r="F573" s="166" t="s">
        <v>438</v>
      </c>
      <c r="H573" s="167">
        <v>154.396</v>
      </c>
      <c r="L573" s="171"/>
      <c r="M573" s="175"/>
      <c r="N573" s="176"/>
      <c r="O573" s="176"/>
      <c r="P573" s="176"/>
      <c r="Q573" s="176"/>
      <c r="R573" s="176"/>
      <c r="S573" s="176"/>
      <c r="T573" s="177"/>
      <c r="U573" s="13"/>
      <c r="V573" s="13"/>
      <c r="W573" s="13"/>
      <c r="AT573" s="165" t="s">
        <v>134</v>
      </c>
      <c r="AU573" s="165" t="s">
        <v>78</v>
      </c>
      <c r="AV573" s="12" t="s">
        <v>78</v>
      </c>
      <c r="AW573" s="12" t="s">
        <v>35</v>
      </c>
      <c r="AX573" s="12" t="s">
        <v>71</v>
      </c>
      <c r="AY573" s="165" t="s">
        <v>123</v>
      </c>
    </row>
    <row r="574" spans="2:51" s="12" customFormat="1" ht="22.5" customHeight="1">
      <c r="B574" s="164"/>
      <c r="D574" s="155" t="s">
        <v>134</v>
      </c>
      <c r="E574" s="165" t="s">
        <v>3</v>
      </c>
      <c r="F574" s="166" t="s">
        <v>439</v>
      </c>
      <c r="H574" s="167">
        <v>91.85</v>
      </c>
      <c r="L574" s="178"/>
      <c r="M574" s="182"/>
      <c r="N574" s="183"/>
      <c r="O574" s="183"/>
      <c r="P574" s="183"/>
      <c r="Q574" s="183"/>
      <c r="R574" s="183"/>
      <c r="S574" s="183"/>
      <c r="T574" s="184"/>
      <c r="U574" s="14"/>
      <c r="V574" s="14"/>
      <c r="W574" s="14"/>
      <c r="AT574" s="165" t="s">
        <v>134</v>
      </c>
      <c r="AU574" s="165" t="s">
        <v>78</v>
      </c>
      <c r="AV574" s="12" t="s">
        <v>78</v>
      </c>
      <c r="AW574" s="12" t="s">
        <v>35</v>
      </c>
      <c r="AX574" s="12" t="s">
        <v>71</v>
      </c>
      <c r="AY574" s="165" t="s">
        <v>123</v>
      </c>
    </row>
    <row r="575" spans="2:51" s="13" customFormat="1" ht="22.5" customHeight="1">
      <c r="B575" s="171"/>
      <c r="D575" s="155" t="s">
        <v>134</v>
      </c>
      <c r="E575" s="172" t="s">
        <v>3</v>
      </c>
      <c r="F575" s="173" t="s">
        <v>138</v>
      </c>
      <c r="H575" s="174">
        <v>246.246</v>
      </c>
      <c r="L575" s="32"/>
      <c r="M575" s="150" t="s">
        <v>3</v>
      </c>
      <c r="N575" s="151" t="s">
        <v>42</v>
      </c>
      <c r="O575" s="152">
        <v>0.252</v>
      </c>
      <c r="P575" s="152">
        <f>O575*H588</f>
        <v>1.7388000000000001</v>
      </c>
      <c r="Q575" s="152">
        <v>0.00273</v>
      </c>
      <c r="R575" s="152">
        <f>Q575*H588</f>
        <v>0.018837</v>
      </c>
      <c r="S575" s="152">
        <v>0</v>
      </c>
      <c r="T575" s="153">
        <f>S575*H588</f>
        <v>0</v>
      </c>
      <c r="U575" s="1"/>
      <c r="V575" s="1"/>
      <c r="W575" s="1"/>
      <c r="AT575" s="172" t="s">
        <v>134</v>
      </c>
      <c r="AU575" s="172" t="s">
        <v>78</v>
      </c>
      <c r="AV575" s="13" t="s">
        <v>81</v>
      </c>
      <c r="AW575" s="13" t="s">
        <v>35</v>
      </c>
      <c r="AX575" s="13" t="s">
        <v>71</v>
      </c>
      <c r="AY575" s="172" t="s">
        <v>123</v>
      </c>
    </row>
    <row r="576" spans="2:51" s="14" customFormat="1" ht="22.5" customHeight="1">
      <c r="B576" s="178"/>
      <c r="D576" s="186" t="s">
        <v>134</v>
      </c>
      <c r="E576" s="187" t="s">
        <v>3</v>
      </c>
      <c r="F576" s="188" t="s">
        <v>139</v>
      </c>
      <c r="H576" s="189">
        <v>246.246</v>
      </c>
      <c r="L576" s="32"/>
      <c r="M576" s="61"/>
      <c r="N576" s="33"/>
      <c r="O576" s="33"/>
      <c r="P576" s="33"/>
      <c r="Q576" s="33"/>
      <c r="R576" s="33"/>
      <c r="S576" s="33"/>
      <c r="T576" s="62"/>
      <c r="U576" s="1"/>
      <c r="V576" s="1"/>
      <c r="W576" s="1"/>
      <c r="AT576" s="185" t="s">
        <v>134</v>
      </c>
      <c r="AU576" s="185" t="s">
        <v>78</v>
      </c>
      <c r="AV576" s="14" t="s">
        <v>130</v>
      </c>
      <c r="AW576" s="14" t="s">
        <v>35</v>
      </c>
      <c r="AX576" s="14" t="s">
        <v>20</v>
      </c>
      <c r="AY576" s="185" t="s">
        <v>123</v>
      </c>
    </row>
    <row r="577" spans="2:65" s="1" customFormat="1" ht="22.5" customHeight="1">
      <c r="B577" s="143"/>
      <c r="C577" s="190" t="s">
        <v>440</v>
      </c>
      <c r="D577" s="190" t="s">
        <v>220</v>
      </c>
      <c r="E577" s="191" t="s">
        <v>441</v>
      </c>
      <c r="F577" s="192" t="s">
        <v>442</v>
      </c>
      <c r="G577" s="193" t="s">
        <v>182</v>
      </c>
      <c r="H577" s="194">
        <v>246.246</v>
      </c>
      <c r="I577" s="195"/>
      <c r="J577" s="195"/>
      <c r="K577" s="192" t="s">
        <v>129</v>
      </c>
      <c r="L577" s="157"/>
      <c r="M577" s="161"/>
      <c r="N577" s="162"/>
      <c r="O577" s="162"/>
      <c r="P577" s="162"/>
      <c r="Q577" s="162"/>
      <c r="R577" s="162"/>
      <c r="S577" s="162"/>
      <c r="T577" s="163"/>
      <c r="U577" s="11"/>
      <c r="V577" s="11"/>
      <c r="W577" s="11"/>
      <c r="AR577" s="18" t="s">
        <v>219</v>
      </c>
      <c r="AT577" s="18" t="s">
        <v>220</v>
      </c>
      <c r="AU577" s="18" t="s">
        <v>78</v>
      </c>
      <c r="AY577" s="18" t="s">
        <v>123</v>
      </c>
      <c r="BE577" s="154">
        <f>IF(N564="základní",J577,0)</f>
        <v>0</v>
      </c>
      <c r="BF577" s="154">
        <f>IF(N564="snížená",J577,0)</f>
        <v>0</v>
      </c>
      <c r="BG577" s="154">
        <f>IF(N564="zákl. přenesená",J577,0)</f>
        <v>0</v>
      </c>
      <c r="BH577" s="154">
        <f>IF(N564="sníž. přenesená",J577,0)</f>
        <v>0</v>
      </c>
      <c r="BI577" s="154">
        <f>IF(N564="nulová",J577,0)</f>
        <v>0</v>
      </c>
      <c r="BJ577" s="18" t="s">
        <v>20</v>
      </c>
      <c r="BK577" s="154">
        <f>ROUND(I577*H577,2)</f>
        <v>0</v>
      </c>
      <c r="BL577" s="18" t="s">
        <v>130</v>
      </c>
      <c r="BM577" s="18" t="s">
        <v>443</v>
      </c>
    </row>
    <row r="578" spans="2:51" s="11" customFormat="1" ht="22.5" customHeight="1">
      <c r="B578" s="157"/>
      <c r="D578" s="155" t="s">
        <v>134</v>
      </c>
      <c r="E578" s="158" t="s">
        <v>3</v>
      </c>
      <c r="F578" s="159" t="s">
        <v>444</v>
      </c>
      <c r="H578" s="160" t="s">
        <v>3</v>
      </c>
      <c r="L578" s="157"/>
      <c r="M578" s="161"/>
      <c r="N578" s="162"/>
      <c r="O578" s="162"/>
      <c r="P578" s="162"/>
      <c r="Q578" s="162"/>
      <c r="R578" s="162"/>
      <c r="S578" s="162"/>
      <c r="T578" s="163"/>
      <c r="AT578" s="160" t="s">
        <v>134</v>
      </c>
      <c r="AU578" s="160" t="s">
        <v>78</v>
      </c>
      <c r="AV578" s="11" t="s">
        <v>20</v>
      </c>
      <c r="AW578" s="11" t="s">
        <v>35</v>
      </c>
      <c r="AX578" s="11" t="s">
        <v>71</v>
      </c>
      <c r="AY578" s="160" t="s">
        <v>123</v>
      </c>
    </row>
    <row r="579" spans="2:51" s="12" customFormat="1" ht="22.5" customHeight="1">
      <c r="B579" s="164"/>
      <c r="D579" s="155" t="s">
        <v>134</v>
      </c>
      <c r="E579" s="165" t="s">
        <v>3</v>
      </c>
      <c r="F579" s="166" t="s">
        <v>438</v>
      </c>
      <c r="H579" s="167">
        <v>154.396</v>
      </c>
      <c r="L579" s="157"/>
      <c r="M579" s="161"/>
      <c r="N579" s="162"/>
      <c r="O579" s="162"/>
      <c r="P579" s="162"/>
      <c r="Q579" s="162"/>
      <c r="R579" s="162"/>
      <c r="S579" s="162"/>
      <c r="T579" s="163"/>
      <c r="U579" s="11"/>
      <c r="V579" s="11"/>
      <c r="W579" s="11"/>
      <c r="AT579" s="165" t="s">
        <v>134</v>
      </c>
      <c r="AU579" s="165" t="s">
        <v>78</v>
      </c>
      <c r="AV579" s="12" t="s">
        <v>78</v>
      </c>
      <c r="AW579" s="12" t="s">
        <v>35</v>
      </c>
      <c r="AX579" s="12" t="s">
        <v>71</v>
      </c>
      <c r="AY579" s="165" t="s">
        <v>123</v>
      </c>
    </row>
    <row r="580" spans="2:51" s="12" customFormat="1" ht="22.5" customHeight="1">
      <c r="B580" s="164"/>
      <c r="D580" s="155" t="s">
        <v>134</v>
      </c>
      <c r="E580" s="165" t="s">
        <v>3</v>
      </c>
      <c r="F580" s="166" t="s">
        <v>439</v>
      </c>
      <c r="H580" s="167">
        <v>91.85</v>
      </c>
      <c r="L580" s="164"/>
      <c r="M580" s="168"/>
      <c r="N580" s="169"/>
      <c r="O580" s="169"/>
      <c r="P580" s="169"/>
      <c r="Q580" s="169"/>
      <c r="R580" s="169"/>
      <c r="S580" s="169"/>
      <c r="T580" s="170"/>
      <c r="AT580" s="165" t="s">
        <v>134</v>
      </c>
      <c r="AU580" s="165" t="s">
        <v>78</v>
      </c>
      <c r="AV580" s="12" t="s">
        <v>78</v>
      </c>
      <c r="AW580" s="12" t="s">
        <v>35</v>
      </c>
      <c r="AX580" s="12" t="s">
        <v>71</v>
      </c>
      <c r="AY580" s="165" t="s">
        <v>123</v>
      </c>
    </row>
    <row r="581" spans="2:51" s="13" customFormat="1" ht="22.5" customHeight="1">
      <c r="B581" s="171"/>
      <c r="D581" s="155" t="s">
        <v>134</v>
      </c>
      <c r="E581" s="172" t="s">
        <v>3</v>
      </c>
      <c r="F581" s="173" t="s">
        <v>138</v>
      </c>
      <c r="H581" s="174">
        <v>246.246</v>
      </c>
      <c r="L581" s="171"/>
      <c r="M581" s="175"/>
      <c r="N581" s="176"/>
      <c r="O581" s="176"/>
      <c r="P581" s="176"/>
      <c r="Q581" s="176"/>
      <c r="R581" s="176"/>
      <c r="S581" s="176"/>
      <c r="T581" s="177"/>
      <c r="AT581" s="172" t="s">
        <v>134</v>
      </c>
      <c r="AU581" s="172" t="s">
        <v>78</v>
      </c>
      <c r="AV581" s="13" t="s">
        <v>81</v>
      </c>
      <c r="AW581" s="13" t="s">
        <v>35</v>
      </c>
      <c r="AX581" s="13" t="s">
        <v>71</v>
      </c>
      <c r="AY581" s="172" t="s">
        <v>123</v>
      </c>
    </row>
    <row r="582" spans="2:51" s="14" customFormat="1" ht="22.5" customHeight="1">
      <c r="B582" s="178"/>
      <c r="D582" s="186" t="s">
        <v>134</v>
      </c>
      <c r="E582" s="187" t="s">
        <v>3</v>
      </c>
      <c r="F582" s="188" t="s">
        <v>139</v>
      </c>
      <c r="H582" s="189">
        <v>246.246</v>
      </c>
      <c r="L582" s="178"/>
      <c r="M582" s="182"/>
      <c r="N582" s="183"/>
      <c r="O582" s="183"/>
      <c r="P582" s="183"/>
      <c r="Q582" s="183"/>
      <c r="R582" s="183"/>
      <c r="S582" s="183"/>
      <c r="T582" s="184"/>
      <c r="AT582" s="185" t="s">
        <v>134</v>
      </c>
      <c r="AU582" s="185" t="s">
        <v>78</v>
      </c>
      <c r="AV582" s="14" t="s">
        <v>130</v>
      </c>
      <c r="AW582" s="14" t="s">
        <v>35</v>
      </c>
      <c r="AX582" s="14" t="s">
        <v>20</v>
      </c>
      <c r="AY582" s="185" t="s">
        <v>123</v>
      </c>
    </row>
    <row r="583" spans="2:65" s="1" customFormat="1" ht="22.5" customHeight="1">
      <c r="B583" s="143"/>
      <c r="C583" s="190" t="s">
        <v>445</v>
      </c>
      <c r="D583" s="190" t="s">
        <v>220</v>
      </c>
      <c r="E583" s="191" t="s">
        <v>446</v>
      </c>
      <c r="F583" s="192" t="s">
        <v>447</v>
      </c>
      <c r="G583" s="193" t="s">
        <v>182</v>
      </c>
      <c r="H583" s="194">
        <v>74.778</v>
      </c>
      <c r="I583" s="195"/>
      <c r="J583" s="195"/>
      <c r="K583" s="192" t="s">
        <v>3</v>
      </c>
      <c r="L583" s="221"/>
      <c r="M583" s="150" t="s">
        <v>3</v>
      </c>
      <c r="N583" s="151" t="s">
        <v>42</v>
      </c>
      <c r="O583" s="152">
        <v>0.077</v>
      </c>
      <c r="P583" s="152">
        <f>O583*H596</f>
        <v>54.095657</v>
      </c>
      <c r="Q583" s="152">
        <v>0.00382</v>
      </c>
      <c r="R583" s="152">
        <f>Q583*H596</f>
        <v>2.68370662</v>
      </c>
      <c r="S583" s="152">
        <v>0</v>
      </c>
      <c r="T583" s="153">
        <f>S583*H596</f>
        <v>0</v>
      </c>
      <c r="AR583" s="18" t="s">
        <v>219</v>
      </c>
      <c r="AT583" s="18" t="s">
        <v>220</v>
      </c>
      <c r="AU583" s="18" t="s">
        <v>78</v>
      </c>
      <c r="AY583" s="18" t="s">
        <v>123</v>
      </c>
      <c r="BE583" s="154">
        <f>IF(N570="základní",J583,0)</f>
        <v>0</v>
      </c>
      <c r="BF583" s="154">
        <f>IF(N570="snížená",J583,0)</f>
        <v>0</v>
      </c>
      <c r="BG583" s="154">
        <f>IF(N570="zákl. přenesená",J583,0)</f>
        <v>0</v>
      </c>
      <c r="BH583" s="154">
        <f>IF(N570="sníž. přenesená",J583,0)</f>
        <v>0</v>
      </c>
      <c r="BI583" s="154">
        <f>IF(N570="nulová",J583,0)</f>
        <v>0</v>
      </c>
      <c r="BJ583" s="18" t="s">
        <v>20</v>
      </c>
      <c r="BK583" s="154">
        <f>ROUND(I583*H583,2)</f>
        <v>0</v>
      </c>
      <c r="BL583" s="18" t="s">
        <v>130</v>
      </c>
      <c r="BM583" s="18" t="s">
        <v>448</v>
      </c>
    </row>
    <row r="584" spans="2:51" s="11" customFormat="1" ht="22.5" customHeight="1">
      <c r="B584" s="157"/>
      <c r="D584" s="155" t="s">
        <v>134</v>
      </c>
      <c r="E584" s="158" t="s">
        <v>3</v>
      </c>
      <c r="F584" s="159" t="s">
        <v>449</v>
      </c>
      <c r="H584" s="160" t="s">
        <v>3</v>
      </c>
      <c r="L584" s="32"/>
      <c r="M584" s="61"/>
      <c r="N584" s="33"/>
      <c r="O584" s="33"/>
      <c r="P584" s="33"/>
      <c r="Q584" s="33"/>
      <c r="R584" s="33"/>
      <c r="S584" s="33"/>
      <c r="T584" s="62"/>
      <c r="U584" s="1"/>
      <c r="V584" s="1"/>
      <c r="W584" s="1"/>
      <c r="AT584" s="160" t="s">
        <v>134</v>
      </c>
      <c r="AU584" s="160" t="s">
        <v>78</v>
      </c>
      <c r="AV584" s="11" t="s">
        <v>20</v>
      </c>
      <c r="AW584" s="11" t="s">
        <v>35</v>
      </c>
      <c r="AX584" s="11" t="s">
        <v>71</v>
      </c>
      <c r="AY584" s="160" t="s">
        <v>123</v>
      </c>
    </row>
    <row r="585" spans="2:51" s="12" customFormat="1" ht="22.5" customHeight="1">
      <c r="B585" s="164"/>
      <c r="D585" s="155" t="s">
        <v>134</v>
      </c>
      <c r="E585" s="165" t="s">
        <v>3</v>
      </c>
      <c r="F585" s="166" t="s">
        <v>450</v>
      </c>
      <c r="H585" s="167">
        <v>74.778</v>
      </c>
      <c r="L585" s="157"/>
      <c r="M585" s="161"/>
      <c r="N585" s="162"/>
      <c r="O585" s="162"/>
      <c r="P585" s="162"/>
      <c r="Q585" s="162"/>
      <c r="R585" s="162"/>
      <c r="S585" s="162"/>
      <c r="T585" s="163"/>
      <c r="U585" s="11"/>
      <c r="V585" s="11"/>
      <c r="W585" s="11"/>
      <c r="AT585" s="165" t="s">
        <v>134</v>
      </c>
      <c r="AU585" s="165" t="s">
        <v>78</v>
      </c>
      <c r="AV585" s="12" t="s">
        <v>78</v>
      </c>
      <c r="AW585" s="12" t="s">
        <v>35</v>
      </c>
      <c r="AX585" s="12" t="s">
        <v>71</v>
      </c>
      <c r="AY585" s="165" t="s">
        <v>123</v>
      </c>
    </row>
    <row r="586" spans="2:51" s="13" customFormat="1" ht="22.5" customHeight="1">
      <c r="B586" s="171"/>
      <c r="D586" s="155" t="s">
        <v>134</v>
      </c>
      <c r="E586" s="172" t="s">
        <v>3</v>
      </c>
      <c r="F586" s="173" t="s">
        <v>138</v>
      </c>
      <c r="H586" s="174">
        <v>74.778</v>
      </c>
      <c r="L586" s="157"/>
      <c r="M586" s="161"/>
      <c r="N586" s="162"/>
      <c r="O586" s="162"/>
      <c r="P586" s="162"/>
      <c r="Q586" s="162"/>
      <c r="R586" s="162"/>
      <c r="S586" s="162"/>
      <c r="T586" s="163"/>
      <c r="U586" s="11"/>
      <c r="V586" s="11"/>
      <c r="W586" s="11"/>
      <c r="AT586" s="172" t="s">
        <v>134</v>
      </c>
      <c r="AU586" s="172" t="s">
        <v>78</v>
      </c>
      <c r="AV586" s="13" t="s">
        <v>81</v>
      </c>
      <c r="AW586" s="13" t="s">
        <v>35</v>
      </c>
      <c r="AX586" s="13" t="s">
        <v>71</v>
      </c>
      <c r="AY586" s="172" t="s">
        <v>123</v>
      </c>
    </row>
    <row r="587" spans="2:51" s="14" customFormat="1" ht="22.5" customHeight="1">
      <c r="B587" s="178"/>
      <c r="D587" s="186" t="s">
        <v>134</v>
      </c>
      <c r="E587" s="187" t="s">
        <v>3</v>
      </c>
      <c r="F587" s="188" t="s">
        <v>139</v>
      </c>
      <c r="H587" s="189">
        <v>74.778</v>
      </c>
      <c r="L587" s="157"/>
      <c r="M587" s="161"/>
      <c r="N587" s="162"/>
      <c r="O587" s="162"/>
      <c r="P587" s="162"/>
      <c r="Q587" s="162"/>
      <c r="R587" s="162"/>
      <c r="S587" s="162"/>
      <c r="T587" s="163"/>
      <c r="U587" s="11"/>
      <c r="V587" s="11"/>
      <c r="W587" s="11"/>
      <c r="AT587" s="185" t="s">
        <v>134</v>
      </c>
      <c r="AU587" s="185" t="s">
        <v>78</v>
      </c>
      <c r="AV587" s="14" t="s">
        <v>130</v>
      </c>
      <c r="AW587" s="14" t="s">
        <v>35</v>
      </c>
      <c r="AX587" s="14" t="s">
        <v>20</v>
      </c>
      <c r="AY587" s="185" t="s">
        <v>123</v>
      </c>
    </row>
    <row r="588" spans="2:65" s="1" customFormat="1" ht="22.5" customHeight="1">
      <c r="B588" s="143"/>
      <c r="C588" s="144" t="s">
        <v>451</v>
      </c>
      <c r="D588" s="144" t="s">
        <v>125</v>
      </c>
      <c r="E588" s="145" t="s">
        <v>452</v>
      </c>
      <c r="F588" s="146" t="s">
        <v>453</v>
      </c>
      <c r="G588" s="147" t="s">
        <v>152</v>
      </c>
      <c r="H588" s="148">
        <v>6.9</v>
      </c>
      <c r="I588" s="149"/>
      <c r="J588" s="149"/>
      <c r="K588" s="146" t="s">
        <v>129</v>
      </c>
      <c r="L588" s="157"/>
      <c r="M588" s="161"/>
      <c r="N588" s="162"/>
      <c r="O588" s="162"/>
      <c r="P588" s="162"/>
      <c r="Q588" s="162"/>
      <c r="R588" s="162"/>
      <c r="S588" s="162"/>
      <c r="T588" s="163"/>
      <c r="U588" s="11"/>
      <c r="V588" s="11"/>
      <c r="W588" s="11"/>
      <c r="AR588" s="18" t="s">
        <v>130</v>
      </c>
      <c r="AT588" s="18" t="s">
        <v>125</v>
      </c>
      <c r="AU588" s="18" t="s">
        <v>78</v>
      </c>
      <c r="AY588" s="18" t="s">
        <v>123</v>
      </c>
      <c r="BE588" s="154">
        <f>IF(N575="základní",J588,0)</f>
        <v>0</v>
      </c>
      <c r="BF588" s="154">
        <f>IF(N575="snížená",J588,0)</f>
        <v>0</v>
      </c>
      <c r="BG588" s="154">
        <f>IF(N575="zákl. přenesená",J588,0)</f>
        <v>0</v>
      </c>
      <c r="BH588" s="154">
        <f>IF(N575="sníž. přenesená",J588,0)</f>
        <v>0</v>
      </c>
      <c r="BI588" s="154">
        <f>IF(N575="nulová",J588,0)</f>
        <v>0</v>
      </c>
      <c r="BJ588" s="18" t="s">
        <v>20</v>
      </c>
      <c r="BK588" s="154">
        <f>ROUND(I588*H588,2)</f>
        <v>0</v>
      </c>
      <c r="BL588" s="18" t="s">
        <v>130</v>
      </c>
      <c r="BM588" s="18" t="s">
        <v>454</v>
      </c>
    </row>
    <row r="589" spans="2:47" s="1" customFormat="1" ht="22.5" customHeight="1">
      <c r="B589" s="32"/>
      <c r="D589" s="155" t="s">
        <v>132</v>
      </c>
      <c r="F589" s="156" t="s">
        <v>455</v>
      </c>
      <c r="L589" s="164"/>
      <c r="M589" s="168"/>
      <c r="N589" s="169"/>
      <c r="O589" s="169"/>
      <c r="P589" s="169"/>
      <c r="Q589" s="169"/>
      <c r="R589" s="169"/>
      <c r="S589" s="169"/>
      <c r="T589" s="170"/>
      <c r="U589" s="12"/>
      <c r="V589" s="12"/>
      <c r="W589" s="12"/>
      <c r="AT589" s="18" t="s">
        <v>132</v>
      </c>
      <c r="AU589" s="18" t="s">
        <v>78</v>
      </c>
    </row>
    <row r="590" spans="2:51" s="11" customFormat="1" ht="22.5" customHeight="1">
      <c r="B590" s="157"/>
      <c r="D590" s="155" t="s">
        <v>134</v>
      </c>
      <c r="E590" s="158" t="s">
        <v>3</v>
      </c>
      <c r="F590" s="159" t="s">
        <v>456</v>
      </c>
      <c r="H590" s="160" t="s">
        <v>3</v>
      </c>
      <c r="L590" s="164"/>
      <c r="M590" s="168"/>
      <c r="N590" s="169"/>
      <c r="O590" s="169"/>
      <c r="P590" s="169"/>
      <c r="Q590" s="169"/>
      <c r="R590" s="169"/>
      <c r="S590" s="169"/>
      <c r="T590" s="170"/>
      <c r="U590" s="12"/>
      <c r="V590" s="12"/>
      <c r="W590" s="12"/>
      <c r="AT590" s="160" t="s">
        <v>134</v>
      </c>
      <c r="AU590" s="160" t="s">
        <v>78</v>
      </c>
      <c r="AV590" s="11" t="s">
        <v>20</v>
      </c>
      <c r="AW590" s="11" t="s">
        <v>35</v>
      </c>
      <c r="AX590" s="11" t="s">
        <v>71</v>
      </c>
      <c r="AY590" s="160" t="s">
        <v>123</v>
      </c>
    </row>
    <row r="591" spans="2:51" s="11" customFormat="1" ht="22.5" customHeight="1">
      <c r="B591" s="157"/>
      <c r="D591" s="155" t="s">
        <v>134</v>
      </c>
      <c r="E591" s="158" t="s">
        <v>3</v>
      </c>
      <c r="F591" s="159" t="s">
        <v>203</v>
      </c>
      <c r="H591" s="160" t="s">
        <v>3</v>
      </c>
      <c r="L591" s="164"/>
      <c r="M591" s="168"/>
      <c r="N591" s="169"/>
      <c r="O591" s="169"/>
      <c r="P591" s="169"/>
      <c r="Q591" s="169"/>
      <c r="R591" s="169"/>
      <c r="S591" s="169"/>
      <c r="T591" s="170"/>
      <c r="U591" s="12"/>
      <c r="V591" s="12"/>
      <c r="W591" s="12"/>
      <c r="AT591" s="160" t="s">
        <v>134</v>
      </c>
      <c r="AU591" s="160" t="s">
        <v>78</v>
      </c>
      <c r="AV591" s="11" t="s">
        <v>20</v>
      </c>
      <c r="AW591" s="11" t="s">
        <v>35</v>
      </c>
      <c r="AX591" s="11" t="s">
        <v>71</v>
      </c>
      <c r="AY591" s="160" t="s">
        <v>123</v>
      </c>
    </row>
    <row r="592" spans="2:51" s="11" customFormat="1" ht="22.5" customHeight="1">
      <c r="B592" s="157"/>
      <c r="D592" s="155" t="s">
        <v>134</v>
      </c>
      <c r="E592" s="158" t="s">
        <v>3</v>
      </c>
      <c r="F592" s="159" t="s">
        <v>217</v>
      </c>
      <c r="H592" s="160" t="s">
        <v>3</v>
      </c>
      <c r="L592" s="157"/>
      <c r="M592" s="161"/>
      <c r="N592" s="162"/>
      <c r="O592" s="162"/>
      <c r="P592" s="162"/>
      <c r="Q592" s="162"/>
      <c r="R592" s="162"/>
      <c r="S592" s="162"/>
      <c r="T592" s="163"/>
      <c r="AT592" s="160" t="s">
        <v>134</v>
      </c>
      <c r="AU592" s="160" t="s">
        <v>78</v>
      </c>
      <c r="AV592" s="11" t="s">
        <v>20</v>
      </c>
      <c r="AW592" s="11" t="s">
        <v>35</v>
      </c>
      <c r="AX592" s="11" t="s">
        <v>71</v>
      </c>
      <c r="AY592" s="160" t="s">
        <v>123</v>
      </c>
    </row>
    <row r="593" spans="2:51" s="12" customFormat="1" ht="22.5" customHeight="1">
      <c r="B593" s="164"/>
      <c r="D593" s="155" t="s">
        <v>134</v>
      </c>
      <c r="E593" s="165" t="s">
        <v>3</v>
      </c>
      <c r="F593" s="166" t="s">
        <v>238</v>
      </c>
      <c r="H593" s="167">
        <v>6.9</v>
      </c>
      <c r="L593" s="164"/>
      <c r="M593" s="168"/>
      <c r="N593" s="169"/>
      <c r="O593" s="169"/>
      <c r="P593" s="169"/>
      <c r="Q593" s="169"/>
      <c r="R593" s="169"/>
      <c r="S593" s="169"/>
      <c r="T593" s="170"/>
      <c r="AT593" s="165" t="s">
        <v>134</v>
      </c>
      <c r="AU593" s="165" t="s">
        <v>78</v>
      </c>
      <c r="AV593" s="12" t="s">
        <v>78</v>
      </c>
      <c r="AW593" s="12" t="s">
        <v>35</v>
      </c>
      <c r="AX593" s="12" t="s">
        <v>71</v>
      </c>
      <c r="AY593" s="165" t="s">
        <v>123</v>
      </c>
    </row>
    <row r="594" spans="2:51" s="13" customFormat="1" ht="22.5" customHeight="1">
      <c r="B594" s="171"/>
      <c r="D594" s="155" t="s">
        <v>134</v>
      </c>
      <c r="E594" s="172" t="s">
        <v>3</v>
      </c>
      <c r="F594" s="173" t="s">
        <v>138</v>
      </c>
      <c r="H594" s="174">
        <v>6.9</v>
      </c>
      <c r="L594" s="164"/>
      <c r="M594" s="168"/>
      <c r="N594" s="169"/>
      <c r="O594" s="169"/>
      <c r="P594" s="169"/>
      <c r="Q594" s="169"/>
      <c r="R594" s="169"/>
      <c r="S594" s="169"/>
      <c r="T594" s="170"/>
      <c r="U594" s="12"/>
      <c r="V594" s="12"/>
      <c r="W594" s="12"/>
      <c r="AT594" s="172" t="s">
        <v>134</v>
      </c>
      <c r="AU594" s="172" t="s">
        <v>78</v>
      </c>
      <c r="AV594" s="13" t="s">
        <v>81</v>
      </c>
      <c r="AW594" s="13" t="s">
        <v>35</v>
      </c>
      <c r="AX594" s="13" t="s">
        <v>71</v>
      </c>
      <c r="AY594" s="172" t="s">
        <v>123</v>
      </c>
    </row>
    <row r="595" spans="2:51" s="14" customFormat="1" ht="22.5" customHeight="1">
      <c r="B595" s="178"/>
      <c r="D595" s="186" t="s">
        <v>134</v>
      </c>
      <c r="E595" s="187" t="s">
        <v>3</v>
      </c>
      <c r="F595" s="188" t="s">
        <v>139</v>
      </c>
      <c r="H595" s="189">
        <v>6.9</v>
      </c>
      <c r="L595" s="157"/>
      <c r="M595" s="161"/>
      <c r="N595" s="162"/>
      <c r="O595" s="162"/>
      <c r="P595" s="162"/>
      <c r="Q595" s="162"/>
      <c r="R595" s="162"/>
      <c r="S595" s="162"/>
      <c r="T595" s="163"/>
      <c r="U595" s="11"/>
      <c r="V595" s="11"/>
      <c r="W595" s="11"/>
      <c r="AT595" s="185" t="s">
        <v>134</v>
      </c>
      <c r="AU595" s="185" t="s">
        <v>78</v>
      </c>
      <c r="AV595" s="14" t="s">
        <v>130</v>
      </c>
      <c r="AW595" s="14" t="s">
        <v>35</v>
      </c>
      <c r="AX595" s="14" t="s">
        <v>20</v>
      </c>
      <c r="AY595" s="185" t="s">
        <v>123</v>
      </c>
    </row>
    <row r="596" spans="2:65" s="1" customFormat="1" ht="31.5" customHeight="1">
      <c r="B596" s="143"/>
      <c r="C596" s="144" t="s">
        <v>457</v>
      </c>
      <c r="D596" s="144" t="s">
        <v>125</v>
      </c>
      <c r="E596" s="145" t="s">
        <v>458</v>
      </c>
      <c r="F596" s="146" t="s">
        <v>459</v>
      </c>
      <c r="G596" s="147" t="s">
        <v>152</v>
      </c>
      <c r="H596" s="148">
        <v>702.541</v>
      </c>
      <c r="I596" s="149"/>
      <c r="J596" s="149"/>
      <c r="K596" s="146" t="s">
        <v>129</v>
      </c>
      <c r="L596" s="157"/>
      <c r="M596" s="161"/>
      <c r="N596" s="162"/>
      <c r="O596" s="162"/>
      <c r="P596" s="162"/>
      <c r="Q596" s="162"/>
      <c r="R596" s="162"/>
      <c r="S596" s="162"/>
      <c r="T596" s="163"/>
      <c r="U596" s="11"/>
      <c r="V596" s="11"/>
      <c r="W596" s="11"/>
      <c r="AR596" s="18" t="s">
        <v>130</v>
      </c>
      <c r="AT596" s="18" t="s">
        <v>125</v>
      </c>
      <c r="AU596" s="18" t="s">
        <v>78</v>
      </c>
      <c r="AY596" s="18" t="s">
        <v>123</v>
      </c>
      <c r="BE596" s="154">
        <f>IF(N583="základní",J596,0)</f>
        <v>0</v>
      </c>
      <c r="BF596" s="154">
        <f>IF(N583="snížená",J596,0)</f>
        <v>0</v>
      </c>
      <c r="BG596" s="154">
        <f>IF(N583="zákl. přenesená",J596,0)</f>
        <v>0</v>
      </c>
      <c r="BH596" s="154">
        <f>IF(N583="sníž. přenesená",J596,0)</f>
        <v>0</v>
      </c>
      <c r="BI596" s="154">
        <f>IF(N583="nulová",J596,0)</f>
        <v>0</v>
      </c>
      <c r="BJ596" s="18" t="s">
        <v>20</v>
      </c>
      <c r="BK596" s="154">
        <f>ROUND(I596*H596,2)</f>
        <v>0</v>
      </c>
      <c r="BL596" s="18" t="s">
        <v>130</v>
      </c>
      <c r="BM596" s="18" t="s">
        <v>460</v>
      </c>
    </row>
    <row r="597" spans="2:47" s="1" customFormat="1" ht="30" customHeight="1">
      <c r="B597" s="32"/>
      <c r="D597" s="155" t="s">
        <v>132</v>
      </c>
      <c r="F597" s="156" t="s">
        <v>461</v>
      </c>
      <c r="L597" s="164"/>
      <c r="M597" s="168"/>
      <c r="N597" s="169"/>
      <c r="O597" s="169"/>
      <c r="P597" s="169"/>
      <c r="Q597" s="169"/>
      <c r="R597" s="169"/>
      <c r="S597" s="169"/>
      <c r="T597" s="170"/>
      <c r="U597" s="12"/>
      <c r="V597" s="12"/>
      <c r="W597" s="12"/>
      <c r="AT597" s="18" t="s">
        <v>132</v>
      </c>
      <c r="AU597" s="18" t="s">
        <v>78</v>
      </c>
    </row>
    <row r="598" spans="2:51" s="11" customFormat="1" ht="22.5" customHeight="1">
      <c r="B598" s="157"/>
      <c r="D598" s="155" t="s">
        <v>134</v>
      </c>
      <c r="E598" s="158" t="s">
        <v>3</v>
      </c>
      <c r="F598" s="159" t="s">
        <v>462</v>
      </c>
      <c r="H598" s="160" t="s">
        <v>3</v>
      </c>
      <c r="L598" s="157"/>
      <c r="M598" s="161"/>
      <c r="N598" s="162"/>
      <c r="O598" s="162"/>
      <c r="P598" s="162"/>
      <c r="Q598" s="162"/>
      <c r="R598" s="162"/>
      <c r="S598" s="162"/>
      <c r="T598" s="163"/>
      <c r="AT598" s="160" t="s">
        <v>134</v>
      </c>
      <c r="AU598" s="160" t="s">
        <v>78</v>
      </c>
      <c r="AV598" s="11" t="s">
        <v>20</v>
      </c>
      <c r="AW598" s="11" t="s">
        <v>35</v>
      </c>
      <c r="AX598" s="11" t="s">
        <v>71</v>
      </c>
      <c r="AY598" s="160" t="s">
        <v>123</v>
      </c>
    </row>
    <row r="599" spans="2:51" s="11" customFormat="1" ht="22.5" customHeight="1">
      <c r="B599" s="157"/>
      <c r="D599" s="155" t="s">
        <v>134</v>
      </c>
      <c r="E599" s="158" t="s">
        <v>3</v>
      </c>
      <c r="F599" s="159" t="s">
        <v>203</v>
      </c>
      <c r="H599" s="160" t="s">
        <v>3</v>
      </c>
      <c r="L599" s="164"/>
      <c r="M599" s="168"/>
      <c r="N599" s="169"/>
      <c r="O599" s="169"/>
      <c r="P599" s="169"/>
      <c r="Q599" s="169"/>
      <c r="R599" s="169"/>
      <c r="S599" s="169"/>
      <c r="T599" s="170"/>
      <c r="U599" s="12"/>
      <c r="V599" s="12"/>
      <c r="W599" s="12"/>
      <c r="AT599" s="160" t="s">
        <v>134</v>
      </c>
      <c r="AU599" s="160" t="s">
        <v>78</v>
      </c>
      <c r="AV599" s="11" t="s">
        <v>20</v>
      </c>
      <c r="AW599" s="11" t="s">
        <v>35</v>
      </c>
      <c r="AX599" s="11" t="s">
        <v>71</v>
      </c>
      <c r="AY599" s="160" t="s">
        <v>123</v>
      </c>
    </row>
    <row r="600" spans="2:51" s="11" customFormat="1" ht="22.5" customHeight="1">
      <c r="B600" s="157"/>
      <c r="D600" s="155" t="s">
        <v>134</v>
      </c>
      <c r="E600" s="158" t="s">
        <v>3</v>
      </c>
      <c r="F600" s="159" t="s">
        <v>245</v>
      </c>
      <c r="H600" s="160" t="s">
        <v>3</v>
      </c>
      <c r="L600" s="157"/>
      <c r="M600" s="161"/>
      <c r="N600" s="162"/>
      <c r="O600" s="162"/>
      <c r="P600" s="162"/>
      <c r="Q600" s="162"/>
      <c r="R600" s="162"/>
      <c r="S600" s="162"/>
      <c r="T600" s="163"/>
      <c r="AT600" s="160" t="s">
        <v>134</v>
      </c>
      <c r="AU600" s="160" t="s">
        <v>78</v>
      </c>
      <c r="AV600" s="11" t="s">
        <v>20</v>
      </c>
      <c r="AW600" s="11" t="s">
        <v>35</v>
      </c>
      <c r="AX600" s="11" t="s">
        <v>71</v>
      </c>
      <c r="AY600" s="160" t="s">
        <v>123</v>
      </c>
    </row>
    <row r="601" spans="2:51" s="11" customFormat="1" ht="22.5" customHeight="1">
      <c r="B601" s="157"/>
      <c r="D601" s="155" t="s">
        <v>134</v>
      </c>
      <c r="E601" s="158" t="s">
        <v>3</v>
      </c>
      <c r="F601" s="159" t="s">
        <v>246</v>
      </c>
      <c r="H601" s="160" t="s">
        <v>3</v>
      </c>
      <c r="L601" s="157"/>
      <c r="M601" s="161"/>
      <c r="N601" s="162"/>
      <c r="O601" s="162"/>
      <c r="P601" s="162"/>
      <c r="Q601" s="162"/>
      <c r="R601" s="162"/>
      <c r="S601" s="162"/>
      <c r="T601" s="163"/>
      <c r="AT601" s="160" t="s">
        <v>134</v>
      </c>
      <c r="AU601" s="160" t="s">
        <v>78</v>
      </c>
      <c r="AV601" s="11" t="s">
        <v>20</v>
      </c>
      <c r="AW601" s="11" t="s">
        <v>35</v>
      </c>
      <c r="AX601" s="11" t="s">
        <v>71</v>
      </c>
      <c r="AY601" s="160" t="s">
        <v>123</v>
      </c>
    </row>
    <row r="602" spans="2:51" s="12" customFormat="1" ht="22.5" customHeight="1">
      <c r="B602" s="164"/>
      <c r="D602" s="155" t="s">
        <v>134</v>
      </c>
      <c r="E602" s="165" t="s">
        <v>3</v>
      </c>
      <c r="F602" s="166" t="s">
        <v>247</v>
      </c>
      <c r="H602" s="167">
        <v>79.68</v>
      </c>
      <c r="L602" s="164"/>
      <c r="M602" s="168"/>
      <c r="N602" s="169"/>
      <c r="O602" s="169"/>
      <c r="P602" s="169"/>
      <c r="Q602" s="169"/>
      <c r="R602" s="169"/>
      <c r="S602" s="169"/>
      <c r="T602" s="170"/>
      <c r="AT602" s="165" t="s">
        <v>134</v>
      </c>
      <c r="AU602" s="165" t="s">
        <v>78</v>
      </c>
      <c r="AV602" s="12" t="s">
        <v>78</v>
      </c>
      <c r="AW602" s="12" t="s">
        <v>35</v>
      </c>
      <c r="AX602" s="12" t="s">
        <v>71</v>
      </c>
      <c r="AY602" s="165" t="s">
        <v>123</v>
      </c>
    </row>
    <row r="603" spans="2:51" s="12" customFormat="1" ht="22.5" customHeight="1">
      <c r="B603" s="164"/>
      <c r="D603" s="155" t="s">
        <v>134</v>
      </c>
      <c r="E603" s="165" t="s">
        <v>3</v>
      </c>
      <c r="F603" s="166" t="s">
        <v>248</v>
      </c>
      <c r="H603" s="167">
        <v>18.33</v>
      </c>
      <c r="L603" s="164"/>
      <c r="M603" s="168"/>
      <c r="N603" s="169"/>
      <c r="O603" s="169"/>
      <c r="P603" s="169"/>
      <c r="Q603" s="169"/>
      <c r="R603" s="169"/>
      <c r="S603" s="169"/>
      <c r="T603" s="170"/>
      <c r="AT603" s="165" t="s">
        <v>134</v>
      </c>
      <c r="AU603" s="165" t="s">
        <v>78</v>
      </c>
      <c r="AV603" s="12" t="s">
        <v>78</v>
      </c>
      <c r="AW603" s="12" t="s">
        <v>35</v>
      </c>
      <c r="AX603" s="12" t="s">
        <v>71</v>
      </c>
      <c r="AY603" s="165" t="s">
        <v>123</v>
      </c>
    </row>
    <row r="604" spans="2:51" s="12" customFormat="1" ht="22.5" customHeight="1">
      <c r="B604" s="164"/>
      <c r="D604" s="155" t="s">
        <v>134</v>
      </c>
      <c r="E604" s="165" t="s">
        <v>3</v>
      </c>
      <c r="F604" s="166" t="s">
        <v>249</v>
      </c>
      <c r="H604" s="167">
        <v>9.28</v>
      </c>
      <c r="L604" s="164"/>
      <c r="M604" s="168"/>
      <c r="N604" s="169"/>
      <c r="O604" s="169"/>
      <c r="P604" s="169"/>
      <c r="Q604" s="169"/>
      <c r="R604" s="169"/>
      <c r="S604" s="169"/>
      <c r="T604" s="170"/>
      <c r="AT604" s="165" t="s">
        <v>134</v>
      </c>
      <c r="AU604" s="165" t="s">
        <v>78</v>
      </c>
      <c r="AV604" s="12" t="s">
        <v>78</v>
      </c>
      <c r="AW604" s="12" t="s">
        <v>35</v>
      </c>
      <c r="AX604" s="12" t="s">
        <v>71</v>
      </c>
      <c r="AY604" s="165" t="s">
        <v>123</v>
      </c>
    </row>
    <row r="605" spans="2:51" s="11" customFormat="1" ht="22.5" customHeight="1">
      <c r="B605" s="157"/>
      <c r="D605" s="155" t="s">
        <v>134</v>
      </c>
      <c r="E605" s="158" t="s">
        <v>3</v>
      </c>
      <c r="F605" s="159" t="s">
        <v>250</v>
      </c>
      <c r="H605" s="160" t="s">
        <v>3</v>
      </c>
      <c r="L605" s="157"/>
      <c r="M605" s="161"/>
      <c r="N605" s="162"/>
      <c r="O605" s="162"/>
      <c r="P605" s="162"/>
      <c r="Q605" s="162"/>
      <c r="R605" s="162"/>
      <c r="S605" s="162"/>
      <c r="T605" s="163"/>
      <c r="AT605" s="160" t="s">
        <v>134</v>
      </c>
      <c r="AU605" s="160" t="s">
        <v>78</v>
      </c>
      <c r="AV605" s="11" t="s">
        <v>20</v>
      </c>
      <c r="AW605" s="11" t="s">
        <v>35</v>
      </c>
      <c r="AX605" s="11" t="s">
        <v>71</v>
      </c>
      <c r="AY605" s="160" t="s">
        <v>123</v>
      </c>
    </row>
    <row r="606" spans="2:51" s="12" customFormat="1" ht="22.5" customHeight="1">
      <c r="B606" s="164"/>
      <c r="D606" s="155" t="s">
        <v>134</v>
      </c>
      <c r="E606" s="165" t="s">
        <v>3</v>
      </c>
      <c r="F606" s="166" t="s">
        <v>251</v>
      </c>
      <c r="H606" s="167">
        <v>37.632</v>
      </c>
      <c r="L606" s="164"/>
      <c r="M606" s="168"/>
      <c r="N606" s="169"/>
      <c r="O606" s="169"/>
      <c r="P606" s="169"/>
      <c r="Q606" s="169"/>
      <c r="R606" s="169"/>
      <c r="S606" s="169"/>
      <c r="T606" s="170"/>
      <c r="AT606" s="165" t="s">
        <v>134</v>
      </c>
      <c r="AU606" s="165" t="s">
        <v>78</v>
      </c>
      <c r="AV606" s="12" t="s">
        <v>78</v>
      </c>
      <c r="AW606" s="12" t="s">
        <v>35</v>
      </c>
      <c r="AX606" s="12" t="s">
        <v>71</v>
      </c>
      <c r="AY606" s="165" t="s">
        <v>123</v>
      </c>
    </row>
    <row r="607" spans="2:51" s="12" customFormat="1" ht="22.5" customHeight="1">
      <c r="B607" s="164"/>
      <c r="D607" s="155" t="s">
        <v>134</v>
      </c>
      <c r="E607" s="165" t="s">
        <v>3</v>
      </c>
      <c r="F607" s="166" t="s">
        <v>252</v>
      </c>
      <c r="H607" s="167">
        <v>8.99</v>
      </c>
      <c r="L607" s="164"/>
      <c r="M607" s="168"/>
      <c r="N607" s="169"/>
      <c r="O607" s="169"/>
      <c r="P607" s="169"/>
      <c r="Q607" s="169"/>
      <c r="R607" s="169"/>
      <c r="S607" s="169"/>
      <c r="T607" s="170"/>
      <c r="AT607" s="165" t="s">
        <v>134</v>
      </c>
      <c r="AU607" s="165" t="s">
        <v>78</v>
      </c>
      <c r="AV607" s="12" t="s">
        <v>78</v>
      </c>
      <c r="AW607" s="12" t="s">
        <v>35</v>
      </c>
      <c r="AX607" s="12" t="s">
        <v>71</v>
      </c>
      <c r="AY607" s="165" t="s">
        <v>123</v>
      </c>
    </row>
    <row r="608" spans="2:51" s="11" customFormat="1" ht="22.5" customHeight="1">
      <c r="B608" s="157"/>
      <c r="D608" s="155" t="s">
        <v>134</v>
      </c>
      <c r="E608" s="158" t="s">
        <v>3</v>
      </c>
      <c r="F608" s="159" t="s">
        <v>253</v>
      </c>
      <c r="H608" s="160" t="s">
        <v>3</v>
      </c>
      <c r="L608" s="164"/>
      <c r="M608" s="168"/>
      <c r="N608" s="169"/>
      <c r="O608" s="169"/>
      <c r="P608" s="169"/>
      <c r="Q608" s="169"/>
      <c r="R608" s="169"/>
      <c r="S608" s="169"/>
      <c r="T608" s="170"/>
      <c r="U608" s="12"/>
      <c r="V608" s="12"/>
      <c r="W608" s="12"/>
      <c r="AT608" s="160" t="s">
        <v>134</v>
      </c>
      <c r="AU608" s="160" t="s">
        <v>78</v>
      </c>
      <c r="AV608" s="11" t="s">
        <v>20</v>
      </c>
      <c r="AW608" s="11" t="s">
        <v>35</v>
      </c>
      <c r="AX608" s="11" t="s">
        <v>71</v>
      </c>
      <c r="AY608" s="160" t="s">
        <v>123</v>
      </c>
    </row>
    <row r="609" spans="2:51" s="11" customFormat="1" ht="22.5" customHeight="1">
      <c r="B609" s="157"/>
      <c r="D609" s="155" t="s">
        <v>134</v>
      </c>
      <c r="E609" s="158" t="s">
        <v>3</v>
      </c>
      <c r="F609" s="159" t="s">
        <v>246</v>
      </c>
      <c r="H609" s="160" t="s">
        <v>3</v>
      </c>
      <c r="L609" s="157"/>
      <c r="M609" s="161"/>
      <c r="N609" s="162"/>
      <c r="O609" s="162"/>
      <c r="P609" s="162"/>
      <c r="Q609" s="162"/>
      <c r="R609" s="162"/>
      <c r="S609" s="162"/>
      <c r="T609" s="163"/>
      <c r="AT609" s="160" t="s">
        <v>134</v>
      </c>
      <c r="AU609" s="160" t="s">
        <v>78</v>
      </c>
      <c r="AV609" s="11" t="s">
        <v>20</v>
      </c>
      <c r="AW609" s="11" t="s">
        <v>35</v>
      </c>
      <c r="AX609" s="11" t="s">
        <v>71</v>
      </c>
      <c r="AY609" s="160" t="s">
        <v>123</v>
      </c>
    </row>
    <row r="610" spans="2:51" s="12" customFormat="1" ht="22.5" customHeight="1">
      <c r="B610" s="164"/>
      <c r="D610" s="155" t="s">
        <v>134</v>
      </c>
      <c r="E610" s="165" t="s">
        <v>3</v>
      </c>
      <c r="F610" s="166" t="s">
        <v>254</v>
      </c>
      <c r="H610" s="167">
        <v>165.952</v>
      </c>
      <c r="L610" s="164"/>
      <c r="M610" s="168"/>
      <c r="N610" s="169"/>
      <c r="O610" s="169"/>
      <c r="P610" s="169"/>
      <c r="Q610" s="169"/>
      <c r="R610" s="169"/>
      <c r="S610" s="169"/>
      <c r="T610" s="170"/>
      <c r="AT610" s="165" t="s">
        <v>134</v>
      </c>
      <c r="AU610" s="165" t="s">
        <v>78</v>
      </c>
      <c r="AV610" s="12" t="s">
        <v>78</v>
      </c>
      <c r="AW610" s="12" t="s">
        <v>35</v>
      </c>
      <c r="AX610" s="12" t="s">
        <v>71</v>
      </c>
      <c r="AY610" s="165" t="s">
        <v>123</v>
      </c>
    </row>
    <row r="611" spans="2:51" s="11" customFormat="1" ht="22.5" customHeight="1">
      <c r="B611" s="157"/>
      <c r="D611" s="155" t="s">
        <v>134</v>
      </c>
      <c r="E611" s="158" t="s">
        <v>3</v>
      </c>
      <c r="F611" s="159" t="s">
        <v>250</v>
      </c>
      <c r="H611" s="160" t="s">
        <v>3</v>
      </c>
      <c r="L611" s="164"/>
      <c r="M611" s="168"/>
      <c r="N611" s="169"/>
      <c r="O611" s="169"/>
      <c r="P611" s="169"/>
      <c r="Q611" s="169"/>
      <c r="R611" s="169"/>
      <c r="S611" s="169"/>
      <c r="T611" s="170"/>
      <c r="U611" s="12"/>
      <c r="V611" s="12"/>
      <c r="W611" s="12"/>
      <c r="AT611" s="160" t="s">
        <v>134</v>
      </c>
      <c r="AU611" s="160" t="s">
        <v>78</v>
      </c>
      <c r="AV611" s="11" t="s">
        <v>20</v>
      </c>
      <c r="AW611" s="11" t="s">
        <v>35</v>
      </c>
      <c r="AX611" s="11" t="s">
        <v>71</v>
      </c>
      <c r="AY611" s="160" t="s">
        <v>123</v>
      </c>
    </row>
    <row r="612" spans="2:51" s="12" customFormat="1" ht="22.5" customHeight="1">
      <c r="B612" s="164"/>
      <c r="D612" s="155" t="s">
        <v>134</v>
      </c>
      <c r="E612" s="165" t="s">
        <v>3</v>
      </c>
      <c r="F612" s="166" t="s">
        <v>255</v>
      </c>
      <c r="H612" s="167">
        <v>22.592</v>
      </c>
      <c r="L612" s="164"/>
      <c r="M612" s="168"/>
      <c r="N612" s="169"/>
      <c r="O612" s="169"/>
      <c r="P612" s="169"/>
      <c r="Q612" s="169"/>
      <c r="R612" s="169"/>
      <c r="S612" s="169"/>
      <c r="T612" s="170"/>
      <c r="AT612" s="165" t="s">
        <v>134</v>
      </c>
      <c r="AU612" s="165" t="s">
        <v>78</v>
      </c>
      <c r="AV612" s="12" t="s">
        <v>78</v>
      </c>
      <c r="AW612" s="12" t="s">
        <v>35</v>
      </c>
      <c r="AX612" s="12" t="s">
        <v>71</v>
      </c>
      <c r="AY612" s="165" t="s">
        <v>123</v>
      </c>
    </row>
    <row r="613" spans="2:51" s="11" customFormat="1" ht="22.5" customHeight="1">
      <c r="B613" s="157"/>
      <c r="D613" s="155" t="s">
        <v>134</v>
      </c>
      <c r="E613" s="158" t="s">
        <v>3</v>
      </c>
      <c r="F613" s="159" t="s">
        <v>256</v>
      </c>
      <c r="H613" s="160" t="s">
        <v>3</v>
      </c>
      <c r="L613" s="164"/>
      <c r="M613" s="168"/>
      <c r="N613" s="169"/>
      <c r="O613" s="169"/>
      <c r="P613" s="169"/>
      <c r="Q613" s="169"/>
      <c r="R613" s="169"/>
      <c r="S613" s="169"/>
      <c r="T613" s="170"/>
      <c r="U613" s="12"/>
      <c r="V613" s="12"/>
      <c r="W613" s="12"/>
      <c r="AT613" s="160" t="s">
        <v>134</v>
      </c>
      <c r="AU613" s="160" t="s">
        <v>78</v>
      </c>
      <c r="AV613" s="11" t="s">
        <v>20</v>
      </c>
      <c r="AW613" s="11" t="s">
        <v>35</v>
      </c>
      <c r="AX613" s="11" t="s">
        <v>71</v>
      </c>
      <c r="AY613" s="160" t="s">
        <v>123</v>
      </c>
    </row>
    <row r="614" spans="2:51" s="11" customFormat="1" ht="22.5" customHeight="1">
      <c r="B614" s="157"/>
      <c r="D614" s="155" t="s">
        <v>134</v>
      </c>
      <c r="E614" s="158" t="s">
        <v>3</v>
      </c>
      <c r="F614" s="159" t="s">
        <v>246</v>
      </c>
      <c r="H614" s="160" t="s">
        <v>3</v>
      </c>
      <c r="L614" s="157"/>
      <c r="M614" s="161"/>
      <c r="N614" s="162"/>
      <c r="O614" s="162"/>
      <c r="P614" s="162"/>
      <c r="Q614" s="162"/>
      <c r="R614" s="162"/>
      <c r="S614" s="162"/>
      <c r="T614" s="163"/>
      <c r="AT614" s="160" t="s">
        <v>134</v>
      </c>
      <c r="AU614" s="160" t="s">
        <v>78</v>
      </c>
      <c r="AV614" s="11" t="s">
        <v>20</v>
      </c>
      <c r="AW614" s="11" t="s">
        <v>35</v>
      </c>
      <c r="AX614" s="11" t="s">
        <v>71</v>
      </c>
      <c r="AY614" s="160" t="s">
        <v>123</v>
      </c>
    </row>
    <row r="615" spans="2:51" s="12" customFormat="1" ht="22.5" customHeight="1">
      <c r="B615" s="164"/>
      <c r="D615" s="155" t="s">
        <v>134</v>
      </c>
      <c r="E615" s="165" t="s">
        <v>3</v>
      </c>
      <c r="F615" s="166" t="s">
        <v>257</v>
      </c>
      <c r="H615" s="167">
        <v>110.72</v>
      </c>
      <c r="L615" s="157"/>
      <c r="M615" s="161"/>
      <c r="N615" s="162"/>
      <c r="O615" s="162"/>
      <c r="P615" s="162"/>
      <c r="Q615" s="162"/>
      <c r="R615" s="162"/>
      <c r="S615" s="162"/>
      <c r="T615" s="163"/>
      <c r="U615" s="11"/>
      <c r="V615" s="11"/>
      <c r="W615" s="11"/>
      <c r="AT615" s="165" t="s">
        <v>134</v>
      </c>
      <c r="AU615" s="165" t="s">
        <v>78</v>
      </c>
      <c r="AV615" s="12" t="s">
        <v>78</v>
      </c>
      <c r="AW615" s="12" t="s">
        <v>35</v>
      </c>
      <c r="AX615" s="12" t="s">
        <v>71</v>
      </c>
      <c r="AY615" s="165" t="s">
        <v>123</v>
      </c>
    </row>
    <row r="616" spans="2:51" s="12" customFormat="1" ht="22.5" customHeight="1">
      <c r="B616" s="164"/>
      <c r="D616" s="155" t="s">
        <v>134</v>
      </c>
      <c r="E616" s="165" t="s">
        <v>3</v>
      </c>
      <c r="F616" s="166" t="s">
        <v>258</v>
      </c>
      <c r="H616" s="167">
        <v>8.65</v>
      </c>
      <c r="L616" s="164"/>
      <c r="M616" s="168"/>
      <c r="N616" s="169"/>
      <c r="O616" s="169"/>
      <c r="P616" s="169"/>
      <c r="Q616" s="169"/>
      <c r="R616" s="169"/>
      <c r="S616" s="169"/>
      <c r="T616" s="170"/>
      <c r="AT616" s="165" t="s">
        <v>134</v>
      </c>
      <c r="AU616" s="165" t="s">
        <v>78</v>
      </c>
      <c r="AV616" s="12" t="s">
        <v>78</v>
      </c>
      <c r="AW616" s="12" t="s">
        <v>35</v>
      </c>
      <c r="AX616" s="12" t="s">
        <v>71</v>
      </c>
      <c r="AY616" s="165" t="s">
        <v>123</v>
      </c>
    </row>
    <row r="617" spans="2:51" s="12" customFormat="1" ht="22.5" customHeight="1">
      <c r="B617" s="164"/>
      <c r="D617" s="155" t="s">
        <v>134</v>
      </c>
      <c r="E617" s="165" t="s">
        <v>3</v>
      </c>
      <c r="F617" s="166" t="s">
        <v>259</v>
      </c>
      <c r="H617" s="167">
        <v>17.385</v>
      </c>
      <c r="L617" s="157"/>
      <c r="M617" s="161"/>
      <c r="N617" s="162"/>
      <c r="O617" s="162"/>
      <c r="P617" s="162"/>
      <c r="Q617" s="162"/>
      <c r="R617" s="162"/>
      <c r="S617" s="162"/>
      <c r="T617" s="163"/>
      <c r="U617" s="11"/>
      <c r="V617" s="11"/>
      <c r="W617" s="11"/>
      <c r="AT617" s="165" t="s">
        <v>134</v>
      </c>
      <c r="AU617" s="165" t="s">
        <v>78</v>
      </c>
      <c r="AV617" s="12" t="s">
        <v>78</v>
      </c>
      <c r="AW617" s="12" t="s">
        <v>35</v>
      </c>
      <c r="AX617" s="12" t="s">
        <v>71</v>
      </c>
      <c r="AY617" s="165" t="s">
        <v>123</v>
      </c>
    </row>
    <row r="618" spans="2:51" s="11" customFormat="1" ht="22.5" customHeight="1">
      <c r="B618" s="157"/>
      <c r="D618" s="155" t="s">
        <v>134</v>
      </c>
      <c r="E618" s="158" t="s">
        <v>3</v>
      </c>
      <c r="F618" s="159" t="s">
        <v>250</v>
      </c>
      <c r="H618" s="160" t="s">
        <v>3</v>
      </c>
      <c r="L618" s="164"/>
      <c r="M618" s="168"/>
      <c r="N618" s="169"/>
      <c r="O618" s="169"/>
      <c r="P618" s="169"/>
      <c r="Q618" s="169"/>
      <c r="R618" s="169"/>
      <c r="S618" s="169"/>
      <c r="T618" s="170"/>
      <c r="U618" s="12"/>
      <c r="V618" s="12"/>
      <c r="W618" s="12"/>
      <c r="AT618" s="160" t="s">
        <v>134</v>
      </c>
      <c r="AU618" s="160" t="s">
        <v>78</v>
      </c>
      <c r="AV618" s="11" t="s">
        <v>20</v>
      </c>
      <c r="AW618" s="11" t="s">
        <v>35</v>
      </c>
      <c r="AX618" s="11" t="s">
        <v>71</v>
      </c>
      <c r="AY618" s="160" t="s">
        <v>123</v>
      </c>
    </row>
    <row r="619" spans="2:51" s="12" customFormat="1" ht="22.5" customHeight="1">
      <c r="B619" s="164"/>
      <c r="D619" s="155" t="s">
        <v>134</v>
      </c>
      <c r="E619" s="165" t="s">
        <v>3</v>
      </c>
      <c r="F619" s="166" t="s">
        <v>260</v>
      </c>
      <c r="H619" s="167">
        <v>8.576</v>
      </c>
      <c r="L619" s="157"/>
      <c r="M619" s="161"/>
      <c r="N619" s="162"/>
      <c r="O619" s="162"/>
      <c r="P619" s="162"/>
      <c r="Q619" s="162"/>
      <c r="R619" s="162"/>
      <c r="S619" s="162"/>
      <c r="T619" s="163"/>
      <c r="U619" s="11"/>
      <c r="V619" s="11"/>
      <c r="W619" s="11"/>
      <c r="AT619" s="165" t="s">
        <v>134</v>
      </c>
      <c r="AU619" s="165" t="s">
        <v>78</v>
      </c>
      <c r="AV619" s="12" t="s">
        <v>78</v>
      </c>
      <c r="AW619" s="12" t="s">
        <v>35</v>
      </c>
      <c r="AX619" s="12" t="s">
        <v>71</v>
      </c>
      <c r="AY619" s="165" t="s">
        <v>123</v>
      </c>
    </row>
    <row r="620" spans="2:51" s="12" customFormat="1" ht="22.5" customHeight="1">
      <c r="B620" s="164"/>
      <c r="D620" s="155" t="s">
        <v>134</v>
      </c>
      <c r="E620" s="165" t="s">
        <v>3</v>
      </c>
      <c r="F620" s="166" t="s">
        <v>261</v>
      </c>
      <c r="H620" s="167">
        <v>0.7</v>
      </c>
      <c r="L620" s="164"/>
      <c r="M620" s="168"/>
      <c r="N620" s="169"/>
      <c r="O620" s="169"/>
      <c r="P620" s="169"/>
      <c r="Q620" s="169"/>
      <c r="R620" s="169"/>
      <c r="S620" s="169"/>
      <c r="T620" s="170"/>
      <c r="AT620" s="165" t="s">
        <v>134</v>
      </c>
      <c r="AU620" s="165" t="s">
        <v>78</v>
      </c>
      <c r="AV620" s="12" t="s">
        <v>78</v>
      </c>
      <c r="AW620" s="12" t="s">
        <v>35</v>
      </c>
      <c r="AX620" s="12" t="s">
        <v>71</v>
      </c>
      <c r="AY620" s="165" t="s">
        <v>123</v>
      </c>
    </row>
    <row r="621" spans="2:51" s="12" customFormat="1" ht="22.5" customHeight="1">
      <c r="B621" s="164"/>
      <c r="D621" s="155" t="s">
        <v>134</v>
      </c>
      <c r="E621" s="165" t="s">
        <v>3</v>
      </c>
      <c r="F621" s="166" t="s">
        <v>262</v>
      </c>
      <c r="H621" s="167">
        <v>1.8</v>
      </c>
      <c r="L621" s="171"/>
      <c r="M621" s="175"/>
      <c r="N621" s="176"/>
      <c r="O621" s="176"/>
      <c r="P621" s="176"/>
      <c r="Q621" s="176"/>
      <c r="R621" s="176"/>
      <c r="S621" s="176"/>
      <c r="T621" s="177"/>
      <c r="U621" s="13"/>
      <c r="V621" s="13"/>
      <c r="W621" s="13"/>
      <c r="AT621" s="165" t="s">
        <v>134</v>
      </c>
      <c r="AU621" s="165" t="s">
        <v>78</v>
      </c>
      <c r="AV621" s="12" t="s">
        <v>78</v>
      </c>
      <c r="AW621" s="12" t="s">
        <v>35</v>
      </c>
      <c r="AX621" s="12" t="s">
        <v>71</v>
      </c>
      <c r="AY621" s="165" t="s">
        <v>123</v>
      </c>
    </row>
    <row r="622" spans="2:51" s="11" customFormat="1" ht="22.5" customHeight="1">
      <c r="B622" s="157"/>
      <c r="D622" s="155" t="s">
        <v>134</v>
      </c>
      <c r="E622" s="158" t="s">
        <v>3</v>
      </c>
      <c r="F622" s="159" t="s">
        <v>263</v>
      </c>
      <c r="H622" s="160" t="s">
        <v>3</v>
      </c>
      <c r="L622" s="157"/>
      <c r="M622" s="161"/>
      <c r="N622" s="162"/>
      <c r="O622" s="162"/>
      <c r="P622" s="162"/>
      <c r="Q622" s="162"/>
      <c r="R622" s="162"/>
      <c r="S622" s="162"/>
      <c r="T622" s="163"/>
      <c r="AT622" s="160" t="s">
        <v>134</v>
      </c>
      <c r="AU622" s="160" t="s">
        <v>78</v>
      </c>
      <c r="AV622" s="11" t="s">
        <v>20</v>
      </c>
      <c r="AW622" s="11" t="s">
        <v>35</v>
      </c>
      <c r="AX622" s="11" t="s">
        <v>71</v>
      </c>
      <c r="AY622" s="160" t="s">
        <v>123</v>
      </c>
    </row>
    <row r="623" spans="2:51" s="12" customFormat="1" ht="22.5" customHeight="1">
      <c r="B623" s="164"/>
      <c r="D623" s="155" t="s">
        <v>134</v>
      </c>
      <c r="E623" s="165" t="s">
        <v>3</v>
      </c>
      <c r="F623" s="166" t="s">
        <v>264</v>
      </c>
      <c r="H623" s="167">
        <v>43.84</v>
      </c>
      <c r="L623" s="164"/>
      <c r="M623" s="168"/>
      <c r="N623" s="169"/>
      <c r="O623" s="169"/>
      <c r="P623" s="169"/>
      <c r="Q623" s="169"/>
      <c r="R623" s="169"/>
      <c r="S623" s="169"/>
      <c r="T623" s="170"/>
      <c r="AT623" s="165" t="s">
        <v>134</v>
      </c>
      <c r="AU623" s="165" t="s">
        <v>78</v>
      </c>
      <c r="AV623" s="12" t="s">
        <v>78</v>
      </c>
      <c r="AW623" s="12" t="s">
        <v>35</v>
      </c>
      <c r="AX623" s="12" t="s">
        <v>71</v>
      </c>
      <c r="AY623" s="165" t="s">
        <v>123</v>
      </c>
    </row>
    <row r="624" spans="2:51" s="12" customFormat="1" ht="22.5" customHeight="1">
      <c r="B624" s="164"/>
      <c r="D624" s="155" t="s">
        <v>134</v>
      </c>
      <c r="E624" s="165" t="s">
        <v>3</v>
      </c>
      <c r="F624" s="166" t="s">
        <v>265</v>
      </c>
      <c r="H624" s="167">
        <v>9.38</v>
      </c>
      <c r="L624" s="171"/>
      <c r="M624" s="175"/>
      <c r="N624" s="176"/>
      <c r="O624" s="176"/>
      <c r="P624" s="176"/>
      <c r="Q624" s="176"/>
      <c r="R624" s="176"/>
      <c r="S624" s="176"/>
      <c r="T624" s="177"/>
      <c r="U624" s="13"/>
      <c r="V624" s="13"/>
      <c r="W624" s="13"/>
      <c r="AT624" s="165" t="s">
        <v>134</v>
      </c>
      <c r="AU624" s="165" t="s">
        <v>78</v>
      </c>
      <c r="AV624" s="12" t="s">
        <v>78</v>
      </c>
      <c r="AW624" s="12" t="s">
        <v>35</v>
      </c>
      <c r="AX624" s="12" t="s">
        <v>71</v>
      </c>
      <c r="AY624" s="165" t="s">
        <v>123</v>
      </c>
    </row>
    <row r="625" spans="2:51" s="12" customFormat="1" ht="22.5" customHeight="1">
      <c r="B625" s="164"/>
      <c r="D625" s="155" t="s">
        <v>134</v>
      </c>
      <c r="E625" s="165" t="s">
        <v>3</v>
      </c>
      <c r="F625" s="166" t="s">
        <v>266</v>
      </c>
      <c r="H625" s="167">
        <v>10.35</v>
      </c>
      <c r="L625" s="157"/>
      <c r="M625" s="161"/>
      <c r="N625" s="162"/>
      <c r="O625" s="162"/>
      <c r="P625" s="162"/>
      <c r="Q625" s="162"/>
      <c r="R625" s="162"/>
      <c r="S625" s="162"/>
      <c r="T625" s="163"/>
      <c r="U625" s="11"/>
      <c r="V625" s="11"/>
      <c r="W625" s="11"/>
      <c r="AT625" s="165" t="s">
        <v>134</v>
      </c>
      <c r="AU625" s="165" t="s">
        <v>78</v>
      </c>
      <c r="AV625" s="12" t="s">
        <v>78</v>
      </c>
      <c r="AW625" s="12" t="s">
        <v>35</v>
      </c>
      <c r="AX625" s="12" t="s">
        <v>71</v>
      </c>
      <c r="AY625" s="165" t="s">
        <v>123</v>
      </c>
    </row>
    <row r="626" spans="2:51" s="12" customFormat="1" ht="22.5" customHeight="1">
      <c r="B626" s="164"/>
      <c r="D626" s="155" t="s">
        <v>134</v>
      </c>
      <c r="E626" s="165" t="s">
        <v>3</v>
      </c>
      <c r="F626" s="166" t="s">
        <v>262</v>
      </c>
      <c r="H626" s="167">
        <v>1.8</v>
      </c>
      <c r="L626" s="157"/>
      <c r="M626" s="161"/>
      <c r="N626" s="162"/>
      <c r="O626" s="162"/>
      <c r="P626" s="162"/>
      <c r="Q626" s="162"/>
      <c r="R626" s="162"/>
      <c r="S626" s="162"/>
      <c r="T626" s="163"/>
      <c r="U626" s="11"/>
      <c r="V626" s="11"/>
      <c r="W626" s="11"/>
      <c r="AT626" s="165" t="s">
        <v>134</v>
      </c>
      <c r="AU626" s="165" t="s">
        <v>78</v>
      </c>
      <c r="AV626" s="12" t="s">
        <v>78</v>
      </c>
      <c r="AW626" s="12" t="s">
        <v>35</v>
      </c>
      <c r="AX626" s="12" t="s">
        <v>71</v>
      </c>
      <c r="AY626" s="165" t="s">
        <v>123</v>
      </c>
    </row>
    <row r="627" spans="2:51" s="11" customFormat="1" ht="22.5" customHeight="1">
      <c r="B627" s="157"/>
      <c r="D627" s="155" t="s">
        <v>134</v>
      </c>
      <c r="E627" s="158" t="s">
        <v>3</v>
      </c>
      <c r="F627" s="159" t="s">
        <v>267</v>
      </c>
      <c r="H627" s="160" t="s">
        <v>3</v>
      </c>
      <c r="L627" s="157"/>
      <c r="M627" s="161"/>
      <c r="N627" s="162"/>
      <c r="O627" s="162"/>
      <c r="P627" s="162"/>
      <c r="Q627" s="162"/>
      <c r="R627" s="162"/>
      <c r="S627" s="162"/>
      <c r="T627" s="163"/>
      <c r="AT627" s="160" t="s">
        <v>134</v>
      </c>
      <c r="AU627" s="160" t="s">
        <v>78</v>
      </c>
      <c r="AV627" s="11" t="s">
        <v>20</v>
      </c>
      <c r="AW627" s="11" t="s">
        <v>35</v>
      </c>
      <c r="AX627" s="11" t="s">
        <v>71</v>
      </c>
      <c r="AY627" s="160" t="s">
        <v>123</v>
      </c>
    </row>
    <row r="628" spans="2:51" s="11" customFormat="1" ht="22.5" customHeight="1">
      <c r="B628" s="157"/>
      <c r="D628" s="155" t="s">
        <v>134</v>
      </c>
      <c r="E628" s="158" t="s">
        <v>3</v>
      </c>
      <c r="F628" s="159" t="s">
        <v>246</v>
      </c>
      <c r="H628" s="160" t="s">
        <v>3</v>
      </c>
      <c r="L628" s="157"/>
      <c r="M628" s="161"/>
      <c r="N628" s="162"/>
      <c r="O628" s="162"/>
      <c r="P628" s="162"/>
      <c r="Q628" s="162"/>
      <c r="R628" s="162"/>
      <c r="S628" s="162"/>
      <c r="T628" s="163"/>
      <c r="AT628" s="160" t="s">
        <v>134</v>
      </c>
      <c r="AU628" s="160" t="s">
        <v>78</v>
      </c>
      <c r="AV628" s="11" t="s">
        <v>20</v>
      </c>
      <c r="AW628" s="11" t="s">
        <v>35</v>
      </c>
      <c r="AX628" s="11" t="s">
        <v>71</v>
      </c>
      <c r="AY628" s="160" t="s">
        <v>123</v>
      </c>
    </row>
    <row r="629" spans="2:51" s="12" customFormat="1" ht="22.5" customHeight="1">
      <c r="B629" s="164"/>
      <c r="D629" s="155" t="s">
        <v>134</v>
      </c>
      <c r="E629" s="165" t="s">
        <v>3</v>
      </c>
      <c r="F629" s="166" t="s">
        <v>268</v>
      </c>
      <c r="H629" s="167">
        <v>23.488</v>
      </c>
      <c r="L629" s="164"/>
      <c r="M629" s="168"/>
      <c r="N629" s="169"/>
      <c r="O629" s="169"/>
      <c r="P629" s="169"/>
      <c r="Q629" s="169"/>
      <c r="R629" s="169"/>
      <c r="S629" s="169"/>
      <c r="T629" s="170"/>
      <c r="AT629" s="165" t="s">
        <v>134</v>
      </c>
      <c r="AU629" s="165" t="s">
        <v>78</v>
      </c>
      <c r="AV629" s="12" t="s">
        <v>78</v>
      </c>
      <c r="AW629" s="12" t="s">
        <v>35</v>
      </c>
      <c r="AX629" s="12" t="s">
        <v>71</v>
      </c>
      <c r="AY629" s="165" t="s">
        <v>123</v>
      </c>
    </row>
    <row r="630" spans="2:51" s="11" customFormat="1" ht="22.5" customHeight="1">
      <c r="B630" s="157"/>
      <c r="D630" s="155" t="s">
        <v>134</v>
      </c>
      <c r="E630" s="158" t="s">
        <v>3</v>
      </c>
      <c r="F630" s="159" t="s">
        <v>250</v>
      </c>
      <c r="H630" s="160" t="s">
        <v>3</v>
      </c>
      <c r="L630" s="157"/>
      <c r="M630" s="161"/>
      <c r="N630" s="162"/>
      <c r="O630" s="162"/>
      <c r="P630" s="162"/>
      <c r="Q630" s="162"/>
      <c r="R630" s="162"/>
      <c r="S630" s="162"/>
      <c r="T630" s="163"/>
      <c r="AT630" s="160" t="s">
        <v>134</v>
      </c>
      <c r="AU630" s="160" t="s">
        <v>78</v>
      </c>
      <c r="AV630" s="11" t="s">
        <v>20</v>
      </c>
      <c r="AW630" s="11" t="s">
        <v>35</v>
      </c>
      <c r="AX630" s="11" t="s">
        <v>71</v>
      </c>
      <c r="AY630" s="160" t="s">
        <v>123</v>
      </c>
    </row>
    <row r="631" spans="2:51" s="12" customFormat="1" ht="22.5" customHeight="1">
      <c r="B631" s="164"/>
      <c r="D631" s="155" t="s">
        <v>134</v>
      </c>
      <c r="E631" s="165" t="s">
        <v>3</v>
      </c>
      <c r="F631" s="166" t="s">
        <v>269</v>
      </c>
      <c r="H631" s="167">
        <v>119.744</v>
      </c>
      <c r="L631" s="164"/>
      <c r="M631" s="168"/>
      <c r="N631" s="169"/>
      <c r="O631" s="169"/>
      <c r="P631" s="169"/>
      <c r="Q631" s="169"/>
      <c r="R631" s="169"/>
      <c r="S631" s="169"/>
      <c r="T631" s="170"/>
      <c r="AT631" s="165" t="s">
        <v>134</v>
      </c>
      <c r="AU631" s="165" t="s">
        <v>78</v>
      </c>
      <c r="AV631" s="12" t="s">
        <v>78</v>
      </c>
      <c r="AW631" s="12" t="s">
        <v>35</v>
      </c>
      <c r="AX631" s="12" t="s">
        <v>71</v>
      </c>
      <c r="AY631" s="165" t="s">
        <v>123</v>
      </c>
    </row>
    <row r="632" spans="2:51" s="11" customFormat="1" ht="22.5" customHeight="1">
      <c r="B632" s="157"/>
      <c r="D632" s="155" t="s">
        <v>134</v>
      </c>
      <c r="E632" s="158" t="s">
        <v>3</v>
      </c>
      <c r="F632" s="159" t="s">
        <v>263</v>
      </c>
      <c r="H632" s="160" t="s">
        <v>3</v>
      </c>
      <c r="L632" s="157"/>
      <c r="M632" s="161"/>
      <c r="N632" s="162"/>
      <c r="O632" s="162"/>
      <c r="P632" s="162"/>
      <c r="Q632" s="162"/>
      <c r="R632" s="162"/>
      <c r="S632" s="162"/>
      <c r="T632" s="163"/>
      <c r="AT632" s="160" t="s">
        <v>134</v>
      </c>
      <c r="AU632" s="160" t="s">
        <v>78</v>
      </c>
      <c r="AV632" s="11" t="s">
        <v>20</v>
      </c>
      <c r="AW632" s="11" t="s">
        <v>35</v>
      </c>
      <c r="AX632" s="11" t="s">
        <v>71</v>
      </c>
      <c r="AY632" s="160" t="s">
        <v>123</v>
      </c>
    </row>
    <row r="633" spans="2:51" s="12" customFormat="1" ht="22.5" customHeight="1">
      <c r="B633" s="164"/>
      <c r="D633" s="155" t="s">
        <v>134</v>
      </c>
      <c r="E633" s="165" t="s">
        <v>3</v>
      </c>
      <c r="F633" s="166" t="s">
        <v>270</v>
      </c>
      <c r="H633" s="167">
        <v>59.926</v>
      </c>
      <c r="L633" s="164"/>
      <c r="M633" s="168"/>
      <c r="N633" s="169"/>
      <c r="O633" s="169"/>
      <c r="P633" s="169"/>
      <c r="Q633" s="169"/>
      <c r="R633" s="169"/>
      <c r="S633" s="169"/>
      <c r="T633" s="170"/>
      <c r="AT633" s="165" t="s">
        <v>134</v>
      </c>
      <c r="AU633" s="165" t="s">
        <v>78</v>
      </c>
      <c r="AV633" s="12" t="s">
        <v>78</v>
      </c>
      <c r="AW633" s="12" t="s">
        <v>35</v>
      </c>
      <c r="AX633" s="12" t="s">
        <v>71</v>
      </c>
      <c r="AY633" s="165" t="s">
        <v>123</v>
      </c>
    </row>
    <row r="634" spans="2:51" s="13" customFormat="1" ht="22.5" customHeight="1">
      <c r="B634" s="171"/>
      <c r="D634" s="155" t="s">
        <v>134</v>
      </c>
      <c r="E634" s="172" t="s">
        <v>3</v>
      </c>
      <c r="F634" s="173" t="s">
        <v>138</v>
      </c>
      <c r="H634" s="174">
        <v>758.815</v>
      </c>
      <c r="L634" s="157"/>
      <c r="M634" s="161"/>
      <c r="N634" s="162"/>
      <c r="O634" s="162"/>
      <c r="P634" s="162"/>
      <c r="Q634" s="162"/>
      <c r="R634" s="162"/>
      <c r="S634" s="162"/>
      <c r="T634" s="163"/>
      <c r="U634" s="11"/>
      <c r="V634" s="11"/>
      <c r="W634" s="11"/>
      <c r="AT634" s="172" t="s">
        <v>134</v>
      </c>
      <c r="AU634" s="172" t="s">
        <v>78</v>
      </c>
      <c r="AV634" s="13" t="s">
        <v>81</v>
      </c>
      <c r="AW634" s="13" t="s">
        <v>35</v>
      </c>
      <c r="AX634" s="13" t="s">
        <v>71</v>
      </c>
      <c r="AY634" s="172" t="s">
        <v>123</v>
      </c>
    </row>
    <row r="635" spans="2:51" s="11" customFormat="1" ht="22.5" customHeight="1">
      <c r="B635" s="157"/>
      <c r="D635" s="155" t="s">
        <v>134</v>
      </c>
      <c r="E635" s="158" t="s">
        <v>3</v>
      </c>
      <c r="F635" s="159" t="s">
        <v>271</v>
      </c>
      <c r="H635" s="160" t="s">
        <v>3</v>
      </c>
      <c r="L635" s="164"/>
      <c r="M635" s="168"/>
      <c r="N635" s="169"/>
      <c r="O635" s="169"/>
      <c r="P635" s="169"/>
      <c r="Q635" s="169"/>
      <c r="R635" s="169"/>
      <c r="S635" s="169"/>
      <c r="T635" s="170"/>
      <c r="U635" s="12"/>
      <c r="V635" s="12"/>
      <c r="W635" s="12"/>
      <c r="AT635" s="160" t="s">
        <v>134</v>
      </c>
      <c r="AU635" s="160" t="s">
        <v>78</v>
      </c>
      <c r="AV635" s="11" t="s">
        <v>20</v>
      </c>
      <c r="AW635" s="11" t="s">
        <v>35</v>
      </c>
      <c r="AX635" s="11" t="s">
        <v>71</v>
      </c>
      <c r="AY635" s="160" t="s">
        <v>123</v>
      </c>
    </row>
    <row r="636" spans="2:51" s="12" customFormat="1" ht="22.5" customHeight="1">
      <c r="B636" s="164"/>
      <c r="D636" s="155" t="s">
        <v>134</v>
      </c>
      <c r="E636" s="165" t="s">
        <v>3</v>
      </c>
      <c r="F636" s="166" t="s">
        <v>272</v>
      </c>
      <c r="H636" s="167">
        <v>-122.894</v>
      </c>
      <c r="L636" s="157"/>
      <c r="M636" s="161"/>
      <c r="N636" s="162"/>
      <c r="O636" s="162"/>
      <c r="P636" s="162"/>
      <c r="Q636" s="162"/>
      <c r="R636" s="162"/>
      <c r="S636" s="162"/>
      <c r="T636" s="163"/>
      <c r="U636" s="11"/>
      <c r="V636" s="11"/>
      <c r="W636" s="11"/>
      <c r="AT636" s="165" t="s">
        <v>134</v>
      </c>
      <c r="AU636" s="165" t="s">
        <v>78</v>
      </c>
      <c r="AV636" s="12" t="s">
        <v>78</v>
      </c>
      <c r="AW636" s="12" t="s">
        <v>35</v>
      </c>
      <c r="AX636" s="12" t="s">
        <v>71</v>
      </c>
      <c r="AY636" s="165" t="s">
        <v>123</v>
      </c>
    </row>
    <row r="637" spans="2:51" s="13" customFormat="1" ht="22.5" customHeight="1">
      <c r="B637" s="171"/>
      <c r="D637" s="155" t="s">
        <v>134</v>
      </c>
      <c r="E637" s="172" t="s">
        <v>3</v>
      </c>
      <c r="F637" s="173" t="s">
        <v>138</v>
      </c>
      <c r="H637" s="174">
        <v>-122.894</v>
      </c>
      <c r="L637" s="164"/>
      <c r="M637" s="168"/>
      <c r="N637" s="169"/>
      <c r="O637" s="169"/>
      <c r="P637" s="169"/>
      <c r="Q637" s="169"/>
      <c r="R637" s="169"/>
      <c r="S637" s="169"/>
      <c r="T637" s="170"/>
      <c r="U637" s="12"/>
      <c r="V637" s="12"/>
      <c r="W637" s="12"/>
      <c r="AT637" s="172" t="s">
        <v>134</v>
      </c>
      <c r="AU637" s="172" t="s">
        <v>78</v>
      </c>
      <c r="AV637" s="13" t="s">
        <v>81</v>
      </c>
      <c r="AW637" s="13" t="s">
        <v>35</v>
      </c>
      <c r="AX637" s="13" t="s">
        <v>71</v>
      </c>
      <c r="AY637" s="172" t="s">
        <v>123</v>
      </c>
    </row>
    <row r="638" spans="2:51" s="11" customFormat="1" ht="22.5" customHeight="1">
      <c r="B638" s="157"/>
      <c r="D638" s="155" t="s">
        <v>134</v>
      </c>
      <c r="E638" s="158" t="s">
        <v>3</v>
      </c>
      <c r="F638" s="159" t="s">
        <v>273</v>
      </c>
      <c r="H638" s="160" t="s">
        <v>3</v>
      </c>
      <c r="L638" s="157"/>
      <c r="M638" s="161"/>
      <c r="N638" s="162"/>
      <c r="O638" s="162"/>
      <c r="P638" s="162"/>
      <c r="Q638" s="162"/>
      <c r="R638" s="162"/>
      <c r="S638" s="162"/>
      <c r="T638" s="163"/>
      <c r="AT638" s="160" t="s">
        <v>134</v>
      </c>
      <c r="AU638" s="160" t="s">
        <v>78</v>
      </c>
      <c r="AV638" s="11" t="s">
        <v>20</v>
      </c>
      <c r="AW638" s="11" t="s">
        <v>35</v>
      </c>
      <c r="AX638" s="11" t="s">
        <v>71</v>
      </c>
      <c r="AY638" s="160" t="s">
        <v>123</v>
      </c>
    </row>
    <row r="639" spans="2:51" s="11" customFormat="1" ht="22.5" customHeight="1">
      <c r="B639" s="157"/>
      <c r="D639" s="155" t="s">
        <v>134</v>
      </c>
      <c r="E639" s="158" t="s">
        <v>3</v>
      </c>
      <c r="F639" s="159" t="s">
        <v>156</v>
      </c>
      <c r="H639" s="160" t="s">
        <v>3</v>
      </c>
      <c r="L639" s="164"/>
      <c r="M639" s="168"/>
      <c r="N639" s="169"/>
      <c r="O639" s="169"/>
      <c r="P639" s="169"/>
      <c r="Q639" s="169"/>
      <c r="R639" s="169"/>
      <c r="S639" s="169"/>
      <c r="T639" s="170"/>
      <c r="U639" s="12"/>
      <c r="V639" s="12"/>
      <c r="W639" s="12"/>
      <c r="AT639" s="160" t="s">
        <v>134</v>
      </c>
      <c r="AU639" s="160" t="s">
        <v>78</v>
      </c>
      <c r="AV639" s="11" t="s">
        <v>20</v>
      </c>
      <c r="AW639" s="11" t="s">
        <v>35</v>
      </c>
      <c r="AX639" s="11" t="s">
        <v>71</v>
      </c>
      <c r="AY639" s="160" t="s">
        <v>123</v>
      </c>
    </row>
    <row r="640" spans="2:51" s="11" customFormat="1" ht="22.5" customHeight="1">
      <c r="B640" s="157"/>
      <c r="D640" s="155" t="s">
        <v>134</v>
      </c>
      <c r="E640" s="158" t="s">
        <v>3</v>
      </c>
      <c r="F640" s="159" t="s">
        <v>157</v>
      </c>
      <c r="H640" s="160" t="s">
        <v>3</v>
      </c>
      <c r="L640" s="157"/>
      <c r="M640" s="161"/>
      <c r="N640" s="162"/>
      <c r="O640" s="162"/>
      <c r="P640" s="162"/>
      <c r="Q640" s="162"/>
      <c r="R640" s="162"/>
      <c r="S640" s="162"/>
      <c r="T640" s="163"/>
      <c r="AT640" s="160" t="s">
        <v>134</v>
      </c>
      <c r="AU640" s="160" t="s">
        <v>78</v>
      </c>
      <c r="AV640" s="11" t="s">
        <v>20</v>
      </c>
      <c r="AW640" s="11" t="s">
        <v>35</v>
      </c>
      <c r="AX640" s="11" t="s">
        <v>71</v>
      </c>
      <c r="AY640" s="160" t="s">
        <v>123</v>
      </c>
    </row>
    <row r="641" spans="2:51" s="11" customFormat="1" ht="22.5" customHeight="1">
      <c r="B641" s="157"/>
      <c r="D641" s="155" t="s">
        <v>134</v>
      </c>
      <c r="E641" s="158" t="s">
        <v>3</v>
      </c>
      <c r="F641" s="159" t="s">
        <v>158</v>
      </c>
      <c r="H641" s="160" t="s">
        <v>3</v>
      </c>
      <c r="L641" s="164"/>
      <c r="M641" s="168"/>
      <c r="N641" s="169"/>
      <c r="O641" s="169"/>
      <c r="P641" s="169"/>
      <c r="Q641" s="169"/>
      <c r="R641" s="169"/>
      <c r="S641" s="169"/>
      <c r="T641" s="170"/>
      <c r="U641" s="12"/>
      <c r="V641" s="12"/>
      <c r="W641" s="12"/>
      <c r="AT641" s="160" t="s">
        <v>134</v>
      </c>
      <c r="AU641" s="160" t="s">
        <v>78</v>
      </c>
      <c r="AV641" s="11" t="s">
        <v>20</v>
      </c>
      <c r="AW641" s="11" t="s">
        <v>35</v>
      </c>
      <c r="AX641" s="11" t="s">
        <v>71</v>
      </c>
      <c r="AY641" s="160" t="s">
        <v>123</v>
      </c>
    </row>
    <row r="642" spans="2:51" s="12" customFormat="1" ht="22.5" customHeight="1">
      <c r="B642" s="164"/>
      <c r="D642" s="155" t="s">
        <v>134</v>
      </c>
      <c r="E642" s="165" t="s">
        <v>3</v>
      </c>
      <c r="F642" s="166" t="s">
        <v>159</v>
      </c>
      <c r="H642" s="167">
        <v>24.7</v>
      </c>
      <c r="L642" s="157"/>
      <c r="M642" s="161"/>
      <c r="N642" s="162"/>
      <c r="O642" s="162"/>
      <c r="P642" s="162"/>
      <c r="Q642" s="162"/>
      <c r="R642" s="162"/>
      <c r="S642" s="162"/>
      <c r="T642" s="163"/>
      <c r="U642" s="11"/>
      <c r="V642" s="11"/>
      <c r="W642" s="11"/>
      <c r="AT642" s="165" t="s">
        <v>134</v>
      </c>
      <c r="AU642" s="165" t="s">
        <v>78</v>
      </c>
      <c r="AV642" s="12" t="s">
        <v>78</v>
      </c>
      <c r="AW642" s="12" t="s">
        <v>35</v>
      </c>
      <c r="AX642" s="12" t="s">
        <v>71</v>
      </c>
      <c r="AY642" s="165" t="s">
        <v>123</v>
      </c>
    </row>
    <row r="643" spans="2:51" s="11" customFormat="1" ht="22.5" customHeight="1">
      <c r="B643" s="157"/>
      <c r="D643" s="155" t="s">
        <v>134</v>
      </c>
      <c r="E643" s="158" t="s">
        <v>3</v>
      </c>
      <c r="F643" s="159" t="s">
        <v>160</v>
      </c>
      <c r="H643" s="160" t="s">
        <v>3</v>
      </c>
      <c r="L643" s="164"/>
      <c r="M643" s="168"/>
      <c r="N643" s="169"/>
      <c r="O643" s="169"/>
      <c r="P643" s="169"/>
      <c r="Q643" s="169"/>
      <c r="R643" s="169"/>
      <c r="S643" s="169"/>
      <c r="T643" s="170"/>
      <c r="U643" s="12"/>
      <c r="V643" s="12"/>
      <c r="W643" s="12"/>
      <c r="AT643" s="160" t="s">
        <v>134</v>
      </c>
      <c r="AU643" s="160" t="s">
        <v>78</v>
      </c>
      <c r="AV643" s="11" t="s">
        <v>20</v>
      </c>
      <c r="AW643" s="11" t="s">
        <v>35</v>
      </c>
      <c r="AX643" s="11" t="s">
        <v>71</v>
      </c>
      <c r="AY643" s="160" t="s">
        <v>123</v>
      </c>
    </row>
    <row r="644" spans="2:51" s="12" customFormat="1" ht="22.5" customHeight="1">
      <c r="B644" s="164"/>
      <c r="D644" s="155" t="s">
        <v>134</v>
      </c>
      <c r="E644" s="165" t="s">
        <v>3</v>
      </c>
      <c r="F644" s="166" t="s">
        <v>161</v>
      </c>
      <c r="H644" s="167">
        <v>8.204</v>
      </c>
      <c r="L644" s="157"/>
      <c r="M644" s="161"/>
      <c r="N644" s="162"/>
      <c r="O644" s="162"/>
      <c r="P644" s="162"/>
      <c r="Q644" s="162"/>
      <c r="R644" s="162"/>
      <c r="S644" s="162"/>
      <c r="T644" s="163"/>
      <c r="U644" s="11"/>
      <c r="V644" s="11"/>
      <c r="W644" s="11"/>
      <c r="AT644" s="165" t="s">
        <v>134</v>
      </c>
      <c r="AU644" s="165" t="s">
        <v>78</v>
      </c>
      <c r="AV644" s="12" t="s">
        <v>78</v>
      </c>
      <c r="AW644" s="12" t="s">
        <v>35</v>
      </c>
      <c r="AX644" s="12" t="s">
        <v>71</v>
      </c>
      <c r="AY644" s="165" t="s">
        <v>123</v>
      </c>
    </row>
    <row r="645" spans="2:51" s="11" customFormat="1" ht="22.5" customHeight="1">
      <c r="B645" s="157"/>
      <c r="D645" s="155" t="s">
        <v>134</v>
      </c>
      <c r="E645" s="158" t="s">
        <v>3</v>
      </c>
      <c r="F645" s="159" t="s">
        <v>162</v>
      </c>
      <c r="H645" s="160" t="s">
        <v>3</v>
      </c>
      <c r="L645" s="164"/>
      <c r="M645" s="168"/>
      <c r="N645" s="169"/>
      <c r="O645" s="169"/>
      <c r="P645" s="169"/>
      <c r="Q645" s="169"/>
      <c r="R645" s="169"/>
      <c r="S645" s="169"/>
      <c r="T645" s="170"/>
      <c r="U645" s="12"/>
      <c r="V645" s="12"/>
      <c r="W645" s="12"/>
      <c r="AT645" s="160" t="s">
        <v>134</v>
      </c>
      <c r="AU645" s="160" t="s">
        <v>78</v>
      </c>
      <c r="AV645" s="11" t="s">
        <v>20</v>
      </c>
      <c r="AW645" s="11" t="s">
        <v>35</v>
      </c>
      <c r="AX645" s="11" t="s">
        <v>71</v>
      </c>
      <c r="AY645" s="160" t="s">
        <v>123</v>
      </c>
    </row>
    <row r="646" spans="2:51" s="12" customFormat="1" ht="22.5" customHeight="1">
      <c r="B646" s="164"/>
      <c r="D646" s="155" t="s">
        <v>134</v>
      </c>
      <c r="E646" s="165" t="s">
        <v>3</v>
      </c>
      <c r="F646" s="166" t="s">
        <v>163</v>
      </c>
      <c r="H646" s="167">
        <v>1.44</v>
      </c>
      <c r="L646" s="157"/>
      <c r="M646" s="161"/>
      <c r="N646" s="162"/>
      <c r="O646" s="162"/>
      <c r="P646" s="162"/>
      <c r="Q646" s="162"/>
      <c r="R646" s="162"/>
      <c r="S646" s="162"/>
      <c r="T646" s="163"/>
      <c r="U646" s="11"/>
      <c r="V646" s="11"/>
      <c r="W646" s="11"/>
      <c r="AT646" s="165" t="s">
        <v>134</v>
      </c>
      <c r="AU646" s="165" t="s">
        <v>78</v>
      </c>
      <c r="AV646" s="12" t="s">
        <v>78</v>
      </c>
      <c r="AW646" s="12" t="s">
        <v>35</v>
      </c>
      <c r="AX646" s="12" t="s">
        <v>71</v>
      </c>
      <c r="AY646" s="165" t="s">
        <v>123</v>
      </c>
    </row>
    <row r="647" spans="2:51" s="11" customFormat="1" ht="22.5" customHeight="1">
      <c r="B647" s="157"/>
      <c r="D647" s="155" t="s">
        <v>134</v>
      </c>
      <c r="E647" s="158" t="s">
        <v>3</v>
      </c>
      <c r="F647" s="159" t="s">
        <v>164</v>
      </c>
      <c r="H647" s="160" t="s">
        <v>3</v>
      </c>
      <c r="L647" s="164"/>
      <c r="M647" s="168"/>
      <c r="N647" s="169"/>
      <c r="O647" s="169"/>
      <c r="P647" s="169"/>
      <c r="Q647" s="169"/>
      <c r="R647" s="169"/>
      <c r="S647" s="169"/>
      <c r="T647" s="170"/>
      <c r="U647" s="12"/>
      <c r="V647" s="12"/>
      <c r="W647" s="12"/>
      <c r="AT647" s="160" t="s">
        <v>134</v>
      </c>
      <c r="AU647" s="160" t="s">
        <v>78</v>
      </c>
      <c r="AV647" s="11" t="s">
        <v>20</v>
      </c>
      <c r="AW647" s="11" t="s">
        <v>35</v>
      </c>
      <c r="AX647" s="11" t="s">
        <v>71</v>
      </c>
      <c r="AY647" s="160" t="s">
        <v>123</v>
      </c>
    </row>
    <row r="648" spans="2:51" s="12" customFormat="1" ht="22.5" customHeight="1">
      <c r="B648" s="164"/>
      <c r="D648" s="155" t="s">
        <v>134</v>
      </c>
      <c r="E648" s="165" t="s">
        <v>3</v>
      </c>
      <c r="F648" s="166" t="s">
        <v>165</v>
      </c>
      <c r="H648" s="167">
        <v>1.68</v>
      </c>
      <c r="L648" s="157"/>
      <c r="M648" s="161"/>
      <c r="N648" s="162"/>
      <c r="O648" s="162"/>
      <c r="P648" s="162"/>
      <c r="Q648" s="162"/>
      <c r="R648" s="162"/>
      <c r="S648" s="162"/>
      <c r="T648" s="163"/>
      <c r="U648" s="11"/>
      <c r="V648" s="11"/>
      <c r="W648" s="11"/>
      <c r="AT648" s="165" t="s">
        <v>134</v>
      </c>
      <c r="AU648" s="165" t="s">
        <v>78</v>
      </c>
      <c r="AV648" s="12" t="s">
        <v>78</v>
      </c>
      <c r="AW648" s="12" t="s">
        <v>35</v>
      </c>
      <c r="AX648" s="12" t="s">
        <v>71</v>
      </c>
      <c r="AY648" s="165" t="s">
        <v>123</v>
      </c>
    </row>
    <row r="649" spans="2:51" s="11" customFormat="1" ht="22.5" customHeight="1">
      <c r="B649" s="157"/>
      <c r="D649" s="155" t="s">
        <v>134</v>
      </c>
      <c r="E649" s="158" t="s">
        <v>3</v>
      </c>
      <c r="F649" s="159" t="s">
        <v>166</v>
      </c>
      <c r="H649" s="160" t="s">
        <v>3</v>
      </c>
      <c r="L649" s="164"/>
      <c r="M649" s="168"/>
      <c r="N649" s="169"/>
      <c r="O649" s="169"/>
      <c r="P649" s="169"/>
      <c r="Q649" s="169"/>
      <c r="R649" s="169"/>
      <c r="S649" s="169"/>
      <c r="T649" s="170"/>
      <c r="U649" s="12"/>
      <c r="V649" s="12"/>
      <c r="W649" s="12"/>
      <c r="AT649" s="160" t="s">
        <v>134</v>
      </c>
      <c r="AU649" s="160" t="s">
        <v>78</v>
      </c>
      <c r="AV649" s="11" t="s">
        <v>20</v>
      </c>
      <c r="AW649" s="11" t="s">
        <v>35</v>
      </c>
      <c r="AX649" s="11" t="s">
        <v>71</v>
      </c>
      <c r="AY649" s="160" t="s">
        <v>123</v>
      </c>
    </row>
    <row r="650" spans="2:51" s="12" customFormat="1" ht="22.5" customHeight="1">
      <c r="B650" s="164"/>
      <c r="D650" s="155" t="s">
        <v>134</v>
      </c>
      <c r="E650" s="165" t="s">
        <v>3</v>
      </c>
      <c r="F650" s="166" t="s">
        <v>167</v>
      </c>
      <c r="H650" s="167">
        <v>1.836</v>
      </c>
      <c r="L650" s="171"/>
      <c r="M650" s="175"/>
      <c r="N650" s="176"/>
      <c r="O650" s="176"/>
      <c r="P650" s="176"/>
      <c r="Q650" s="176"/>
      <c r="R650" s="176"/>
      <c r="S650" s="176"/>
      <c r="T650" s="177"/>
      <c r="U650" s="13"/>
      <c r="V650" s="13"/>
      <c r="W650" s="13"/>
      <c r="AT650" s="165" t="s">
        <v>134</v>
      </c>
      <c r="AU650" s="165" t="s">
        <v>78</v>
      </c>
      <c r="AV650" s="12" t="s">
        <v>78</v>
      </c>
      <c r="AW650" s="12" t="s">
        <v>35</v>
      </c>
      <c r="AX650" s="12" t="s">
        <v>71</v>
      </c>
      <c r="AY650" s="165" t="s">
        <v>123</v>
      </c>
    </row>
    <row r="651" spans="2:51" s="11" customFormat="1" ht="22.5" customHeight="1">
      <c r="B651" s="157"/>
      <c r="D651" s="155" t="s">
        <v>134</v>
      </c>
      <c r="E651" s="158" t="s">
        <v>3</v>
      </c>
      <c r="F651" s="159" t="s">
        <v>168</v>
      </c>
      <c r="H651" s="160" t="s">
        <v>3</v>
      </c>
      <c r="L651" s="157"/>
      <c r="M651" s="161"/>
      <c r="N651" s="162"/>
      <c r="O651" s="162"/>
      <c r="P651" s="162"/>
      <c r="Q651" s="162"/>
      <c r="R651" s="162"/>
      <c r="S651" s="162"/>
      <c r="T651" s="163"/>
      <c r="AT651" s="160" t="s">
        <v>134</v>
      </c>
      <c r="AU651" s="160" t="s">
        <v>78</v>
      </c>
      <c r="AV651" s="11" t="s">
        <v>20</v>
      </c>
      <c r="AW651" s="11" t="s">
        <v>35</v>
      </c>
      <c r="AX651" s="11" t="s">
        <v>71</v>
      </c>
      <c r="AY651" s="160" t="s">
        <v>123</v>
      </c>
    </row>
    <row r="652" spans="2:51" s="12" customFormat="1" ht="22.5" customHeight="1">
      <c r="B652" s="164"/>
      <c r="D652" s="155" t="s">
        <v>134</v>
      </c>
      <c r="E652" s="165" t="s">
        <v>3</v>
      </c>
      <c r="F652" s="166" t="s">
        <v>169</v>
      </c>
      <c r="H652" s="167">
        <v>1.32</v>
      </c>
      <c r="L652" s="164"/>
      <c r="M652" s="168"/>
      <c r="N652" s="169"/>
      <c r="O652" s="169"/>
      <c r="P652" s="169"/>
      <c r="Q652" s="169"/>
      <c r="R652" s="169"/>
      <c r="S652" s="169"/>
      <c r="T652" s="170"/>
      <c r="AT652" s="165" t="s">
        <v>134</v>
      </c>
      <c r="AU652" s="165" t="s">
        <v>78</v>
      </c>
      <c r="AV652" s="12" t="s">
        <v>78</v>
      </c>
      <c r="AW652" s="12" t="s">
        <v>35</v>
      </c>
      <c r="AX652" s="12" t="s">
        <v>71</v>
      </c>
      <c r="AY652" s="165" t="s">
        <v>123</v>
      </c>
    </row>
    <row r="653" spans="2:51" s="11" customFormat="1" ht="22.5" customHeight="1">
      <c r="B653" s="157"/>
      <c r="D653" s="155" t="s">
        <v>134</v>
      </c>
      <c r="E653" s="158" t="s">
        <v>3</v>
      </c>
      <c r="F653" s="159" t="s">
        <v>170</v>
      </c>
      <c r="H653" s="160" t="s">
        <v>3</v>
      </c>
      <c r="L653" s="164"/>
      <c r="M653" s="168"/>
      <c r="N653" s="169"/>
      <c r="O653" s="169"/>
      <c r="P653" s="169"/>
      <c r="Q653" s="169"/>
      <c r="R653" s="169"/>
      <c r="S653" s="169"/>
      <c r="T653" s="170"/>
      <c r="U653" s="12"/>
      <c r="V653" s="12"/>
      <c r="W653" s="12"/>
      <c r="AT653" s="160" t="s">
        <v>134</v>
      </c>
      <c r="AU653" s="160" t="s">
        <v>78</v>
      </c>
      <c r="AV653" s="11" t="s">
        <v>20</v>
      </c>
      <c r="AW653" s="11" t="s">
        <v>35</v>
      </c>
      <c r="AX653" s="11" t="s">
        <v>71</v>
      </c>
      <c r="AY653" s="160" t="s">
        <v>123</v>
      </c>
    </row>
    <row r="654" spans="2:51" s="12" customFormat="1" ht="22.5" customHeight="1">
      <c r="B654" s="164"/>
      <c r="D654" s="155" t="s">
        <v>134</v>
      </c>
      <c r="E654" s="165" t="s">
        <v>3</v>
      </c>
      <c r="F654" s="166" t="s">
        <v>171</v>
      </c>
      <c r="H654" s="167">
        <v>1.68</v>
      </c>
      <c r="L654" s="157"/>
      <c r="M654" s="161"/>
      <c r="N654" s="162"/>
      <c r="O654" s="162"/>
      <c r="P654" s="162"/>
      <c r="Q654" s="162"/>
      <c r="R654" s="162"/>
      <c r="S654" s="162"/>
      <c r="T654" s="163"/>
      <c r="U654" s="11"/>
      <c r="V654" s="11"/>
      <c r="W654" s="11"/>
      <c r="AT654" s="165" t="s">
        <v>134</v>
      </c>
      <c r="AU654" s="165" t="s">
        <v>78</v>
      </c>
      <c r="AV654" s="12" t="s">
        <v>78</v>
      </c>
      <c r="AW654" s="12" t="s">
        <v>35</v>
      </c>
      <c r="AX654" s="12" t="s">
        <v>71</v>
      </c>
      <c r="AY654" s="165" t="s">
        <v>123</v>
      </c>
    </row>
    <row r="655" spans="2:51" s="11" customFormat="1" ht="22.5" customHeight="1">
      <c r="B655" s="157"/>
      <c r="D655" s="155" t="s">
        <v>134</v>
      </c>
      <c r="E655" s="158" t="s">
        <v>3</v>
      </c>
      <c r="F655" s="159" t="s">
        <v>172</v>
      </c>
      <c r="H655" s="160" t="s">
        <v>3</v>
      </c>
      <c r="L655" s="164"/>
      <c r="M655" s="168"/>
      <c r="N655" s="169"/>
      <c r="O655" s="169"/>
      <c r="P655" s="169"/>
      <c r="Q655" s="169"/>
      <c r="R655" s="169"/>
      <c r="S655" s="169"/>
      <c r="T655" s="170"/>
      <c r="U655" s="12"/>
      <c r="V655" s="12"/>
      <c r="W655" s="12"/>
      <c r="AT655" s="160" t="s">
        <v>134</v>
      </c>
      <c r="AU655" s="160" t="s">
        <v>78</v>
      </c>
      <c r="AV655" s="11" t="s">
        <v>20</v>
      </c>
      <c r="AW655" s="11" t="s">
        <v>35</v>
      </c>
      <c r="AX655" s="11" t="s">
        <v>71</v>
      </c>
      <c r="AY655" s="160" t="s">
        <v>123</v>
      </c>
    </row>
    <row r="656" spans="2:51" s="12" customFormat="1" ht="22.5" customHeight="1">
      <c r="B656" s="164"/>
      <c r="D656" s="155" t="s">
        <v>134</v>
      </c>
      <c r="E656" s="165" t="s">
        <v>3</v>
      </c>
      <c r="F656" s="166" t="s">
        <v>173</v>
      </c>
      <c r="H656" s="167">
        <v>0.72</v>
      </c>
      <c r="L656" s="171"/>
      <c r="M656" s="175"/>
      <c r="N656" s="176"/>
      <c r="O656" s="176"/>
      <c r="P656" s="176"/>
      <c r="Q656" s="176"/>
      <c r="R656" s="176"/>
      <c r="S656" s="176"/>
      <c r="T656" s="177"/>
      <c r="U656" s="13"/>
      <c r="V656" s="13"/>
      <c r="W656" s="13"/>
      <c r="AT656" s="165" t="s">
        <v>134</v>
      </c>
      <c r="AU656" s="165" t="s">
        <v>78</v>
      </c>
      <c r="AV656" s="12" t="s">
        <v>78</v>
      </c>
      <c r="AW656" s="12" t="s">
        <v>35</v>
      </c>
      <c r="AX656" s="12" t="s">
        <v>71</v>
      </c>
      <c r="AY656" s="165" t="s">
        <v>123</v>
      </c>
    </row>
    <row r="657" spans="2:51" s="11" customFormat="1" ht="22.5" customHeight="1">
      <c r="B657" s="157"/>
      <c r="D657" s="155" t="s">
        <v>134</v>
      </c>
      <c r="E657" s="158" t="s">
        <v>3</v>
      </c>
      <c r="F657" s="159" t="s">
        <v>174</v>
      </c>
      <c r="H657" s="160" t="s">
        <v>3</v>
      </c>
      <c r="L657" s="178"/>
      <c r="M657" s="182"/>
      <c r="N657" s="183"/>
      <c r="O657" s="183"/>
      <c r="P657" s="183"/>
      <c r="Q657" s="183"/>
      <c r="R657" s="183"/>
      <c r="S657" s="183"/>
      <c r="T657" s="184"/>
      <c r="U657" s="14"/>
      <c r="V657" s="14"/>
      <c r="W657" s="14"/>
      <c r="AT657" s="160" t="s">
        <v>134</v>
      </c>
      <c r="AU657" s="160" t="s">
        <v>78</v>
      </c>
      <c r="AV657" s="11" t="s">
        <v>20</v>
      </c>
      <c r="AW657" s="11" t="s">
        <v>35</v>
      </c>
      <c r="AX657" s="11" t="s">
        <v>71</v>
      </c>
      <c r="AY657" s="160" t="s">
        <v>123</v>
      </c>
    </row>
    <row r="658" spans="2:51" s="12" customFormat="1" ht="22.5" customHeight="1">
      <c r="B658" s="164"/>
      <c r="D658" s="155" t="s">
        <v>134</v>
      </c>
      <c r="E658" s="165" t="s">
        <v>3</v>
      </c>
      <c r="F658" s="166" t="s">
        <v>175</v>
      </c>
      <c r="H658" s="167">
        <v>0.852</v>
      </c>
      <c r="L658" s="221"/>
      <c r="M658" s="150" t="s">
        <v>3</v>
      </c>
      <c r="N658" s="151" t="s">
        <v>42</v>
      </c>
      <c r="O658" s="152">
        <v>0.57</v>
      </c>
      <c r="P658" s="152">
        <f>O658*H671</f>
        <v>11.901599999999998</v>
      </c>
      <c r="Q658" s="152">
        <v>0.0352</v>
      </c>
      <c r="R658" s="152">
        <f>Q658*H671</f>
        <v>0.734976</v>
      </c>
      <c r="S658" s="152">
        <v>0</v>
      </c>
      <c r="T658" s="153">
        <f>S658*H671</f>
        <v>0</v>
      </c>
      <c r="U658" s="1"/>
      <c r="V658" s="1"/>
      <c r="W658" s="1"/>
      <c r="AT658" s="165" t="s">
        <v>134</v>
      </c>
      <c r="AU658" s="165" t="s">
        <v>78</v>
      </c>
      <c r="AV658" s="12" t="s">
        <v>78</v>
      </c>
      <c r="AW658" s="12" t="s">
        <v>35</v>
      </c>
      <c r="AX658" s="12" t="s">
        <v>71</v>
      </c>
      <c r="AY658" s="165" t="s">
        <v>123</v>
      </c>
    </row>
    <row r="659" spans="2:51" s="11" customFormat="1" ht="22.5" customHeight="1">
      <c r="B659" s="157"/>
      <c r="D659" s="155" t="s">
        <v>134</v>
      </c>
      <c r="E659" s="158" t="s">
        <v>3</v>
      </c>
      <c r="F659" s="159" t="s">
        <v>176</v>
      </c>
      <c r="H659" s="160" t="s">
        <v>3</v>
      </c>
      <c r="L659" s="32"/>
      <c r="M659" s="61"/>
      <c r="N659" s="33"/>
      <c r="O659" s="33"/>
      <c r="P659" s="33"/>
      <c r="Q659" s="33"/>
      <c r="R659" s="33"/>
      <c r="S659" s="33"/>
      <c r="T659" s="62"/>
      <c r="U659" s="1"/>
      <c r="V659" s="1"/>
      <c r="W659" s="1"/>
      <c r="AT659" s="160" t="s">
        <v>134</v>
      </c>
      <c r="AU659" s="160" t="s">
        <v>78</v>
      </c>
      <c r="AV659" s="11" t="s">
        <v>20</v>
      </c>
      <c r="AW659" s="11" t="s">
        <v>35</v>
      </c>
      <c r="AX659" s="11" t="s">
        <v>71</v>
      </c>
      <c r="AY659" s="160" t="s">
        <v>123</v>
      </c>
    </row>
    <row r="660" spans="2:51" s="12" customFormat="1" ht="22.5" customHeight="1">
      <c r="B660" s="164"/>
      <c r="D660" s="155" t="s">
        <v>134</v>
      </c>
      <c r="E660" s="165" t="s">
        <v>3</v>
      </c>
      <c r="F660" s="166" t="s">
        <v>177</v>
      </c>
      <c r="H660" s="167">
        <v>3.44</v>
      </c>
      <c r="L660" s="157"/>
      <c r="M660" s="161"/>
      <c r="N660" s="162"/>
      <c r="O660" s="162"/>
      <c r="P660" s="162"/>
      <c r="Q660" s="162"/>
      <c r="R660" s="162"/>
      <c r="S660" s="162"/>
      <c r="T660" s="163"/>
      <c r="U660" s="11"/>
      <c r="V660" s="11"/>
      <c r="W660" s="11"/>
      <c r="AT660" s="165" t="s">
        <v>134</v>
      </c>
      <c r="AU660" s="165" t="s">
        <v>78</v>
      </c>
      <c r="AV660" s="12" t="s">
        <v>78</v>
      </c>
      <c r="AW660" s="12" t="s">
        <v>35</v>
      </c>
      <c r="AX660" s="12" t="s">
        <v>71</v>
      </c>
      <c r="AY660" s="165" t="s">
        <v>123</v>
      </c>
    </row>
    <row r="661" spans="2:51" s="11" customFormat="1" ht="22.5" customHeight="1">
      <c r="B661" s="157"/>
      <c r="D661" s="155" t="s">
        <v>134</v>
      </c>
      <c r="E661" s="158" t="s">
        <v>3</v>
      </c>
      <c r="F661" s="159" t="s">
        <v>178</v>
      </c>
      <c r="H661" s="160" t="s">
        <v>3</v>
      </c>
      <c r="L661" s="157"/>
      <c r="M661" s="161"/>
      <c r="N661" s="162"/>
      <c r="O661" s="162"/>
      <c r="P661" s="162"/>
      <c r="Q661" s="162"/>
      <c r="R661" s="162"/>
      <c r="S661" s="162"/>
      <c r="T661" s="163"/>
      <c r="AT661" s="160" t="s">
        <v>134</v>
      </c>
      <c r="AU661" s="160" t="s">
        <v>78</v>
      </c>
      <c r="AV661" s="11" t="s">
        <v>20</v>
      </c>
      <c r="AW661" s="11" t="s">
        <v>35</v>
      </c>
      <c r="AX661" s="11" t="s">
        <v>71</v>
      </c>
      <c r="AY661" s="160" t="s">
        <v>123</v>
      </c>
    </row>
    <row r="662" spans="2:51" s="12" customFormat="1" ht="22.5" customHeight="1">
      <c r="B662" s="164"/>
      <c r="D662" s="155" t="s">
        <v>134</v>
      </c>
      <c r="E662" s="165" t="s">
        <v>3</v>
      </c>
      <c r="F662" s="166" t="s">
        <v>179</v>
      </c>
      <c r="H662" s="167">
        <v>9.6</v>
      </c>
      <c r="L662" s="164"/>
      <c r="M662" s="168"/>
      <c r="N662" s="169"/>
      <c r="O662" s="169"/>
      <c r="P662" s="169"/>
      <c r="Q662" s="169"/>
      <c r="R662" s="169"/>
      <c r="S662" s="169"/>
      <c r="T662" s="170"/>
      <c r="AT662" s="165" t="s">
        <v>134</v>
      </c>
      <c r="AU662" s="165" t="s">
        <v>78</v>
      </c>
      <c r="AV662" s="12" t="s">
        <v>78</v>
      </c>
      <c r="AW662" s="12" t="s">
        <v>35</v>
      </c>
      <c r="AX662" s="12" t="s">
        <v>71</v>
      </c>
      <c r="AY662" s="165" t="s">
        <v>123</v>
      </c>
    </row>
    <row r="663" spans="2:51" s="13" customFormat="1" ht="22.5" customHeight="1">
      <c r="B663" s="171"/>
      <c r="D663" s="155" t="s">
        <v>134</v>
      </c>
      <c r="E663" s="172" t="s">
        <v>3</v>
      </c>
      <c r="F663" s="173" t="s">
        <v>138</v>
      </c>
      <c r="H663" s="174">
        <v>55.472</v>
      </c>
      <c r="L663" s="164"/>
      <c r="M663" s="168"/>
      <c r="N663" s="169"/>
      <c r="O663" s="169"/>
      <c r="P663" s="169"/>
      <c r="Q663" s="169"/>
      <c r="R663" s="169"/>
      <c r="S663" s="169"/>
      <c r="T663" s="170"/>
      <c r="U663" s="12"/>
      <c r="V663" s="12"/>
      <c r="W663" s="12"/>
      <c r="AT663" s="172" t="s">
        <v>134</v>
      </c>
      <c r="AU663" s="172" t="s">
        <v>78</v>
      </c>
      <c r="AV663" s="13" t="s">
        <v>81</v>
      </c>
      <c r="AW663" s="13" t="s">
        <v>35</v>
      </c>
      <c r="AX663" s="13" t="s">
        <v>71</v>
      </c>
      <c r="AY663" s="172" t="s">
        <v>123</v>
      </c>
    </row>
    <row r="664" spans="2:51" s="11" customFormat="1" ht="22.5" customHeight="1">
      <c r="B664" s="157"/>
      <c r="D664" s="155" t="s">
        <v>134</v>
      </c>
      <c r="E664" s="158" t="s">
        <v>3</v>
      </c>
      <c r="F664" s="159" t="s">
        <v>274</v>
      </c>
      <c r="H664" s="160" t="s">
        <v>3</v>
      </c>
      <c r="L664" s="164"/>
      <c r="M664" s="168"/>
      <c r="N664" s="169"/>
      <c r="O664" s="169"/>
      <c r="P664" s="169"/>
      <c r="Q664" s="169"/>
      <c r="R664" s="169"/>
      <c r="S664" s="169"/>
      <c r="T664" s="170"/>
      <c r="U664" s="12"/>
      <c r="V664" s="12"/>
      <c r="W664" s="12"/>
      <c r="AT664" s="160" t="s">
        <v>134</v>
      </c>
      <c r="AU664" s="160" t="s">
        <v>78</v>
      </c>
      <c r="AV664" s="11" t="s">
        <v>20</v>
      </c>
      <c r="AW664" s="11" t="s">
        <v>35</v>
      </c>
      <c r="AX664" s="11" t="s">
        <v>71</v>
      </c>
      <c r="AY664" s="160" t="s">
        <v>123</v>
      </c>
    </row>
    <row r="665" spans="2:51" s="12" customFormat="1" ht="22.5" customHeight="1">
      <c r="B665" s="164"/>
      <c r="D665" s="155" t="s">
        <v>134</v>
      </c>
      <c r="E665" s="165" t="s">
        <v>3</v>
      </c>
      <c r="F665" s="166" t="s">
        <v>275</v>
      </c>
      <c r="H665" s="167">
        <v>3.018</v>
      </c>
      <c r="L665" s="171"/>
      <c r="M665" s="175"/>
      <c r="N665" s="176"/>
      <c r="O665" s="176"/>
      <c r="P665" s="176"/>
      <c r="Q665" s="176"/>
      <c r="R665" s="176"/>
      <c r="S665" s="176"/>
      <c r="T665" s="177"/>
      <c r="U665" s="13"/>
      <c r="V665" s="13"/>
      <c r="W665" s="13"/>
      <c r="AT665" s="165" t="s">
        <v>134</v>
      </c>
      <c r="AU665" s="165" t="s">
        <v>78</v>
      </c>
      <c r="AV665" s="12" t="s">
        <v>78</v>
      </c>
      <c r="AW665" s="12" t="s">
        <v>35</v>
      </c>
      <c r="AX665" s="12" t="s">
        <v>71</v>
      </c>
      <c r="AY665" s="165" t="s">
        <v>123</v>
      </c>
    </row>
    <row r="666" spans="2:51" s="12" customFormat="1" ht="22.5" customHeight="1">
      <c r="B666" s="164"/>
      <c r="D666" s="155" t="s">
        <v>134</v>
      </c>
      <c r="E666" s="165" t="s">
        <v>3</v>
      </c>
      <c r="F666" s="166" t="s">
        <v>276</v>
      </c>
      <c r="H666" s="167">
        <v>1.23</v>
      </c>
      <c r="L666" s="178"/>
      <c r="M666" s="182"/>
      <c r="N666" s="183"/>
      <c r="O666" s="183"/>
      <c r="P666" s="183"/>
      <c r="Q666" s="183"/>
      <c r="R666" s="183"/>
      <c r="S666" s="183"/>
      <c r="T666" s="184"/>
      <c r="U666" s="14"/>
      <c r="V666" s="14"/>
      <c r="W666" s="14"/>
      <c r="AT666" s="165" t="s">
        <v>134</v>
      </c>
      <c r="AU666" s="165" t="s">
        <v>78</v>
      </c>
      <c r="AV666" s="12" t="s">
        <v>78</v>
      </c>
      <c r="AW666" s="12" t="s">
        <v>35</v>
      </c>
      <c r="AX666" s="12" t="s">
        <v>71</v>
      </c>
      <c r="AY666" s="165" t="s">
        <v>123</v>
      </c>
    </row>
    <row r="667" spans="2:51" s="11" customFormat="1" ht="22.5" customHeight="1">
      <c r="B667" s="157"/>
      <c r="D667" s="155" t="s">
        <v>134</v>
      </c>
      <c r="E667" s="158" t="s">
        <v>3</v>
      </c>
      <c r="F667" s="159" t="s">
        <v>217</v>
      </c>
      <c r="H667" s="160" t="s">
        <v>3</v>
      </c>
      <c r="L667" s="221"/>
      <c r="M667" s="150" t="s">
        <v>3</v>
      </c>
      <c r="N667" s="151" t="s">
        <v>42</v>
      </c>
      <c r="O667" s="152">
        <v>0.245</v>
      </c>
      <c r="P667" s="152">
        <f>O667*H680</f>
        <v>172.122545</v>
      </c>
      <c r="Q667" s="152">
        <v>0.00348</v>
      </c>
      <c r="R667" s="152">
        <f>Q667*H680</f>
        <v>2.4448426800000003</v>
      </c>
      <c r="S667" s="152">
        <v>0</v>
      </c>
      <c r="T667" s="153">
        <f>S667*H680</f>
        <v>0</v>
      </c>
      <c r="U667" s="1"/>
      <c r="V667" s="1"/>
      <c r="W667" s="1"/>
      <c r="AT667" s="160" t="s">
        <v>134</v>
      </c>
      <c r="AU667" s="160" t="s">
        <v>78</v>
      </c>
      <c r="AV667" s="11" t="s">
        <v>20</v>
      </c>
      <c r="AW667" s="11" t="s">
        <v>35</v>
      </c>
      <c r="AX667" s="11" t="s">
        <v>71</v>
      </c>
      <c r="AY667" s="160" t="s">
        <v>123</v>
      </c>
    </row>
    <row r="668" spans="2:51" s="12" customFormat="1" ht="22.5" customHeight="1">
      <c r="B668" s="164"/>
      <c r="D668" s="155" t="s">
        <v>134</v>
      </c>
      <c r="E668" s="165" t="s">
        <v>3</v>
      </c>
      <c r="F668" s="166" t="s">
        <v>238</v>
      </c>
      <c r="H668" s="167">
        <v>6.9</v>
      </c>
      <c r="L668" s="32"/>
      <c r="M668" s="61"/>
      <c r="N668" s="33"/>
      <c r="O668" s="33"/>
      <c r="P668" s="33"/>
      <c r="Q668" s="33"/>
      <c r="R668" s="33"/>
      <c r="S668" s="33"/>
      <c r="T668" s="62"/>
      <c r="U668" s="1"/>
      <c r="V668" s="1"/>
      <c r="W668" s="1"/>
      <c r="AT668" s="165" t="s">
        <v>134</v>
      </c>
      <c r="AU668" s="165" t="s">
        <v>78</v>
      </c>
      <c r="AV668" s="12" t="s">
        <v>78</v>
      </c>
      <c r="AW668" s="12" t="s">
        <v>35</v>
      </c>
      <c r="AX668" s="12" t="s">
        <v>71</v>
      </c>
      <c r="AY668" s="165" t="s">
        <v>123</v>
      </c>
    </row>
    <row r="669" spans="2:51" s="13" customFormat="1" ht="22.5" customHeight="1">
      <c r="B669" s="171"/>
      <c r="D669" s="155" t="s">
        <v>134</v>
      </c>
      <c r="E669" s="172" t="s">
        <v>3</v>
      </c>
      <c r="F669" s="173" t="s">
        <v>138</v>
      </c>
      <c r="H669" s="174">
        <v>11.148</v>
      </c>
      <c r="L669" s="157"/>
      <c r="M669" s="161"/>
      <c r="N669" s="162"/>
      <c r="O669" s="162"/>
      <c r="P669" s="162"/>
      <c r="Q669" s="162"/>
      <c r="R669" s="162"/>
      <c r="S669" s="162"/>
      <c r="T669" s="163"/>
      <c r="U669" s="11"/>
      <c r="V669" s="11"/>
      <c r="W669" s="11"/>
      <c r="AT669" s="172" t="s">
        <v>134</v>
      </c>
      <c r="AU669" s="172" t="s">
        <v>78</v>
      </c>
      <c r="AV669" s="13" t="s">
        <v>81</v>
      </c>
      <c r="AW669" s="13" t="s">
        <v>35</v>
      </c>
      <c r="AX669" s="13" t="s">
        <v>71</v>
      </c>
      <c r="AY669" s="172" t="s">
        <v>123</v>
      </c>
    </row>
    <row r="670" spans="2:51" s="14" customFormat="1" ht="22.5" customHeight="1">
      <c r="B670" s="178"/>
      <c r="D670" s="186" t="s">
        <v>134</v>
      </c>
      <c r="E670" s="187" t="s">
        <v>3</v>
      </c>
      <c r="F670" s="188" t="s">
        <v>139</v>
      </c>
      <c r="H670" s="189">
        <v>702.541</v>
      </c>
      <c r="L670" s="157"/>
      <c r="M670" s="161"/>
      <c r="N670" s="162"/>
      <c r="O670" s="162"/>
      <c r="P670" s="162"/>
      <c r="Q670" s="162"/>
      <c r="R670" s="162"/>
      <c r="S670" s="162"/>
      <c r="T670" s="163"/>
      <c r="U670" s="11"/>
      <c r="V670" s="11"/>
      <c r="W670" s="11"/>
      <c r="AT670" s="185" t="s">
        <v>134</v>
      </c>
      <c r="AU670" s="185" t="s">
        <v>78</v>
      </c>
      <c r="AV670" s="14" t="s">
        <v>130</v>
      </c>
      <c r="AW670" s="14" t="s">
        <v>35</v>
      </c>
      <c r="AX670" s="14" t="s">
        <v>20</v>
      </c>
      <c r="AY670" s="185" t="s">
        <v>123</v>
      </c>
    </row>
    <row r="671" spans="2:65" s="1" customFormat="1" ht="22.5" customHeight="1">
      <c r="B671" s="143"/>
      <c r="C671" s="144" t="s">
        <v>463</v>
      </c>
      <c r="D671" s="144" t="s">
        <v>125</v>
      </c>
      <c r="E671" s="145" t="s">
        <v>464</v>
      </c>
      <c r="F671" s="146" t="s">
        <v>465</v>
      </c>
      <c r="G671" s="147" t="s">
        <v>152</v>
      </c>
      <c r="H671" s="148">
        <v>20.88</v>
      </c>
      <c r="I671" s="149"/>
      <c r="J671" s="149"/>
      <c r="K671" s="146" t="s">
        <v>129</v>
      </c>
      <c r="L671" s="157"/>
      <c r="M671" s="161"/>
      <c r="N671" s="162"/>
      <c r="O671" s="162"/>
      <c r="P671" s="162"/>
      <c r="Q671" s="162"/>
      <c r="R671" s="162"/>
      <c r="S671" s="162"/>
      <c r="T671" s="163"/>
      <c r="U671" s="11"/>
      <c r="V671" s="11"/>
      <c r="W671" s="11"/>
      <c r="AR671" s="18" t="s">
        <v>130</v>
      </c>
      <c r="AT671" s="18" t="s">
        <v>125</v>
      </c>
      <c r="AU671" s="18" t="s">
        <v>78</v>
      </c>
      <c r="AY671" s="18" t="s">
        <v>123</v>
      </c>
      <c r="BE671" s="154">
        <f>IF(N658="základní",J671,0)</f>
        <v>0</v>
      </c>
      <c r="BF671" s="154">
        <f>IF(N658="snížená",J671,0)</f>
        <v>0</v>
      </c>
      <c r="BG671" s="154">
        <f>IF(N658="zákl. přenesená",J671,0)</f>
        <v>0</v>
      </c>
      <c r="BH671" s="154">
        <f>IF(N658="sníž. přenesená",J671,0)</f>
        <v>0</v>
      </c>
      <c r="BI671" s="154">
        <f>IF(N658="nulová",J671,0)</f>
        <v>0</v>
      </c>
      <c r="BJ671" s="18" t="s">
        <v>20</v>
      </c>
      <c r="BK671" s="154">
        <f>ROUND(I671*H671,2)</f>
        <v>0</v>
      </c>
      <c r="BL671" s="18" t="s">
        <v>130</v>
      </c>
      <c r="BM671" s="18" t="s">
        <v>466</v>
      </c>
    </row>
    <row r="672" spans="2:47" s="1" customFormat="1" ht="30" customHeight="1">
      <c r="B672" s="32"/>
      <c r="D672" s="155" t="s">
        <v>132</v>
      </c>
      <c r="F672" s="156" t="s">
        <v>467</v>
      </c>
      <c r="L672" s="157"/>
      <c r="M672" s="161"/>
      <c r="N672" s="162"/>
      <c r="O672" s="162"/>
      <c r="P672" s="162"/>
      <c r="Q672" s="162"/>
      <c r="R672" s="162"/>
      <c r="S672" s="162"/>
      <c r="T672" s="163"/>
      <c r="U672" s="11"/>
      <c r="V672" s="11"/>
      <c r="W672" s="11"/>
      <c r="AT672" s="18" t="s">
        <v>132</v>
      </c>
      <c r="AU672" s="18" t="s">
        <v>78</v>
      </c>
    </row>
    <row r="673" spans="2:51" s="11" customFormat="1" ht="22.5" customHeight="1">
      <c r="B673" s="157"/>
      <c r="D673" s="155" t="s">
        <v>134</v>
      </c>
      <c r="E673" s="158" t="s">
        <v>3</v>
      </c>
      <c r="F673" s="159" t="s">
        <v>468</v>
      </c>
      <c r="H673" s="160" t="s">
        <v>3</v>
      </c>
      <c r="L673" s="164"/>
      <c r="M673" s="168"/>
      <c r="N673" s="169"/>
      <c r="O673" s="169"/>
      <c r="P673" s="169"/>
      <c r="Q673" s="169"/>
      <c r="R673" s="169"/>
      <c r="S673" s="169"/>
      <c r="T673" s="170"/>
      <c r="U673" s="12"/>
      <c r="V673" s="12"/>
      <c r="W673" s="12"/>
      <c r="AT673" s="160" t="s">
        <v>134</v>
      </c>
      <c r="AU673" s="160" t="s">
        <v>78</v>
      </c>
      <c r="AV673" s="11" t="s">
        <v>20</v>
      </c>
      <c r="AW673" s="11" t="s">
        <v>35</v>
      </c>
      <c r="AX673" s="11" t="s">
        <v>71</v>
      </c>
      <c r="AY673" s="160" t="s">
        <v>123</v>
      </c>
    </row>
    <row r="674" spans="2:51" s="11" customFormat="1" ht="22.5" customHeight="1">
      <c r="B674" s="157"/>
      <c r="D674" s="155" t="s">
        <v>134</v>
      </c>
      <c r="E674" s="158" t="s">
        <v>3</v>
      </c>
      <c r="F674" s="159" t="s">
        <v>469</v>
      </c>
      <c r="H674" s="160" t="s">
        <v>3</v>
      </c>
      <c r="L674" s="164"/>
      <c r="M674" s="168"/>
      <c r="N674" s="169"/>
      <c r="O674" s="169"/>
      <c r="P674" s="169"/>
      <c r="Q674" s="169"/>
      <c r="R674" s="169"/>
      <c r="S674" s="169"/>
      <c r="T674" s="170"/>
      <c r="U674" s="12"/>
      <c r="V674" s="12"/>
      <c r="W674" s="12"/>
      <c r="AT674" s="160" t="s">
        <v>134</v>
      </c>
      <c r="AU674" s="160" t="s">
        <v>78</v>
      </c>
      <c r="AV674" s="11" t="s">
        <v>20</v>
      </c>
      <c r="AW674" s="11" t="s">
        <v>35</v>
      </c>
      <c r="AX674" s="11" t="s">
        <v>71</v>
      </c>
      <c r="AY674" s="160" t="s">
        <v>123</v>
      </c>
    </row>
    <row r="675" spans="2:51" s="12" customFormat="1" ht="22.5" customHeight="1">
      <c r="B675" s="164"/>
      <c r="D675" s="155" t="s">
        <v>134</v>
      </c>
      <c r="E675" s="165" t="s">
        <v>3</v>
      </c>
      <c r="F675" s="166" t="s">
        <v>470</v>
      </c>
      <c r="H675" s="167">
        <v>15.75</v>
      </c>
      <c r="L675" s="164"/>
      <c r="M675" s="168"/>
      <c r="N675" s="169"/>
      <c r="O675" s="169"/>
      <c r="P675" s="169"/>
      <c r="Q675" s="169"/>
      <c r="R675" s="169"/>
      <c r="S675" s="169"/>
      <c r="T675" s="170"/>
      <c r="AT675" s="165" t="s">
        <v>134</v>
      </c>
      <c r="AU675" s="165" t="s">
        <v>78</v>
      </c>
      <c r="AV675" s="12" t="s">
        <v>78</v>
      </c>
      <c r="AW675" s="12" t="s">
        <v>35</v>
      </c>
      <c r="AX675" s="12" t="s">
        <v>71</v>
      </c>
      <c r="AY675" s="165" t="s">
        <v>123</v>
      </c>
    </row>
    <row r="676" spans="2:51" s="12" customFormat="1" ht="22.5" customHeight="1">
      <c r="B676" s="164"/>
      <c r="D676" s="155" t="s">
        <v>134</v>
      </c>
      <c r="E676" s="165" t="s">
        <v>3</v>
      </c>
      <c r="F676" s="166" t="s">
        <v>471</v>
      </c>
      <c r="H676" s="167">
        <v>3.78</v>
      </c>
      <c r="L676" s="157"/>
      <c r="M676" s="161"/>
      <c r="N676" s="162"/>
      <c r="O676" s="162"/>
      <c r="P676" s="162"/>
      <c r="Q676" s="162"/>
      <c r="R676" s="162"/>
      <c r="S676" s="162"/>
      <c r="T676" s="163"/>
      <c r="U676" s="11"/>
      <c r="V676" s="11"/>
      <c r="W676" s="11"/>
      <c r="AT676" s="165" t="s">
        <v>134</v>
      </c>
      <c r="AU676" s="165" t="s">
        <v>78</v>
      </c>
      <c r="AV676" s="12" t="s">
        <v>78</v>
      </c>
      <c r="AW676" s="12" t="s">
        <v>35</v>
      </c>
      <c r="AX676" s="12" t="s">
        <v>71</v>
      </c>
      <c r="AY676" s="165" t="s">
        <v>123</v>
      </c>
    </row>
    <row r="677" spans="2:51" s="12" customFormat="1" ht="22.5" customHeight="1">
      <c r="B677" s="164"/>
      <c r="D677" s="155" t="s">
        <v>134</v>
      </c>
      <c r="E677" s="165" t="s">
        <v>3</v>
      </c>
      <c r="F677" s="166" t="s">
        <v>472</v>
      </c>
      <c r="H677" s="167">
        <v>1.35</v>
      </c>
      <c r="L677" s="164"/>
      <c r="M677" s="168"/>
      <c r="N677" s="169"/>
      <c r="O677" s="169"/>
      <c r="P677" s="169"/>
      <c r="Q677" s="169"/>
      <c r="R677" s="169"/>
      <c r="S677" s="169"/>
      <c r="T677" s="170"/>
      <c r="AT677" s="165" t="s">
        <v>134</v>
      </c>
      <c r="AU677" s="165" t="s">
        <v>78</v>
      </c>
      <c r="AV677" s="12" t="s">
        <v>78</v>
      </c>
      <c r="AW677" s="12" t="s">
        <v>35</v>
      </c>
      <c r="AX677" s="12" t="s">
        <v>71</v>
      </c>
      <c r="AY677" s="165" t="s">
        <v>123</v>
      </c>
    </row>
    <row r="678" spans="2:51" s="13" customFormat="1" ht="22.5" customHeight="1">
      <c r="B678" s="171"/>
      <c r="D678" s="155" t="s">
        <v>134</v>
      </c>
      <c r="E678" s="172" t="s">
        <v>3</v>
      </c>
      <c r="F678" s="173" t="s">
        <v>138</v>
      </c>
      <c r="H678" s="174">
        <v>20.88</v>
      </c>
      <c r="L678" s="164"/>
      <c r="M678" s="168"/>
      <c r="N678" s="169"/>
      <c r="O678" s="169"/>
      <c r="P678" s="169"/>
      <c r="Q678" s="169"/>
      <c r="R678" s="169"/>
      <c r="S678" s="169"/>
      <c r="T678" s="170"/>
      <c r="U678" s="12"/>
      <c r="V678" s="12"/>
      <c r="W678" s="12"/>
      <c r="AT678" s="172" t="s">
        <v>134</v>
      </c>
      <c r="AU678" s="172" t="s">
        <v>78</v>
      </c>
      <c r="AV678" s="13" t="s">
        <v>81</v>
      </c>
      <c r="AW678" s="13" t="s">
        <v>35</v>
      </c>
      <c r="AX678" s="13" t="s">
        <v>71</v>
      </c>
      <c r="AY678" s="172" t="s">
        <v>123</v>
      </c>
    </row>
    <row r="679" spans="2:51" s="14" customFormat="1" ht="22.5" customHeight="1">
      <c r="B679" s="178"/>
      <c r="D679" s="186" t="s">
        <v>134</v>
      </c>
      <c r="E679" s="187" t="s">
        <v>3</v>
      </c>
      <c r="F679" s="188" t="s">
        <v>139</v>
      </c>
      <c r="H679" s="189">
        <v>20.88</v>
      </c>
      <c r="L679" s="157"/>
      <c r="M679" s="161"/>
      <c r="N679" s="162"/>
      <c r="O679" s="162"/>
      <c r="P679" s="162"/>
      <c r="Q679" s="162"/>
      <c r="R679" s="162"/>
      <c r="S679" s="162"/>
      <c r="T679" s="163"/>
      <c r="U679" s="11"/>
      <c r="V679" s="11"/>
      <c r="W679" s="11"/>
      <c r="AT679" s="185" t="s">
        <v>134</v>
      </c>
      <c r="AU679" s="185" t="s">
        <v>78</v>
      </c>
      <c r="AV679" s="14" t="s">
        <v>130</v>
      </c>
      <c r="AW679" s="14" t="s">
        <v>35</v>
      </c>
      <c r="AX679" s="14" t="s">
        <v>20</v>
      </c>
      <c r="AY679" s="185" t="s">
        <v>123</v>
      </c>
    </row>
    <row r="680" spans="2:65" s="1" customFormat="1" ht="22.5" customHeight="1">
      <c r="B680" s="143"/>
      <c r="C680" s="144" t="s">
        <v>473</v>
      </c>
      <c r="D680" s="144" t="s">
        <v>125</v>
      </c>
      <c r="E680" s="145" t="s">
        <v>474</v>
      </c>
      <c r="F680" s="146" t="s">
        <v>475</v>
      </c>
      <c r="G680" s="147" t="s">
        <v>152</v>
      </c>
      <c r="H680" s="148">
        <v>702.541</v>
      </c>
      <c r="I680" s="149"/>
      <c r="J680" s="149"/>
      <c r="K680" s="146" t="s">
        <v>129</v>
      </c>
      <c r="L680" s="157"/>
      <c r="M680" s="161"/>
      <c r="N680" s="162"/>
      <c r="O680" s="162"/>
      <c r="P680" s="162"/>
      <c r="Q680" s="162"/>
      <c r="R680" s="162"/>
      <c r="S680" s="162"/>
      <c r="T680" s="163"/>
      <c r="U680" s="11"/>
      <c r="V680" s="11"/>
      <c r="W680" s="11"/>
      <c r="AR680" s="18" t="s">
        <v>130</v>
      </c>
      <c r="AT680" s="18" t="s">
        <v>125</v>
      </c>
      <c r="AU680" s="18" t="s">
        <v>78</v>
      </c>
      <c r="AY680" s="18" t="s">
        <v>123</v>
      </c>
      <c r="BE680" s="154">
        <f>IF(N667="základní",J680,0)</f>
        <v>0</v>
      </c>
      <c r="BF680" s="154">
        <f>IF(N667="snížená",J680,0)</f>
        <v>0</v>
      </c>
      <c r="BG680" s="154">
        <f>IF(N667="zákl. přenesená",J680,0)</f>
        <v>0</v>
      </c>
      <c r="BH680" s="154">
        <f>IF(N667="sníž. přenesená",J680,0)</f>
        <v>0</v>
      </c>
      <c r="BI680" s="154">
        <f>IF(N667="nulová",J680,0)</f>
        <v>0</v>
      </c>
      <c r="BJ680" s="18" t="s">
        <v>20</v>
      </c>
      <c r="BK680" s="154">
        <f>ROUND(I680*H680,2)</f>
        <v>0</v>
      </c>
      <c r="BL680" s="18" t="s">
        <v>130</v>
      </c>
      <c r="BM680" s="18" t="s">
        <v>476</v>
      </c>
    </row>
    <row r="681" spans="2:47" s="1" customFormat="1" ht="30" customHeight="1">
      <c r="B681" s="32"/>
      <c r="D681" s="155" t="s">
        <v>132</v>
      </c>
      <c r="F681" s="156" t="s">
        <v>477</v>
      </c>
      <c r="L681" s="164"/>
      <c r="M681" s="168"/>
      <c r="N681" s="169"/>
      <c r="O681" s="169"/>
      <c r="P681" s="169"/>
      <c r="Q681" s="169"/>
      <c r="R681" s="169"/>
      <c r="S681" s="169"/>
      <c r="T681" s="170"/>
      <c r="U681" s="12"/>
      <c r="V681" s="12"/>
      <c r="W681" s="12"/>
      <c r="AT681" s="18" t="s">
        <v>132</v>
      </c>
      <c r="AU681" s="18" t="s">
        <v>78</v>
      </c>
    </row>
    <row r="682" spans="2:51" s="11" customFormat="1" ht="22.5" customHeight="1">
      <c r="B682" s="157"/>
      <c r="D682" s="155" t="s">
        <v>134</v>
      </c>
      <c r="E682" s="158" t="s">
        <v>3</v>
      </c>
      <c r="F682" s="159" t="s">
        <v>478</v>
      </c>
      <c r="H682" s="160" t="s">
        <v>3</v>
      </c>
      <c r="L682" s="157"/>
      <c r="M682" s="161"/>
      <c r="N682" s="162"/>
      <c r="O682" s="162"/>
      <c r="P682" s="162"/>
      <c r="Q682" s="162"/>
      <c r="R682" s="162"/>
      <c r="S682" s="162"/>
      <c r="T682" s="163"/>
      <c r="AT682" s="160" t="s">
        <v>134</v>
      </c>
      <c r="AU682" s="160" t="s">
        <v>78</v>
      </c>
      <c r="AV682" s="11" t="s">
        <v>20</v>
      </c>
      <c r="AW682" s="11" t="s">
        <v>35</v>
      </c>
      <c r="AX682" s="11" t="s">
        <v>71</v>
      </c>
      <c r="AY682" s="160" t="s">
        <v>123</v>
      </c>
    </row>
    <row r="683" spans="2:51" s="11" customFormat="1" ht="22.5" customHeight="1">
      <c r="B683" s="157"/>
      <c r="D683" s="155" t="s">
        <v>134</v>
      </c>
      <c r="E683" s="158" t="s">
        <v>3</v>
      </c>
      <c r="F683" s="159" t="s">
        <v>203</v>
      </c>
      <c r="H683" s="160" t="s">
        <v>3</v>
      </c>
      <c r="L683" s="164"/>
      <c r="M683" s="168"/>
      <c r="N683" s="169"/>
      <c r="O683" s="169"/>
      <c r="P683" s="169"/>
      <c r="Q683" s="169"/>
      <c r="R683" s="169"/>
      <c r="S683" s="169"/>
      <c r="T683" s="170"/>
      <c r="U683" s="12"/>
      <c r="V683" s="12"/>
      <c r="W683" s="12"/>
      <c r="AT683" s="160" t="s">
        <v>134</v>
      </c>
      <c r="AU683" s="160" t="s">
        <v>78</v>
      </c>
      <c r="AV683" s="11" t="s">
        <v>20</v>
      </c>
      <c r="AW683" s="11" t="s">
        <v>35</v>
      </c>
      <c r="AX683" s="11" t="s">
        <v>71</v>
      </c>
      <c r="AY683" s="160" t="s">
        <v>123</v>
      </c>
    </row>
    <row r="684" spans="2:51" s="11" customFormat="1" ht="22.5" customHeight="1">
      <c r="B684" s="157"/>
      <c r="D684" s="155" t="s">
        <v>134</v>
      </c>
      <c r="E684" s="158" t="s">
        <v>3</v>
      </c>
      <c r="F684" s="159" t="s">
        <v>245</v>
      </c>
      <c r="H684" s="160" t="s">
        <v>3</v>
      </c>
      <c r="L684" s="157"/>
      <c r="M684" s="161"/>
      <c r="N684" s="162"/>
      <c r="O684" s="162"/>
      <c r="P684" s="162"/>
      <c r="Q684" s="162"/>
      <c r="R684" s="162"/>
      <c r="S684" s="162"/>
      <c r="T684" s="163"/>
      <c r="AT684" s="160" t="s">
        <v>134</v>
      </c>
      <c r="AU684" s="160" t="s">
        <v>78</v>
      </c>
      <c r="AV684" s="11" t="s">
        <v>20</v>
      </c>
      <c r="AW684" s="11" t="s">
        <v>35</v>
      </c>
      <c r="AX684" s="11" t="s">
        <v>71</v>
      </c>
      <c r="AY684" s="160" t="s">
        <v>123</v>
      </c>
    </row>
    <row r="685" spans="2:51" s="11" customFormat="1" ht="22.5" customHeight="1">
      <c r="B685" s="157"/>
      <c r="D685" s="155" t="s">
        <v>134</v>
      </c>
      <c r="E685" s="158" t="s">
        <v>3</v>
      </c>
      <c r="F685" s="159" t="s">
        <v>246</v>
      </c>
      <c r="H685" s="160" t="s">
        <v>3</v>
      </c>
      <c r="L685" s="157"/>
      <c r="M685" s="161"/>
      <c r="N685" s="162"/>
      <c r="O685" s="162"/>
      <c r="P685" s="162"/>
      <c r="Q685" s="162"/>
      <c r="R685" s="162"/>
      <c r="S685" s="162"/>
      <c r="T685" s="163"/>
      <c r="AT685" s="160" t="s">
        <v>134</v>
      </c>
      <c r="AU685" s="160" t="s">
        <v>78</v>
      </c>
      <c r="AV685" s="11" t="s">
        <v>20</v>
      </c>
      <c r="AW685" s="11" t="s">
        <v>35</v>
      </c>
      <c r="AX685" s="11" t="s">
        <v>71</v>
      </c>
      <c r="AY685" s="160" t="s">
        <v>123</v>
      </c>
    </row>
    <row r="686" spans="2:51" s="12" customFormat="1" ht="22.5" customHeight="1">
      <c r="B686" s="164"/>
      <c r="D686" s="155" t="s">
        <v>134</v>
      </c>
      <c r="E686" s="165" t="s">
        <v>3</v>
      </c>
      <c r="F686" s="166" t="s">
        <v>247</v>
      </c>
      <c r="H686" s="167">
        <v>79.68</v>
      </c>
      <c r="L686" s="164"/>
      <c r="M686" s="168"/>
      <c r="N686" s="169"/>
      <c r="O686" s="169"/>
      <c r="P686" s="169"/>
      <c r="Q686" s="169"/>
      <c r="R686" s="169"/>
      <c r="S686" s="169"/>
      <c r="T686" s="170"/>
      <c r="AT686" s="165" t="s">
        <v>134</v>
      </c>
      <c r="AU686" s="165" t="s">
        <v>78</v>
      </c>
      <c r="AV686" s="12" t="s">
        <v>78</v>
      </c>
      <c r="AW686" s="12" t="s">
        <v>35</v>
      </c>
      <c r="AX686" s="12" t="s">
        <v>71</v>
      </c>
      <c r="AY686" s="165" t="s">
        <v>123</v>
      </c>
    </row>
    <row r="687" spans="2:51" s="12" customFormat="1" ht="22.5" customHeight="1">
      <c r="B687" s="164"/>
      <c r="D687" s="155" t="s">
        <v>134</v>
      </c>
      <c r="E687" s="165" t="s">
        <v>3</v>
      </c>
      <c r="F687" s="166" t="s">
        <v>248</v>
      </c>
      <c r="H687" s="167">
        <v>18.33</v>
      </c>
      <c r="L687" s="164"/>
      <c r="M687" s="168"/>
      <c r="N687" s="169"/>
      <c r="O687" s="169"/>
      <c r="P687" s="169"/>
      <c r="Q687" s="169"/>
      <c r="R687" s="169"/>
      <c r="S687" s="169"/>
      <c r="T687" s="170"/>
      <c r="AT687" s="165" t="s">
        <v>134</v>
      </c>
      <c r="AU687" s="165" t="s">
        <v>78</v>
      </c>
      <c r="AV687" s="12" t="s">
        <v>78</v>
      </c>
      <c r="AW687" s="12" t="s">
        <v>35</v>
      </c>
      <c r="AX687" s="12" t="s">
        <v>71</v>
      </c>
      <c r="AY687" s="165" t="s">
        <v>123</v>
      </c>
    </row>
    <row r="688" spans="2:51" s="12" customFormat="1" ht="22.5" customHeight="1">
      <c r="B688" s="164"/>
      <c r="D688" s="155" t="s">
        <v>134</v>
      </c>
      <c r="E688" s="165" t="s">
        <v>3</v>
      </c>
      <c r="F688" s="166" t="s">
        <v>249</v>
      </c>
      <c r="H688" s="167">
        <v>9.28</v>
      </c>
      <c r="L688" s="164"/>
      <c r="M688" s="168"/>
      <c r="N688" s="169"/>
      <c r="O688" s="169"/>
      <c r="P688" s="169"/>
      <c r="Q688" s="169"/>
      <c r="R688" s="169"/>
      <c r="S688" s="169"/>
      <c r="T688" s="170"/>
      <c r="AT688" s="165" t="s">
        <v>134</v>
      </c>
      <c r="AU688" s="165" t="s">
        <v>78</v>
      </c>
      <c r="AV688" s="12" t="s">
        <v>78</v>
      </c>
      <c r="AW688" s="12" t="s">
        <v>35</v>
      </c>
      <c r="AX688" s="12" t="s">
        <v>71</v>
      </c>
      <c r="AY688" s="165" t="s">
        <v>123</v>
      </c>
    </row>
    <row r="689" spans="2:51" s="11" customFormat="1" ht="22.5" customHeight="1">
      <c r="B689" s="157"/>
      <c r="D689" s="155" t="s">
        <v>134</v>
      </c>
      <c r="E689" s="158" t="s">
        <v>3</v>
      </c>
      <c r="F689" s="159" t="s">
        <v>250</v>
      </c>
      <c r="H689" s="160" t="s">
        <v>3</v>
      </c>
      <c r="L689" s="157"/>
      <c r="M689" s="161"/>
      <c r="N689" s="162"/>
      <c r="O689" s="162"/>
      <c r="P689" s="162"/>
      <c r="Q689" s="162"/>
      <c r="R689" s="162"/>
      <c r="S689" s="162"/>
      <c r="T689" s="163"/>
      <c r="AT689" s="160" t="s">
        <v>134</v>
      </c>
      <c r="AU689" s="160" t="s">
        <v>78</v>
      </c>
      <c r="AV689" s="11" t="s">
        <v>20</v>
      </c>
      <c r="AW689" s="11" t="s">
        <v>35</v>
      </c>
      <c r="AX689" s="11" t="s">
        <v>71</v>
      </c>
      <c r="AY689" s="160" t="s">
        <v>123</v>
      </c>
    </row>
    <row r="690" spans="2:51" s="12" customFormat="1" ht="22.5" customHeight="1">
      <c r="B690" s="164"/>
      <c r="D690" s="155" t="s">
        <v>134</v>
      </c>
      <c r="E690" s="165" t="s">
        <v>3</v>
      </c>
      <c r="F690" s="166" t="s">
        <v>251</v>
      </c>
      <c r="H690" s="167">
        <v>37.632</v>
      </c>
      <c r="L690" s="164"/>
      <c r="M690" s="168"/>
      <c r="N690" s="169"/>
      <c r="O690" s="169"/>
      <c r="P690" s="169"/>
      <c r="Q690" s="169"/>
      <c r="R690" s="169"/>
      <c r="S690" s="169"/>
      <c r="T690" s="170"/>
      <c r="AT690" s="165" t="s">
        <v>134</v>
      </c>
      <c r="AU690" s="165" t="s">
        <v>78</v>
      </c>
      <c r="AV690" s="12" t="s">
        <v>78</v>
      </c>
      <c r="AW690" s="12" t="s">
        <v>35</v>
      </c>
      <c r="AX690" s="12" t="s">
        <v>71</v>
      </c>
      <c r="AY690" s="165" t="s">
        <v>123</v>
      </c>
    </row>
    <row r="691" spans="2:51" s="12" customFormat="1" ht="22.5" customHeight="1">
      <c r="B691" s="164"/>
      <c r="D691" s="155" t="s">
        <v>134</v>
      </c>
      <c r="E691" s="165" t="s">
        <v>3</v>
      </c>
      <c r="F691" s="166" t="s">
        <v>252</v>
      </c>
      <c r="H691" s="167">
        <v>8.99</v>
      </c>
      <c r="L691" s="164"/>
      <c r="M691" s="168"/>
      <c r="N691" s="169"/>
      <c r="O691" s="169"/>
      <c r="P691" s="169"/>
      <c r="Q691" s="169"/>
      <c r="R691" s="169"/>
      <c r="S691" s="169"/>
      <c r="T691" s="170"/>
      <c r="AT691" s="165" t="s">
        <v>134</v>
      </c>
      <c r="AU691" s="165" t="s">
        <v>78</v>
      </c>
      <c r="AV691" s="12" t="s">
        <v>78</v>
      </c>
      <c r="AW691" s="12" t="s">
        <v>35</v>
      </c>
      <c r="AX691" s="12" t="s">
        <v>71</v>
      </c>
      <c r="AY691" s="165" t="s">
        <v>123</v>
      </c>
    </row>
    <row r="692" spans="2:51" s="11" customFormat="1" ht="22.5" customHeight="1">
      <c r="B692" s="157"/>
      <c r="D692" s="155" t="s">
        <v>134</v>
      </c>
      <c r="E692" s="158" t="s">
        <v>3</v>
      </c>
      <c r="F692" s="159" t="s">
        <v>253</v>
      </c>
      <c r="H692" s="160" t="s">
        <v>3</v>
      </c>
      <c r="L692" s="164"/>
      <c r="M692" s="168"/>
      <c r="N692" s="169"/>
      <c r="O692" s="169"/>
      <c r="P692" s="169"/>
      <c r="Q692" s="169"/>
      <c r="R692" s="169"/>
      <c r="S692" s="169"/>
      <c r="T692" s="170"/>
      <c r="U692" s="12"/>
      <c r="V692" s="12"/>
      <c r="W692" s="12"/>
      <c r="AT692" s="160" t="s">
        <v>134</v>
      </c>
      <c r="AU692" s="160" t="s">
        <v>78</v>
      </c>
      <c r="AV692" s="11" t="s">
        <v>20</v>
      </c>
      <c r="AW692" s="11" t="s">
        <v>35</v>
      </c>
      <c r="AX692" s="11" t="s">
        <v>71</v>
      </c>
      <c r="AY692" s="160" t="s">
        <v>123</v>
      </c>
    </row>
    <row r="693" spans="2:51" s="11" customFormat="1" ht="22.5" customHeight="1">
      <c r="B693" s="157"/>
      <c r="D693" s="155" t="s">
        <v>134</v>
      </c>
      <c r="E693" s="158" t="s">
        <v>3</v>
      </c>
      <c r="F693" s="159" t="s">
        <v>246</v>
      </c>
      <c r="H693" s="160" t="s">
        <v>3</v>
      </c>
      <c r="L693" s="157"/>
      <c r="M693" s="161"/>
      <c r="N693" s="162"/>
      <c r="O693" s="162"/>
      <c r="P693" s="162"/>
      <c r="Q693" s="162"/>
      <c r="R693" s="162"/>
      <c r="S693" s="162"/>
      <c r="T693" s="163"/>
      <c r="AT693" s="160" t="s">
        <v>134</v>
      </c>
      <c r="AU693" s="160" t="s">
        <v>78</v>
      </c>
      <c r="AV693" s="11" t="s">
        <v>20</v>
      </c>
      <c r="AW693" s="11" t="s">
        <v>35</v>
      </c>
      <c r="AX693" s="11" t="s">
        <v>71</v>
      </c>
      <c r="AY693" s="160" t="s">
        <v>123</v>
      </c>
    </row>
    <row r="694" spans="2:51" s="12" customFormat="1" ht="22.5" customHeight="1">
      <c r="B694" s="164"/>
      <c r="D694" s="155" t="s">
        <v>134</v>
      </c>
      <c r="E694" s="165" t="s">
        <v>3</v>
      </c>
      <c r="F694" s="166" t="s">
        <v>254</v>
      </c>
      <c r="H694" s="167">
        <v>165.952</v>
      </c>
      <c r="L694" s="164"/>
      <c r="M694" s="168"/>
      <c r="N694" s="169"/>
      <c r="O694" s="169"/>
      <c r="P694" s="169"/>
      <c r="Q694" s="169"/>
      <c r="R694" s="169"/>
      <c r="S694" s="169"/>
      <c r="T694" s="170"/>
      <c r="AT694" s="165" t="s">
        <v>134</v>
      </c>
      <c r="AU694" s="165" t="s">
        <v>78</v>
      </c>
      <c r="AV694" s="12" t="s">
        <v>78</v>
      </c>
      <c r="AW694" s="12" t="s">
        <v>35</v>
      </c>
      <c r="AX694" s="12" t="s">
        <v>71</v>
      </c>
      <c r="AY694" s="165" t="s">
        <v>123</v>
      </c>
    </row>
    <row r="695" spans="2:51" s="11" customFormat="1" ht="22.5" customHeight="1">
      <c r="B695" s="157"/>
      <c r="D695" s="155" t="s">
        <v>134</v>
      </c>
      <c r="E695" s="158" t="s">
        <v>3</v>
      </c>
      <c r="F695" s="159" t="s">
        <v>250</v>
      </c>
      <c r="H695" s="160" t="s">
        <v>3</v>
      </c>
      <c r="L695" s="164"/>
      <c r="M695" s="168"/>
      <c r="N695" s="169"/>
      <c r="O695" s="169"/>
      <c r="P695" s="169"/>
      <c r="Q695" s="169"/>
      <c r="R695" s="169"/>
      <c r="S695" s="169"/>
      <c r="T695" s="170"/>
      <c r="U695" s="12"/>
      <c r="V695" s="12"/>
      <c r="W695" s="12"/>
      <c r="AT695" s="160" t="s">
        <v>134</v>
      </c>
      <c r="AU695" s="160" t="s">
        <v>78</v>
      </c>
      <c r="AV695" s="11" t="s">
        <v>20</v>
      </c>
      <c r="AW695" s="11" t="s">
        <v>35</v>
      </c>
      <c r="AX695" s="11" t="s">
        <v>71</v>
      </c>
      <c r="AY695" s="160" t="s">
        <v>123</v>
      </c>
    </row>
    <row r="696" spans="2:51" s="12" customFormat="1" ht="22.5" customHeight="1">
      <c r="B696" s="164"/>
      <c r="D696" s="155" t="s">
        <v>134</v>
      </c>
      <c r="E696" s="165" t="s">
        <v>3</v>
      </c>
      <c r="F696" s="166" t="s">
        <v>255</v>
      </c>
      <c r="H696" s="167">
        <v>22.592</v>
      </c>
      <c r="L696" s="164"/>
      <c r="M696" s="168"/>
      <c r="N696" s="169"/>
      <c r="O696" s="169"/>
      <c r="P696" s="169"/>
      <c r="Q696" s="169"/>
      <c r="R696" s="169"/>
      <c r="S696" s="169"/>
      <c r="T696" s="170"/>
      <c r="AT696" s="165" t="s">
        <v>134</v>
      </c>
      <c r="AU696" s="165" t="s">
        <v>78</v>
      </c>
      <c r="AV696" s="12" t="s">
        <v>78</v>
      </c>
      <c r="AW696" s="12" t="s">
        <v>35</v>
      </c>
      <c r="AX696" s="12" t="s">
        <v>71</v>
      </c>
      <c r="AY696" s="165" t="s">
        <v>123</v>
      </c>
    </row>
    <row r="697" spans="2:51" s="11" customFormat="1" ht="22.5" customHeight="1">
      <c r="B697" s="157"/>
      <c r="D697" s="155" t="s">
        <v>134</v>
      </c>
      <c r="E697" s="158" t="s">
        <v>3</v>
      </c>
      <c r="F697" s="159" t="s">
        <v>256</v>
      </c>
      <c r="H697" s="160" t="s">
        <v>3</v>
      </c>
      <c r="L697" s="164"/>
      <c r="M697" s="168"/>
      <c r="N697" s="169"/>
      <c r="O697" s="169"/>
      <c r="P697" s="169"/>
      <c r="Q697" s="169"/>
      <c r="R697" s="169"/>
      <c r="S697" s="169"/>
      <c r="T697" s="170"/>
      <c r="U697" s="12"/>
      <c r="V697" s="12"/>
      <c r="W697" s="12"/>
      <c r="AT697" s="160" t="s">
        <v>134</v>
      </c>
      <c r="AU697" s="160" t="s">
        <v>78</v>
      </c>
      <c r="AV697" s="11" t="s">
        <v>20</v>
      </c>
      <c r="AW697" s="11" t="s">
        <v>35</v>
      </c>
      <c r="AX697" s="11" t="s">
        <v>71</v>
      </c>
      <c r="AY697" s="160" t="s">
        <v>123</v>
      </c>
    </row>
    <row r="698" spans="2:51" s="11" customFormat="1" ht="22.5" customHeight="1">
      <c r="B698" s="157"/>
      <c r="D698" s="155" t="s">
        <v>134</v>
      </c>
      <c r="E698" s="158" t="s">
        <v>3</v>
      </c>
      <c r="F698" s="159" t="s">
        <v>246</v>
      </c>
      <c r="H698" s="160" t="s">
        <v>3</v>
      </c>
      <c r="L698" s="157"/>
      <c r="M698" s="161"/>
      <c r="N698" s="162"/>
      <c r="O698" s="162"/>
      <c r="P698" s="162"/>
      <c r="Q698" s="162"/>
      <c r="R698" s="162"/>
      <c r="S698" s="162"/>
      <c r="T698" s="163"/>
      <c r="AT698" s="160" t="s">
        <v>134</v>
      </c>
      <c r="AU698" s="160" t="s">
        <v>78</v>
      </c>
      <c r="AV698" s="11" t="s">
        <v>20</v>
      </c>
      <c r="AW698" s="11" t="s">
        <v>35</v>
      </c>
      <c r="AX698" s="11" t="s">
        <v>71</v>
      </c>
      <c r="AY698" s="160" t="s">
        <v>123</v>
      </c>
    </row>
    <row r="699" spans="2:51" s="12" customFormat="1" ht="22.5" customHeight="1">
      <c r="B699" s="164"/>
      <c r="D699" s="155" t="s">
        <v>134</v>
      </c>
      <c r="E699" s="165" t="s">
        <v>3</v>
      </c>
      <c r="F699" s="166" t="s">
        <v>257</v>
      </c>
      <c r="H699" s="167">
        <v>110.72</v>
      </c>
      <c r="L699" s="157"/>
      <c r="M699" s="161"/>
      <c r="N699" s="162"/>
      <c r="O699" s="162"/>
      <c r="P699" s="162"/>
      <c r="Q699" s="162"/>
      <c r="R699" s="162"/>
      <c r="S699" s="162"/>
      <c r="T699" s="163"/>
      <c r="U699" s="11"/>
      <c r="V699" s="11"/>
      <c r="W699" s="11"/>
      <c r="AT699" s="165" t="s">
        <v>134</v>
      </c>
      <c r="AU699" s="165" t="s">
        <v>78</v>
      </c>
      <c r="AV699" s="12" t="s">
        <v>78</v>
      </c>
      <c r="AW699" s="12" t="s">
        <v>35</v>
      </c>
      <c r="AX699" s="12" t="s">
        <v>71</v>
      </c>
      <c r="AY699" s="165" t="s">
        <v>123</v>
      </c>
    </row>
    <row r="700" spans="2:51" s="12" customFormat="1" ht="22.5" customHeight="1">
      <c r="B700" s="164"/>
      <c r="D700" s="155" t="s">
        <v>134</v>
      </c>
      <c r="E700" s="165" t="s">
        <v>3</v>
      </c>
      <c r="F700" s="166" t="s">
        <v>258</v>
      </c>
      <c r="H700" s="167">
        <v>8.65</v>
      </c>
      <c r="L700" s="164"/>
      <c r="M700" s="168"/>
      <c r="N700" s="169"/>
      <c r="O700" s="169"/>
      <c r="P700" s="169"/>
      <c r="Q700" s="169"/>
      <c r="R700" s="169"/>
      <c r="S700" s="169"/>
      <c r="T700" s="170"/>
      <c r="AT700" s="165" t="s">
        <v>134</v>
      </c>
      <c r="AU700" s="165" t="s">
        <v>78</v>
      </c>
      <c r="AV700" s="12" t="s">
        <v>78</v>
      </c>
      <c r="AW700" s="12" t="s">
        <v>35</v>
      </c>
      <c r="AX700" s="12" t="s">
        <v>71</v>
      </c>
      <c r="AY700" s="165" t="s">
        <v>123</v>
      </c>
    </row>
    <row r="701" spans="2:51" s="12" customFormat="1" ht="22.5" customHeight="1">
      <c r="B701" s="164"/>
      <c r="D701" s="155" t="s">
        <v>134</v>
      </c>
      <c r="E701" s="165" t="s">
        <v>3</v>
      </c>
      <c r="F701" s="166" t="s">
        <v>259</v>
      </c>
      <c r="H701" s="167">
        <v>17.385</v>
      </c>
      <c r="L701" s="157"/>
      <c r="M701" s="161"/>
      <c r="N701" s="162"/>
      <c r="O701" s="162"/>
      <c r="P701" s="162"/>
      <c r="Q701" s="162"/>
      <c r="R701" s="162"/>
      <c r="S701" s="162"/>
      <c r="T701" s="163"/>
      <c r="U701" s="11"/>
      <c r="V701" s="11"/>
      <c r="W701" s="11"/>
      <c r="AT701" s="165" t="s">
        <v>134</v>
      </c>
      <c r="AU701" s="165" t="s">
        <v>78</v>
      </c>
      <c r="AV701" s="12" t="s">
        <v>78</v>
      </c>
      <c r="AW701" s="12" t="s">
        <v>35</v>
      </c>
      <c r="AX701" s="12" t="s">
        <v>71</v>
      </c>
      <c r="AY701" s="165" t="s">
        <v>123</v>
      </c>
    </row>
    <row r="702" spans="2:51" s="11" customFormat="1" ht="22.5" customHeight="1">
      <c r="B702" s="157"/>
      <c r="D702" s="155" t="s">
        <v>134</v>
      </c>
      <c r="E702" s="158" t="s">
        <v>3</v>
      </c>
      <c r="F702" s="159" t="s">
        <v>250</v>
      </c>
      <c r="H702" s="160" t="s">
        <v>3</v>
      </c>
      <c r="L702" s="164"/>
      <c r="M702" s="168"/>
      <c r="N702" s="169"/>
      <c r="O702" s="169"/>
      <c r="P702" s="169"/>
      <c r="Q702" s="169"/>
      <c r="R702" s="169"/>
      <c r="S702" s="169"/>
      <c r="T702" s="170"/>
      <c r="U702" s="12"/>
      <c r="V702" s="12"/>
      <c r="W702" s="12"/>
      <c r="AT702" s="160" t="s">
        <v>134</v>
      </c>
      <c r="AU702" s="160" t="s">
        <v>78</v>
      </c>
      <c r="AV702" s="11" t="s">
        <v>20</v>
      </c>
      <c r="AW702" s="11" t="s">
        <v>35</v>
      </c>
      <c r="AX702" s="11" t="s">
        <v>71</v>
      </c>
      <c r="AY702" s="160" t="s">
        <v>123</v>
      </c>
    </row>
    <row r="703" spans="2:51" s="12" customFormat="1" ht="22.5" customHeight="1">
      <c r="B703" s="164"/>
      <c r="D703" s="155" t="s">
        <v>134</v>
      </c>
      <c r="E703" s="165" t="s">
        <v>3</v>
      </c>
      <c r="F703" s="166" t="s">
        <v>260</v>
      </c>
      <c r="H703" s="167">
        <v>8.576</v>
      </c>
      <c r="L703" s="157"/>
      <c r="M703" s="161"/>
      <c r="N703" s="162"/>
      <c r="O703" s="162"/>
      <c r="P703" s="162"/>
      <c r="Q703" s="162"/>
      <c r="R703" s="162"/>
      <c r="S703" s="162"/>
      <c r="T703" s="163"/>
      <c r="U703" s="11"/>
      <c r="V703" s="11"/>
      <c r="W703" s="11"/>
      <c r="AT703" s="165" t="s">
        <v>134</v>
      </c>
      <c r="AU703" s="165" t="s">
        <v>78</v>
      </c>
      <c r="AV703" s="12" t="s">
        <v>78</v>
      </c>
      <c r="AW703" s="12" t="s">
        <v>35</v>
      </c>
      <c r="AX703" s="12" t="s">
        <v>71</v>
      </c>
      <c r="AY703" s="165" t="s">
        <v>123</v>
      </c>
    </row>
    <row r="704" spans="2:51" s="12" customFormat="1" ht="22.5" customHeight="1">
      <c r="B704" s="164"/>
      <c r="D704" s="155" t="s">
        <v>134</v>
      </c>
      <c r="E704" s="165" t="s">
        <v>3</v>
      </c>
      <c r="F704" s="166" t="s">
        <v>261</v>
      </c>
      <c r="H704" s="167">
        <v>0.7</v>
      </c>
      <c r="L704" s="164"/>
      <c r="M704" s="168"/>
      <c r="N704" s="169"/>
      <c r="O704" s="169"/>
      <c r="P704" s="169"/>
      <c r="Q704" s="169"/>
      <c r="R704" s="169"/>
      <c r="S704" s="169"/>
      <c r="T704" s="170"/>
      <c r="AT704" s="165" t="s">
        <v>134</v>
      </c>
      <c r="AU704" s="165" t="s">
        <v>78</v>
      </c>
      <c r="AV704" s="12" t="s">
        <v>78</v>
      </c>
      <c r="AW704" s="12" t="s">
        <v>35</v>
      </c>
      <c r="AX704" s="12" t="s">
        <v>71</v>
      </c>
      <c r="AY704" s="165" t="s">
        <v>123</v>
      </c>
    </row>
    <row r="705" spans="2:51" s="12" customFormat="1" ht="22.5" customHeight="1">
      <c r="B705" s="164"/>
      <c r="D705" s="155" t="s">
        <v>134</v>
      </c>
      <c r="E705" s="165" t="s">
        <v>3</v>
      </c>
      <c r="F705" s="166" t="s">
        <v>262</v>
      </c>
      <c r="H705" s="167">
        <v>1.8</v>
      </c>
      <c r="L705" s="171"/>
      <c r="M705" s="175"/>
      <c r="N705" s="176"/>
      <c r="O705" s="176"/>
      <c r="P705" s="176"/>
      <c r="Q705" s="176"/>
      <c r="R705" s="176"/>
      <c r="S705" s="176"/>
      <c r="T705" s="177"/>
      <c r="U705" s="13"/>
      <c r="V705" s="13"/>
      <c r="W705" s="13"/>
      <c r="AT705" s="165" t="s">
        <v>134</v>
      </c>
      <c r="AU705" s="165" t="s">
        <v>78</v>
      </c>
      <c r="AV705" s="12" t="s">
        <v>78</v>
      </c>
      <c r="AW705" s="12" t="s">
        <v>35</v>
      </c>
      <c r="AX705" s="12" t="s">
        <v>71</v>
      </c>
      <c r="AY705" s="165" t="s">
        <v>123</v>
      </c>
    </row>
    <row r="706" spans="2:51" s="11" customFormat="1" ht="22.5" customHeight="1">
      <c r="B706" s="157"/>
      <c r="D706" s="155" t="s">
        <v>134</v>
      </c>
      <c r="E706" s="158" t="s">
        <v>3</v>
      </c>
      <c r="F706" s="159" t="s">
        <v>263</v>
      </c>
      <c r="H706" s="160" t="s">
        <v>3</v>
      </c>
      <c r="L706" s="157"/>
      <c r="M706" s="161"/>
      <c r="N706" s="162"/>
      <c r="O706" s="162"/>
      <c r="P706" s="162"/>
      <c r="Q706" s="162"/>
      <c r="R706" s="162"/>
      <c r="S706" s="162"/>
      <c r="T706" s="163"/>
      <c r="AT706" s="160" t="s">
        <v>134</v>
      </c>
      <c r="AU706" s="160" t="s">
        <v>78</v>
      </c>
      <c r="AV706" s="11" t="s">
        <v>20</v>
      </c>
      <c r="AW706" s="11" t="s">
        <v>35</v>
      </c>
      <c r="AX706" s="11" t="s">
        <v>71</v>
      </c>
      <c r="AY706" s="160" t="s">
        <v>123</v>
      </c>
    </row>
    <row r="707" spans="2:51" s="12" customFormat="1" ht="22.5" customHeight="1">
      <c r="B707" s="164"/>
      <c r="D707" s="155" t="s">
        <v>134</v>
      </c>
      <c r="E707" s="165" t="s">
        <v>3</v>
      </c>
      <c r="F707" s="166" t="s">
        <v>264</v>
      </c>
      <c r="H707" s="167">
        <v>43.84</v>
      </c>
      <c r="L707" s="164"/>
      <c r="M707" s="168"/>
      <c r="N707" s="169"/>
      <c r="O707" s="169"/>
      <c r="P707" s="169"/>
      <c r="Q707" s="169"/>
      <c r="R707" s="169"/>
      <c r="S707" s="169"/>
      <c r="T707" s="170"/>
      <c r="AT707" s="165" t="s">
        <v>134</v>
      </c>
      <c r="AU707" s="165" t="s">
        <v>78</v>
      </c>
      <c r="AV707" s="12" t="s">
        <v>78</v>
      </c>
      <c r="AW707" s="12" t="s">
        <v>35</v>
      </c>
      <c r="AX707" s="12" t="s">
        <v>71</v>
      </c>
      <c r="AY707" s="165" t="s">
        <v>123</v>
      </c>
    </row>
    <row r="708" spans="2:51" s="12" customFormat="1" ht="22.5" customHeight="1">
      <c r="B708" s="164"/>
      <c r="D708" s="155" t="s">
        <v>134</v>
      </c>
      <c r="E708" s="165" t="s">
        <v>3</v>
      </c>
      <c r="F708" s="166" t="s">
        <v>265</v>
      </c>
      <c r="H708" s="167">
        <v>9.38</v>
      </c>
      <c r="L708" s="171"/>
      <c r="M708" s="175"/>
      <c r="N708" s="176"/>
      <c r="O708" s="176"/>
      <c r="P708" s="176"/>
      <c r="Q708" s="176"/>
      <c r="R708" s="176"/>
      <c r="S708" s="176"/>
      <c r="T708" s="177"/>
      <c r="U708" s="13"/>
      <c r="V708" s="13"/>
      <c r="W708" s="13"/>
      <c r="AT708" s="165" t="s">
        <v>134</v>
      </c>
      <c r="AU708" s="165" t="s">
        <v>78</v>
      </c>
      <c r="AV708" s="12" t="s">
        <v>78</v>
      </c>
      <c r="AW708" s="12" t="s">
        <v>35</v>
      </c>
      <c r="AX708" s="12" t="s">
        <v>71</v>
      </c>
      <c r="AY708" s="165" t="s">
        <v>123</v>
      </c>
    </row>
    <row r="709" spans="2:51" s="12" customFormat="1" ht="22.5" customHeight="1">
      <c r="B709" s="164"/>
      <c r="D709" s="155" t="s">
        <v>134</v>
      </c>
      <c r="E709" s="165" t="s">
        <v>3</v>
      </c>
      <c r="F709" s="166" t="s">
        <v>266</v>
      </c>
      <c r="H709" s="167">
        <v>10.35</v>
      </c>
      <c r="L709" s="157"/>
      <c r="M709" s="161"/>
      <c r="N709" s="162"/>
      <c r="O709" s="162"/>
      <c r="P709" s="162"/>
      <c r="Q709" s="162"/>
      <c r="R709" s="162"/>
      <c r="S709" s="162"/>
      <c r="T709" s="163"/>
      <c r="U709" s="11"/>
      <c r="V709" s="11"/>
      <c r="W709" s="11"/>
      <c r="AT709" s="165" t="s">
        <v>134</v>
      </c>
      <c r="AU709" s="165" t="s">
        <v>78</v>
      </c>
      <c r="AV709" s="12" t="s">
        <v>78</v>
      </c>
      <c r="AW709" s="12" t="s">
        <v>35</v>
      </c>
      <c r="AX709" s="12" t="s">
        <v>71</v>
      </c>
      <c r="AY709" s="165" t="s">
        <v>123</v>
      </c>
    </row>
    <row r="710" spans="2:51" s="12" customFormat="1" ht="22.5" customHeight="1">
      <c r="B710" s="164"/>
      <c r="D710" s="155" t="s">
        <v>134</v>
      </c>
      <c r="E710" s="165" t="s">
        <v>3</v>
      </c>
      <c r="F710" s="166" t="s">
        <v>262</v>
      </c>
      <c r="H710" s="167">
        <v>1.8</v>
      </c>
      <c r="L710" s="157"/>
      <c r="M710" s="161"/>
      <c r="N710" s="162"/>
      <c r="O710" s="162"/>
      <c r="P710" s="162"/>
      <c r="Q710" s="162"/>
      <c r="R710" s="162"/>
      <c r="S710" s="162"/>
      <c r="T710" s="163"/>
      <c r="U710" s="11"/>
      <c r="V710" s="11"/>
      <c r="W710" s="11"/>
      <c r="AT710" s="165" t="s">
        <v>134</v>
      </c>
      <c r="AU710" s="165" t="s">
        <v>78</v>
      </c>
      <c r="AV710" s="12" t="s">
        <v>78</v>
      </c>
      <c r="AW710" s="12" t="s">
        <v>35</v>
      </c>
      <c r="AX710" s="12" t="s">
        <v>71</v>
      </c>
      <c r="AY710" s="165" t="s">
        <v>123</v>
      </c>
    </row>
    <row r="711" spans="2:51" s="11" customFormat="1" ht="22.5" customHeight="1">
      <c r="B711" s="157"/>
      <c r="D711" s="155" t="s">
        <v>134</v>
      </c>
      <c r="E711" s="158" t="s">
        <v>3</v>
      </c>
      <c r="F711" s="159" t="s">
        <v>267</v>
      </c>
      <c r="H711" s="160" t="s">
        <v>3</v>
      </c>
      <c r="L711" s="157"/>
      <c r="M711" s="161"/>
      <c r="N711" s="162"/>
      <c r="O711" s="162"/>
      <c r="P711" s="162"/>
      <c r="Q711" s="162"/>
      <c r="R711" s="162"/>
      <c r="S711" s="162"/>
      <c r="T711" s="163"/>
      <c r="AT711" s="160" t="s">
        <v>134</v>
      </c>
      <c r="AU711" s="160" t="s">
        <v>78</v>
      </c>
      <c r="AV711" s="11" t="s">
        <v>20</v>
      </c>
      <c r="AW711" s="11" t="s">
        <v>35</v>
      </c>
      <c r="AX711" s="11" t="s">
        <v>71</v>
      </c>
      <c r="AY711" s="160" t="s">
        <v>123</v>
      </c>
    </row>
    <row r="712" spans="2:51" s="11" customFormat="1" ht="22.5" customHeight="1">
      <c r="B712" s="157"/>
      <c r="D712" s="155" t="s">
        <v>134</v>
      </c>
      <c r="E712" s="158" t="s">
        <v>3</v>
      </c>
      <c r="F712" s="159" t="s">
        <v>246</v>
      </c>
      <c r="H712" s="160" t="s">
        <v>3</v>
      </c>
      <c r="L712" s="157"/>
      <c r="M712" s="161"/>
      <c r="N712" s="162"/>
      <c r="O712" s="162"/>
      <c r="P712" s="162"/>
      <c r="Q712" s="162"/>
      <c r="R712" s="162"/>
      <c r="S712" s="162"/>
      <c r="T712" s="163"/>
      <c r="AT712" s="160" t="s">
        <v>134</v>
      </c>
      <c r="AU712" s="160" t="s">
        <v>78</v>
      </c>
      <c r="AV712" s="11" t="s">
        <v>20</v>
      </c>
      <c r="AW712" s="11" t="s">
        <v>35</v>
      </c>
      <c r="AX712" s="11" t="s">
        <v>71</v>
      </c>
      <c r="AY712" s="160" t="s">
        <v>123</v>
      </c>
    </row>
    <row r="713" spans="2:51" s="12" customFormat="1" ht="22.5" customHeight="1">
      <c r="B713" s="164"/>
      <c r="D713" s="155" t="s">
        <v>134</v>
      </c>
      <c r="E713" s="165" t="s">
        <v>3</v>
      </c>
      <c r="F713" s="166" t="s">
        <v>268</v>
      </c>
      <c r="H713" s="167">
        <v>23.488</v>
      </c>
      <c r="L713" s="164"/>
      <c r="M713" s="168"/>
      <c r="N713" s="169"/>
      <c r="O713" s="169"/>
      <c r="P713" s="169"/>
      <c r="Q713" s="169"/>
      <c r="R713" s="169"/>
      <c r="S713" s="169"/>
      <c r="T713" s="170"/>
      <c r="AT713" s="165" t="s">
        <v>134</v>
      </c>
      <c r="AU713" s="165" t="s">
        <v>78</v>
      </c>
      <c r="AV713" s="12" t="s">
        <v>78</v>
      </c>
      <c r="AW713" s="12" t="s">
        <v>35</v>
      </c>
      <c r="AX713" s="12" t="s">
        <v>71</v>
      </c>
      <c r="AY713" s="165" t="s">
        <v>123</v>
      </c>
    </row>
    <row r="714" spans="2:51" s="11" customFormat="1" ht="22.5" customHeight="1">
      <c r="B714" s="157"/>
      <c r="D714" s="155" t="s">
        <v>134</v>
      </c>
      <c r="E714" s="158" t="s">
        <v>3</v>
      </c>
      <c r="F714" s="159" t="s">
        <v>250</v>
      </c>
      <c r="H714" s="160" t="s">
        <v>3</v>
      </c>
      <c r="L714" s="157"/>
      <c r="M714" s="161"/>
      <c r="N714" s="162"/>
      <c r="O714" s="162"/>
      <c r="P714" s="162"/>
      <c r="Q714" s="162"/>
      <c r="R714" s="162"/>
      <c r="S714" s="162"/>
      <c r="T714" s="163"/>
      <c r="AT714" s="160" t="s">
        <v>134</v>
      </c>
      <c r="AU714" s="160" t="s">
        <v>78</v>
      </c>
      <c r="AV714" s="11" t="s">
        <v>20</v>
      </c>
      <c r="AW714" s="11" t="s">
        <v>35</v>
      </c>
      <c r="AX714" s="11" t="s">
        <v>71</v>
      </c>
      <c r="AY714" s="160" t="s">
        <v>123</v>
      </c>
    </row>
    <row r="715" spans="2:51" s="12" customFormat="1" ht="22.5" customHeight="1">
      <c r="B715" s="164"/>
      <c r="D715" s="155" t="s">
        <v>134</v>
      </c>
      <c r="E715" s="165" t="s">
        <v>3</v>
      </c>
      <c r="F715" s="166" t="s">
        <v>269</v>
      </c>
      <c r="H715" s="167">
        <v>119.744</v>
      </c>
      <c r="L715" s="164"/>
      <c r="M715" s="168"/>
      <c r="N715" s="169"/>
      <c r="O715" s="169"/>
      <c r="P715" s="169"/>
      <c r="Q715" s="169"/>
      <c r="R715" s="169"/>
      <c r="S715" s="169"/>
      <c r="T715" s="170"/>
      <c r="AT715" s="165" t="s">
        <v>134</v>
      </c>
      <c r="AU715" s="165" t="s">
        <v>78</v>
      </c>
      <c r="AV715" s="12" t="s">
        <v>78</v>
      </c>
      <c r="AW715" s="12" t="s">
        <v>35</v>
      </c>
      <c r="AX715" s="12" t="s">
        <v>71</v>
      </c>
      <c r="AY715" s="165" t="s">
        <v>123</v>
      </c>
    </row>
    <row r="716" spans="2:51" s="11" customFormat="1" ht="22.5" customHeight="1">
      <c r="B716" s="157"/>
      <c r="D716" s="155" t="s">
        <v>134</v>
      </c>
      <c r="E716" s="158" t="s">
        <v>3</v>
      </c>
      <c r="F716" s="159" t="s">
        <v>263</v>
      </c>
      <c r="H716" s="160" t="s">
        <v>3</v>
      </c>
      <c r="L716" s="157"/>
      <c r="M716" s="161"/>
      <c r="N716" s="162"/>
      <c r="O716" s="162"/>
      <c r="P716" s="162"/>
      <c r="Q716" s="162"/>
      <c r="R716" s="162"/>
      <c r="S716" s="162"/>
      <c r="T716" s="163"/>
      <c r="AT716" s="160" t="s">
        <v>134</v>
      </c>
      <c r="AU716" s="160" t="s">
        <v>78</v>
      </c>
      <c r="AV716" s="11" t="s">
        <v>20</v>
      </c>
      <c r="AW716" s="11" t="s">
        <v>35</v>
      </c>
      <c r="AX716" s="11" t="s">
        <v>71</v>
      </c>
      <c r="AY716" s="160" t="s">
        <v>123</v>
      </c>
    </row>
    <row r="717" spans="2:51" s="12" customFormat="1" ht="22.5" customHeight="1">
      <c r="B717" s="164"/>
      <c r="D717" s="155" t="s">
        <v>134</v>
      </c>
      <c r="E717" s="165" t="s">
        <v>3</v>
      </c>
      <c r="F717" s="166" t="s">
        <v>270</v>
      </c>
      <c r="H717" s="167">
        <v>59.926</v>
      </c>
      <c r="L717" s="164"/>
      <c r="M717" s="168"/>
      <c r="N717" s="169"/>
      <c r="O717" s="169"/>
      <c r="P717" s="169"/>
      <c r="Q717" s="169"/>
      <c r="R717" s="169"/>
      <c r="S717" s="169"/>
      <c r="T717" s="170"/>
      <c r="AT717" s="165" t="s">
        <v>134</v>
      </c>
      <c r="AU717" s="165" t="s">
        <v>78</v>
      </c>
      <c r="AV717" s="12" t="s">
        <v>78</v>
      </c>
      <c r="AW717" s="12" t="s">
        <v>35</v>
      </c>
      <c r="AX717" s="12" t="s">
        <v>71</v>
      </c>
      <c r="AY717" s="165" t="s">
        <v>123</v>
      </c>
    </row>
    <row r="718" spans="2:51" s="13" customFormat="1" ht="22.5" customHeight="1">
      <c r="B718" s="171"/>
      <c r="D718" s="155" t="s">
        <v>134</v>
      </c>
      <c r="E718" s="172" t="s">
        <v>3</v>
      </c>
      <c r="F718" s="173" t="s">
        <v>138</v>
      </c>
      <c r="H718" s="174">
        <v>758.815</v>
      </c>
      <c r="L718" s="157"/>
      <c r="M718" s="161"/>
      <c r="N718" s="162"/>
      <c r="O718" s="162"/>
      <c r="P718" s="162"/>
      <c r="Q718" s="162"/>
      <c r="R718" s="162"/>
      <c r="S718" s="162"/>
      <c r="T718" s="163"/>
      <c r="U718" s="11"/>
      <c r="V718" s="11"/>
      <c r="W718" s="11"/>
      <c r="AT718" s="172" t="s">
        <v>134</v>
      </c>
      <c r="AU718" s="172" t="s">
        <v>78</v>
      </c>
      <c r="AV718" s="13" t="s">
        <v>81</v>
      </c>
      <c r="AW718" s="13" t="s">
        <v>35</v>
      </c>
      <c r="AX718" s="13" t="s">
        <v>71</v>
      </c>
      <c r="AY718" s="172" t="s">
        <v>123</v>
      </c>
    </row>
    <row r="719" spans="2:51" s="11" customFormat="1" ht="22.5" customHeight="1">
      <c r="B719" s="157"/>
      <c r="D719" s="155" t="s">
        <v>134</v>
      </c>
      <c r="E719" s="158" t="s">
        <v>3</v>
      </c>
      <c r="F719" s="159" t="s">
        <v>271</v>
      </c>
      <c r="H719" s="160" t="s">
        <v>3</v>
      </c>
      <c r="L719" s="164"/>
      <c r="M719" s="168"/>
      <c r="N719" s="169"/>
      <c r="O719" s="169"/>
      <c r="P719" s="169"/>
      <c r="Q719" s="169"/>
      <c r="R719" s="169"/>
      <c r="S719" s="169"/>
      <c r="T719" s="170"/>
      <c r="U719" s="12"/>
      <c r="V719" s="12"/>
      <c r="W719" s="12"/>
      <c r="AT719" s="160" t="s">
        <v>134</v>
      </c>
      <c r="AU719" s="160" t="s">
        <v>78</v>
      </c>
      <c r="AV719" s="11" t="s">
        <v>20</v>
      </c>
      <c r="AW719" s="11" t="s">
        <v>35</v>
      </c>
      <c r="AX719" s="11" t="s">
        <v>71</v>
      </c>
      <c r="AY719" s="160" t="s">
        <v>123</v>
      </c>
    </row>
    <row r="720" spans="2:51" s="12" customFormat="1" ht="22.5" customHeight="1">
      <c r="B720" s="164"/>
      <c r="D720" s="155" t="s">
        <v>134</v>
      </c>
      <c r="E720" s="165" t="s">
        <v>3</v>
      </c>
      <c r="F720" s="166" t="s">
        <v>272</v>
      </c>
      <c r="H720" s="167">
        <v>-122.894</v>
      </c>
      <c r="L720" s="157"/>
      <c r="M720" s="161"/>
      <c r="N720" s="162"/>
      <c r="O720" s="162"/>
      <c r="P720" s="162"/>
      <c r="Q720" s="162"/>
      <c r="R720" s="162"/>
      <c r="S720" s="162"/>
      <c r="T720" s="163"/>
      <c r="U720" s="11"/>
      <c r="V720" s="11"/>
      <c r="W720" s="11"/>
      <c r="AT720" s="165" t="s">
        <v>134</v>
      </c>
      <c r="AU720" s="165" t="s">
        <v>78</v>
      </c>
      <c r="AV720" s="12" t="s">
        <v>78</v>
      </c>
      <c r="AW720" s="12" t="s">
        <v>35</v>
      </c>
      <c r="AX720" s="12" t="s">
        <v>71</v>
      </c>
      <c r="AY720" s="165" t="s">
        <v>123</v>
      </c>
    </row>
    <row r="721" spans="2:51" s="13" customFormat="1" ht="22.5" customHeight="1">
      <c r="B721" s="171"/>
      <c r="D721" s="155" t="s">
        <v>134</v>
      </c>
      <c r="E721" s="172" t="s">
        <v>3</v>
      </c>
      <c r="F721" s="173" t="s">
        <v>138</v>
      </c>
      <c r="H721" s="174">
        <v>-122.894</v>
      </c>
      <c r="L721" s="164"/>
      <c r="M721" s="168"/>
      <c r="N721" s="169"/>
      <c r="O721" s="169"/>
      <c r="P721" s="169"/>
      <c r="Q721" s="169"/>
      <c r="R721" s="169"/>
      <c r="S721" s="169"/>
      <c r="T721" s="170"/>
      <c r="U721" s="12"/>
      <c r="V721" s="12"/>
      <c r="W721" s="12"/>
      <c r="AT721" s="172" t="s">
        <v>134</v>
      </c>
      <c r="AU721" s="172" t="s">
        <v>78</v>
      </c>
      <c r="AV721" s="13" t="s">
        <v>81</v>
      </c>
      <c r="AW721" s="13" t="s">
        <v>35</v>
      </c>
      <c r="AX721" s="13" t="s">
        <v>71</v>
      </c>
      <c r="AY721" s="172" t="s">
        <v>123</v>
      </c>
    </row>
    <row r="722" spans="2:51" s="11" customFormat="1" ht="22.5" customHeight="1">
      <c r="B722" s="157"/>
      <c r="D722" s="155" t="s">
        <v>134</v>
      </c>
      <c r="E722" s="158" t="s">
        <v>3</v>
      </c>
      <c r="F722" s="159" t="s">
        <v>273</v>
      </c>
      <c r="H722" s="160" t="s">
        <v>3</v>
      </c>
      <c r="L722" s="157"/>
      <c r="M722" s="161"/>
      <c r="N722" s="162"/>
      <c r="O722" s="162"/>
      <c r="P722" s="162"/>
      <c r="Q722" s="162"/>
      <c r="R722" s="162"/>
      <c r="S722" s="162"/>
      <c r="T722" s="163"/>
      <c r="AT722" s="160" t="s">
        <v>134</v>
      </c>
      <c r="AU722" s="160" t="s">
        <v>78</v>
      </c>
      <c r="AV722" s="11" t="s">
        <v>20</v>
      </c>
      <c r="AW722" s="11" t="s">
        <v>35</v>
      </c>
      <c r="AX722" s="11" t="s">
        <v>71</v>
      </c>
      <c r="AY722" s="160" t="s">
        <v>123</v>
      </c>
    </row>
    <row r="723" spans="2:51" s="11" customFormat="1" ht="22.5" customHeight="1">
      <c r="B723" s="157"/>
      <c r="D723" s="155" t="s">
        <v>134</v>
      </c>
      <c r="E723" s="158" t="s">
        <v>3</v>
      </c>
      <c r="F723" s="159" t="s">
        <v>156</v>
      </c>
      <c r="H723" s="160" t="s">
        <v>3</v>
      </c>
      <c r="L723" s="164"/>
      <c r="M723" s="168"/>
      <c r="N723" s="169"/>
      <c r="O723" s="169"/>
      <c r="P723" s="169"/>
      <c r="Q723" s="169"/>
      <c r="R723" s="169"/>
      <c r="S723" s="169"/>
      <c r="T723" s="170"/>
      <c r="U723" s="12"/>
      <c r="V723" s="12"/>
      <c r="W723" s="12"/>
      <c r="AT723" s="160" t="s">
        <v>134</v>
      </c>
      <c r="AU723" s="160" t="s">
        <v>78</v>
      </c>
      <c r="AV723" s="11" t="s">
        <v>20</v>
      </c>
      <c r="AW723" s="11" t="s">
        <v>35</v>
      </c>
      <c r="AX723" s="11" t="s">
        <v>71</v>
      </c>
      <c r="AY723" s="160" t="s">
        <v>123</v>
      </c>
    </row>
    <row r="724" spans="2:51" s="11" customFormat="1" ht="22.5" customHeight="1">
      <c r="B724" s="157"/>
      <c r="D724" s="155" t="s">
        <v>134</v>
      </c>
      <c r="E724" s="158" t="s">
        <v>3</v>
      </c>
      <c r="F724" s="159" t="s">
        <v>157</v>
      </c>
      <c r="H724" s="160" t="s">
        <v>3</v>
      </c>
      <c r="L724" s="157"/>
      <c r="M724" s="161"/>
      <c r="N724" s="162"/>
      <c r="O724" s="162"/>
      <c r="P724" s="162"/>
      <c r="Q724" s="162"/>
      <c r="R724" s="162"/>
      <c r="S724" s="162"/>
      <c r="T724" s="163"/>
      <c r="AT724" s="160" t="s">
        <v>134</v>
      </c>
      <c r="AU724" s="160" t="s">
        <v>78</v>
      </c>
      <c r="AV724" s="11" t="s">
        <v>20</v>
      </c>
      <c r="AW724" s="11" t="s">
        <v>35</v>
      </c>
      <c r="AX724" s="11" t="s">
        <v>71</v>
      </c>
      <c r="AY724" s="160" t="s">
        <v>123</v>
      </c>
    </row>
    <row r="725" spans="2:51" s="11" customFormat="1" ht="22.5" customHeight="1">
      <c r="B725" s="157"/>
      <c r="D725" s="155" t="s">
        <v>134</v>
      </c>
      <c r="E725" s="158" t="s">
        <v>3</v>
      </c>
      <c r="F725" s="159" t="s">
        <v>158</v>
      </c>
      <c r="H725" s="160" t="s">
        <v>3</v>
      </c>
      <c r="L725" s="164"/>
      <c r="M725" s="168"/>
      <c r="N725" s="169"/>
      <c r="O725" s="169"/>
      <c r="P725" s="169"/>
      <c r="Q725" s="169"/>
      <c r="R725" s="169"/>
      <c r="S725" s="169"/>
      <c r="T725" s="170"/>
      <c r="U725" s="12"/>
      <c r="V725" s="12"/>
      <c r="W725" s="12"/>
      <c r="AT725" s="160" t="s">
        <v>134</v>
      </c>
      <c r="AU725" s="160" t="s">
        <v>78</v>
      </c>
      <c r="AV725" s="11" t="s">
        <v>20</v>
      </c>
      <c r="AW725" s="11" t="s">
        <v>35</v>
      </c>
      <c r="AX725" s="11" t="s">
        <v>71</v>
      </c>
      <c r="AY725" s="160" t="s">
        <v>123</v>
      </c>
    </row>
    <row r="726" spans="2:51" s="12" customFormat="1" ht="22.5" customHeight="1">
      <c r="B726" s="164"/>
      <c r="D726" s="155" t="s">
        <v>134</v>
      </c>
      <c r="E726" s="165" t="s">
        <v>3</v>
      </c>
      <c r="F726" s="166" t="s">
        <v>159</v>
      </c>
      <c r="H726" s="167">
        <v>24.7</v>
      </c>
      <c r="L726" s="157"/>
      <c r="M726" s="161"/>
      <c r="N726" s="162"/>
      <c r="O726" s="162"/>
      <c r="P726" s="162"/>
      <c r="Q726" s="162"/>
      <c r="R726" s="162"/>
      <c r="S726" s="162"/>
      <c r="T726" s="163"/>
      <c r="U726" s="11"/>
      <c r="V726" s="11"/>
      <c r="W726" s="11"/>
      <c r="AT726" s="165" t="s">
        <v>134</v>
      </c>
      <c r="AU726" s="165" t="s">
        <v>78</v>
      </c>
      <c r="AV726" s="12" t="s">
        <v>78</v>
      </c>
      <c r="AW726" s="12" t="s">
        <v>35</v>
      </c>
      <c r="AX726" s="12" t="s">
        <v>71</v>
      </c>
      <c r="AY726" s="165" t="s">
        <v>123</v>
      </c>
    </row>
    <row r="727" spans="2:51" s="11" customFormat="1" ht="22.5" customHeight="1">
      <c r="B727" s="157"/>
      <c r="D727" s="155" t="s">
        <v>134</v>
      </c>
      <c r="E727" s="158" t="s">
        <v>3</v>
      </c>
      <c r="F727" s="159" t="s">
        <v>160</v>
      </c>
      <c r="H727" s="160" t="s">
        <v>3</v>
      </c>
      <c r="L727" s="164"/>
      <c r="M727" s="168"/>
      <c r="N727" s="169"/>
      <c r="O727" s="169"/>
      <c r="P727" s="169"/>
      <c r="Q727" s="169"/>
      <c r="R727" s="169"/>
      <c r="S727" s="169"/>
      <c r="T727" s="170"/>
      <c r="U727" s="12"/>
      <c r="V727" s="12"/>
      <c r="W727" s="12"/>
      <c r="AT727" s="160" t="s">
        <v>134</v>
      </c>
      <c r="AU727" s="160" t="s">
        <v>78</v>
      </c>
      <c r="AV727" s="11" t="s">
        <v>20</v>
      </c>
      <c r="AW727" s="11" t="s">
        <v>35</v>
      </c>
      <c r="AX727" s="11" t="s">
        <v>71</v>
      </c>
      <c r="AY727" s="160" t="s">
        <v>123</v>
      </c>
    </row>
    <row r="728" spans="2:51" s="12" customFormat="1" ht="22.5" customHeight="1">
      <c r="B728" s="164"/>
      <c r="D728" s="155" t="s">
        <v>134</v>
      </c>
      <c r="E728" s="165" t="s">
        <v>3</v>
      </c>
      <c r="F728" s="166" t="s">
        <v>161</v>
      </c>
      <c r="H728" s="167">
        <v>8.204</v>
      </c>
      <c r="L728" s="157"/>
      <c r="M728" s="161"/>
      <c r="N728" s="162"/>
      <c r="O728" s="162"/>
      <c r="P728" s="162"/>
      <c r="Q728" s="162"/>
      <c r="R728" s="162"/>
      <c r="S728" s="162"/>
      <c r="T728" s="163"/>
      <c r="U728" s="11"/>
      <c r="V728" s="11"/>
      <c r="W728" s="11"/>
      <c r="AT728" s="165" t="s">
        <v>134</v>
      </c>
      <c r="AU728" s="165" t="s">
        <v>78</v>
      </c>
      <c r="AV728" s="12" t="s">
        <v>78</v>
      </c>
      <c r="AW728" s="12" t="s">
        <v>35</v>
      </c>
      <c r="AX728" s="12" t="s">
        <v>71</v>
      </c>
      <c r="AY728" s="165" t="s">
        <v>123</v>
      </c>
    </row>
    <row r="729" spans="2:51" s="11" customFormat="1" ht="22.5" customHeight="1">
      <c r="B729" s="157"/>
      <c r="D729" s="155" t="s">
        <v>134</v>
      </c>
      <c r="E729" s="158" t="s">
        <v>3</v>
      </c>
      <c r="F729" s="159" t="s">
        <v>162</v>
      </c>
      <c r="H729" s="160" t="s">
        <v>3</v>
      </c>
      <c r="L729" s="164"/>
      <c r="M729" s="168"/>
      <c r="N729" s="169"/>
      <c r="O729" s="169"/>
      <c r="P729" s="169"/>
      <c r="Q729" s="169"/>
      <c r="R729" s="169"/>
      <c r="S729" s="169"/>
      <c r="T729" s="170"/>
      <c r="U729" s="12"/>
      <c r="V729" s="12"/>
      <c r="W729" s="12"/>
      <c r="AT729" s="160" t="s">
        <v>134</v>
      </c>
      <c r="AU729" s="160" t="s">
        <v>78</v>
      </c>
      <c r="AV729" s="11" t="s">
        <v>20</v>
      </c>
      <c r="AW729" s="11" t="s">
        <v>35</v>
      </c>
      <c r="AX729" s="11" t="s">
        <v>71</v>
      </c>
      <c r="AY729" s="160" t="s">
        <v>123</v>
      </c>
    </row>
    <row r="730" spans="2:51" s="12" customFormat="1" ht="22.5" customHeight="1">
      <c r="B730" s="164"/>
      <c r="D730" s="155" t="s">
        <v>134</v>
      </c>
      <c r="E730" s="165" t="s">
        <v>3</v>
      </c>
      <c r="F730" s="166" t="s">
        <v>163</v>
      </c>
      <c r="H730" s="167">
        <v>1.44</v>
      </c>
      <c r="L730" s="157"/>
      <c r="M730" s="161"/>
      <c r="N730" s="162"/>
      <c r="O730" s="162"/>
      <c r="P730" s="162"/>
      <c r="Q730" s="162"/>
      <c r="R730" s="162"/>
      <c r="S730" s="162"/>
      <c r="T730" s="163"/>
      <c r="U730" s="11"/>
      <c r="V730" s="11"/>
      <c r="W730" s="11"/>
      <c r="AT730" s="165" t="s">
        <v>134</v>
      </c>
      <c r="AU730" s="165" t="s">
        <v>78</v>
      </c>
      <c r="AV730" s="12" t="s">
        <v>78</v>
      </c>
      <c r="AW730" s="12" t="s">
        <v>35</v>
      </c>
      <c r="AX730" s="12" t="s">
        <v>71</v>
      </c>
      <c r="AY730" s="165" t="s">
        <v>123</v>
      </c>
    </row>
    <row r="731" spans="2:51" s="11" customFormat="1" ht="22.5" customHeight="1">
      <c r="B731" s="157"/>
      <c r="D731" s="155" t="s">
        <v>134</v>
      </c>
      <c r="E731" s="158" t="s">
        <v>3</v>
      </c>
      <c r="F731" s="159" t="s">
        <v>164</v>
      </c>
      <c r="H731" s="160" t="s">
        <v>3</v>
      </c>
      <c r="L731" s="164"/>
      <c r="M731" s="168"/>
      <c r="N731" s="169"/>
      <c r="O731" s="169"/>
      <c r="P731" s="169"/>
      <c r="Q731" s="169"/>
      <c r="R731" s="169"/>
      <c r="S731" s="169"/>
      <c r="T731" s="170"/>
      <c r="U731" s="12"/>
      <c r="V731" s="12"/>
      <c r="W731" s="12"/>
      <c r="AT731" s="160" t="s">
        <v>134</v>
      </c>
      <c r="AU731" s="160" t="s">
        <v>78</v>
      </c>
      <c r="AV731" s="11" t="s">
        <v>20</v>
      </c>
      <c r="AW731" s="11" t="s">
        <v>35</v>
      </c>
      <c r="AX731" s="11" t="s">
        <v>71</v>
      </c>
      <c r="AY731" s="160" t="s">
        <v>123</v>
      </c>
    </row>
    <row r="732" spans="2:51" s="12" customFormat="1" ht="22.5" customHeight="1">
      <c r="B732" s="164"/>
      <c r="D732" s="155" t="s">
        <v>134</v>
      </c>
      <c r="E732" s="165" t="s">
        <v>3</v>
      </c>
      <c r="F732" s="166" t="s">
        <v>165</v>
      </c>
      <c r="H732" s="167">
        <v>1.68</v>
      </c>
      <c r="L732" s="157"/>
      <c r="M732" s="161"/>
      <c r="N732" s="162"/>
      <c r="O732" s="162"/>
      <c r="P732" s="162"/>
      <c r="Q732" s="162"/>
      <c r="R732" s="162"/>
      <c r="S732" s="162"/>
      <c r="T732" s="163"/>
      <c r="U732" s="11"/>
      <c r="V732" s="11"/>
      <c r="W732" s="11"/>
      <c r="AT732" s="165" t="s">
        <v>134</v>
      </c>
      <c r="AU732" s="165" t="s">
        <v>78</v>
      </c>
      <c r="AV732" s="12" t="s">
        <v>78</v>
      </c>
      <c r="AW732" s="12" t="s">
        <v>35</v>
      </c>
      <c r="AX732" s="12" t="s">
        <v>71</v>
      </c>
      <c r="AY732" s="165" t="s">
        <v>123</v>
      </c>
    </row>
    <row r="733" spans="2:51" s="11" customFormat="1" ht="22.5" customHeight="1">
      <c r="B733" s="157"/>
      <c r="D733" s="155" t="s">
        <v>134</v>
      </c>
      <c r="E733" s="158" t="s">
        <v>3</v>
      </c>
      <c r="F733" s="159" t="s">
        <v>166</v>
      </c>
      <c r="H733" s="160" t="s">
        <v>3</v>
      </c>
      <c r="L733" s="164"/>
      <c r="M733" s="168"/>
      <c r="N733" s="169"/>
      <c r="O733" s="169"/>
      <c r="P733" s="169"/>
      <c r="Q733" s="169"/>
      <c r="R733" s="169"/>
      <c r="S733" s="169"/>
      <c r="T733" s="170"/>
      <c r="U733" s="12"/>
      <c r="V733" s="12"/>
      <c r="W733" s="12"/>
      <c r="AT733" s="160" t="s">
        <v>134</v>
      </c>
      <c r="AU733" s="160" t="s">
        <v>78</v>
      </c>
      <c r="AV733" s="11" t="s">
        <v>20</v>
      </c>
      <c r="AW733" s="11" t="s">
        <v>35</v>
      </c>
      <c r="AX733" s="11" t="s">
        <v>71</v>
      </c>
      <c r="AY733" s="160" t="s">
        <v>123</v>
      </c>
    </row>
    <row r="734" spans="2:51" s="12" customFormat="1" ht="22.5" customHeight="1">
      <c r="B734" s="164"/>
      <c r="D734" s="155" t="s">
        <v>134</v>
      </c>
      <c r="E734" s="165" t="s">
        <v>3</v>
      </c>
      <c r="F734" s="166" t="s">
        <v>167</v>
      </c>
      <c r="H734" s="167">
        <v>1.836</v>
      </c>
      <c r="L734" s="171"/>
      <c r="M734" s="175"/>
      <c r="N734" s="176"/>
      <c r="O734" s="176"/>
      <c r="P734" s="176"/>
      <c r="Q734" s="176"/>
      <c r="R734" s="176"/>
      <c r="S734" s="176"/>
      <c r="T734" s="177"/>
      <c r="U734" s="13"/>
      <c r="V734" s="13"/>
      <c r="W734" s="13"/>
      <c r="AT734" s="165" t="s">
        <v>134</v>
      </c>
      <c r="AU734" s="165" t="s">
        <v>78</v>
      </c>
      <c r="AV734" s="12" t="s">
        <v>78</v>
      </c>
      <c r="AW734" s="12" t="s">
        <v>35</v>
      </c>
      <c r="AX734" s="12" t="s">
        <v>71</v>
      </c>
      <c r="AY734" s="165" t="s">
        <v>123</v>
      </c>
    </row>
    <row r="735" spans="2:51" s="11" customFormat="1" ht="22.5" customHeight="1">
      <c r="B735" s="157"/>
      <c r="D735" s="155" t="s">
        <v>134</v>
      </c>
      <c r="E735" s="158" t="s">
        <v>3</v>
      </c>
      <c r="F735" s="159" t="s">
        <v>168</v>
      </c>
      <c r="H735" s="160" t="s">
        <v>3</v>
      </c>
      <c r="L735" s="157"/>
      <c r="M735" s="161"/>
      <c r="N735" s="162"/>
      <c r="O735" s="162"/>
      <c r="P735" s="162"/>
      <c r="Q735" s="162"/>
      <c r="R735" s="162"/>
      <c r="S735" s="162"/>
      <c r="T735" s="163"/>
      <c r="AT735" s="160" t="s">
        <v>134</v>
      </c>
      <c r="AU735" s="160" t="s">
        <v>78</v>
      </c>
      <c r="AV735" s="11" t="s">
        <v>20</v>
      </c>
      <c r="AW735" s="11" t="s">
        <v>35</v>
      </c>
      <c r="AX735" s="11" t="s">
        <v>71</v>
      </c>
      <c r="AY735" s="160" t="s">
        <v>123</v>
      </c>
    </row>
    <row r="736" spans="2:51" s="12" customFormat="1" ht="22.5" customHeight="1">
      <c r="B736" s="164"/>
      <c r="D736" s="155" t="s">
        <v>134</v>
      </c>
      <c r="E736" s="165" t="s">
        <v>3</v>
      </c>
      <c r="F736" s="166" t="s">
        <v>169</v>
      </c>
      <c r="H736" s="167">
        <v>1.32</v>
      </c>
      <c r="L736" s="164"/>
      <c r="M736" s="168"/>
      <c r="N736" s="169"/>
      <c r="O736" s="169"/>
      <c r="P736" s="169"/>
      <c r="Q736" s="169"/>
      <c r="R736" s="169"/>
      <c r="S736" s="169"/>
      <c r="T736" s="170"/>
      <c r="AT736" s="165" t="s">
        <v>134</v>
      </c>
      <c r="AU736" s="165" t="s">
        <v>78</v>
      </c>
      <c r="AV736" s="12" t="s">
        <v>78</v>
      </c>
      <c r="AW736" s="12" t="s">
        <v>35</v>
      </c>
      <c r="AX736" s="12" t="s">
        <v>71</v>
      </c>
      <c r="AY736" s="165" t="s">
        <v>123</v>
      </c>
    </row>
    <row r="737" spans="2:51" s="11" customFormat="1" ht="22.5" customHeight="1">
      <c r="B737" s="157"/>
      <c r="D737" s="155" t="s">
        <v>134</v>
      </c>
      <c r="E737" s="158" t="s">
        <v>3</v>
      </c>
      <c r="F737" s="159" t="s">
        <v>170</v>
      </c>
      <c r="H737" s="160" t="s">
        <v>3</v>
      </c>
      <c r="L737" s="164"/>
      <c r="M737" s="168"/>
      <c r="N737" s="169"/>
      <c r="O737" s="169"/>
      <c r="P737" s="169"/>
      <c r="Q737" s="169"/>
      <c r="R737" s="169"/>
      <c r="S737" s="169"/>
      <c r="T737" s="170"/>
      <c r="U737" s="12"/>
      <c r="V737" s="12"/>
      <c r="W737" s="12"/>
      <c r="AT737" s="160" t="s">
        <v>134</v>
      </c>
      <c r="AU737" s="160" t="s">
        <v>78</v>
      </c>
      <c r="AV737" s="11" t="s">
        <v>20</v>
      </c>
      <c r="AW737" s="11" t="s">
        <v>35</v>
      </c>
      <c r="AX737" s="11" t="s">
        <v>71</v>
      </c>
      <c r="AY737" s="160" t="s">
        <v>123</v>
      </c>
    </row>
    <row r="738" spans="2:51" s="12" customFormat="1" ht="22.5" customHeight="1">
      <c r="B738" s="164"/>
      <c r="D738" s="155" t="s">
        <v>134</v>
      </c>
      <c r="E738" s="165" t="s">
        <v>3</v>
      </c>
      <c r="F738" s="166" t="s">
        <v>171</v>
      </c>
      <c r="H738" s="167">
        <v>1.68</v>
      </c>
      <c r="L738" s="157"/>
      <c r="M738" s="161"/>
      <c r="N738" s="162"/>
      <c r="O738" s="162"/>
      <c r="P738" s="162"/>
      <c r="Q738" s="162"/>
      <c r="R738" s="162"/>
      <c r="S738" s="162"/>
      <c r="T738" s="163"/>
      <c r="U738" s="11"/>
      <c r="V738" s="11"/>
      <c r="W738" s="11"/>
      <c r="AT738" s="165" t="s">
        <v>134</v>
      </c>
      <c r="AU738" s="165" t="s">
        <v>78</v>
      </c>
      <c r="AV738" s="12" t="s">
        <v>78</v>
      </c>
      <c r="AW738" s="12" t="s">
        <v>35</v>
      </c>
      <c r="AX738" s="12" t="s">
        <v>71</v>
      </c>
      <c r="AY738" s="165" t="s">
        <v>123</v>
      </c>
    </row>
    <row r="739" spans="2:51" s="11" customFormat="1" ht="22.5" customHeight="1">
      <c r="B739" s="157"/>
      <c r="D739" s="155" t="s">
        <v>134</v>
      </c>
      <c r="E739" s="158" t="s">
        <v>3</v>
      </c>
      <c r="F739" s="159" t="s">
        <v>172</v>
      </c>
      <c r="H739" s="160" t="s">
        <v>3</v>
      </c>
      <c r="L739" s="164"/>
      <c r="M739" s="168"/>
      <c r="N739" s="169"/>
      <c r="O739" s="169"/>
      <c r="P739" s="169"/>
      <c r="Q739" s="169"/>
      <c r="R739" s="169"/>
      <c r="S739" s="169"/>
      <c r="T739" s="170"/>
      <c r="U739" s="12"/>
      <c r="V739" s="12"/>
      <c r="W739" s="12"/>
      <c r="AT739" s="160" t="s">
        <v>134</v>
      </c>
      <c r="AU739" s="160" t="s">
        <v>78</v>
      </c>
      <c r="AV739" s="11" t="s">
        <v>20</v>
      </c>
      <c r="AW739" s="11" t="s">
        <v>35</v>
      </c>
      <c r="AX739" s="11" t="s">
        <v>71</v>
      </c>
      <c r="AY739" s="160" t="s">
        <v>123</v>
      </c>
    </row>
    <row r="740" spans="2:51" s="12" customFormat="1" ht="22.5" customHeight="1">
      <c r="B740" s="164"/>
      <c r="D740" s="155" t="s">
        <v>134</v>
      </c>
      <c r="E740" s="165" t="s">
        <v>3</v>
      </c>
      <c r="F740" s="166" t="s">
        <v>173</v>
      </c>
      <c r="H740" s="167">
        <v>0.72</v>
      </c>
      <c r="L740" s="171"/>
      <c r="M740" s="175"/>
      <c r="N740" s="176"/>
      <c r="O740" s="176"/>
      <c r="P740" s="176"/>
      <c r="Q740" s="176"/>
      <c r="R740" s="176"/>
      <c r="S740" s="176"/>
      <c r="T740" s="177"/>
      <c r="U740" s="13"/>
      <c r="V740" s="13"/>
      <c r="W740" s="13"/>
      <c r="AT740" s="165" t="s">
        <v>134</v>
      </c>
      <c r="AU740" s="165" t="s">
        <v>78</v>
      </c>
      <c r="AV740" s="12" t="s">
        <v>78</v>
      </c>
      <c r="AW740" s="12" t="s">
        <v>35</v>
      </c>
      <c r="AX740" s="12" t="s">
        <v>71</v>
      </c>
      <c r="AY740" s="165" t="s">
        <v>123</v>
      </c>
    </row>
    <row r="741" spans="2:51" s="11" customFormat="1" ht="22.5" customHeight="1">
      <c r="B741" s="157"/>
      <c r="D741" s="155" t="s">
        <v>134</v>
      </c>
      <c r="E741" s="158" t="s">
        <v>3</v>
      </c>
      <c r="F741" s="159" t="s">
        <v>174</v>
      </c>
      <c r="H741" s="160" t="s">
        <v>3</v>
      </c>
      <c r="L741" s="178"/>
      <c r="M741" s="182"/>
      <c r="N741" s="183"/>
      <c r="O741" s="183"/>
      <c r="P741" s="183"/>
      <c r="Q741" s="183"/>
      <c r="R741" s="183"/>
      <c r="S741" s="183"/>
      <c r="T741" s="184"/>
      <c r="U741" s="14"/>
      <c r="V741" s="14"/>
      <c r="W741" s="14"/>
      <c r="AT741" s="160" t="s">
        <v>134</v>
      </c>
      <c r="AU741" s="160" t="s">
        <v>78</v>
      </c>
      <c r="AV741" s="11" t="s">
        <v>20</v>
      </c>
      <c r="AW741" s="11" t="s">
        <v>35</v>
      </c>
      <c r="AX741" s="11" t="s">
        <v>71</v>
      </c>
      <c r="AY741" s="160" t="s">
        <v>123</v>
      </c>
    </row>
    <row r="742" spans="2:51" s="12" customFormat="1" ht="22.5" customHeight="1">
      <c r="B742" s="164"/>
      <c r="D742" s="155" t="s">
        <v>134</v>
      </c>
      <c r="E742" s="165" t="s">
        <v>3</v>
      </c>
      <c r="F742" s="166" t="s">
        <v>175</v>
      </c>
      <c r="H742" s="167">
        <v>0.852</v>
      </c>
      <c r="L742" s="221"/>
      <c r="M742" s="150" t="s">
        <v>3</v>
      </c>
      <c r="N742" s="151" t="s">
        <v>42</v>
      </c>
      <c r="O742" s="152">
        <v>0.04</v>
      </c>
      <c r="P742" s="152">
        <f>O742*H755</f>
        <v>11.10392</v>
      </c>
      <c r="Q742" s="152">
        <v>0.00012</v>
      </c>
      <c r="R742" s="152">
        <f>Q742*H755</f>
        <v>0.03331176</v>
      </c>
      <c r="S742" s="152">
        <v>0</v>
      </c>
      <c r="T742" s="153">
        <f>S742*H755</f>
        <v>0</v>
      </c>
      <c r="U742" s="1"/>
      <c r="V742" s="1"/>
      <c r="W742" s="1"/>
      <c r="AT742" s="165" t="s">
        <v>134</v>
      </c>
      <c r="AU742" s="165" t="s">
        <v>78</v>
      </c>
      <c r="AV742" s="12" t="s">
        <v>78</v>
      </c>
      <c r="AW742" s="12" t="s">
        <v>35</v>
      </c>
      <c r="AX742" s="12" t="s">
        <v>71</v>
      </c>
      <c r="AY742" s="165" t="s">
        <v>123</v>
      </c>
    </row>
    <row r="743" spans="2:51" s="11" customFormat="1" ht="22.5" customHeight="1">
      <c r="B743" s="157"/>
      <c r="D743" s="155" t="s">
        <v>134</v>
      </c>
      <c r="E743" s="158" t="s">
        <v>3</v>
      </c>
      <c r="F743" s="159" t="s">
        <v>176</v>
      </c>
      <c r="H743" s="160" t="s">
        <v>3</v>
      </c>
      <c r="L743" s="32"/>
      <c r="M743" s="61"/>
      <c r="N743" s="33"/>
      <c r="O743" s="33"/>
      <c r="P743" s="33"/>
      <c r="Q743" s="33"/>
      <c r="R743" s="33"/>
      <c r="S743" s="33"/>
      <c r="T743" s="62"/>
      <c r="U743" s="1"/>
      <c r="V743" s="1"/>
      <c r="W743" s="1"/>
      <c r="AT743" s="160" t="s">
        <v>134</v>
      </c>
      <c r="AU743" s="160" t="s">
        <v>78</v>
      </c>
      <c r="AV743" s="11" t="s">
        <v>20</v>
      </c>
      <c r="AW743" s="11" t="s">
        <v>35</v>
      </c>
      <c r="AX743" s="11" t="s">
        <v>71</v>
      </c>
      <c r="AY743" s="160" t="s">
        <v>123</v>
      </c>
    </row>
    <row r="744" spans="2:51" s="12" customFormat="1" ht="22.5" customHeight="1">
      <c r="B744" s="164"/>
      <c r="D744" s="155" t="s">
        <v>134</v>
      </c>
      <c r="E744" s="165" t="s">
        <v>3</v>
      </c>
      <c r="F744" s="166" t="s">
        <v>177</v>
      </c>
      <c r="H744" s="167">
        <v>3.44</v>
      </c>
      <c r="L744" s="157"/>
      <c r="M744" s="161"/>
      <c r="N744" s="162"/>
      <c r="O744" s="162"/>
      <c r="P744" s="162"/>
      <c r="Q744" s="162"/>
      <c r="R744" s="162"/>
      <c r="S744" s="162"/>
      <c r="T744" s="163"/>
      <c r="U744" s="11"/>
      <c r="V744" s="11"/>
      <c r="W744" s="11"/>
      <c r="AT744" s="165" t="s">
        <v>134</v>
      </c>
      <c r="AU744" s="165" t="s">
        <v>78</v>
      </c>
      <c r="AV744" s="12" t="s">
        <v>78</v>
      </c>
      <c r="AW744" s="12" t="s">
        <v>35</v>
      </c>
      <c r="AX744" s="12" t="s">
        <v>71</v>
      </c>
      <c r="AY744" s="165" t="s">
        <v>123</v>
      </c>
    </row>
    <row r="745" spans="2:51" s="11" customFormat="1" ht="22.5" customHeight="1">
      <c r="B745" s="157"/>
      <c r="D745" s="155" t="s">
        <v>134</v>
      </c>
      <c r="E745" s="158" t="s">
        <v>3</v>
      </c>
      <c r="F745" s="159" t="s">
        <v>178</v>
      </c>
      <c r="H745" s="160" t="s">
        <v>3</v>
      </c>
      <c r="L745" s="157"/>
      <c r="M745" s="161"/>
      <c r="N745" s="162"/>
      <c r="O745" s="162"/>
      <c r="P745" s="162"/>
      <c r="Q745" s="162"/>
      <c r="R745" s="162"/>
      <c r="S745" s="162"/>
      <c r="T745" s="163"/>
      <c r="AT745" s="160" t="s">
        <v>134</v>
      </c>
      <c r="AU745" s="160" t="s">
        <v>78</v>
      </c>
      <c r="AV745" s="11" t="s">
        <v>20</v>
      </c>
      <c r="AW745" s="11" t="s">
        <v>35</v>
      </c>
      <c r="AX745" s="11" t="s">
        <v>71</v>
      </c>
      <c r="AY745" s="160" t="s">
        <v>123</v>
      </c>
    </row>
    <row r="746" spans="2:51" s="12" customFormat="1" ht="22.5" customHeight="1">
      <c r="B746" s="164"/>
      <c r="D746" s="155" t="s">
        <v>134</v>
      </c>
      <c r="E746" s="165" t="s">
        <v>3</v>
      </c>
      <c r="F746" s="166" t="s">
        <v>179</v>
      </c>
      <c r="H746" s="167">
        <v>9.6</v>
      </c>
      <c r="L746" s="157"/>
      <c r="M746" s="161"/>
      <c r="N746" s="162"/>
      <c r="O746" s="162"/>
      <c r="P746" s="162"/>
      <c r="Q746" s="162"/>
      <c r="R746" s="162"/>
      <c r="S746" s="162"/>
      <c r="T746" s="163"/>
      <c r="U746" s="11"/>
      <c r="V746" s="11"/>
      <c r="W746" s="11"/>
      <c r="AT746" s="165" t="s">
        <v>134</v>
      </c>
      <c r="AU746" s="165" t="s">
        <v>78</v>
      </c>
      <c r="AV746" s="12" t="s">
        <v>78</v>
      </c>
      <c r="AW746" s="12" t="s">
        <v>35</v>
      </c>
      <c r="AX746" s="12" t="s">
        <v>71</v>
      </c>
      <c r="AY746" s="165" t="s">
        <v>123</v>
      </c>
    </row>
    <row r="747" spans="2:51" s="13" customFormat="1" ht="22.5" customHeight="1">
      <c r="B747" s="171"/>
      <c r="D747" s="155" t="s">
        <v>134</v>
      </c>
      <c r="E747" s="172" t="s">
        <v>3</v>
      </c>
      <c r="F747" s="173" t="s">
        <v>138</v>
      </c>
      <c r="H747" s="174">
        <v>55.472</v>
      </c>
      <c r="L747" s="157"/>
      <c r="M747" s="161"/>
      <c r="N747" s="162"/>
      <c r="O747" s="162"/>
      <c r="P747" s="162"/>
      <c r="Q747" s="162"/>
      <c r="R747" s="162"/>
      <c r="S747" s="162"/>
      <c r="T747" s="163"/>
      <c r="U747" s="11"/>
      <c r="V747" s="11"/>
      <c r="W747" s="11"/>
      <c r="AT747" s="172" t="s">
        <v>134</v>
      </c>
      <c r="AU747" s="172" t="s">
        <v>78</v>
      </c>
      <c r="AV747" s="13" t="s">
        <v>81</v>
      </c>
      <c r="AW747" s="13" t="s">
        <v>35</v>
      </c>
      <c r="AX747" s="13" t="s">
        <v>71</v>
      </c>
      <c r="AY747" s="172" t="s">
        <v>123</v>
      </c>
    </row>
    <row r="748" spans="2:51" s="11" customFormat="1" ht="22.5" customHeight="1">
      <c r="B748" s="157"/>
      <c r="D748" s="155" t="s">
        <v>134</v>
      </c>
      <c r="E748" s="158" t="s">
        <v>3</v>
      </c>
      <c r="F748" s="159" t="s">
        <v>274</v>
      </c>
      <c r="H748" s="160" t="s">
        <v>3</v>
      </c>
      <c r="L748" s="164"/>
      <c r="M748" s="168"/>
      <c r="N748" s="169"/>
      <c r="O748" s="169"/>
      <c r="P748" s="169"/>
      <c r="Q748" s="169"/>
      <c r="R748" s="169"/>
      <c r="S748" s="169"/>
      <c r="T748" s="170"/>
      <c r="U748" s="12"/>
      <c r="V748" s="12"/>
      <c r="W748" s="12"/>
      <c r="AT748" s="160" t="s">
        <v>134</v>
      </c>
      <c r="AU748" s="160" t="s">
        <v>78</v>
      </c>
      <c r="AV748" s="11" t="s">
        <v>20</v>
      </c>
      <c r="AW748" s="11" t="s">
        <v>35</v>
      </c>
      <c r="AX748" s="11" t="s">
        <v>71</v>
      </c>
      <c r="AY748" s="160" t="s">
        <v>123</v>
      </c>
    </row>
    <row r="749" spans="2:51" s="12" customFormat="1" ht="22.5" customHeight="1">
      <c r="B749" s="164"/>
      <c r="D749" s="155" t="s">
        <v>134</v>
      </c>
      <c r="E749" s="165" t="s">
        <v>3</v>
      </c>
      <c r="F749" s="166" t="s">
        <v>275</v>
      </c>
      <c r="H749" s="167">
        <v>3.018</v>
      </c>
      <c r="L749" s="157"/>
      <c r="M749" s="161"/>
      <c r="N749" s="162"/>
      <c r="O749" s="162"/>
      <c r="P749" s="162"/>
      <c r="Q749" s="162"/>
      <c r="R749" s="162"/>
      <c r="S749" s="162"/>
      <c r="T749" s="163"/>
      <c r="U749" s="11"/>
      <c r="V749" s="11"/>
      <c r="W749" s="11"/>
      <c r="AT749" s="165" t="s">
        <v>134</v>
      </c>
      <c r="AU749" s="165" t="s">
        <v>78</v>
      </c>
      <c r="AV749" s="12" t="s">
        <v>78</v>
      </c>
      <c r="AW749" s="12" t="s">
        <v>35</v>
      </c>
      <c r="AX749" s="12" t="s">
        <v>71</v>
      </c>
      <c r="AY749" s="165" t="s">
        <v>123</v>
      </c>
    </row>
    <row r="750" spans="2:51" s="12" customFormat="1" ht="22.5" customHeight="1">
      <c r="B750" s="164"/>
      <c r="D750" s="155" t="s">
        <v>134</v>
      </c>
      <c r="E750" s="165" t="s">
        <v>3</v>
      </c>
      <c r="F750" s="166" t="s">
        <v>276</v>
      </c>
      <c r="H750" s="167">
        <v>1.23</v>
      </c>
      <c r="L750" s="164"/>
      <c r="M750" s="168"/>
      <c r="N750" s="169"/>
      <c r="O750" s="169"/>
      <c r="P750" s="169"/>
      <c r="Q750" s="169"/>
      <c r="R750" s="169"/>
      <c r="S750" s="169"/>
      <c r="T750" s="170"/>
      <c r="AT750" s="165" t="s">
        <v>134</v>
      </c>
      <c r="AU750" s="165" t="s">
        <v>78</v>
      </c>
      <c r="AV750" s="12" t="s">
        <v>78</v>
      </c>
      <c r="AW750" s="12" t="s">
        <v>35</v>
      </c>
      <c r="AX750" s="12" t="s">
        <v>71</v>
      </c>
      <c r="AY750" s="165" t="s">
        <v>123</v>
      </c>
    </row>
    <row r="751" spans="2:51" s="11" customFormat="1" ht="22.5" customHeight="1">
      <c r="B751" s="157"/>
      <c r="D751" s="155" t="s">
        <v>134</v>
      </c>
      <c r="E751" s="158" t="s">
        <v>3</v>
      </c>
      <c r="F751" s="159" t="s">
        <v>217</v>
      </c>
      <c r="H751" s="160" t="s">
        <v>3</v>
      </c>
      <c r="L751" s="157"/>
      <c r="M751" s="161"/>
      <c r="N751" s="162"/>
      <c r="O751" s="162"/>
      <c r="P751" s="162"/>
      <c r="Q751" s="162"/>
      <c r="R751" s="162"/>
      <c r="S751" s="162"/>
      <c r="T751" s="163"/>
      <c r="AT751" s="160" t="s">
        <v>134</v>
      </c>
      <c r="AU751" s="160" t="s">
        <v>78</v>
      </c>
      <c r="AV751" s="11" t="s">
        <v>20</v>
      </c>
      <c r="AW751" s="11" t="s">
        <v>35</v>
      </c>
      <c r="AX751" s="11" t="s">
        <v>71</v>
      </c>
      <c r="AY751" s="160" t="s">
        <v>123</v>
      </c>
    </row>
    <row r="752" spans="2:51" s="12" customFormat="1" ht="22.5" customHeight="1">
      <c r="B752" s="164"/>
      <c r="D752" s="155" t="s">
        <v>134</v>
      </c>
      <c r="E752" s="165" t="s">
        <v>3</v>
      </c>
      <c r="F752" s="166" t="s">
        <v>238</v>
      </c>
      <c r="H752" s="167">
        <v>6.9</v>
      </c>
      <c r="L752" s="164"/>
      <c r="M752" s="168"/>
      <c r="N752" s="169"/>
      <c r="O752" s="169"/>
      <c r="P752" s="169"/>
      <c r="Q752" s="169"/>
      <c r="R752" s="169"/>
      <c r="S752" s="169"/>
      <c r="T752" s="170"/>
      <c r="AT752" s="165" t="s">
        <v>134</v>
      </c>
      <c r="AU752" s="165" t="s">
        <v>78</v>
      </c>
      <c r="AV752" s="12" t="s">
        <v>78</v>
      </c>
      <c r="AW752" s="12" t="s">
        <v>35</v>
      </c>
      <c r="AX752" s="12" t="s">
        <v>71</v>
      </c>
      <c r="AY752" s="165" t="s">
        <v>123</v>
      </c>
    </row>
    <row r="753" spans="2:51" s="13" customFormat="1" ht="22.5" customHeight="1">
      <c r="B753" s="171"/>
      <c r="D753" s="155" t="s">
        <v>134</v>
      </c>
      <c r="E753" s="172" t="s">
        <v>3</v>
      </c>
      <c r="F753" s="173" t="s">
        <v>138</v>
      </c>
      <c r="H753" s="174">
        <v>11.148</v>
      </c>
      <c r="L753" s="157"/>
      <c r="M753" s="161"/>
      <c r="N753" s="162"/>
      <c r="O753" s="162"/>
      <c r="P753" s="162"/>
      <c r="Q753" s="162"/>
      <c r="R753" s="162"/>
      <c r="S753" s="162"/>
      <c r="T753" s="163"/>
      <c r="U753" s="11"/>
      <c r="V753" s="11"/>
      <c r="W753" s="11"/>
      <c r="AT753" s="172" t="s">
        <v>134</v>
      </c>
      <c r="AU753" s="172" t="s">
        <v>78</v>
      </c>
      <c r="AV753" s="13" t="s">
        <v>81</v>
      </c>
      <c r="AW753" s="13" t="s">
        <v>35</v>
      </c>
      <c r="AX753" s="13" t="s">
        <v>71</v>
      </c>
      <c r="AY753" s="172" t="s">
        <v>123</v>
      </c>
    </row>
    <row r="754" spans="2:51" s="14" customFormat="1" ht="22.5" customHeight="1">
      <c r="B754" s="178"/>
      <c r="D754" s="186" t="s">
        <v>134</v>
      </c>
      <c r="E754" s="187" t="s">
        <v>3</v>
      </c>
      <c r="F754" s="188" t="s">
        <v>139</v>
      </c>
      <c r="H754" s="189">
        <v>702.541</v>
      </c>
      <c r="L754" s="164"/>
      <c r="M754" s="168"/>
      <c r="N754" s="169"/>
      <c r="O754" s="169"/>
      <c r="P754" s="169"/>
      <c r="Q754" s="169"/>
      <c r="R754" s="169"/>
      <c r="S754" s="169"/>
      <c r="T754" s="170"/>
      <c r="U754" s="12"/>
      <c r="V754" s="12"/>
      <c r="W754" s="12"/>
      <c r="AT754" s="185" t="s">
        <v>134</v>
      </c>
      <c r="AU754" s="185" t="s">
        <v>78</v>
      </c>
      <c r="AV754" s="14" t="s">
        <v>130</v>
      </c>
      <c r="AW754" s="14" t="s">
        <v>35</v>
      </c>
      <c r="AX754" s="14" t="s">
        <v>20</v>
      </c>
      <c r="AY754" s="185" t="s">
        <v>123</v>
      </c>
    </row>
    <row r="755" spans="2:65" s="1" customFormat="1" ht="22.5" customHeight="1">
      <c r="B755" s="143"/>
      <c r="C755" s="144" t="s">
        <v>479</v>
      </c>
      <c r="D755" s="144" t="s">
        <v>125</v>
      </c>
      <c r="E755" s="145" t="s">
        <v>480</v>
      </c>
      <c r="F755" s="146" t="s">
        <v>481</v>
      </c>
      <c r="G755" s="147" t="s">
        <v>152</v>
      </c>
      <c r="H755" s="148">
        <v>277.598</v>
      </c>
      <c r="I755" s="149"/>
      <c r="J755" s="149"/>
      <c r="K755" s="146" t="s">
        <v>129</v>
      </c>
      <c r="L755" s="157"/>
      <c r="M755" s="161"/>
      <c r="N755" s="162"/>
      <c r="O755" s="162"/>
      <c r="P755" s="162"/>
      <c r="Q755" s="162"/>
      <c r="R755" s="162"/>
      <c r="S755" s="162"/>
      <c r="T755" s="163"/>
      <c r="U755" s="11"/>
      <c r="V755" s="11"/>
      <c r="W755" s="11"/>
      <c r="AR755" s="18" t="s">
        <v>130</v>
      </c>
      <c r="AT755" s="18" t="s">
        <v>125</v>
      </c>
      <c r="AU755" s="18" t="s">
        <v>78</v>
      </c>
      <c r="AY755" s="18" t="s">
        <v>123</v>
      </c>
      <c r="BE755" s="154">
        <f>IF(N742="základní",J755,0)</f>
        <v>0</v>
      </c>
      <c r="BF755" s="154">
        <f>IF(N742="snížená",J755,0)</f>
        <v>0</v>
      </c>
      <c r="BG755" s="154">
        <f>IF(N742="zákl. přenesená",J755,0)</f>
        <v>0</v>
      </c>
      <c r="BH755" s="154">
        <f>IF(N742="sníž. přenesená",J755,0)</f>
        <v>0</v>
      </c>
      <c r="BI755" s="154">
        <f>IF(N742="nulová",J755,0)</f>
        <v>0</v>
      </c>
      <c r="BJ755" s="18" t="s">
        <v>20</v>
      </c>
      <c r="BK755" s="154">
        <f>ROUND(I755*H755,2)</f>
        <v>0</v>
      </c>
      <c r="BL755" s="18" t="s">
        <v>130</v>
      </c>
      <c r="BM755" s="18" t="s">
        <v>482</v>
      </c>
    </row>
    <row r="756" spans="2:47" s="1" customFormat="1" ht="30" customHeight="1">
      <c r="B756" s="32"/>
      <c r="D756" s="155" t="s">
        <v>132</v>
      </c>
      <c r="F756" s="156" t="s">
        <v>483</v>
      </c>
      <c r="L756" s="164"/>
      <c r="M756" s="168"/>
      <c r="N756" s="169"/>
      <c r="O756" s="169"/>
      <c r="P756" s="169"/>
      <c r="Q756" s="169"/>
      <c r="R756" s="169"/>
      <c r="S756" s="169"/>
      <c r="T756" s="170"/>
      <c r="U756" s="12"/>
      <c r="V756" s="12"/>
      <c r="W756" s="12"/>
      <c r="AT756" s="18" t="s">
        <v>132</v>
      </c>
      <c r="AU756" s="18" t="s">
        <v>78</v>
      </c>
    </row>
    <row r="757" spans="2:51" s="11" customFormat="1" ht="22.5" customHeight="1">
      <c r="B757" s="157"/>
      <c r="D757" s="155" t="s">
        <v>134</v>
      </c>
      <c r="E757" s="158" t="s">
        <v>3</v>
      </c>
      <c r="F757" s="159" t="s">
        <v>484</v>
      </c>
      <c r="H757" s="160" t="s">
        <v>3</v>
      </c>
      <c r="L757" s="157"/>
      <c r="M757" s="161"/>
      <c r="N757" s="162"/>
      <c r="O757" s="162"/>
      <c r="P757" s="162"/>
      <c r="Q757" s="162"/>
      <c r="R757" s="162"/>
      <c r="S757" s="162"/>
      <c r="T757" s="163"/>
      <c r="AT757" s="160" t="s">
        <v>134</v>
      </c>
      <c r="AU757" s="160" t="s">
        <v>78</v>
      </c>
      <c r="AV757" s="11" t="s">
        <v>20</v>
      </c>
      <c r="AW757" s="11" t="s">
        <v>35</v>
      </c>
      <c r="AX757" s="11" t="s">
        <v>71</v>
      </c>
      <c r="AY757" s="160" t="s">
        <v>123</v>
      </c>
    </row>
    <row r="758" spans="2:51" s="11" customFormat="1" ht="22.5" customHeight="1">
      <c r="B758" s="157"/>
      <c r="D758" s="155" t="s">
        <v>134</v>
      </c>
      <c r="E758" s="158" t="s">
        <v>3</v>
      </c>
      <c r="F758" s="159" t="s">
        <v>156</v>
      </c>
      <c r="H758" s="160" t="s">
        <v>3</v>
      </c>
      <c r="L758" s="164"/>
      <c r="M758" s="168"/>
      <c r="N758" s="169"/>
      <c r="O758" s="169"/>
      <c r="P758" s="169"/>
      <c r="Q758" s="169"/>
      <c r="R758" s="169"/>
      <c r="S758" s="169"/>
      <c r="T758" s="170"/>
      <c r="U758" s="12"/>
      <c r="V758" s="12"/>
      <c r="W758" s="12"/>
      <c r="AT758" s="160" t="s">
        <v>134</v>
      </c>
      <c r="AU758" s="160" t="s">
        <v>78</v>
      </c>
      <c r="AV758" s="11" t="s">
        <v>20</v>
      </c>
      <c r="AW758" s="11" t="s">
        <v>35</v>
      </c>
      <c r="AX758" s="11" t="s">
        <v>71</v>
      </c>
      <c r="AY758" s="160" t="s">
        <v>123</v>
      </c>
    </row>
    <row r="759" spans="2:51" s="11" customFormat="1" ht="22.5" customHeight="1">
      <c r="B759" s="157"/>
      <c r="D759" s="155" t="s">
        <v>134</v>
      </c>
      <c r="E759" s="158" t="s">
        <v>3</v>
      </c>
      <c r="F759" s="159" t="s">
        <v>157</v>
      </c>
      <c r="H759" s="160" t="s">
        <v>3</v>
      </c>
      <c r="L759" s="157"/>
      <c r="M759" s="161"/>
      <c r="N759" s="162"/>
      <c r="O759" s="162"/>
      <c r="P759" s="162"/>
      <c r="Q759" s="162"/>
      <c r="R759" s="162"/>
      <c r="S759" s="162"/>
      <c r="T759" s="163"/>
      <c r="AT759" s="160" t="s">
        <v>134</v>
      </c>
      <c r="AU759" s="160" t="s">
        <v>78</v>
      </c>
      <c r="AV759" s="11" t="s">
        <v>20</v>
      </c>
      <c r="AW759" s="11" t="s">
        <v>35</v>
      </c>
      <c r="AX759" s="11" t="s">
        <v>71</v>
      </c>
      <c r="AY759" s="160" t="s">
        <v>123</v>
      </c>
    </row>
    <row r="760" spans="2:51" s="11" customFormat="1" ht="22.5" customHeight="1">
      <c r="B760" s="157"/>
      <c r="D760" s="155" t="s">
        <v>134</v>
      </c>
      <c r="E760" s="158" t="s">
        <v>3</v>
      </c>
      <c r="F760" s="159" t="s">
        <v>158</v>
      </c>
      <c r="H760" s="160" t="s">
        <v>3</v>
      </c>
      <c r="L760" s="164"/>
      <c r="M760" s="168"/>
      <c r="N760" s="169"/>
      <c r="O760" s="169"/>
      <c r="P760" s="169"/>
      <c r="Q760" s="169"/>
      <c r="R760" s="169"/>
      <c r="S760" s="169"/>
      <c r="T760" s="170"/>
      <c r="U760" s="12"/>
      <c r="V760" s="12"/>
      <c r="W760" s="12"/>
      <c r="AT760" s="160" t="s">
        <v>134</v>
      </c>
      <c r="AU760" s="160" t="s">
        <v>78</v>
      </c>
      <c r="AV760" s="11" t="s">
        <v>20</v>
      </c>
      <c r="AW760" s="11" t="s">
        <v>35</v>
      </c>
      <c r="AX760" s="11" t="s">
        <v>71</v>
      </c>
      <c r="AY760" s="160" t="s">
        <v>123</v>
      </c>
    </row>
    <row r="761" spans="2:51" s="12" customFormat="1" ht="22.5" customHeight="1">
      <c r="B761" s="164"/>
      <c r="D761" s="155" t="s">
        <v>134</v>
      </c>
      <c r="E761" s="165" t="s">
        <v>3</v>
      </c>
      <c r="F761" s="166" t="s">
        <v>485</v>
      </c>
      <c r="H761" s="167">
        <v>65.52</v>
      </c>
      <c r="L761" s="157"/>
      <c r="M761" s="161"/>
      <c r="N761" s="162"/>
      <c r="O761" s="162"/>
      <c r="P761" s="162"/>
      <c r="Q761" s="162"/>
      <c r="R761" s="162"/>
      <c r="S761" s="162"/>
      <c r="T761" s="163"/>
      <c r="U761" s="11"/>
      <c r="V761" s="11"/>
      <c r="W761" s="11"/>
      <c r="AT761" s="165" t="s">
        <v>134</v>
      </c>
      <c r="AU761" s="165" t="s">
        <v>78</v>
      </c>
      <c r="AV761" s="12" t="s">
        <v>78</v>
      </c>
      <c r="AW761" s="12" t="s">
        <v>35</v>
      </c>
      <c r="AX761" s="12" t="s">
        <v>71</v>
      </c>
      <c r="AY761" s="165" t="s">
        <v>123</v>
      </c>
    </row>
    <row r="762" spans="2:51" s="11" customFormat="1" ht="22.5" customHeight="1">
      <c r="B762" s="157"/>
      <c r="D762" s="155" t="s">
        <v>134</v>
      </c>
      <c r="E762" s="158" t="s">
        <v>3</v>
      </c>
      <c r="F762" s="159" t="s">
        <v>160</v>
      </c>
      <c r="H762" s="160" t="s">
        <v>3</v>
      </c>
      <c r="L762" s="164"/>
      <c r="M762" s="168"/>
      <c r="N762" s="169"/>
      <c r="O762" s="169"/>
      <c r="P762" s="169"/>
      <c r="Q762" s="169"/>
      <c r="R762" s="169"/>
      <c r="S762" s="169"/>
      <c r="T762" s="170"/>
      <c r="U762" s="12"/>
      <c r="V762" s="12"/>
      <c r="W762" s="12"/>
      <c r="AT762" s="160" t="s">
        <v>134</v>
      </c>
      <c r="AU762" s="160" t="s">
        <v>78</v>
      </c>
      <c r="AV762" s="11" t="s">
        <v>20</v>
      </c>
      <c r="AW762" s="11" t="s">
        <v>35</v>
      </c>
      <c r="AX762" s="11" t="s">
        <v>71</v>
      </c>
      <c r="AY762" s="160" t="s">
        <v>123</v>
      </c>
    </row>
    <row r="763" spans="2:51" s="12" customFormat="1" ht="22.5" customHeight="1">
      <c r="B763" s="164"/>
      <c r="D763" s="155" t="s">
        <v>134</v>
      </c>
      <c r="E763" s="165" t="s">
        <v>3</v>
      </c>
      <c r="F763" s="166" t="s">
        <v>486</v>
      </c>
      <c r="H763" s="167">
        <v>14.896</v>
      </c>
      <c r="L763" s="157"/>
      <c r="M763" s="161"/>
      <c r="N763" s="162"/>
      <c r="O763" s="162"/>
      <c r="P763" s="162"/>
      <c r="Q763" s="162"/>
      <c r="R763" s="162"/>
      <c r="S763" s="162"/>
      <c r="T763" s="163"/>
      <c r="U763" s="11"/>
      <c r="V763" s="11"/>
      <c r="W763" s="11"/>
      <c r="AT763" s="165" t="s">
        <v>134</v>
      </c>
      <c r="AU763" s="165" t="s">
        <v>78</v>
      </c>
      <c r="AV763" s="12" t="s">
        <v>78</v>
      </c>
      <c r="AW763" s="12" t="s">
        <v>35</v>
      </c>
      <c r="AX763" s="12" t="s">
        <v>71</v>
      </c>
      <c r="AY763" s="165" t="s">
        <v>123</v>
      </c>
    </row>
    <row r="764" spans="2:51" s="11" customFormat="1" ht="22.5" customHeight="1">
      <c r="B764" s="157"/>
      <c r="D764" s="155" t="s">
        <v>134</v>
      </c>
      <c r="E764" s="158" t="s">
        <v>3</v>
      </c>
      <c r="F764" s="159" t="s">
        <v>162</v>
      </c>
      <c r="H764" s="160" t="s">
        <v>3</v>
      </c>
      <c r="L764" s="164"/>
      <c r="M764" s="168"/>
      <c r="N764" s="169"/>
      <c r="O764" s="169"/>
      <c r="P764" s="169"/>
      <c r="Q764" s="169"/>
      <c r="R764" s="169"/>
      <c r="S764" s="169"/>
      <c r="T764" s="170"/>
      <c r="U764" s="12"/>
      <c r="V764" s="12"/>
      <c r="W764" s="12"/>
      <c r="AT764" s="160" t="s">
        <v>134</v>
      </c>
      <c r="AU764" s="160" t="s">
        <v>78</v>
      </c>
      <c r="AV764" s="11" t="s">
        <v>20</v>
      </c>
      <c r="AW764" s="11" t="s">
        <v>35</v>
      </c>
      <c r="AX764" s="11" t="s">
        <v>71</v>
      </c>
      <c r="AY764" s="160" t="s">
        <v>123</v>
      </c>
    </row>
    <row r="765" spans="2:51" s="12" customFormat="1" ht="22.5" customHeight="1">
      <c r="B765" s="164"/>
      <c r="D765" s="155" t="s">
        <v>134</v>
      </c>
      <c r="E765" s="165" t="s">
        <v>3</v>
      </c>
      <c r="F765" s="166" t="s">
        <v>487</v>
      </c>
      <c r="H765" s="167">
        <v>1.62</v>
      </c>
      <c r="L765" s="157"/>
      <c r="M765" s="161"/>
      <c r="N765" s="162"/>
      <c r="O765" s="162"/>
      <c r="P765" s="162"/>
      <c r="Q765" s="162"/>
      <c r="R765" s="162"/>
      <c r="S765" s="162"/>
      <c r="T765" s="163"/>
      <c r="U765" s="11"/>
      <c r="V765" s="11"/>
      <c r="W765" s="11"/>
      <c r="AT765" s="165" t="s">
        <v>134</v>
      </c>
      <c r="AU765" s="165" t="s">
        <v>78</v>
      </c>
      <c r="AV765" s="12" t="s">
        <v>78</v>
      </c>
      <c r="AW765" s="12" t="s">
        <v>35</v>
      </c>
      <c r="AX765" s="12" t="s">
        <v>71</v>
      </c>
      <c r="AY765" s="165" t="s">
        <v>123</v>
      </c>
    </row>
    <row r="766" spans="2:51" s="11" customFormat="1" ht="22.5" customHeight="1">
      <c r="B766" s="157"/>
      <c r="D766" s="155" t="s">
        <v>134</v>
      </c>
      <c r="E766" s="158" t="s">
        <v>3</v>
      </c>
      <c r="F766" s="159" t="s">
        <v>164</v>
      </c>
      <c r="H766" s="160" t="s">
        <v>3</v>
      </c>
      <c r="L766" s="164"/>
      <c r="M766" s="168"/>
      <c r="N766" s="169"/>
      <c r="O766" s="169"/>
      <c r="P766" s="169"/>
      <c r="Q766" s="169"/>
      <c r="R766" s="169"/>
      <c r="S766" s="169"/>
      <c r="T766" s="170"/>
      <c r="U766" s="12"/>
      <c r="V766" s="12"/>
      <c r="W766" s="12"/>
      <c r="AT766" s="160" t="s">
        <v>134</v>
      </c>
      <c r="AU766" s="160" t="s">
        <v>78</v>
      </c>
      <c r="AV766" s="11" t="s">
        <v>20</v>
      </c>
      <c r="AW766" s="11" t="s">
        <v>35</v>
      </c>
      <c r="AX766" s="11" t="s">
        <v>71</v>
      </c>
      <c r="AY766" s="160" t="s">
        <v>123</v>
      </c>
    </row>
    <row r="767" spans="2:51" s="12" customFormat="1" ht="22.5" customHeight="1">
      <c r="B767" s="164"/>
      <c r="D767" s="155" t="s">
        <v>134</v>
      </c>
      <c r="E767" s="165" t="s">
        <v>3</v>
      </c>
      <c r="F767" s="166" t="s">
        <v>488</v>
      </c>
      <c r="H767" s="167">
        <v>1.283</v>
      </c>
      <c r="L767" s="157"/>
      <c r="M767" s="161"/>
      <c r="N767" s="162"/>
      <c r="O767" s="162"/>
      <c r="P767" s="162"/>
      <c r="Q767" s="162"/>
      <c r="R767" s="162"/>
      <c r="S767" s="162"/>
      <c r="T767" s="163"/>
      <c r="U767" s="11"/>
      <c r="V767" s="11"/>
      <c r="W767" s="11"/>
      <c r="AT767" s="165" t="s">
        <v>134</v>
      </c>
      <c r="AU767" s="165" t="s">
        <v>78</v>
      </c>
      <c r="AV767" s="12" t="s">
        <v>78</v>
      </c>
      <c r="AW767" s="12" t="s">
        <v>35</v>
      </c>
      <c r="AX767" s="12" t="s">
        <v>71</v>
      </c>
      <c r="AY767" s="165" t="s">
        <v>123</v>
      </c>
    </row>
    <row r="768" spans="2:51" s="11" customFormat="1" ht="22.5" customHeight="1">
      <c r="B768" s="157"/>
      <c r="D768" s="155" t="s">
        <v>134</v>
      </c>
      <c r="E768" s="158" t="s">
        <v>3</v>
      </c>
      <c r="F768" s="159" t="s">
        <v>166</v>
      </c>
      <c r="H768" s="160" t="s">
        <v>3</v>
      </c>
      <c r="L768" s="164"/>
      <c r="M768" s="168"/>
      <c r="N768" s="169"/>
      <c r="O768" s="169"/>
      <c r="P768" s="169"/>
      <c r="Q768" s="169"/>
      <c r="R768" s="169"/>
      <c r="S768" s="169"/>
      <c r="T768" s="170"/>
      <c r="U768" s="12"/>
      <c r="V768" s="12"/>
      <c r="W768" s="12"/>
      <c r="AT768" s="160" t="s">
        <v>134</v>
      </c>
      <c r="AU768" s="160" t="s">
        <v>78</v>
      </c>
      <c r="AV768" s="11" t="s">
        <v>20</v>
      </c>
      <c r="AW768" s="11" t="s">
        <v>35</v>
      </c>
      <c r="AX768" s="11" t="s">
        <v>71</v>
      </c>
      <c r="AY768" s="160" t="s">
        <v>123</v>
      </c>
    </row>
    <row r="769" spans="2:51" s="12" customFormat="1" ht="22.5" customHeight="1">
      <c r="B769" s="164"/>
      <c r="D769" s="155" t="s">
        <v>134</v>
      </c>
      <c r="E769" s="165" t="s">
        <v>3</v>
      </c>
      <c r="F769" s="166" t="s">
        <v>489</v>
      </c>
      <c r="H769" s="167">
        <v>1.701</v>
      </c>
      <c r="L769" s="157"/>
      <c r="M769" s="161"/>
      <c r="N769" s="162"/>
      <c r="O769" s="162"/>
      <c r="P769" s="162"/>
      <c r="Q769" s="162"/>
      <c r="R769" s="162"/>
      <c r="S769" s="162"/>
      <c r="T769" s="163"/>
      <c r="U769" s="11"/>
      <c r="V769" s="11"/>
      <c r="W769" s="11"/>
      <c r="AT769" s="165" t="s">
        <v>134</v>
      </c>
      <c r="AU769" s="165" t="s">
        <v>78</v>
      </c>
      <c r="AV769" s="12" t="s">
        <v>78</v>
      </c>
      <c r="AW769" s="12" t="s">
        <v>35</v>
      </c>
      <c r="AX769" s="12" t="s">
        <v>71</v>
      </c>
      <c r="AY769" s="165" t="s">
        <v>123</v>
      </c>
    </row>
    <row r="770" spans="2:51" s="11" customFormat="1" ht="22.5" customHeight="1">
      <c r="B770" s="157"/>
      <c r="D770" s="155" t="s">
        <v>134</v>
      </c>
      <c r="E770" s="158" t="s">
        <v>3</v>
      </c>
      <c r="F770" s="159" t="s">
        <v>168</v>
      </c>
      <c r="H770" s="160" t="s">
        <v>3</v>
      </c>
      <c r="L770" s="164"/>
      <c r="M770" s="168"/>
      <c r="N770" s="169"/>
      <c r="O770" s="169"/>
      <c r="P770" s="169"/>
      <c r="Q770" s="169"/>
      <c r="R770" s="169"/>
      <c r="S770" s="169"/>
      <c r="T770" s="170"/>
      <c r="U770" s="12"/>
      <c r="V770" s="12"/>
      <c r="W770" s="12"/>
      <c r="AT770" s="160" t="s">
        <v>134</v>
      </c>
      <c r="AU770" s="160" t="s">
        <v>78</v>
      </c>
      <c r="AV770" s="11" t="s">
        <v>20</v>
      </c>
      <c r="AW770" s="11" t="s">
        <v>35</v>
      </c>
      <c r="AX770" s="11" t="s">
        <v>71</v>
      </c>
      <c r="AY770" s="160" t="s">
        <v>123</v>
      </c>
    </row>
    <row r="771" spans="2:51" s="12" customFormat="1" ht="22.5" customHeight="1">
      <c r="B771" s="164"/>
      <c r="D771" s="155" t="s">
        <v>134</v>
      </c>
      <c r="E771" s="165" t="s">
        <v>3</v>
      </c>
      <c r="F771" s="166" t="s">
        <v>490</v>
      </c>
      <c r="H771" s="167">
        <v>2.16</v>
      </c>
      <c r="L771" s="164"/>
      <c r="M771" s="168"/>
      <c r="N771" s="169"/>
      <c r="O771" s="169"/>
      <c r="P771" s="169"/>
      <c r="Q771" s="169"/>
      <c r="R771" s="169"/>
      <c r="S771" s="169"/>
      <c r="T771" s="170"/>
      <c r="AT771" s="165" t="s">
        <v>134</v>
      </c>
      <c r="AU771" s="165" t="s">
        <v>78</v>
      </c>
      <c r="AV771" s="12" t="s">
        <v>78</v>
      </c>
      <c r="AW771" s="12" t="s">
        <v>35</v>
      </c>
      <c r="AX771" s="12" t="s">
        <v>71</v>
      </c>
      <c r="AY771" s="165" t="s">
        <v>123</v>
      </c>
    </row>
    <row r="772" spans="2:51" s="11" customFormat="1" ht="22.5" customHeight="1">
      <c r="B772" s="157"/>
      <c r="D772" s="155" t="s">
        <v>134</v>
      </c>
      <c r="E772" s="158" t="s">
        <v>3</v>
      </c>
      <c r="F772" s="159" t="s">
        <v>170</v>
      </c>
      <c r="H772" s="160" t="s">
        <v>3</v>
      </c>
      <c r="L772" s="164"/>
      <c r="M772" s="168"/>
      <c r="N772" s="169"/>
      <c r="O772" s="169"/>
      <c r="P772" s="169"/>
      <c r="Q772" s="169"/>
      <c r="R772" s="169"/>
      <c r="S772" s="169"/>
      <c r="T772" s="170"/>
      <c r="U772" s="12"/>
      <c r="V772" s="12"/>
      <c r="W772" s="12"/>
      <c r="AT772" s="160" t="s">
        <v>134</v>
      </c>
      <c r="AU772" s="160" t="s">
        <v>78</v>
      </c>
      <c r="AV772" s="11" t="s">
        <v>20</v>
      </c>
      <c r="AW772" s="11" t="s">
        <v>35</v>
      </c>
      <c r="AX772" s="11" t="s">
        <v>71</v>
      </c>
      <c r="AY772" s="160" t="s">
        <v>123</v>
      </c>
    </row>
    <row r="773" spans="2:51" s="12" customFormat="1" ht="22.5" customHeight="1">
      <c r="B773" s="164"/>
      <c r="D773" s="155" t="s">
        <v>134</v>
      </c>
      <c r="E773" s="165" t="s">
        <v>3</v>
      </c>
      <c r="F773" s="166" t="s">
        <v>491</v>
      </c>
      <c r="H773" s="167">
        <v>2.16</v>
      </c>
      <c r="L773" s="171"/>
      <c r="M773" s="175"/>
      <c r="N773" s="176"/>
      <c r="O773" s="176"/>
      <c r="P773" s="176"/>
      <c r="Q773" s="176"/>
      <c r="R773" s="176"/>
      <c r="S773" s="176"/>
      <c r="T773" s="177"/>
      <c r="U773" s="13"/>
      <c r="V773" s="13"/>
      <c r="W773" s="13"/>
      <c r="AT773" s="165" t="s">
        <v>134</v>
      </c>
      <c r="AU773" s="165" t="s">
        <v>78</v>
      </c>
      <c r="AV773" s="12" t="s">
        <v>78</v>
      </c>
      <c r="AW773" s="12" t="s">
        <v>35</v>
      </c>
      <c r="AX773" s="12" t="s">
        <v>71</v>
      </c>
      <c r="AY773" s="165" t="s">
        <v>123</v>
      </c>
    </row>
    <row r="774" spans="2:51" s="11" customFormat="1" ht="22.5" customHeight="1">
      <c r="B774" s="157"/>
      <c r="D774" s="155" t="s">
        <v>134</v>
      </c>
      <c r="E774" s="158" t="s">
        <v>3</v>
      </c>
      <c r="F774" s="159" t="s">
        <v>172</v>
      </c>
      <c r="H774" s="160" t="s">
        <v>3</v>
      </c>
      <c r="L774" s="157"/>
      <c r="M774" s="161"/>
      <c r="N774" s="162"/>
      <c r="O774" s="162"/>
      <c r="P774" s="162"/>
      <c r="Q774" s="162"/>
      <c r="R774" s="162"/>
      <c r="S774" s="162"/>
      <c r="T774" s="163"/>
      <c r="AT774" s="160" t="s">
        <v>134</v>
      </c>
      <c r="AU774" s="160" t="s">
        <v>78</v>
      </c>
      <c r="AV774" s="11" t="s">
        <v>20</v>
      </c>
      <c r="AW774" s="11" t="s">
        <v>35</v>
      </c>
      <c r="AX774" s="11" t="s">
        <v>71</v>
      </c>
      <c r="AY774" s="160" t="s">
        <v>123</v>
      </c>
    </row>
    <row r="775" spans="2:51" s="12" customFormat="1" ht="22.5" customHeight="1">
      <c r="B775" s="164"/>
      <c r="D775" s="155" t="s">
        <v>134</v>
      </c>
      <c r="E775" s="165" t="s">
        <v>3</v>
      </c>
      <c r="F775" s="166" t="s">
        <v>492</v>
      </c>
      <c r="H775" s="167">
        <v>0.81</v>
      </c>
      <c r="L775" s="164"/>
      <c r="M775" s="168"/>
      <c r="N775" s="169"/>
      <c r="O775" s="169"/>
      <c r="P775" s="169"/>
      <c r="Q775" s="169"/>
      <c r="R775" s="169"/>
      <c r="S775" s="169"/>
      <c r="T775" s="170"/>
      <c r="AT775" s="165" t="s">
        <v>134</v>
      </c>
      <c r="AU775" s="165" t="s">
        <v>78</v>
      </c>
      <c r="AV775" s="12" t="s">
        <v>78</v>
      </c>
      <c r="AW775" s="12" t="s">
        <v>35</v>
      </c>
      <c r="AX775" s="12" t="s">
        <v>71</v>
      </c>
      <c r="AY775" s="165" t="s">
        <v>123</v>
      </c>
    </row>
    <row r="776" spans="2:51" s="11" customFormat="1" ht="22.5" customHeight="1">
      <c r="B776" s="157"/>
      <c r="D776" s="155" t="s">
        <v>134</v>
      </c>
      <c r="E776" s="158" t="s">
        <v>3</v>
      </c>
      <c r="F776" s="159" t="s">
        <v>174</v>
      </c>
      <c r="H776" s="160" t="s">
        <v>3</v>
      </c>
      <c r="L776" s="171"/>
      <c r="M776" s="175"/>
      <c r="N776" s="176"/>
      <c r="O776" s="176"/>
      <c r="P776" s="176"/>
      <c r="Q776" s="176"/>
      <c r="R776" s="176"/>
      <c r="S776" s="176"/>
      <c r="T776" s="177"/>
      <c r="U776" s="13"/>
      <c r="V776" s="13"/>
      <c r="W776" s="13"/>
      <c r="AT776" s="160" t="s">
        <v>134</v>
      </c>
      <c r="AU776" s="160" t="s">
        <v>78</v>
      </c>
      <c r="AV776" s="11" t="s">
        <v>20</v>
      </c>
      <c r="AW776" s="11" t="s">
        <v>35</v>
      </c>
      <c r="AX776" s="11" t="s">
        <v>71</v>
      </c>
      <c r="AY776" s="160" t="s">
        <v>123</v>
      </c>
    </row>
    <row r="777" spans="2:51" s="12" customFormat="1" ht="22.5" customHeight="1">
      <c r="B777" s="164"/>
      <c r="D777" s="155" t="s">
        <v>134</v>
      </c>
      <c r="E777" s="165" t="s">
        <v>3</v>
      </c>
      <c r="F777" s="166" t="s">
        <v>493</v>
      </c>
      <c r="H777" s="167">
        <v>1.064</v>
      </c>
      <c r="L777" s="178"/>
      <c r="M777" s="182"/>
      <c r="N777" s="183"/>
      <c r="O777" s="183"/>
      <c r="P777" s="183"/>
      <c r="Q777" s="183"/>
      <c r="R777" s="183"/>
      <c r="S777" s="183"/>
      <c r="T777" s="184"/>
      <c r="U777" s="14"/>
      <c r="V777" s="14"/>
      <c r="W777" s="14"/>
      <c r="AT777" s="165" t="s">
        <v>134</v>
      </c>
      <c r="AU777" s="165" t="s">
        <v>78</v>
      </c>
      <c r="AV777" s="12" t="s">
        <v>78</v>
      </c>
      <c r="AW777" s="12" t="s">
        <v>35</v>
      </c>
      <c r="AX777" s="12" t="s">
        <v>71</v>
      </c>
      <c r="AY777" s="165" t="s">
        <v>123</v>
      </c>
    </row>
    <row r="778" spans="2:51" s="11" customFormat="1" ht="22.5" customHeight="1">
      <c r="B778" s="157"/>
      <c r="D778" s="155" t="s">
        <v>134</v>
      </c>
      <c r="E778" s="158" t="s">
        <v>3</v>
      </c>
      <c r="F778" s="159" t="s">
        <v>176</v>
      </c>
      <c r="H778" s="160" t="s">
        <v>3</v>
      </c>
      <c r="L778" s="221" t="s">
        <v>1266</v>
      </c>
      <c r="M778" s="150" t="s">
        <v>3</v>
      </c>
      <c r="N778" s="151" t="s">
        <v>42</v>
      </c>
      <c r="O778" s="152">
        <v>0.14</v>
      </c>
      <c r="P778" s="152">
        <f>O778*H791</f>
        <v>99.28058000000001</v>
      </c>
      <c r="Q778" s="152">
        <v>0</v>
      </c>
      <c r="R778" s="152">
        <f>Q778*H791</f>
        <v>0</v>
      </c>
      <c r="S778" s="152">
        <v>0</v>
      </c>
      <c r="T778" s="153">
        <f>S778*H791</f>
        <v>0</v>
      </c>
      <c r="U778" s="1"/>
      <c r="V778" s="1"/>
      <c r="W778" s="1"/>
      <c r="AT778" s="160" t="s">
        <v>134</v>
      </c>
      <c r="AU778" s="160" t="s">
        <v>78</v>
      </c>
      <c r="AV778" s="11" t="s">
        <v>20</v>
      </c>
      <c r="AW778" s="11" t="s">
        <v>35</v>
      </c>
      <c r="AX778" s="11" t="s">
        <v>71</v>
      </c>
      <c r="AY778" s="160" t="s">
        <v>123</v>
      </c>
    </row>
    <row r="779" spans="2:51" s="12" customFormat="1" ht="22.5" customHeight="1">
      <c r="B779" s="164"/>
      <c r="D779" s="155" t="s">
        <v>134</v>
      </c>
      <c r="E779" s="165" t="s">
        <v>3</v>
      </c>
      <c r="F779" s="166" t="s">
        <v>494</v>
      </c>
      <c r="H779" s="167">
        <v>8.64</v>
      </c>
      <c r="L779" s="32"/>
      <c r="M779" s="61"/>
      <c r="N779" s="33"/>
      <c r="O779" s="33"/>
      <c r="P779" s="33"/>
      <c r="Q779" s="33"/>
      <c r="R779" s="33"/>
      <c r="S779" s="33"/>
      <c r="T779" s="62"/>
      <c r="U779" s="1"/>
      <c r="V779" s="1"/>
      <c r="W779" s="1"/>
      <c r="AT779" s="165" t="s">
        <v>134</v>
      </c>
      <c r="AU779" s="165" t="s">
        <v>78</v>
      </c>
      <c r="AV779" s="12" t="s">
        <v>78</v>
      </c>
      <c r="AW779" s="12" t="s">
        <v>35</v>
      </c>
      <c r="AX779" s="12" t="s">
        <v>71</v>
      </c>
      <c r="AY779" s="165" t="s">
        <v>123</v>
      </c>
    </row>
    <row r="780" spans="2:51" s="11" customFormat="1" ht="22.5" customHeight="1">
      <c r="B780" s="157"/>
      <c r="D780" s="155" t="s">
        <v>134</v>
      </c>
      <c r="E780" s="158" t="s">
        <v>3</v>
      </c>
      <c r="F780" s="159" t="s">
        <v>178</v>
      </c>
      <c r="H780" s="160" t="s">
        <v>3</v>
      </c>
      <c r="L780" s="157"/>
      <c r="M780" s="161"/>
      <c r="N780" s="162"/>
      <c r="O780" s="162"/>
      <c r="P780" s="162"/>
      <c r="Q780" s="162"/>
      <c r="R780" s="162"/>
      <c r="S780" s="162"/>
      <c r="T780" s="163"/>
      <c r="AT780" s="160" t="s">
        <v>134</v>
      </c>
      <c r="AU780" s="160" t="s">
        <v>78</v>
      </c>
      <c r="AV780" s="11" t="s">
        <v>20</v>
      </c>
      <c r="AW780" s="11" t="s">
        <v>35</v>
      </c>
      <c r="AX780" s="11" t="s">
        <v>71</v>
      </c>
      <c r="AY780" s="160" t="s">
        <v>123</v>
      </c>
    </row>
    <row r="781" spans="2:51" s="12" customFormat="1" ht="22.5" customHeight="1">
      <c r="B781" s="164"/>
      <c r="D781" s="155" t="s">
        <v>134</v>
      </c>
      <c r="E781" s="165" t="s">
        <v>3</v>
      </c>
      <c r="F781" s="166" t="s">
        <v>495</v>
      </c>
      <c r="H781" s="167">
        <v>23.04</v>
      </c>
      <c r="L781" s="157"/>
      <c r="M781" s="161"/>
      <c r="N781" s="162"/>
      <c r="O781" s="162"/>
      <c r="P781" s="162"/>
      <c r="Q781" s="162"/>
      <c r="R781" s="162"/>
      <c r="S781" s="162"/>
      <c r="T781" s="163"/>
      <c r="U781" s="11"/>
      <c r="V781" s="11"/>
      <c r="W781" s="11"/>
      <c r="AT781" s="165" t="s">
        <v>134</v>
      </c>
      <c r="AU781" s="165" t="s">
        <v>78</v>
      </c>
      <c r="AV781" s="12" t="s">
        <v>78</v>
      </c>
      <c r="AW781" s="12" t="s">
        <v>35</v>
      </c>
      <c r="AX781" s="12" t="s">
        <v>71</v>
      </c>
      <c r="AY781" s="165" t="s">
        <v>123</v>
      </c>
    </row>
    <row r="782" spans="2:51" s="11" customFormat="1" ht="22.5" customHeight="1">
      <c r="B782" s="157"/>
      <c r="D782" s="155" t="s">
        <v>134</v>
      </c>
      <c r="E782" s="158" t="s">
        <v>3</v>
      </c>
      <c r="F782" s="159" t="s">
        <v>274</v>
      </c>
      <c r="H782" s="160" t="s">
        <v>3</v>
      </c>
      <c r="L782" s="157"/>
      <c r="M782" s="161"/>
      <c r="N782" s="162"/>
      <c r="O782" s="162"/>
      <c r="P782" s="162"/>
      <c r="Q782" s="162"/>
      <c r="R782" s="162"/>
      <c r="S782" s="162"/>
      <c r="T782" s="163"/>
      <c r="AT782" s="160" t="s">
        <v>134</v>
      </c>
      <c r="AU782" s="160" t="s">
        <v>78</v>
      </c>
      <c r="AV782" s="11" t="s">
        <v>20</v>
      </c>
      <c r="AW782" s="11" t="s">
        <v>35</v>
      </c>
      <c r="AX782" s="11" t="s">
        <v>71</v>
      </c>
      <c r="AY782" s="160" t="s">
        <v>123</v>
      </c>
    </row>
    <row r="783" spans="2:51" s="12" customFormat="1" ht="22.5" customHeight="1">
      <c r="B783" s="164"/>
      <c r="D783" s="155" t="s">
        <v>134</v>
      </c>
      <c r="E783" s="165" t="s">
        <v>3</v>
      </c>
      <c r="F783" s="166" t="s">
        <v>496</v>
      </c>
      <c r="H783" s="167">
        <v>5.843</v>
      </c>
      <c r="L783" s="157"/>
      <c r="M783" s="161"/>
      <c r="N783" s="162"/>
      <c r="O783" s="162"/>
      <c r="P783" s="162"/>
      <c r="Q783" s="162"/>
      <c r="R783" s="162"/>
      <c r="S783" s="162"/>
      <c r="T783" s="163"/>
      <c r="U783" s="11"/>
      <c r="V783" s="11"/>
      <c r="W783" s="11"/>
      <c r="AT783" s="165" t="s">
        <v>134</v>
      </c>
      <c r="AU783" s="165" t="s">
        <v>78</v>
      </c>
      <c r="AV783" s="12" t="s">
        <v>78</v>
      </c>
      <c r="AW783" s="12" t="s">
        <v>35</v>
      </c>
      <c r="AX783" s="12" t="s">
        <v>71</v>
      </c>
      <c r="AY783" s="165" t="s">
        <v>123</v>
      </c>
    </row>
    <row r="784" spans="2:51" s="12" customFormat="1" ht="22.5" customHeight="1">
      <c r="B784" s="164"/>
      <c r="D784" s="155" t="s">
        <v>134</v>
      </c>
      <c r="E784" s="165" t="s">
        <v>3</v>
      </c>
      <c r="F784" s="166" t="s">
        <v>497</v>
      </c>
      <c r="H784" s="167">
        <v>2.6</v>
      </c>
      <c r="L784" s="164"/>
      <c r="M784" s="168"/>
      <c r="N784" s="169"/>
      <c r="O784" s="169"/>
      <c r="P784" s="169"/>
      <c r="Q784" s="169"/>
      <c r="R784" s="169"/>
      <c r="S784" s="169"/>
      <c r="T784" s="170"/>
      <c r="AT784" s="165" t="s">
        <v>134</v>
      </c>
      <c r="AU784" s="165" t="s">
        <v>78</v>
      </c>
      <c r="AV784" s="12" t="s">
        <v>78</v>
      </c>
      <c r="AW784" s="12" t="s">
        <v>35</v>
      </c>
      <c r="AX784" s="12" t="s">
        <v>71</v>
      </c>
      <c r="AY784" s="165" t="s">
        <v>123</v>
      </c>
    </row>
    <row r="785" spans="2:51" s="12" customFormat="1" ht="22.5" customHeight="1">
      <c r="B785" s="164"/>
      <c r="D785" s="155" t="s">
        <v>134</v>
      </c>
      <c r="E785" s="165" t="s">
        <v>3</v>
      </c>
      <c r="F785" s="166" t="s">
        <v>498</v>
      </c>
      <c r="H785" s="167">
        <v>7.462</v>
      </c>
      <c r="L785" s="164"/>
      <c r="M785" s="168"/>
      <c r="N785" s="169"/>
      <c r="O785" s="169"/>
      <c r="P785" s="169"/>
      <c r="Q785" s="169"/>
      <c r="R785" s="169"/>
      <c r="S785" s="169"/>
      <c r="T785" s="170"/>
      <c r="AT785" s="165" t="s">
        <v>134</v>
      </c>
      <c r="AU785" s="165" t="s">
        <v>78</v>
      </c>
      <c r="AV785" s="12" t="s">
        <v>78</v>
      </c>
      <c r="AW785" s="12" t="s">
        <v>35</v>
      </c>
      <c r="AX785" s="12" t="s">
        <v>71</v>
      </c>
      <c r="AY785" s="165" t="s">
        <v>123</v>
      </c>
    </row>
    <row r="786" spans="2:51" s="13" customFormat="1" ht="22.5" customHeight="1">
      <c r="B786" s="171"/>
      <c r="D786" s="155" t="s">
        <v>134</v>
      </c>
      <c r="E786" s="172" t="s">
        <v>3</v>
      </c>
      <c r="F786" s="173" t="s">
        <v>138</v>
      </c>
      <c r="H786" s="174">
        <v>138.799</v>
      </c>
      <c r="L786" s="164"/>
      <c r="M786" s="168"/>
      <c r="N786" s="169"/>
      <c r="O786" s="169"/>
      <c r="P786" s="169"/>
      <c r="Q786" s="169"/>
      <c r="R786" s="169"/>
      <c r="S786" s="169"/>
      <c r="T786" s="170"/>
      <c r="U786" s="12"/>
      <c r="V786" s="12"/>
      <c r="W786" s="12"/>
      <c r="AT786" s="172" t="s">
        <v>134</v>
      </c>
      <c r="AU786" s="172" t="s">
        <v>78</v>
      </c>
      <c r="AV786" s="13" t="s">
        <v>81</v>
      </c>
      <c r="AW786" s="13" t="s">
        <v>35</v>
      </c>
      <c r="AX786" s="13" t="s">
        <v>71</v>
      </c>
      <c r="AY786" s="172" t="s">
        <v>123</v>
      </c>
    </row>
    <row r="787" spans="2:51" s="11" customFormat="1" ht="22.5" customHeight="1">
      <c r="B787" s="157"/>
      <c r="D787" s="155" t="s">
        <v>134</v>
      </c>
      <c r="E787" s="158" t="s">
        <v>3</v>
      </c>
      <c r="F787" s="159" t="s">
        <v>289</v>
      </c>
      <c r="H787" s="160" t="s">
        <v>3</v>
      </c>
      <c r="L787" s="157"/>
      <c r="M787" s="161"/>
      <c r="N787" s="162"/>
      <c r="O787" s="162"/>
      <c r="P787" s="162"/>
      <c r="Q787" s="162"/>
      <c r="R787" s="162"/>
      <c r="S787" s="162"/>
      <c r="T787" s="163"/>
      <c r="AT787" s="160" t="s">
        <v>134</v>
      </c>
      <c r="AU787" s="160" t="s">
        <v>78</v>
      </c>
      <c r="AV787" s="11" t="s">
        <v>20</v>
      </c>
      <c r="AW787" s="11" t="s">
        <v>35</v>
      </c>
      <c r="AX787" s="11" t="s">
        <v>71</v>
      </c>
      <c r="AY787" s="160" t="s">
        <v>123</v>
      </c>
    </row>
    <row r="788" spans="2:51" s="12" customFormat="1" ht="22.5" customHeight="1">
      <c r="B788" s="164"/>
      <c r="D788" s="155" t="s">
        <v>134</v>
      </c>
      <c r="E788" s="165" t="s">
        <v>3</v>
      </c>
      <c r="F788" s="166" t="s">
        <v>499</v>
      </c>
      <c r="H788" s="167">
        <v>138.799</v>
      </c>
      <c r="L788" s="164"/>
      <c r="M788" s="168"/>
      <c r="N788" s="169"/>
      <c r="O788" s="169"/>
      <c r="P788" s="169"/>
      <c r="Q788" s="169"/>
      <c r="R788" s="169"/>
      <c r="S788" s="169"/>
      <c r="T788" s="170"/>
      <c r="AT788" s="165" t="s">
        <v>134</v>
      </c>
      <c r="AU788" s="165" t="s">
        <v>78</v>
      </c>
      <c r="AV788" s="12" t="s">
        <v>78</v>
      </c>
      <c r="AW788" s="12" t="s">
        <v>35</v>
      </c>
      <c r="AX788" s="12" t="s">
        <v>71</v>
      </c>
      <c r="AY788" s="165" t="s">
        <v>123</v>
      </c>
    </row>
    <row r="789" spans="2:51" s="13" customFormat="1" ht="22.5" customHeight="1">
      <c r="B789" s="171"/>
      <c r="D789" s="155" t="s">
        <v>134</v>
      </c>
      <c r="E789" s="172" t="s">
        <v>3</v>
      </c>
      <c r="F789" s="173" t="s">
        <v>138</v>
      </c>
      <c r="H789" s="174">
        <v>138.799</v>
      </c>
      <c r="L789" s="164"/>
      <c r="M789" s="168"/>
      <c r="N789" s="169"/>
      <c r="O789" s="169"/>
      <c r="P789" s="169"/>
      <c r="Q789" s="169"/>
      <c r="R789" s="169"/>
      <c r="S789" s="169"/>
      <c r="T789" s="170"/>
      <c r="U789" s="12"/>
      <c r="V789" s="12"/>
      <c r="W789" s="12"/>
      <c r="AT789" s="172" t="s">
        <v>134</v>
      </c>
      <c r="AU789" s="172" t="s">
        <v>78</v>
      </c>
      <c r="AV789" s="13" t="s">
        <v>81</v>
      </c>
      <c r="AW789" s="13" t="s">
        <v>35</v>
      </c>
      <c r="AX789" s="13" t="s">
        <v>71</v>
      </c>
      <c r="AY789" s="172" t="s">
        <v>123</v>
      </c>
    </row>
    <row r="790" spans="2:51" s="14" customFormat="1" ht="22.5" customHeight="1">
      <c r="B790" s="178"/>
      <c r="D790" s="186" t="s">
        <v>134</v>
      </c>
      <c r="E790" s="187" t="s">
        <v>3</v>
      </c>
      <c r="F790" s="188" t="s">
        <v>139</v>
      </c>
      <c r="H790" s="189">
        <v>277.598</v>
      </c>
      <c r="L790" s="157"/>
      <c r="M790" s="161"/>
      <c r="N790" s="162"/>
      <c r="O790" s="162"/>
      <c r="P790" s="162"/>
      <c r="Q790" s="162"/>
      <c r="R790" s="162"/>
      <c r="S790" s="162"/>
      <c r="T790" s="163"/>
      <c r="U790" s="11"/>
      <c r="V790" s="11"/>
      <c r="W790" s="11"/>
      <c r="AT790" s="185" t="s">
        <v>134</v>
      </c>
      <c r="AU790" s="185" t="s">
        <v>78</v>
      </c>
      <c r="AV790" s="14" t="s">
        <v>130</v>
      </c>
      <c r="AW790" s="14" t="s">
        <v>35</v>
      </c>
      <c r="AX790" s="14" t="s">
        <v>20</v>
      </c>
      <c r="AY790" s="185" t="s">
        <v>123</v>
      </c>
    </row>
    <row r="791" spans="2:65" s="1" customFormat="1" ht="22.5" customHeight="1">
      <c r="B791" s="143"/>
      <c r="C791" s="144" t="s">
        <v>500</v>
      </c>
      <c r="D791" s="144" t="s">
        <v>125</v>
      </c>
      <c r="E791" s="145" t="s">
        <v>501</v>
      </c>
      <c r="F791" s="146" t="s">
        <v>502</v>
      </c>
      <c r="G791" s="147" t="s">
        <v>152</v>
      </c>
      <c r="H791" s="148">
        <v>709.147</v>
      </c>
      <c r="I791" s="149"/>
      <c r="J791" s="149"/>
      <c r="K791" s="146" t="s">
        <v>129</v>
      </c>
      <c r="L791" s="157"/>
      <c r="M791" s="161"/>
      <c r="N791" s="162"/>
      <c r="O791" s="162"/>
      <c r="P791" s="162"/>
      <c r="Q791" s="162"/>
      <c r="R791" s="162"/>
      <c r="S791" s="162"/>
      <c r="T791" s="163"/>
      <c r="U791" s="11"/>
      <c r="V791" s="11"/>
      <c r="W791" s="11"/>
      <c r="AR791" s="18" t="s">
        <v>130</v>
      </c>
      <c r="AT791" s="18" t="s">
        <v>125</v>
      </c>
      <c r="AU791" s="18" t="s">
        <v>78</v>
      </c>
      <c r="AY791" s="18" t="s">
        <v>123</v>
      </c>
      <c r="BE791" s="154">
        <f>IF(N778="základní",J791,0)</f>
        <v>0</v>
      </c>
      <c r="BF791" s="154">
        <f>IF(N778="snížená",J791,0)</f>
        <v>0</v>
      </c>
      <c r="BG791" s="154">
        <f>IF(N778="zákl. přenesená",J791,0)</f>
        <v>0</v>
      </c>
      <c r="BH791" s="154">
        <f>IF(N778="sníž. přenesená",J791,0)</f>
        <v>0</v>
      </c>
      <c r="BI791" s="154">
        <f>IF(N778="nulová",J791,0)</f>
        <v>0</v>
      </c>
      <c r="BJ791" s="18" t="s">
        <v>20</v>
      </c>
      <c r="BK791" s="154">
        <f>ROUND(I791*H791,2)</f>
        <v>0</v>
      </c>
      <c r="BL791" s="18" t="s">
        <v>130</v>
      </c>
      <c r="BM791" s="18" t="s">
        <v>503</v>
      </c>
    </row>
    <row r="792" spans="2:47" s="1" customFormat="1" ht="22.5" customHeight="1">
      <c r="B792" s="32"/>
      <c r="D792" s="155" t="s">
        <v>132</v>
      </c>
      <c r="F792" s="156" t="s">
        <v>504</v>
      </c>
      <c r="L792" s="164"/>
      <c r="M792" s="168"/>
      <c r="N792" s="169"/>
      <c r="O792" s="169"/>
      <c r="P792" s="169"/>
      <c r="Q792" s="169"/>
      <c r="R792" s="169"/>
      <c r="S792" s="169"/>
      <c r="T792" s="170"/>
      <c r="U792" s="12"/>
      <c r="V792" s="12"/>
      <c r="W792" s="12"/>
      <c r="AT792" s="18" t="s">
        <v>132</v>
      </c>
      <c r="AU792" s="18" t="s">
        <v>78</v>
      </c>
    </row>
    <row r="793" spans="2:51" s="11" customFormat="1" ht="22.5" customHeight="1">
      <c r="B793" s="157"/>
      <c r="D793" s="155" t="s">
        <v>134</v>
      </c>
      <c r="E793" s="158" t="s">
        <v>3</v>
      </c>
      <c r="F793" s="159" t="s">
        <v>505</v>
      </c>
      <c r="H793" s="160" t="s">
        <v>3</v>
      </c>
      <c r="L793" s="157"/>
      <c r="M793" s="161"/>
      <c r="N793" s="162"/>
      <c r="O793" s="162"/>
      <c r="P793" s="162"/>
      <c r="Q793" s="162"/>
      <c r="R793" s="162"/>
      <c r="S793" s="162"/>
      <c r="T793" s="163"/>
      <c r="AT793" s="160" t="s">
        <v>134</v>
      </c>
      <c r="AU793" s="160" t="s">
        <v>78</v>
      </c>
      <c r="AV793" s="11" t="s">
        <v>20</v>
      </c>
      <c r="AW793" s="11" t="s">
        <v>35</v>
      </c>
      <c r="AX793" s="11" t="s">
        <v>71</v>
      </c>
      <c r="AY793" s="160" t="s">
        <v>123</v>
      </c>
    </row>
    <row r="794" spans="2:51" s="11" customFormat="1" ht="22.5" customHeight="1">
      <c r="B794" s="157"/>
      <c r="D794" s="155" t="s">
        <v>134</v>
      </c>
      <c r="E794" s="158" t="s">
        <v>3</v>
      </c>
      <c r="F794" s="159" t="s">
        <v>203</v>
      </c>
      <c r="H794" s="160" t="s">
        <v>3</v>
      </c>
      <c r="L794" s="164"/>
      <c r="M794" s="168"/>
      <c r="N794" s="169"/>
      <c r="O794" s="169"/>
      <c r="P794" s="169"/>
      <c r="Q794" s="169"/>
      <c r="R794" s="169"/>
      <c r="S794" s="169"/>
      <c r="T794" s="170"/>
      <c r="U794" s="12"/>
      <c r="V794" s="12"/>
      <c r="W794" s="12"/>
      <c r="AT794" s="160" t="s">
        <v>134</v>
      </c>
      <c r="AU794" s="160" t="s">
        <v>78</v>
      </c>
      <c r="AV794" s="11" t="s">
        <v>20</v>
      </c>
      <c r="AW794" s="11" t="s">
        <v>35</v>
      </c>
      <c r="AX794" s="11" t="s">
        <v>71</v>
      </c>
      <c r="AY794" s="160" t="s">
        <v>123</v>
      </c>
    </row>
    <row r="795" spans="2:51" s="11" customFormat="1" ht="22.5" customHeight="1">
      <c r="B795" s="157"/>
      <c r="D795" s="155" t="s">
        <v>134</v>
      </c>
      <c r="E795" s="158" t="s">
        <v>3</v>
      </c>
      <c r="F795" s="159" t="s">
        <v>245</v>
      </c>
      <c r="H795" s="160" t="s">
        <v>3</v>
      </c>
      <c r="L795" s="157"/>
      <c r="M795" s="161"/>
      <c r="N795" s="162"/>
      <c r="O795" s="162"/>
      <c r="P795" s="162"/>
      <c r="Q795" s="162"/>
      <c r="R795" s="162"/>
      <c r="S795" s="162"/>
      <c r="T795" s="163"/>
      <c r="AT795" s="160" t="s">
        <v>134</v>
      </c>
      <c r="AU795" s="160" t="s">
        <v>78</v>
      </c>
      <c r="AV795" s="11" t="s">
        <v>20</v>
      </c>
      <c r="AW795" s="11" t="s">
        <v>35</v>
      </c>
      <c r="AX795" s="11" t="s">
        <v>71</v>
      </c>
      <c r="AY795" s="160" t="s">
        <v>123</v>
      </c>
    </row>
    <row r="796" spans="2:51" s="11" customFormat="1" ht="22.5" customHeight="1">
      <c r="B796" s="157"/>
      <c r="D796" s="155" t="s">
        <v>134</v>
      </c>
      <c r="E796" s="158" t="s">
        <v>3</v>
      </c>
      <c r="F796" s="159" t="s">
        <v>246</v>
      </c>
      <c r="H796" s="160" t="s">
        <v>3</v>
      </c>
      <c r="L796" s="157"/>
      <c r="M796" s="161"/>
      <c r="N796" s="162"/>
      <c r="O796" s="162"/>
      <c r="P796" s="162"/>
      <c r="Q796" s="162"/>
      <c r="R796" s="162"/>
      <c r="S796" s="162"/>
      <c r="T796" s="163"/>
      <c r="AT796" s="160" t="s">
        <v>134</v>
      </c>
      <c r="AU796" s="160" t="s">
        <v>78</v>
      </c>
      <c r="AV796" s="11" t="s">
        <v>20</v>
      </c>
      <c r="AW796" s="11" t="s">
        <v>35</v>
      </c>
      <c r="AX796" s="11" t="s">
        <v>71</v>
      </c>
      <c r="AY796" s="160" t="s">
        <v>123</v>
      </c>
    </row>
    <row r="797" spans="2:51" s="12" customFormat="1" ht="22.5" customHeight="1">
      <c r="B797" s="164"/>
      <c r="D797" s="155" t="s">
        <v>134</v>
      </c>
      <c r="E797" s="165" t="s">
        <v>3</v>
      </c>
      <c r="F797" s="166" t="s">
        <v>247</v>
      </c>
      <c r="H797" s="167">
        <v>79.68</v>
      </c>
      <c r="L797" s="164"/>
      <c r="M797" s="168"/>
      <c r="N797" s="169"/>
      <c r="O797" s="169"/>
      <c r="P797" s="169"/>
      <c r="Q797" s="169"/>
      <c r="R797" s="169"/>
      <c r="S797" s="169"/>
      <c r="T797" s="170"/>
      <c r="AT797" s="165" t="s">
        <v>134</v>
      </c>
      <c r="AU797" s="165" t="s">
        <v>78</v>
      </c>
      <c r="AV797" s="12" t="s">
        <v>78</v>
      </c>
      <c r="AW797" s="12" t="s">
        <v>35</v>
      </c>
      <c r="AX797" s="12" t="s">
        <v>71</v>
      </c>
      <c r="AY797" s="165" t="s">
        <v>123</v>
      </c>
    </row>
    <row r="798" spans="2:51" s="12" customFormat="1" ht="22.5" customHeight="1">
      <c r="B798" s="164"/>
      <c r="D798" s="155" t="s">
        <v>134</v>
      </c>
      <c r="E798" s="165" t="s">
        <v>3</v>
      </c>
      <c r="F798" s="166" t="s">
        <v>248</v>
      </c>
      <c r="H798" s="167">
        <v>18.33</v>
      </c>
      <c r="L798" s="164"/>
      <c r="M798" s="168"/>
      <c r="N798" s="169"/>
      <c r="O798" s="169"/>
      <c r="P798" s="169"/>
      <c r="Q798" s="169"/>
      <c r="R798" s="169"/>
      <c r="S798" s="169"/>
      <c r="T798" s="170"/>
      <c r="AT798" s="165" t="s">
        <v>134</v>
      </c>
      <c r="AU798" s="165" t="s">
        <v>78</v>
      </c>
      <c r="AV798" s="12" t="s">
        <v>78</v>
      </c>
      <c r="AW798" s="12" t="s">
        <v>35</v>
      </c>
      <c r="AX798" s="12" t="s">
        <v>71</v>
      </c>
      <c r="AY798" s="165" t="s">
        <v>123</v>
      </c>
    </row>
    <row r="799" spans="2:51" s="12" customFormat="1" ht="22.5" customHeight="1">
      <c r="B799" s="164"/>
      <c r="D799" s="155" t="s">
        <v>134</v>
      </c>
      <c r="E799" s="165" t="s">
        <v>3</v>
      </c>
      <c r="F799" s="166" t="s">
        <v>249</v>
      </c>
      <c r="H799" s="167">
        <v>9.28</v>
      </c>
      <c r="L799" s="164"/>
      <c r="M799" s="168"/>
      <c r="N799" s="169"/>
      <c r="O799" s="169"/>
      <c r="P799" s="169"/>
      <c r="Q799" s="169"/>
      <c r="R799" s="169"/>
      <c r="S799" s="169"/>
      <c r="T799" s="170"/>
      <c r="AT799" s="165" t="s">
        <v>134</v>
      </c>
      <c r="AU799" s="165" t="s">
        <v>78</v>
      </c>
      <c r="AV799" s="12" t="s">
        <v>78</v>
      </c>
      <c r="AW799" s="12" t="s">
        <v>35</v>
      </c>
      <c r="AX799" s="12" t="s">
        <v>71</v>
      </c>
      <c r="AY799" s="165" t="s">
        <v>123</v>
      </c>
    </row>
    <row r="800" spans="2:51" s="11" customFormat="1" ht="22.5" customHeight="1">
      <c r="B800" s="157"/>
      <c r="D800" s="155" t="s">
        <v>134</v>
      </c>
      <c r="E800" s="158" t="s">
        <v>3</v>
      </c>
      <c r="F800" s="159" t="s">
        <v>250</v>
      </c>
      <c r="H800" s="160" t="s">
        <v>3</v>
      </c>
      <c r="L800" s="157"/>
      <c r="M800" s="161"/>
      <c r="N800" s="162"/>
      <c r="O800" s="162"/>
      <c r="P800" s="162"/>
      <c r="Q800" s="162"/>
      <c r="R800" s="162"/>
      <c r="S800" s="162"/>
      <c r="T800" s="163"/>
      <c r="AT800" s="160" t="s">
        <v>134</v>
      </c>
      <c r="AU800" s="160" t="s">
        <v>78</v>
      </c>
      <c r="AV800" s="11" t="s">
        <v>20</v>
      </c>
      <c r="AW800" s="11" t="s">
        <v>35</v>
      </c>
      <c r="AX800" s="11" t="s">
        <v>71</v>
      </c>
      <c r="AY800" s="160" t="s">
        <v>123</v>
      </c>
    </row>
    <row r="801" spans="2:51" s="12" customFormat="1" ht="22.5" customHeight="1">
      <c r="B801" s="164"/>
      <c r="D801" s="155" t="s">
        <v>134</v>
      </c>
      <c r="E801" s="165" t="s">
        <v>3</v>
      </c>
      <c r="F801" s="166" t="s">
        <v>251</v>
      </c>
      <c r="H801" s="167">
        <v>37.632</v>
      </c>
      <c r="L801" s="164"/>
      <c r="M801" s="168"/>
      <c r="N801" s="169"/>
      <c r="O801" s="169"/>
      <c r="P801" s="169"/>
      <c r="Q801" s="169"/>
      <c r="R801" s="169"/>
      <c r="S801" s="169"/>
      <c r="T801" s="170"/>
      <c r="AT801" s="165" t="s">
        <v>134</v>
      </c>
      <c r="AU801" s="165" t="s">
        <v>78</v>
      </c>
      <c r="AV801" s="12" t="s">
        <v>78</v>
      </c>
      <c r="AW801" s="12" t="s">
        <v>35</v>
      </c>
      <c r="AX801" s="12" t="s">
        <v>71</v>
      </c>
      <c r="AY801" s="165" t="s">
        <v>123</v>
      </c>
    </row>
    <row r="802" spans="2:51" s="12" customFormat="1" ht="22.5" customHeight="1">
      <c r="B802" s="164"/>
      <c r="D802" s="155" t="s">
        <v>134</v>
      </c>
      <c r="E802" s="165" t="s">
        <v>3</v>
      </c>
      <c r="F802" s="166" t="s">
        <v>252</v>
      </c>
      <c r="H802" s="167">
        <v>8.99</v>
      </c>
      <c r="L802" s="164"/>
      <c r="M802" s="168"/>
      <c r="N802" s="169"/>
      <c r="O802" s="169"/>
      <c r="P802" s="169"/>
      <c r="Q802" s="169"/>
      <c r="R802" s="169"/>
      <c r="S802" s="169"/>
      <c r="T802" s="170"/>
      <c r="AT802" s="165" t="s">
        <v>134</v>
      </c>
      <c r="AU802" s="165" t="s">
        <v>78</v>
      </c>
      <c r="AV802" s="12" t="s">
        <v>78</v>
      </c>
      <c r="AW802" s="12" t="s">
        <v>35</v>
      </c>
      <c r="AX802" s="12" t="s">
        <v>71</v>
      </c>
      <c r="AY802" s="165" t="s">
        <v>123</v>
      </c>
    </row>
    <row r="803" spans="2:51" s="11" customFormat="1" ht="22.5" customHeight="1">
      <c r="B803" s="157"/>
      <c r="D803" s="155" t="s">
        <v>134</v>
      </c>
      <c r="E803" s="158" t="s">
        <v>3</v>
      </c>
      <c r="F803" s="159" t="s">
        <v>253</v>
      </c>
      <c r="H803" s="160" t="s">
        <v>3</v>
      </c>
      <c r="L803" s="164"/>
      <c r="M803" s="168"/>
      <c r="N803" s="169"/>
      <c r="O803" s="169"/>
      <c r="P803" s="169"/>
      <c r="Q803" s="169"/>
      <c r="R803" s="169"/>
      <c r="S803" s="169"/>
      <c r="T803" s="170"/>
      <c r="U803" s="12"/>
      <c r="V803" s="12"/>
      <c r="W803" s="12"/>
      <c r="AT803" s="160" t="s">
        <v>134</v>
      </c>
      <c r="AU803" s="160" t="s">
        <v>78</v>
      </c>
      <c r="AV803" s="11" t="s">
        <v>20</v>
      </c>
      <c r="AW803" s="11" t="s">
        <v>35</v>
      </c>
      <c r="AX803" s="11" t="s">
        <v>71</v>
      </c>
      <c r="AY803" s="160" t="s">
        <v>123</v>
      </c>
    </row>
    <row r="804" spans="2:51" s="11" customFormat="1" ht="22.5" customHeight="1">
      <c r="B804" s="157"/>
      <c r="D804" s="155" t="s">
        <v>134</v>
      </c>
      <c r="E804" s="158" t="s">
        <v>3</v>
      </c>
      <c r="F804" s="159" t="s">
        <v>246</v>
      </c>
      <c r="H804" s="160" t="s">
        <v>3</v>
      </c>
      <c r="L804" s="157"/>
      <c r="M804" s="161"/>
      <c r="N804" s="162"/>
      <c r="O804" s="162"/>
      <c r="P804" s="162"/>
      <c r="Q804" s="162"/>
      <c r="R804" s="162"/>
      <c r="S804" s="162"/>
      <c r="T804" s="163"/>
      <c r="AT804" s="160" t="s">
        <v>134</v>
      </c>
      <c r="AU804" s="160" t="s">
        <v>78</v>
      </c>
      <c r="AV804" s="11" t="s">
        <v>20</v>
      </c>
      <c r="AW804" s="11" t="s">
        <v>35</v>
      </c>
      <c r="AX804" s="11" t="s">
        <v>71</v>
      </c>
      <c r="AY804" s="160" t="s">
        <v>123</v>
      </c>
    </row>
    <row r="805" spans="2:51" s="12" customFormat="1" ht="22.5" customHeight="1">
      <c r="B805" s="164"/>
      <c r="D805" s="155" t="s">
        <v>134</v>
      </c>
      <c r="E805" s="165" t="s">
        <v>3</v>
      </c>
      <c r="F805" s="166" t="s">
        <v>254</v>
      </c>
      <c r="H805" s="167">
        <v>165.952</v>
      </c>
      <c r="L805" s="164"/>
      <c r="M805" s="168"/>
      <c r="N805" s="169"/>
      <c r="O805" s="169"/>
      <c r="P805" s="169"/>
      <c r="Q805" s="169"/>
      <c r="R805" s="169"/>
      <c r="S805" s="169"/>
      <c r="T805" s="170"/>
      <c r="AT805" s="165" t="s">
        <v>134</v>
      </c>
      <c r="AU805" s="165" t="s">
        <v>78</v>
      </c>
      <c r="AV805" s="12" t="s">
        <v>78</v>
      </c>
      <c r="AW805" s="12" t="s">
        <v>35</v>
      </c>
      <c r="AX805" s="12" t="s">
        <v>71</v>
      </c>
      <c r="AY805" s="165" t="s">
        <v>123</v>
      </c>
    </row>
    <row r="806" spans="2:51" s="11" customFormat="1" ht="22.5" customHeight="1">
      <c r="B806" s="157"/>
      <c r="D806" s="155" t="s">
        <v>134</v>
      </c>
      <c r="E806" s="158" t="s">
        <v>3</v>
      </c>
      <c r="F806" s="159" t="s">
        <v>250</v>
      </c>
      <c r="H806" s="160" t="s">
        <v>3</v>
      </c>
      <c r="L806" s="164"/>
      <c r="M806" s="168"/>
      <c r="N806" s="169"/>
      <c r="O806" s="169"/>
      <c r="P806" s="169"/>
      <c r="Q806" s="169"/>
      <c r="R806" s="169"/>
      <c r="S806" s="169"/>
      <c r="T806" s="170"/>
      <c r="U806" s="12"/>
      <c r="V806" s="12"/>
      <c r="W806" s="12"/>
      <c r="AT806" s="160" t="s">
        <v>134</v>
      </c>
      <c r="AU806" s="160" t="s">
        <v>78</v>
      </c>
      <c r="AV806" s="11" t="s">
        <v>20</v>
      </c>
      <c r="AW806" s="11" t="s">
        <v>35</v>
      </c>
      <c r="AX806" s="11" t="s">
        <v>71</v>
      </c>
      <c r="AY806" s="160" t="s">
        <v>123</v>
      </c>
    </row>
    <row r="807" spans="2:51" s="12" customFormat="1" ht="22.5" customHeight="1">
      <c r="B807" s="164"/>
      <c r="D807" s="155" t="s">
        <v>134</v>
      </c>
      <c r="E807" s="165" t="s">
        <v>3</v>
      </c>
      <c r="F807" s="166" t="s">
        <v>255</v>
      </c>
      <c r="H807" s="167">
        <v>22.592</v>
      </c>
      <c r="L807" s="164"/>
      <c r="M807" s="168"/>
      <c r="N807" s="169"/>
      <c r="O807" s="169"/>
      <c r="P807" s="169"/>
      <c r="Q807" s="169"/>
      <c r="R807" s="169"/>
      <c r="S807" s="169"/>
      <c r="T807" s="170"/>
      <c r="AT807" s="165" t="s">
        <v>134</v>
      </c>
      <c r="AU807" s="165" t="s">
        <v>78</v>
      </c>
      <c r="AV807" s="12" t="s">
        <v>78</v>
      </c>
      <c r="AW807" s="12" t="s">
        <v>35</v>
      </c>
      <c r="AX807" s="12" t="s">
        <v>71</v>
      </c>
      <c r="AY807" s="165" t="s">
        <v>123</v>
      </c>
    </row>
    <row r="808" spans="2:51" s="11" customFormat="1" ht="22.5" customHeight="1">
      <c r="B808" s="157"/>
      <c r="D808" s="155" t="s">
        <v>134</v>
      </c>
      <c r="E808" s="158" t="s">
        <v>3</v>
      </c>
      <c r="F808" s="159" t="s">
        <v>256</v>
      </c>
      <c r="H808" s="160" t="s">
        <v>3</v>
      </c>
      <c r="L808" s="164"/>
      <c r="M808" s="168"/>
      <c r="N808" s="169"/>
      <c r="O808" s="169"/>
      <c r="P808" s="169"/>
      <c r="Q808" s="169"/>
      <c r="R808" s="169"/>
      <c r="S808" s="169"/>
      <c r="T808" s="170"/>
      <c r="U808" s="12"/>
      <c r="V808" s="12"/>
      <c r="W808" s="12"/>
      <c r="AT808" s="160" t="s">
        <v>134</v>
      </c>
      <c r="AU808" s="160" t="s">
        <v>78</v>
      </c>
      <c r="AV808" s="11" t="s">
        <v>20</v>
      </c>
      <c r="AW808" s="11" t="s">
        <v>35</v>
      </c>
      <c r="AX808" s="11" t="s">
        <v>71</v>
      </c>
      <c r="AY808" s="160" t="s">
        <v>123</v>
      </c>
    </row>
    <row r="809" spans="2:51" s="11" customFormat="1" ht="22.5" customHeight="1">
      <c r="B809" s="157"/>
      <c r="D809" s="155" t="s">
        <v>134</v>
      </c>
      <c r="E809" s="158" t="s">
        <v>3</v>
      </c>
      <c r="F809" s="159" t="s">
        <v>246</v>
      </c>
      <c r="H809" s="160" t="s">
        <v>3</v>
      </c>
      <c r="L809" s="157"/>
      <c r="M809" s="161"/>
      <c r="N809" s="162"/>
      <c r="O809" s="162"/>
      <c r="P809" s="162"/>
      <c r="Q809" s="162"/>
      <c r="R809" s="162"/>
      <c r="S809" s="162"/>
      <c r="T809" s="163"/>
      <c r="AT809" s="160" t="s">
        <v>134</v>
      </c>
      <c r="AU809" s="160" t="s">
        <v>78</v>
      </c>
      <c r="AV809" s="11" t="s">
        <v>20</v>
      </c>
      <c r="AW809" s="11" t="s">
        <v>35</v>
      </c>
      <c r="AX809" s="11" t="s">
        <v>71</v>
      </c>
      <c r="AY809" s="160" t="s">
        <v>123</v>
      </c>
    </row>
    <row r="810" spans="2:51" s="12" customFormat="1" ht="22.5" customHeight="1">
      <c r="B810" s="164"/>
      <c r="D810" s="155" t="s">
        <v>134</v>
      </c>
      <c r="E810" s="165" t="s">
        <v>3</v>
      </c>
      <c r="F810" s="166" t="s">
        <v>257</v>
      </c>
      <c r="H810" s="167">
        <v>110.72</v>
      </c>
      <c r="L810" s="157"/>
      <c r="M810" s="161"/>
      <c r="N810" s="162"/>
      <c r="O810" s="162"/>
      <c r="P810" s="162"/>
      <c r="Q810" s="162"/>
      <c r="R810" s="162"/>
      <c r="S810" s="162"/>
      <c r="T810" s="163"/>
      <c r="U810" s="11"/>
      <c r="V810" s="11"/>
      <c r="W810" s="11"/>
      <c r="AT810" s="165" t="s">
        <v>134</v>
      </c>
      <c r="AU810" s="165" t="s">
        <v>78</v>
      </c>
      <c r="AV810" s="12" t="s">
        <v>78</v>
      </c>
      <c r="AW810" s="12" t="s">
        <v>35</v>
      </c>
      <c r="AX810" s="12" t="s">
        <v>71</v>
      </c>
      <c r="AY810" s="165" t="s">
        <v>123</v>
      </c>
    </row>
    <row r="811" spans="2:51" s="12" customFormat="1" ht="22.5" customHeight="1">
      <c r="B811" s="164"/>
      <c r="D811" s="155" t="s">
        <v>134</v>
      </c>
      <c r="E811" s="165" t="s">
        <v>3</v>
      </c>
      <c r="F811" s="166" t="s">
        <v>258</v>
      </c>
      <c r="H811" s="167">
        <v>8.65</v>
      </c>
      <c r="L811" s="164"/>
      <c r="M811" s="168"/>
      <c r="N811" s="169"/>
      <c r="O811" s="169"/>
      <c r="P811" s="169"/>
      <c r="Q811" s="169"/>
      <c r="R811" s="169"/>
      <c r="S811" s="169"/>
      <c r="T811" s="170"/>
      <c r="AT811" s="165" t="s">
        <v>134</v>
      </c>
      <c r="AU811" s="165" t="s">
        <v>78</v>
      </c>
      <c r="AV811" s="12" t="s">
        <v>78</v>
      </c>
      <c r="AW811" s="12" t="s">
        <v>35</v>
      </c>
      <c r="AX811" s="12" t="s">
        <v>71</v>
      </c>
      <c r="AY811" s="165" t="s">
        <v>123</v>
      </c>
    </row>
    <row r="812" spans="2:51" s="12" customFormat="1" ht="22.5" customHeight="1">
      <c r="B812" s="164"/>
      <c r="D812" s="155" t="s">
        <v>134</v>
      </c>
      <c r="E812" s="165" t="s">
        <v>3</v>
      </c>
      <c r="F812" s="166" t="s">
        <v>259</v>
      </c>
      <c r="H812" s="167">
        <v>17.385</v>
      </c>
      <c r="L812" s="157"/>
      <c r="M812" s="161"/>
      <c r="N812" s="162"/>
      <c r="O812" s="162"/>
      <c r="P812" s="162"/>
      <c r="Q812" s="162"/>
      <c r="R812" s="162"/>
      <c r="S812" s="162"/>
      <c r="T812" s="163"/>
      <c r="U812" s="11"/>
      <c r="V812" s="11"/>
      <c r="W812" s="11"/>
      <c r="AT812" s="165" t="s">
        <v>134</v>
      </c>
      <c r="AU812" s="165" t="s">
        <v>78</v>
      </c>
      <c r="AV812" s="12" t="s">
        <v>78</v>
      </c>
      <c r="AW812" s="12" t="s">
        <v>35</v>
      </c>
      <c r="AX812" s="12" t="s">
        <v>71</v>
      </c>
      <c r="AY812" s="165" t="s">
        <v>123</v>
      </c>
    </row>
    <row r="813" spans="2:51" s="11" customFormat="1" ht="22.5" customHeight="1">
      <c r="B813" s="157"/>
      <c r="D813" s="155" t="s">
        <v>134</v>
      </c>
      <c r="E813" s="158" t="s">
        <v>3</v>
      </c>
      <c r="F813" s="159" t="s">
        <v>250</v>
      </c>
      <c r="H813" s="160" t="s">
        <v>3</v>
      </c>
      <c r="L813" s="164"/>
      <c r="M813" s="168"/>
      <c r="N813" s="169"/>
      <c r="O813" s="169"/>
      <c r="P813" s="169"/>
      <c r="Q813" s="169"/>
      <c r="R813" s="169"/>
      <c r="S813" s="169"/>
      <c r="T813" s="170"/>
      <c r="U813" s="12"/>
      <c r="V813" s="12"/>
      <c r="W813" s="12"/>
      <c r="AT813" s="160" t="s">
        <v>134</v>
      </c>
      <c r="AU813" s="160" t="s">
        <v>78</v>
      </c>
      <c r="AV813" s="11" t="s">
        <v>20</v>
      </c>
      <c r="AW813" s="11" t="s">
        <v>35</v>
      </c>
      <c r="AX813" s="11" t="s">
        <v>71</v>
      </c>
      <c r="AY813" s="160" t="s">
        <v>123</v>
      </c>
    </row>
    <row r="814" spans="2:51" s="12" customFormat="1" ht="22.5" customHeight="1">
      <c r="B814" s="164"/>
      <c r="D814" s="155" t="s">
        <v>134</v>
      </c>
      <c r="E814" s="165" t="s">
        <v>3</v>
      </c>
      <c r="F814" s="166" t="s">
        <v>260</v>
      </c>
      <c r="H814" s="167">
        <v>8.576</v>
      </c>
      <c r="L814" s="157"/>
      <c r="M814" s="161"/>
      <c r="N814" s="162"/>
      <c r="O814" s="162"/>
      <c r="P814" s="162"/>
      <c r="Q814" s="162"/>
      <c r="R814" s="162"/>
      <c r="S814" s="162"/>
      <c r="T814" s="163"/>
      <c r="U814" s="11"/>
      <c r="V814" s="11"/>
      <c r="W814" s="11"/>
      <c r="AT814" s="165" t="s">
        <v>134</v>
      </c>
      <c r="AU814" s="165" t="s">
        <v>78</v>
      </c>
      <c r="AV814" s="12" t="s">
        <v>78</v>
      </c>
      <c r="AW814" s="12" t="s">
        <v>35</v>
      </c>
      <c r="AX814" s="12" t="s">
        <v>71</v>
      </c>
      <c r="AY814" s="165" t="s">
        <v>123</v>
      </c>
    </row>
    <row r="815" spans="2:51" s="12" customFormat="1" ht="22.5" customHeight="1">
      <c r="B815" s="164"/>
      <c r="D815" s="155" t="s">
        <v>134</v>
      </c>
      <c r="E815" s="165" t="s">
        <v>3</v>
      </c>
      <c r="F815" s="166" t="s">
        <v>261</v>
      </c>
      <c r="H815" s="167">
        <v>0.7</v>
      </c>
      <c r="L815" s="164"/>
      <c r="M815" s="168"/>
      <c r="N815" s="169"/>
      <c r="O815" s="169"/>
      <c r="P815" s="169"/>
      <c r="Q815" s="169"/>
      <c r="R815" s="169"/>
      <c r="S815" s="169"/>
      <c r="T815" s="170"/>
      <c r="AT815" s="165" t="s">
        <v>134</v>
      </c>
      <c r="AU815" s="165" t="s">
        <v>78</v>
      </c>
      <c r="AV815" s="12" t="s">
        <v>78</v>
      </c>
      <c r="AW815" s="12" t="s">
        <v>35</v>
      </c>
      <c r="AX815" s="12" t="s">
        <v>71</v>
      </c>
      <c r="AY815" s="165" t="s">
        <v>123</v>
      </c>
    </row>
    <row r="816" spans="2:51" s="12" customFormat="1" ht="22.5" customHeight="1">
      <c r="B816" s="164"/>
      <c r="D816" s="155" t="s">
        <v>134</v>
      </c>
      <c r="E816" s="165" t="s">
        <v>3</v>
      </c>
      <c r="F816" s="166" t="s">
        <v>262</v>
      </c>
      <c r="H816" s="167">
        <v>1.8</v>
      </c>
      <c r="L816" s="171"/>
      <c r="M816" s="175"/>
      <c r="N816" s="176"/>
      <c r="O816" s="176"/>
      <c r="P816" s="176"/>
      <c r="Q816" s="176"/>
      <c r="R816" s="176"/>
      <c r="S816" s="176"/>
      <c r="T816" s="177"/>
      <c r="U816" s="13"/>
      <c r="V816" s="13"/>
      <c r="W816" s="13"/>
      <c r="AT816" s="165" t="s">
        <v>134</v>
      </c>
      <c r="AU816" s="165" t="s">
        <v>78</v>
      </c>
      <c r="AV816" s="12" t="s">
        <v>78</v>
      </c>
      <c r="AW816" s="12" t="s">
        <v>35</v>
      </c>
      <c r="AX816" s="12" t="s">
        <v>71</v>
      </c>
      <c r="AY816" s="165" t="s">
        <v>123</v>
      </c>
    </row>
    <row r="817" spans="2:51" s="11" customFormat="1" ht="22.5" customHeight="1">
      <c r="B817" s="157"/>
      <c r="D817" s="155" t="s">
        <v>134</v>
      </c>
      <c r="E817" s="158" t="s">
        <v>3</v>
      </c>
      <c r="F817" s="159" t="s">
        <v>263</v>
      </c>
      <c r="H817" s="160" t="s">
        <v>3</v>
      </c>
      <c r="L817" s="157"/>
      <c r="M817" s="161"/>
      <c r="N817" s="162"/>
      <c r="O817" s="162"/>
      <c r="P817" s="162"/>
      <c r="Q817" s="162"/>
      <c r="R817" s="162"/>
      <c r="S817" s="162"/>
      <c r="T817" s="163"/>
      <c r="AT817" s="160" t="s">
        <v>134</v>
      </c>
      <c r="AU817" s="160" t="s">
        <v>78</v>
      </c>
      <c r="AV817" s="11" t="s">
        <v>20</v>
      </c>
      <c r="AW817" s="11" t="s">
        <v>35</v>
      </c>
      <c r="AX817" s="11" t="s">
        <v>71</v>
      </c>
      <c r="AY817" s="160" t="s">
        <v>123</v>
      </c>
    </row>
    <row r="818" spans="2:51" s="12" customFormat="1" ht="22.5" customHeight="1">
      <c r="B818" s="164"/>
      <c r="D818" s="155" t="s">
        <v>134</v>
      </c>
      <c r="E818" s="165" t="s">
        <v>3</v>
      </c>
      <c r="F818" s="166" t="s">
        <v>264</v>
      </c>
      <c r="H818" s="167">
        <v>43.84</v>
      </c>
      <c r="L818" s="164"/>
      <c r="M818" s="168"/>
      <c r="N818" s="169"/>
      <c r="O818" s="169"/>
      <c r="P818" s="169"/>
      <c r="Q818" s="169"/>
      <c r="R818" s="169"/>
      <c r="S818" s="169"/>
      <c r="T818" s="170"/>
      <c r="AT818" s="165" t="s">
        <v>134</v>
      </c>
      <c r="AU818" s="165" t="s">
        <v>78</v>
      </c>
      <c r="AV818" s="12" t="s">
        <v>78</v>
      </c>
      <c r="AW818" s="12" t="s">
        <v>35</v>
      </c>
      <c r="AX818" s="12" t="s">
        <v>71</v>
      </c>
      <c r="AY818" s="165" t="s">
        <v>123</v>
      </c>
    </row>
    <row r="819" spans="2:51" s="12" customFormat="1" ht="22.5" customHeight="1">
      <c r="B819" s="164"/>
      <c r="D819" s="155" t="s">
        <v>134</v>
      </c>
      <c r="E819" s="165" t="s">
        <v>3</v>
      </c>
      <c r="F819" s="166" t="s">
        <v>265</v>
      </c>
      <c r="H819" s="167">
        <v>9.38</v>
      </c>
      <c r="L819" s="171"/>
      <c r="M819" s="175"/>
      <c r="N819" s="176"/>
      <c r="O819" s="176"/>
      <c r="P819" s="176"/>
      <c r="Q819" s="176"/>
      <c r="R819" s="176"/>
      <c r="S819" s="176"/>
      <c r="T819" s="177"/>
      <c r="U819" s="13"/>
      <c r="V819" s="13"/>
      <c r="W819" s="13"/>
      <c r="AT819" s="165" t="s">
        <v>134</v>
      </c>
      <c r="AU819" s="165" t="s">
        <v>78</v>
      </c>
      <c r="AV819" s="12" t="s">
        <v>78</v>
      </c>
      <c r="AW819" s="12" t="s">
        <v>35</v>
      </c>
      <c r="AX819" s="12" t="s">
        <v>71</v>
      </c>
      <c r="AY819" s="165" t="s">
        <v>123</v>
      </c>
    </row>
    <row r="820" spans="2:51" s="12" customFormat="1" ht="22.5" customHeight="1">
      <c r="B820" s="164"/>
      <c r="D820" s="155" t="s">
        <v>134</v>
      </c>
      <c r="E820" s="165" t="s">
        <v>3</v>
      </c>
      <c r="F820" s="166" t="s">
        <v>266</v>
      </c>
      <c r="H820" s="167">
        <v>10.35</v>
      </c>
      <c r="L820" s="157"/>
      <c r="M820" s="161"/>
      <c r="N820" s="162"/>
      <c r="O820" s="162"/>
      <c r="P820" s="162"/>
      <c r="Q820" s="162"/>
      <c r="R820" s="162"/>
      <c r="S820" s="162"/>
      <c r="T820" s="163"/>
      <c r="U820" s="11"/>
      <c r="V820" s="11"/>
      <c r="W820" s="11"/>
      <c r="AT820" s="165" t="s">
        <v>134</v>
      </c>
      <c r="AU820" s="165" t="s">
        <v>78</v>
      </c>
      <c r="AV820" s="12" t="s">
        <v>78</v>
      </c>
      <c r="AW820" s="12" t="s">
        <v>35</v>
      </c>
      <c r="AX820" s="12" t="s">
        <v>71</v>
      </c>
      <c r="AY820" s="165" t="s">
        <v>123</v>
      </c>
    </row>
    <row r="821" spans="2:51" s="12" customFormat="1" ht="22.5" customHeight="1">
      <c r="B821" s="164"/>
      <c r="D821" s="155" t="s">
        <v>134</v>
      </c>
      <c r="E821" s="165" t="s">
        <v>3</v>
      </c>
      <c r="F821" s="166" t="s">
        <v>262</v>
      </c>
      <c r="H821" s="167">
        <v>1.8</v>
      </c>
      <c r="L821" s="157"/>
      <c r="M821" s="161"/>
      <c r="N821" s="162"/>
      <c r="O821" s="162"/>
      <c r="P821" s="162"/>
      <c r="Q821" s="162"/>
      <c r="R821" s="162"/>
      <c r="S821" s="162"/>
      <c r="T821" s="163"/>
      <c r="U821" s="11"/>
      <c r="V821" s="11"/>
      <c r="W821" s="11"/>
      <c r="AT821" s="165" t="s">
        <v>134</v>
      </c>
      <c r="AU821" s="165" t="s">
        <v>78</v>
      </c>
      <c r="AV821" s="12" t="s">
        <v>78</v>
      </c>
      <c r="AW821" s="12" t="s">
        <v>35</v>
      </c>
      <c r="AX821" s="12" t="s">
        <v>71</v>
      </c>
      <c r="AY821" s="165" t="s">
        <v>123</v>
      </c>
    </row>
    <row r="822" spans="2:51" s="11" customFormat="1" ht="22.5" customHeight="1">
      <c r="B822" s="157"/>
      <c r="D822" s="155" t="s">
        <v>134</v>
      </c>
      <c r="E822" s="158" t="s">
        <v>3</v>
      </c>
      <c r="F822" s="159" t="s">
        <v>267</v>
      </c>
      <c r="H822" s="160" t="s">
        <v>3</v>
      </c>
      <c r="L822" s="157"/>
      <c r="M822" s="161"/>
      <c r="N822" s="162"/>
      <c r="O822" s="162"/>
      <c r="P822" s="162"/>
      <c r="Q822" s="162"/>
      <c r="R822" s="162"/>
      <c r="S822" s="162"/>
      <c r="T822" s="163"/>
      <c r="AT822" s="160" t="s">
        <v>134</v>
      </c>
      <c r="AU822" s="160" t="s">
        <v>78</v>
      </c>
      <c r="AV822" s="11" t="s">
        <v>20</v>
      </c>
      <c r="AW822" s="11" t="s">
        <v>35</v>
      </c>
      <c r="AX822" s="11" t="s">
        <v>71</v>
      </c>
      <c r="AY822" s="160" t="s">
        <v>123</v>
      </c>
    </row>
    <row r="823" spans="2:51" s="11" customFormat="1" ht="22.5" customHeight="1">
      <c r="B823" s="157"/>
      <c r="D823" s="155" t="s">
        <v>134</v>
      </c>
      <c r="E823" s="158" t="s">
        <v>3</v>
      </c>
      <c r="F823" s="159" t="s">
        <v>246</v>
      </c>
      <c r="H823" s="160" t="s">
        <v>3</v>
      </c>
      <c r="L823" s="157"/>
      <c r="M823" s="161"/>
      <c r="N823" s="162"/>
      <c r="O823" s="162"/>
      <c r="P823" s="162"/>
      <c r="Q823" s="162"/>
      <c r="R823" s="162"/>
      <c r="S823" s="162"/>
      <c r="T823" s="163"/>
      <c r="AT823" s="160" t="s">
        <v>134</v>
      </c>
      <c r="AU823" s="160" t="s">
        <v>78</v>
      </c>
      <c r="AV823" s="11" t="s">
        <v>20</v>
      </c>
      <c r="AW823" s="11" t="s">
        <v>35</v>
      </c>
      <c r="AX823" s="11" t="s">
        <v>71</v>
      </c>
      <c r="AY823" s="160" t="s">
        <v>123</v>
      </c>
    </row>
    <row r="824" spans="2:51" s="12" customFormat="1" ht="22.5" customHeight="1">
      <c r="B824" s="164"/>
      <c r="D824" s="155" t="s">
        <v>134</v>
      </c>
      <c r="E824" s="165" t="s">
        <v>3</v>
      </c>
      <c r="F824" s="166" t="s">
        <v>268</v>
      </c>
      <c r="H824" s="167">
        <v>23.488</v>
      </c>
      <c r="L824" s="164"/>
      <c r="M824" s="168"/>
      <c r="N824" s="169"/>
      <c r="O824" s="169"/>
      <c r="P824" s="169"/>
      <c r="Q824" s="169"/>
      <c r="R824" s="169"/>
      <c r="S824" s="169"/>
      <c r="T824" s="170"/>
      <c r="AT824" s="165" t="s">
        <v>134</v>
      </c>
      <c r="AU824" s="165" t="s">
        <v>78</v>
      </c>
      <c r="AV824" s="12" t="s">
        <v>78</v>
      </c>
      <c r="AW824" s="12" t="s">
        <v>35</v>
      </c>
      <c r="AX824" s="12" t="s">
        <v>71</v>
      </c>
      <c r="AY824" s="165" t="s">
        <v>123</v>
      </c>
    </row>
    <row r="825" spans="2:51" s="11" customFormat="1" ht="22.5" customHeight="1">
      <c r="B825" s="157"/>
      <c r="D825" s="155" t="s">
        <v>134</v>
      </c>
      <c r="E825" s="158" t="s">
        <v>3</v>
      </c>
      <c r="F825" s="159" t="s">
        <v>250</v>
      </c>
      <c r="H825" s="160" t="s">
        <v>3</v>
      </c>
      <c r="L825" s="157"/>
      <c r="M825" s="161"/>
      <c r="N825" s="162"/>
      <c r="O825" s="162"/>
      <c r="P825" s="162"/>
      <c r="Q825" s="162"/>
      <c r="R825" s="162"/>
      <c r="S825" s="162"/>
      <c r="T825" s="163"/>
      <c r="AT825" s="160" t="s">
        <v>134</v>
      </c>
      <c r="AU825" s="160" t="s">
        <v>78</v>
      </c>
      <c r="AV825" s="11" t="s">
        <v>20</v>
      </c>
      <c r="AW825" s="11" t="s">
        <v>35</v>
      </c>
      <c r="AX825" s="11" t="s">
        <v>71</v>
      </c>
      <c r="AY825" s="160" t="s">
        <v>123</v>
      </c>
    </row>
    <row r="826" spans="2:51" s="12" customFormat="1" ht="22.5" customHeight="1">
      <c r="B826" s="164"/>
      <c r="D826" s="155" t="s">
        <v>134</v>
      </c>
      <c r="E826" s="165" t="s">
        <v>3</v>
      </c>
      <c r="F826" s="166" t="s">
        <v>269</v>
      </c>
      <c r="H826" s="167">
        <v>119.744</v>
      </c>
      <c r="L826" s="164"/>
      <c r="M826" s="168"/>
      <c r="N826" s="169"/>
      <c r="O826" s="169"/>
      <c r="P826" s="169"/>
      <c r="Q826" s="169"/>
      <c r="R826" s="169"/>
      <c r="S826" s="169"/>
      <c r="T826" s="170"/>
      <c r="AT826" s="165" t="s">
        <v>134</v>
      </c>
      <c r="AU826" s="165" t="s">
        <v>78</v>
      </c>
      <c r="AV826" s="12" t="s">
        <v>78</v>
      </c>
      <c r="AW826" s="12" t="s">
        <v>35</v>
      </c>
      <c r="AX826" s="12" t="s">
        <v>71</v>
      </c>
      <c r="AY826" s="165" t="s">
        <v>123</v>
      </c>
    </row>
    <row r="827" spans="2:51" s="11" customFormat="1" ht="22.5" customHeight="1">
      <c r="B827" s="157"/>
      <c r="D827" s="155" t="s">
        <v>134</v>
      </c>
      <c r="E827" s="158" t="s">
        <v>3</v>
      </c>
      <c r="F827" s="159" t="s">
        <v>263</v>
      </c>
      <c r="H827" s="160" t="s">
        <v>3</v>
      </c>
      <c r="L827" s="157"/>
      <c r="M827" s="161"/>
      <c r="N827" s="162"/>
      <c r="O827" s="162"/>
      <c r="P827" s="162"/>
      <c r="Q827" s="162"/>
      <c r="R827" s="162"/>
      <c r="S827" s="162"/>
      <c r="T827" s="163"/>
      <c r="AT827" s="160" t="s">
        <v>134</v>
      </c>
      <c r="AU827" s="160" t="s">
        <v>78</v>
      </c>
      <c r="AV827" s="11" t="s">
        <v>20</v>
      </c>
      <c r="AW827" s="11" t="s">
        <v>35</v>
      </c>
      <c r="AX827" s="11" t="s">
        <v>71</v>
      </c>
      <c r="AY827" s="160" t="s">
        <v>123</v>
      </c>
    </row>
    <row r="828" spans="2:51" s="12" customFormat="1" ht="22.5" customHeight="1">
      <c r="B828" s="164"/>
      <c r="D828" s="155" t="s">
        <v>134</v>
      </c>
      <c r="E828" s="165" t="s">
        <v>3</v>
      </c>
      <c r="F828" s="166" t="s">
        <v>270</v>
      </c>
      <c r="H828" s="167">
        <v>59.926</v>
      </c>
      <c r="L828" s="164"/>
      <c r="M828" s="168"/>
      <c r="N828" s="169"/>
      <c r="O828" s="169"/>
      <c r="P828" s="169"/>
      <c r="Q828" s="169"/>
      <c r="R828" s="169"/>
      <c r="S828" s="169"/>
      <c r="T828" s="170"/>
      <c r="AT828" s="165" t="s">
        <v>134</v>
      </c>
      <c r="AU828" s="165" t="s">
        <v>78</v>
      </c>
      <c r="AV828" s="12" t="s">
        <v>78</v>
      </c>
      <c r="AW828" s="12" t="s">
        <v>35</v>
      </c>
      <c r="AX828" s="12" t="s">
        <v>71</v>
      </c>
      <c r="AY828" s="165" t="s">
        <v>123</v>
      </c>
    </row>
    <row r="829" spans="2:51" s="13" customFormat="1" ht="22.5" customHeight="1">
      <c r="B829" s="171"/>
      <c r="D829" s="155" t="s">
        <v>134</v>
      </c>
      <c r="E829" s="172" t="s">
        <v>3</v>
      </c>
      <c r="F829" s="173" t="s">
        <v>138</v>
      </c>
      <c r="H829" s="174">
        <v>758.815</v>
      </c>
      <c r="L829" s="157"/>
      <c r="M829" s="161"/>
      <c r="N829" s="162"/>
      <c r="O829" s="162"/>
      <c r="P829" s="162"/>
      <c r="Q829" s="162"/>
      <c r="R829" s="162"/>
      <c r="S829" s="162"/>
      <c r="T829" s="163"/>
      <c r="U829" s="11"/>
      <c r="V829" s="11"/>
      <c r="W829" s="11"/>
      <c r="AT829" s="172" t="s">
        <v>134</v>
      </c>
      <c r="AU829" s="172" t="s">
        <v>78</v>
      </c>
      <c r="AV829" s="13" t="s">
        <v>81</v>
      </c>
      <c r="AW829" s="13" t="s">
        <v>35</v>
      </c>
      <c r="AX829" s="13" t="s">
        <v>71</v>
      </c>
      <c r="AY829" s="172" t="s">
        <v>123</v>
      </c>
    </row>
    <row r="830" spans="2:51" s="11" customFormat="1" ht="22.5" customHeight="1">
      <c r="B830" s="157"/>
      <c r="D830" s="155" t="s">
        <v>134</v>
      </c>
      <c r="E830" s="158" t="s">
        <v>3</v>
      </c>
      <c r="F830" s="159" t="s">
        <v>271</v>
      </c>
      <c r="H830" s="160" t="s">
        <v>3</v>
      </c>
      <c r="L830" s="164"/>
      <c r="M830" s="168"/>
      <c r="N830" s="169"/>
      <c r="O830" s="169"/>
      <c r="P830" s="169"/>
      <c r="Q830" s="169"/>
      <c r="R830" s="169"/>
      <c r="S830" s="169"/>
      <c r="T830" s="170"/>
      <c r="U830" s="12"/>
      <c r="V830" s="12"/>
      <c r="W830" s="12"/>
      <c r="AT830" s="160" t="s">
        <v>134</v>
      </c>
      <c r="AU830" s="160" t="s">
        <v>78</v>
      </c>
      <c r="AV830" s="11" t="s">
        <v>20</v>
      </c>
      <c r="AW830" s="11" t="s">
        <v>35</v>
      </c>
      <c r="AX830" s="11" t="s">
        <v>71</v>
      </c>
      <c r="AY830" s="160" t="s">
        <v>123</v>
      </c>
    </row>
    <row r="831" spans="2:51" s="12" customFormat="1" ht="22.5" customHeight="1">
      <c r="B831" s="164"/>
      <c r="D831" s="155" t="s">
        <v>134</v>
      </c>
      <c r="E831" s="165" t="s">
        <v>3</v>
      </c>
      <c r="F831" s="166" t="s">
        <v>272</v>
      </c>
      <c r="H831" s="167">
        <v>-122.894</v>
      </c>
      <c r="L831" s="157"/>
      <c r="M831" s="161"/>
      <c r="N831" s="162"/>
      <c r="O831" s="162"/>
      <c r="P831" s="162"/>
      <c r="Q831" s="162"/>
      <c r="R831" s="162"/>
      <c r="S831" s="162"/>
      <c r="T831" s="163"/>
      <c r="U831" s="11"/>
      <c r="V831" s="11"/>
      <c r="W831" s="11"/>
      <c r="AT831" s="165" t="s">
        <v>134</v>
      </c>
      <c r="AU831" s="165" t="s">
        <v>78</v>
      </c>
      <c r="AV831" s="12" t="s">
        <v>78</v>
      </c>
      <c r="AW831" s="12" t="s">
        <v>35</v>
      </c>
      <c r="AX831" s="12" t="s">
        <v>71</v>
      </c>
      <c r="AY831" s="165" t="s">
        <v>123</v>
      </c>
    </row>
    <row r="832" spans="2:51" s="13" customFormat="1" ht="22.5" customHeight="1">
      <c r="B832" s="171"/>
      <c r="D832" s="155" t="s">
        <v>134</v>
      </c>
      <c r="E832" s="172" t="s">
        <v>3</v>
      </c>
      <c r="F832" s="173" t="s">
        <v>138</v>
      </c>
      <c r="H832" s="174">
        <v>-122.894</v>
      </c>
      <c r="L832" s="164"/>
      <c r="M832" s="168"/>
      <c r="N832" s="169"/>
      <c r="O832" s="169"/>
      <c r="P832" s="169"/>
      <c r="Q832" s="169"/>
      <c r="R832" s="169"/>
      <c r="S832" s="169"/>
      <c r="T832" s="170"/>
      <c r="U832" s="12"/>
      <c r="V832" s="12"/>
      <c r="W832" s="12"/>
      <c r="AT832" s="172" t="s">
        <v>134</v>
      </c>
      <c r="AU832" s="172" t="s">
        <v>78</v>
      </c>
      <c r="AV832" s="13" t="s">
        <v>81</v>
      </c>
      <c r="AW832" s="13" t="s">
        <v>35</v>
      </c>
      <c r="AX832" s="13" t="s">
        <v>71</v>
      </c>
      <c r="AY832" s="172" t="s">
        <v>123</v>
      </c>
    </row>
    <row r="833" spans="2:51" s="11" customFormat="1" ht="22.5" customHeight="1">
      <c r="B833" s="157"/>
      <c r="D833" s="155" t="s">
        <v>134</v>
      </c>
      <c r="E833" s="158" t="s">
        <v>3</v>
      </c>
      <c r="F833" s="159" t="s">
        <v>273</v>
      </c>
      <c r="H833" s="160" t="s">
        <v>3</v>
      </c>
      <c r="L833" s="157"/>
      <c r="M833" s="161"/>
      <c r="N833" s="162"/>
      <c r="O833" s="162"/>
      <c r="P833" s="162"/>
      <c r="Q833" s="162"/>
      <c r="R833" s="162"/>
      <c r="S833" s="162"/>
      <c r="T833" s="163"/>
      <c r="AT833" s="160" t="s">
        <v>134</v>
      </c>
      <c r="AU833" s="160" t="s">
        <v>78</v>
      </c>
      <c r="AV833" s="11" t="s">
        <v>20</v>
      </c>
      <c r="AW833" s="11" t="s">
        <v>35</v>
      </c>
      <c r="AX833" s="11" t="s">
        <v>71</v>
      </c>
      <c r="AY833" s="160" t="s">
        <v>123</v>
      </c>
    </row>
    <row r="834" spans="2:51" s="11" customFormat="1" ht="22.5" customHeight="1">
      <c r="B834" s="157"/>
      <c r="D834" s="155" t="s">
        <v>134</v>
      </c>
      <c r="E834" s="158" t="s">
        <v>3</v>
      </c>
      <c r="F834" s="159" t="s">
        <v>156</v>
      </c>
      <c r="H834" s="160" t="s">
        <v>3</v>
      </c>
      <c r="L834" s="164"/>
      <c r="M834" s="168"/>
      <c r="N834" s="169"/>
      <c r="O834" s="169"/>
      <c r="P834" s="169"/>
      <c r="Q834" s="169"/>
      <c r="R834" s="169"/>
      <c r="S834" s="169"/>
      <c r="T834" s="170"/>
      <c r="U834" s="12"/>
      <c r="V834" s="12"/>
      <c r="W834" s="12"/>
      <c r="AT834" s="160" t="s">
        <v>134</v>
      </c>
      <c r="AU834" s="160" t="s">
        <v>78</v>
      </c>
      <c r="AV834" s="11" t="s">
        <v>20</v>
      </c>
      <c r="AW834" s="11" t="s">
        <v>35</v>
      </c>
      <c r="AX834" s="11" t="s">
        <v>71</v>
      </c>
      <c r="AY834" s="160" t="s">
        <v>123</v>
      </c>
    </row>
    <row r="835" spans="2:51" s="11" customFormat="1" ht="22.5" customHeight="1">
      <c r="B835" s="157"/>
      <c r="D835" s="155" t="s">
        <v>134</v>
      </c>
      <c r="E835" s="158" t="s">
        <v>3</v>
      </c>
      <c r="F835" s="159" t="s">
        <v>157</v>
      </c>
      <c r="H835" s="160" t="s">
        <v>3</v>
      </c>
      <c r="L835" s="157"/>
      <c r="M835" s="161"/>
      <c r="N835" s="162"/>
      <c r="O835" s="162"/>
      <c r="P835" s="162"/>
      <c r="Q835" s="162"/>
      <c r="R835" s="162"/>
      <c r="S835" s="162"/>
      <c r="T835" s="163"/>
      <c r="AT835" s="160" t="s">
        <v>134</v>
      </c>
      <c r="AU835" s="160" t="s">
        <v>78</v>
      </c>
      <c r="AV835" s="11" t="s">
        <v>20</v>
      </c>
      <c r="AW835" s="11" t="s">
        <v>35</v>
      </c>
      <c r="AX835" s="11" t="s">
        <v>71</v>
      </c>
      <c r="AY835" s="160" t="s">
        <v>123</v>
      </c>
    </row>
    <row r="836" spans="2:51" s="11" customFormat="1" ht="22.5" customHeight="1">
      <c r="B836" s="157"/>
      <c r="D836" s="155" t="s">
        <v>134</v>
      </c>
      <c r="E836" s="158" t="s">
        <v>3</v>
      </c>
      <c r="F836" s="159" t="s">
        <v>158</v>
      </c>
      <c r="H836" s="160" t="s">
        <v>3</v>
      </c>
      <c r="L836" s="164"/>
      <c r="M836" s="168"/>
      <c r="N836" s="169"/>
      <c r="O836" s="169"/>
      <c r="P836" s="169"/>
      <c r="Q836" s="169"/>
      <c r="R836" s="169"/>
      <c r="S836" s="169"/>
      <c r="T836" s="170"/>
      <c r="U836" s="12"/>
      <c r="V836" s="12"/>
      <c r="W836" s="12"/>
      <c r="AT836" s="160" t="s">
        <v>134</v>
      </c>
      <c r="AU836" s="160" t="s">
        <v>78</v>
      </c>
      <c r="AV836" s="11" t="s">
        <v>20</v>
      </c>
      <c r="AW836" s="11" t="s">
        <v>35</v>
      </c>
      <c r="AX836" s="11" t="s">
        <v>71</v>
      </c>
      <c r="AY836" s="160" t="s">
        <v>123</v>
      </c>
    </row>
    <row r="837" spans="2:51" s="12" customFormat="1" ht="22.5" customHeight="1">
      <c r="B837" s="164"/>
      <c r="D837" s="155" t="s">
        <v>134</v>
      </c>
      <c r="E837" s="165" t="s">
        <v>3</v>
      </c>
      <c r="F837" s="166" t="s">
        <v>159</v>
      </c>
      <c r="H837" s="167">
        <v>24.7</v>
      </c>
      <c r="L837" s="157"/>
      <c r="M837" s="161"/>
      <c r="N837" s="162"/>
      <c r="O837" s="162"/>
      <c r="P837" s="162"/>
      <c r="Q837" s="162"/>
      <c r="R837" s="162"/>
      <c r="S837" s="162"/>
      <c r="T837" s="163"/>
      <c r="U837" s="11"/>
      <c r="V837" s="11"/>
      <c r="W837" s="11"/>
      <c r="AT837" s="165" t="s">
        <v>134</v>
      </c>
      <c r="AU837" s="165" t="s">
        <v>78</v>
      </c>
      <c r="AV837" s="12" t="s">
        <v>78</v>
      </c>
      <c r="AW837" s="12" t="s">
        <v>35</v>
      </c>
      <c r="AX837" s="12" t="s">
        <v>71</v>
      </c>
      <c r="AY837" s="165" t="s">
        <v>123</v>
      </c>
    </row>
    <row r="838" spans="2:51" s="11" customFormat="1" ht="22.5" customHeight="1">
      <c r="B838" s="157"/>
      <c r="D838" s="155" t="s">
        <v>134</v>
      </c>
      <c r="E838" s="158" t="s">
        <v>3</v>
      </c>
      <c r="F838" s="159" t="s">
        <v>160</v>
      </c>
      <c r="H838" s="160" t="s">
        <v>3</v>
      </c>
      <c r="L838" s="164"/>
      <c r="M838" s="168"/>
      <c r="N838" s="169"/>
      <c r="O838" s="169"/>
      <c r="P838" s="169"/>
      <c r="Q838" s="169"/>
      <c r="R838" s="169"/>
      <c r="S838" s="169"/>
      <c r="T838" s="170"/>
      <c r="U838" s="12"/>
      <c r="V838" s="12"/>
      <c r="W838" s="12"/>
      <c r="AT838" s="160" t="s">
        <v>134</v>
      </c>
      <c r="AU838" s="160" t="s">
        <v>78</v>
      </c>
      <c r="AV838" s="11" t="s">
        <v>20</v>
      </c>
      <c r="AW838" s="11" t="s">
        <v>35</v>
      </c>
      <c r="AX838" s="11" t="s">
        <v>71</v>
      </c>
      <c r="AY838" s="160" t="s">
        <v>123</v>
      </c>
    </row>
    <row r="839" spans="2:51" s="12" customFormat="1" ht="22.5" customHeight="1">
      <c r="B839" s="164"/>
      <c r="D839" s="155" t="s">
        <v>134</v>
      </c>
      <c r="E839" s="165" t="s">
        <v>3</v>
      </c>
      <c r="F839" s="166" t="s">
        <v>161</v>
      </c>
      <c r="H839" s="167">
        <v>8.204</v>
      </c>
      <c r="L839" s="157"/>
      <c r="M839" s="161"/>
      <c r="N839" s="162"/>
      <c r="O839" s="162"/>
      <c r="P839" s="162"/>
      <c r="Q839" s="162"/>
      <c r="R839" s="162"/>
      <c r="S839" s="162"/>
      <c r="T839" s="163"/>
      <c r="U839" s="11"/>
      <c r="V839" s="11"/>
      <c r="W839" s="11"/>
      <c r="AT839" s="165" t="s">
        <v>134</v>
      </c>
      <c r="AU839" s="165" t="s">
        <v>78</v>
      </c>
      <c r="AV839" s="12" t="s">
        <v>78</v>
      </c>
      <c r="AW839" s="12" t="s">
        <v>35</v>
      </c>
      <c r="AX839" s="12" t="s">
        <v>71</v>
      </c>
      <c r="AY839" s="165" t="s">
        <v>123</v>
      </c>
    </row>
    <row r="840" spans="2:51" s="11" customFormat="1" ht="22.5" customHeight="1">
      <c r="B840" s="157"/>
      <c r="D840" s="155" t="s">
        <v>134</v>
      </c>
      <c r="E840" s="158" t="s">
        <v>3</v>
      </c>
      <c r="F840" s="159" t="s">
        <v>162</v>
      </c>
      <c r="H840" s="160" t="s">
        <v>3</v>
      </c>
      <c r="L840" s="164"/>
      <c r="M840" s="168"/>
      <c r="N840" s="169"/>
      <c r="O840" s="169"/>
      <c r="P840" s="169"/>
      <c r="Q840" s="169"/>
      <c r="R840" s="169"/>
      <c r="S840" s="169"/>
      <c r="T840" s="170"/>
      <c r="U840" s="12"/>
      <c r="V840" s="12"/>
      <c r="W840" s="12"/>
      <c r="AT840" s="160" t="s">
        <v>134</v>
      </c>
      <c r="AU840" s="160" t="s">
        <v>78</v>
      </c>
      <c r="AV840" s="11" t="s">
        <v>20</v>
      </c>
      <c r="AW840" s="11" t="s">
        <v>35</v>
      </c>
      <c r="AX840" s="11" t="s">
        <v>71</v>
      </c>
      <c r="AY840" s="160" t="s">
        <v>123</v>
      </c>
    </row>
    <row r="841" spans="2:51" s="12" customFormat="1" ht="22.5" customHeight="1">
      <c r="B841" s="164"/>
      <c r="D841" s="155" t="s">
        <v>134</v>
      </c>
      <c r="E841" s="165" t="s">
        <v>3</v>
      </c>
      <c r="F841" s="166" t="s">
        <v>163</v>
      </c>
      <c r="H841" s="167">
        <v>1.44</v>
      </c>
      <c r="L841" s="157"/>
      <c r="M841" s="161"/>
      <c r="N841" s="162"/>
      <c r="O841" s="162"/>
      <c r="P841" s="162"/>
      <c r="Q841" s="162"/>
      <c r="R841" s="162"/>
      <c r="S841" s="162"/>
      <c r="T841" s="163"/>
      <c r="U841" s="11"/>
      <c r="V841" s="11"/>
      <c r="W841" s="11"/>
      <c r="AT841" s="165" t="s">
        <v>134</v>
      </c>
      <c r="AU841" s="165" t="s">
        <v>78</v>
      </c>
      <c r="AV841" s="12" t="s">
        <v>78</v>
      </c>
      <c r="AW841" s="12" t="s">
        <v>35</v>
      </c>
      <c r="AX841" s="12" t="s">
        <v>71</v>
      </c>
      <c r="AY841" s="165" t="s">
        <v>123</v>
      </c>
    </row>
    <row r="842" spans="2:51" s="11" customFormat="1" ht="22.5" customHeight="1">
      <c r="B842" s="157"/>
      <c r="D842" s="155" t="s">
        <v>134</v>
      </c>
      <c r="E842" s="158" t="s">
        <v>3</v>
      </c>
      <c r="F842" s="159" t="s">
        <v>164</v>
      </c>
      <c r="H842" s="160" t="s">
        <v>3</v>
      </c>
      <c r="L842" s="164"/>
      <c r="M842" s="168"/>
      <c r="N842" s="169"/>
      <c r="O842" s="169"/>
      <c r="P842" s="169"/>
      <c r="Q842" s="169"/>
      <c r="R842" s="169"/>
      <c r="S842" s="169"/>
      <c r="T842" s="170"/>
      <c r="U842" s="12"/>
      <c r="V842" s="12"/>
      <c r="W842" s="12"/>
      <c r="AT842" s="160" t="s">
        <v>134</v>
      </c>
      <c r="AU842" s="160" t="s">
        <v>78</v>
      </c>
      <c r="AV842" s="11" t="s">
        <v>20</v>
      </c>
      <c r="AW842" s="11" t="s">
        <v>35</v>
      </c>
      <c r="AX842" s="11" t="s">
        <v>71</v>
      </c>
      <c r="AY842" s="160" t="s">
        <v>123</v>
      </c>
    </row>
    <row r="843" spans="2:51" s="12" customFormat="1" ht="22.5" customHeight="1">
      <c r="B843" s="164"/>
      <c r="D843" s="155" t="s">
        <v>134</v>
      </c>
      <c r="E843" s="165" t="s">
        <v>3</v>
      </c>
      <c r="F843" s="166" t="s">
        <v>165</v>
      </c>
      <c r="H843" s="167">
        <v>1.68</v>
      </c>
      <c r="L843" s="157"/>
      <c r="M843" s="161"/>
      <c r="N843" s="162"/>
      <c r="O843" s="162"/>
      <c r="P843" s="162"/>
      <c r="Q843" s="162"/>
      <c r="R843" s="162"/>
      <c r="S843" s="162"/>
      <c r="T843" s="163"/>
      <c r="U843" s="11"/>
      <c r="V843" s="11"/>
      <c r="W843" s="11"/>
      <c r="AT843" s="165" t="s">
        <v>134</v>
      </c>
      <c r="AU843" s="165" t="s">
        <v>78</v>
      </c>
      <c r="AV843" s="12" t="s">
        <v>78</v>
      </c>
      <c r="AW843" s="12" t="s">
        <v>35</v>
      </c>
      <c r="AX843" s="12" t="s">
        <v>71</v>
      </c>
      <c r="AY843" s="165" t="s">
        <v>123</v>
      </c>
    </row>
    <row r="844" spans="2:51" s="11" customFormat="1" ht="22.5" customHeight="1">
      <c r="B844" s="157"/>
      <c r="D844" s="155" t="s">
        <v>134</v>
      </c>
      <c r="E844" s="158" t="s">
        <v>3</v>
      </c>
      <c r="F844" s="159" t="s">
        <v>166</v>
      </c>
      <c r="H844" s="160" t="s">
        <v>3</v>
      </c>
      <c r="L844" s="164"/>
      <c r="M844" s="168"/>
      <c r="N844" s="169"/>
      <c r="O844" s="169"/>
      <c r="P844" s="169"/>
      <c r="Q844" s="169"/>
      <c r="R844" s="169"/>
      <c r="S844" s="169"/>
      <c r="T844" s="170"/>
      <c r="U844" s="12"/>
      <c r="V844" s="12"/>
      <c r="W844" s="12"/>
      <c r="AT844" s="160" t="s">
        <v>134</v>
      </c>
      <c r="AU844" s="160" t="s">
        <v>78</v>
      </c>
      <c r="AV844" s="11" t="s">
        <v>20</v>
      </c>
      <c r="AW844" s="11" t="s">
        <v>35</v>
      </c>
      <c r="AX844" s="11" t="s">
        <v>71</v>
      </c>
      <c r="AY844" s="160" t="s">
        <v>123</v>
      </c>
    </row>
    <row r="845" spans="2:51" s="12" customFormat="1" ht="22.5" customHeight="1">
      <c r="B845" s="164"/>
      <c r="D845" s="155" t="s">
        <v>134</v>
      </c>
      <c r="E845" s="165" t="s">
        <v>3</v>
      </c>
      <c r="F845" s="166" t="s">
        <v>167</v>
      </c>
      <c r="H845" s="167">
        <v>1.836</v>
      </c>
      <c r="L845" s="171"/>
      <c r="M845" s="175"/>
      <c r="N845" s="176"/>
      <c r="O845" s="176"/>
      <c r="P845" s="176"/>
      <c r="Q845" s="176"/>
      <c r="R845" s="176"/>
      <c r="S845" s="176"/>
      <c r="T845" s="177"/>
      <c r="U845" s="13"/>
      <c r="V845" s="13"/>
      <c r="W845" s="13"/>
      <c r="AT845" s="165" t="s">
        <v>134</v>
      </c>
      <c r="AU845" s="165" t="s">
        <v>78</v>
      </c>
      <c r="AV845" s="12" t="s">
        <v>78</v>
      </c>
      <c r="AW845" s="12" t="s">
        <v>35</v>
      </c>
      <c r="AX845" s="12" t="s">
        <v>71</v>
      </c>
      <c r="AY845" s="165" t="s">
        <v>123</v>
      </c>
    </row>
    <row r="846" spans="2:51" s="11" customFormat="1" ht="22.5" customHeight="1">
      <c r="B846" s="157"/>
      <c r="D846" s="155" t="s">
        <v>134</v>
      </c>
      <c r="E846" s="158" t="s">
        <v>3</v>
      </c>
      <c r="F846" s="159" t="s">
        <v>168</v>
      </c>
      <c r="H846" s="160" t="s">
        <v>3</v>
      </c>
      <c r="L846" s="157"/>
      <c r="M846" s="161"/>
      <c r="N846" s="162"/>
      <c r="O846" s="162"/>
      <c r="P846" s="162"/>
      <c r="Q846" s="162"/>
      <c r="R846" s="162"/>
      <c r="S846" s="162"/>
      <c r="T846" s="163"/>
      <c r="AT846" s="160" t="s">
        <v>134</v>
      </c>
      <c r="AU846" s="160" t="s">
        <v>78</v>
      </c>
      <c r="AV846" s="11" t="s">
        <v>20</v>
      </c>
      <c r="AW846" s="11" t="s">
        <v>35</v>
      </c>
      <c r="AX846" s="11" t="s">
        <v>71</v>
      </c>
      <c r="AY846" s="160" t="s">
        <v>123</v>
      </c>
    </row>
    <row r="847" spans="2:51" s="12" customFormat="1" ht="22.5" customHeight="1">
      <c r="B847" s="164"/>
      <c r="D847" s="155" t="s">
        <v>134</v>
      </c>
      <c r="E847" s="165" t="s">
        <v>3</v>
      </c>
      <c r="F847" s="166" t="s">
        <v>169</v>
      </c>
      <c r="H847" s="167">
        <v>1.32</v>
      </c>
      <c r="L847" s="164"/>
      <c r="M847" s="168"/>
      <c r="N847" s="169"/>
      <c r="O847" s="169"/>
      <c r="P847" s="169"/>
      <c r="Q847" s="169"/>
      <c r="R847" s="169"/>
      <c r="S847" s="169"/>
      <c r="T847" s="170"/>
      <c r="AT847" s="165" t="s">
        <v>134</v>
      </c>
      <c r="AU847" s="165" t="s">
        <v>78</v>
      </c>
      <c r="AV847" s="12" t="s">
        <v>78</v>
      </c>
      <c r="AW847" s="12" t="s">
        <v>35</v>
      </c>
      <c r="AX847" s="12" t="s">
        <v>71</v>
      </c>
      <c r="AY847" s="165" t="s">
        <v>123</v>
      </c>
    </row>
    <row r="848" spans="2:51" s="11" customFormat="1" ht="22.5" customHeight="1">
      <c r="B848" s="157"/>
      <c r="D848" s="155" t="s">
        <v>134</v>
      </c>
      <c r="E848" s="158" t="s">
        <v>3</v>
      </c>
      <c r="F848" s="159" t="s">
        <v>170</v>
      </c>
      <c r="H848" s="160" t="s">
        <v>3</v>
      </c>
      <c r="L848" s="164"/>
      <c r="M848" s="168"/>
      <c r="N848" s="169"/>
      <c r="O848" s="169"/>
      <c r="P848" s="169"/>
      <c r="Q848" s="169"/>
      <c r="R848" s="169"/>
      <c r="S848" s="169"/>
      <c r="T848" s="170"/>
      <c r="U848" s="12"/>
      <c r="V848" s="12"/>
      <c r="W848" s="12"/>
      <c r="AT848" s="160" t="s">
        <v>134</v>
      </c>
      <c r="AU848" s="160" t="s">
        <v>78</v>
      </c>
      <c r="AV848" s="11" t="s">
        <v>20</v>
      </c>
      <c r="AW848" s="11" t="s">
        <v>35</v>
      </c>
      <c r="AX848" s="11" t="s">
        <v>71</v>
      </c>
      <c r="AY848" s="160" t="s">
        <v>123</v>
      </c>
    </row>
    <row r="849" spans="2:51" s="12" customFormat="1" ht="22.5" customHeight="1">
      <c r="B849" s="164"/>
      <c r="D849" s="155" t="s">
        <v>134</v>
      </c>
      <c r="E849" s="165" t="s">
        <v>3</v>
      </c>
      <c r="F849" s="166" t="s">
        <v>171</v>
      </c>
      <c r="H849" s="167">
        <v>1.68</v>
      </c>
      <c r="L849" s="157"/>
      <c r="M849" s="161"/>
      <c r="N849" s="162"/>
      <c r="O849" s="162"/>
      <c r="P849" s="162"/>
      <c r="Q849" s="162"/>
      <c r="R849" s="162"/>
      <c r="S849" s="162"/>
      <c r="T849" s="163"/>
      <c r="U849" s="11"/>
      <c r="V849" s="11"/>
      <c r="W849" s="11"/>
      <c r="AT849" s="165" t="s">
        <v>134</v>
      </c>
      <c r="AU849" s="165" t="s">
        <v>78</v>
      </c>
      <c r="AV849" s="12" t="s">
        <v>78</v>
      </c>
      <c r="AW849" s="12" t="s">
        <v>35</v>
      </c>
      <c r="AX849" s="12" t="s">
        <v>71</v>
      </c>
      <c r="AY849" s="165" t="s">
        <v>123</v>
      </c>
    </row>
    <row r="850" spans="2:51" s="11" customFormat="1" ht="22.5" customHeight="1">
      <c r="B850" s="157"/>
      <c r="D850" s="155" t="s">
        <v>134</v>
      </c>
      <c r="E850" s="158" t="s">
        <v>3</v>
      </c>
      <c r="F850" s="159" t="s">
        <v>172</v>
      </c>
      <c r="H850" s="160" t="s">
        <v>3</v>
      </c>
      <c r="L850" s="164"/>
      <c r="M850" s="168"/>
      <c r="N850" s="169"/>
      <c r="O850" s="169"/>
      <c r="P850" s="169"/>
      <c r="Q850" s="169"/>
      <c r="R850" s="169"/>
      <c r="S850" s="169"/>
      <c r="T850" s="170"/>
      <c r="U850" s="12"/>
      <c r="V850" s="12"/>
      <c r="W850" s="12"/>
      <c r="AT850" s="160" t="s">
        <v>134</v>
      </c>
      <c r="AU850" s="160" t="s">
        <v>78</v>
      </c>
      <c r="AV850" s="11" t="s">
        <v>20</v>
      </c>
      <c r="AW850" s="11" t="s">
        <v>35</v>
      </c>
      <c r="AX850" s="11" t="s">
        <v>71</v>
      </c>
      <c r="AY850" s="160" t="s">
        <v>123</v>
      </c>
    </row>
    <row r="851" spans="2:51" s="12" customFormat="1" ht="22.5" customHeight="1">
      <c r="B851" s="164"/>
      <c r="D851" s="155" t="s">
        <v>134</v>
      </c>
      <c r="E851" s="165" t="s">
        <v>3</v>
      </c>
      <c r="F851" s="166" t="s">
        <v>173</v>
      </c>
      <c r="H851" s="167">
        <v>0.72</v>
      </c>
      <c r="L851" s="164"/>
      <c r="M851" s="168"/>
      <c r="N851" s="169"/>
      <c r="O851" s="169"/>
      <c r="P851" s="169"/>
      <c r="Q851" s="169"/>
      <c r="R851" s="169"/>
      <c r="S851" s="169"/>
      <c r="T851" s="170"/>
      <c r="AT851" s="165" t="s">
        <v>134</v>
      </c>
      <c r="AU851" s="165" t="s">
        <v>78</v>
      </c>
      <c r="AV851" s="12" t="s">
        <v>78</v>
      </c>
      <c r="AW851" s="12" t="s">
        <v>35</v>
      </c>
      <c r="AX851" s="12" t="s">
        <v>71</v>
      </c>
      <c r="AY851" s="165" t="s">
        <v>123</v>
      </c>
    </row>
    <row r="852" spans="2:51" s="11" customFormat="1" ht="22.5" customHeight="1">
      <c r="B852" s="157"/>
      <c r="D852" s="155" t="s">
        <v>134</v>
      </c>
      <c r="E852" s="158" t="s">
        <v>3</v>
      </c>
      <c r="F852" s="159" t="s">
        <v>174</v>
      </c>
      <c r="H852" s="160" t="s">
        <v>3</v>
      </c>
      <c r="L852" s="171"/>
      <c r="M852" s="175"/>
      <c r="N852" s="176"/>
      <c r="O852" s="176"/>
      <c r="P852" s="176"/>
      <c r="Q852" s="176"/>
      <c r="R852" s="176"/>
      <c r="S852" s="176"/>
      <c r="T852" s="177"/>
      <c r="U852" s="13"/>
      <c r="V852" s="13"/>
      <c r="W852" s="13"/>
      <c r="AT852" s="160" t="s">
        <v>134</v>
      </c>
      <c r="AU852" s="160" t="s">
        <v>78</v>
      </c>
      <c r="AV852" s="11" t="s">
        <v>20</v>
      </c>
      <c r="AW852" s="11" t="s">
        <v>35</v>
      </c>
      <c r="AX852" s="11" t="s">
        <v>71</v>
      </c>
      <c r="AY852" s="160" t="s">
        <v>123</v>
      </c>
    </row>
    <row r="853" spans="2:51" s="12" customFormat="1" ht="22.5" customHeight="1">
      <c r="B853" s="164"/>
      <c r="D853" s="155" t="s">
        <v>134</v>
      </c>
      <c r="E853" s="165" t="s">
        <v>3</v>
      </c>
      <c r="F853" s="166" t="s">
        <v>175</v>
      </c>
      <c r="H853" s="167">
        <v>0.852</v>
      </c>
      <c r="L853" s="178"/>
      <c r="M853" s="182"/>
      <c r="N853" s="183"/>
      <c r="O853" s="183"/>
      <c r="P853" s="183"/>
      <c r="Q853" s="183"/>
      <c r="R853" s="183"/>
      <c r="S853" s="183"/>
      <c r="T853" s="184"/>
      <c r="U853" s="14"/>
      <c r="V853" s="14"/>
      <c r="W853" s="14"/>
      <c r="AT853" s="165" t="s">
        <v>134</v>
      </c>
      <c r="AU853" s="165" t="s">
        <v>78</v>
      </c>
      <c r="AV853" s="12" t="s">
        <v>78</v>
      </c>
      <c r="AW853" s="12" t="s">
        <v>35</v>
      </c>
      <c r="AX853" s="12" t="s">
        <v>71</v>
      </c>
      <c r="AY853" s="165" t="s">
        <v>123</v>
      </c>
    </row>
    <row r="854" spans="2:51" s="11" customFormat="1" ht="22.5" customHeight="1">
      <c r="B854" s="157"/>
      <c r="D854" s="155" t="s">
        <v>134</v>
      </c>
      <c r="E854" s="158" t="s">
        <v>3</v>
      </c>
      <c r="F854" s="159" t="s">
        <v>176</v>
      </c>
      <c r="H854" s="160" t="s">
        <v>3</v>
      </c>
      <c r="L854" s="221"/>
      <c r="M854" s="150" t="s">
        <v>3</v>
      </c>
      <c r="N854" s="151" t="s">
        <v>42</v>
      </c>
      <c r="O854" s="152">
        <v>0.075</v>
      </c>
      <c r="P854" s="152">
        <f>O854*H867</f>
        <v>9.532499999999999</v>
      </c>
      <c r="Q854" s="152">
        <v>0</v>
      </c>
      <c r="R854" s="152">
        <f>Q854*H867</f>
        <v>0</v>
      </c>
      <c r="S854" s="152">
        <v>0</v>
      </c>
      <c r="T854" s="153">
        <f>S854*H867</f>
        <v>0</v>
      </c>
      <c r="U854" s="1"/>
      <c r="V854" s="1"/>
      <c r="W854" s="1"/>
      <c r="AT854" s="160" t="s">
        <v>134</v>
      </c>
      <c r="AU854" s="160" t="s">
        <v>78</v>
      </c>
      <c r="AV854" s="11" t="s">
        <v>20</v>
      </c>
      <c r="AW854" s="11" t="s">
        <v>35</v>
      </c>
      <c r="AX854" s="11" t="s">
        <v>71</v>
      </c>
      <c r="AY854" s="160" t="s">
        <v>123</v>
      </c>
    </row>
    <row r="855" spans="2:51" s="12" customFormat="1" ht="22.5" customHeight="1">
      <c r="B855" s="164"/>
      <c r="D855" s="155" t="s">
        <v>134</v>
      </c>
      <c r="E855" s="165" t="s">
        <v>3</v>
      </c>
      <c r="F855" s="166" t="s">
        <v>177</v>
      </c>
      <c r="H855" s="167">
        <v>3.44</v>
      </c>
      <c r="L855" s="32"/>
      <c r="M855" s="61"/>
      <c r="N855" s="33"/>
      <c r="O855" s="33"/>
      <c r="P855" s="33"/>
      <c r="Q855" s="33"/>
      <c r="R855" s="33"/>
      <c r="S855" s="33"/>
      <c r="T855" s="62"/>
      <c r="U855" s="1"/>
      <c r="V855" s="1"/>
      <c r="W855" s="1"/>
      <c r="AT855" s="165" t="s">
        <v>134</v>
      </c>
      <c r="AU855" s="165" t="s">
        <v>78</v>
      </c>
      <c r="AV855" s="12" t="s">
        <v>78</v>
      </c>
      <c r="AW855" s="12" t="s">
        <v>35</v>
      </c>
      <c r="AX855" s="12" t="s">
        <v>71</v>
      </c>
      <c r="AY855" s="165" t="s">
        <v>123</v>
      </c>
    </row>
    <row r="856" spans="2:51" s="11" customFormat="1" ht="22.5" customHeight="1">
      <c r="B856" s="157"/>
      <c r="D856" s="155" t="s">
        <v>134</v>
      </c>
      <c r="E856" s="158" t="s">
        <v>3</v>
      </c>
      <c r="F856" s="159" t="s">
        <v>178</v>
      </c>
      <c r="H856" s="160" t="s">
        <v>3</v>
      </c>
      <c r="L856" s="157"/>
      <c r="M856" s="161"/>
      <c r="N856" s="162"/>
      <c r="O856" s="162"/>
      <c r="P856" s="162"/>
      <c r="Q856" s="162"/>
      <c r="R856" s="162"/>
      <c r="S856" s="162"/>
      <c r="T856" s="163"/>
      <c r="AT856" s="160" t="s">
        <v>134</v>
      </c>
      <c r="AU856" s="160" t="s">
        <v>78</v>
      </c>
      <c r="AV856" s="11" t="s">
        <v>20</v>
      </c>
      <c r="AW856" s="11" t="s">
        <v>35</v>
      </c>
      <c r="AX856" s="11" t="s">
        <v>71</v>
      </c>
      <c r="AY856" s="160" t="s">
        <v>123</v>
      </c>
    </row>
    <row r="857" spans="2:51" s="12" customFormat="1" ht="22.5" customHeight="1">
      <c r="B857" s="164"/>
      <c r="D857" s="155" t="s">
        <v>134</v>
      </c>
      <c r="E857" s="165" t="s">
        <v>3</v>
      </c>
      <c r="F857" s="166" t="s">
        <v>179</v>
      </c>
      <c r="H857" s="167">
        <v>9.6</v>
      </c>
      <c r="L857" s="157"/>
      <c r="M857" s="161"/>
      <c r="N857" s="162"/>
      <c r="O857" s="162"/>
      <c r="P857" s="162"/>
      <c r="Q857" s="162"/>
      <c r="R857" s="162"/>
      <c r="S857" s="162"/>
      <c r="T857" s="163"/>
      <c r="U857" s="11"/>
      <c r="V857" s="11"/>
      <c r="W857" s="11"/>
      <c r="AT857" s="165" t="s">
        <v>134</v>
      </c>
      <c r="AU857" s="165" t="s">
        <v>78</v>
      </c>
      <c r="AV857" s="12" t="s">
        <v>78</v>
      </c>
      <c r="AW857" s="12" t="s">
        <v>35</v>
      </c>
      <c r="AX857" s="12" t="s">
        <v>71</v>
      </c>
      <c r="AY857" s="165" t="s">
        <v>123</v>
      </c>
    </row>
    <row r="858" spans="2:51" s="13" customFormat="1" ht="22.5" customHeight="1">
      <c r="B858" s="171"/>
      <c r="D858" s="155" t="s">
        <v>134</v>
      </c>
      <c r="E858" s="172" t="s">
        <v>3</v>
      </c>
      <c r="F858" s="173" t="s">
        <v>138</v>
      </c>
      <c r="H858" s="174">
        <v>55.472</v>
      </c>
      <c r="L858" s="164"/>
      <c r="M858" s="168"/>
      <c r="N858" s="169"/>
      <c r="O858" s="169"/>
      <c r="P858" s="169"/>
      <c r="Q858" s="169"/>
      <c r="R858" s="169"/>
      <c r="S858" s="169"/>
      <c r="T858" s="170"/>
      <c r="U858" s="12"/>
      <c r="V858" s="12"/>
      <c r="W858" s="12"/>
      <c r="AT858" s="172" t="s">
        <v>134</v>
      </c>
      <c r="AU858" s="172" t="s">
        <v>78</v>
      </c>
      <c r="AV858" s="13" t="s">
        <v>81</v>
      </c>
      <c r="AW858" s="13" t="s">
        <v>35</v>
      </c>
      <c r="AX858" s="13" t="s">
        <v>71</v>
      </c>
      <c r="AY858" s="172" t="s">
        <v>123</v>
      </c>
    </row>
    <row r="859" spans="2:51" s="11" customFormat="1" ht="22.5" customHeight="1">
      <c r="B859" s="157"/>
      <c r="D859" s="155" t="s">
        <v>134</v>
      </c>
      <c r="E859" s="158" t="s">
        <v>3</v>
      </c>
      <c r="F859" s="159" t="s">
        <v>274</v>
      </c>
      <c r="H859" s="160" t="s">
        <v>3</v>
      </c>
      <c r="L859" s="164"/>
      <c r="M859" s="168"/>
      <c r="N859" s="169"/>
      <c r="O859" s="169"/>
      <c r="P859" s="169"/>
      <c r="Q859" s="169"/>
      <c r="R859" s="169"/>
      <c r="S859" s="169"/>
      <c r="T859" s="170"/>
      <c r="U859" s="12"/>
      <c r="V859" s="12"/>
      <c r="W859" s="12"/>
      <c r="AT859" s="160" t="s">
        <v>134</v>
      </c>
      <c r="AU859" s="160" t="s">
        <v>78</v>
      </c>
      <c r="AV859" s="11" t="s">
        <v>20</v>
      </c>
      <c r="AW859" s="11" t="s">
        <v>35</v>
      </c>
      <c r="AX859" s="11" t="s">
        <v>71</v>
      </c>
      <c r="AY859" s="160" t="s">
        <v>123</v>
      </c>
    </row>
    <row r="860" spans="2:51" s="12" customFormat="1" ht="22.5" customHeight="1">
      <c r="B860" s="164"/>
      <c r="D860" s="155" t="s">
        <v>134</v>
      </c>
      <c r="E860" s="165" t="s">
        <v>3</v>
      </c>
      <c r="F860" s="166" t="s">
        <v>275</v>
      </c>
      <c r="H860" s="167">
        <v>3.018</v>
      </c>
      <c r="L860" s="164"/>
      <c r="M860" s="168"/>
      <c r="N860" s="169"/>
      <c r="O860" s="169"/>
      <c r="P860" s="169"/>
      <c r="Q860" s="169"/>
      <c r="R860" s="169"/>
      <c r="S860" s="169"/>
      <c r="T860" s="170"/>
      <c r="AT860" s="165" t="s">
        <v>134</v>
      </c>
      <c r="AU860" s="165" t="s">
        <v>78</v>
      </c>
      <c r="AV860" s="12" t="s">
        <v>78</v>
      </c>
      <c r="AW860" s="12" t="s">
        <v>35</v>
      </c>
      <c r="AX860" s="12" t="s">
        <v>71</v>
      </c>
      <c r="AY860" s="165" t="s">
        <v>123</v>
      </c>
    </row>
    <row r="861" spans="2:51" s="12" customFormat="1" ht="22.5" customHeight="1">
      <c r="B861" s="164"/>
      <c r="D861" s="155" t="s">
        <v>134</v>
      </c>
      <c r="E861" s="165" t="s">
        <v>3</v>
      </c>
      <c r="F861" s="166" t="s">
        <v>276</v>
      </c>
      <c r="H861" s="167">
        <v>1.23</v>
      </c>
      <c r="L861" s="164"/>
      <c r="M861" s="168"/>
      <c r="N861" s="169"/>
      <c r="O861" s="169"/>
      <c r="P861" s="169"/>
      <c r="Q861" s="169"/>
      <c r="R861" s="169"/>
      <c r="S861" s="169"/>
      <c r="T861" s="170"/>
      <c r="AT861" s="165" t="s">
        <v>134</v>
      </c>
      <c r="AU861" s="165" t="s">
        <v>78</v>
      </c>
      <c r="AV861" s="12" t="s">
        <v>78</v>
      </c>
      <c r="AW861" s="12" t="s">
        <v>35</v>
      </c>
      <c r="AX861" s="12" t="s">
        <v>71</v>
      </c>
      <c r="AY861" s="165" t="s">
        <v>123</v>
      </c>
    </row>
    <row r="862" spans="2:51" s="11" customFormat="1" ht="22.5" customHeight="1">
      <c r="B862" s="157"/>
      <c r="D862" s="155" t="s">
        <v>134</v>
      </c>
      <c r="E862" s="158" t="s">
        <v>3</v>
      </c>
      <c r="F862" s="159" t="s">
        <v>217</v>
      </c>
      <c r="H862" s="160" t="s">
        <v>3</v>
      </c>
      <c r="L862" s="164"/>
      <c r="M862" s="168"/>
      <c r="N862" s="169"/>
      <c r="O862" s="169"/>
      <c r="P862" s="169"/>
      <c r="Q862" s="169"/>
      <c r="R862" s="169"/>
      <c r="S862" s="169"/>
      <c r="T862" s="170"/>
      <c r="U862" s="12"/>
      <c r="V862" s="12"/>
      <c r="W862" s="12"/>
      <c r="AT862" s="160" t="s">
        <v>134</v>
      </c>
      <c r="AU862" s="160" t="s">
        <v>78</v>
      </c>
      <c r="AV862" s="11" t="s">
        <v>20</v>
      </c>
      <c r="AW862" s="11" t="s">
        <v>35</v>
      </c>
      <c r="AX862" s="11" t="s">
        <v>71</v>
      </c>
      <c r="AY862" s="160" t="s">
        <v>123</v>
      </c>
    </row>
    <row r="863" spans="2:51" s="12" customFormat="1" ht="22.5" customHeight="1">
      <c r="B863" s="164"/>
      <c r="D863" s="155" t="s">
        <v>134</v>
      </c>
      <c r="E863" s="165" t="s">
        <v>3</v>
      </c>
      <c r="F863" s="166" t="s">
        <v>238</v>
      </c>
      <c r="H863" s="167">
        <v>6.9</v>
      </c>
      <c r="L863" s="164"/>
      <c r="M863" s="168"/>
      <c r="N863" s="169"/>
      <c r="O863" s="169"/>
      <c r="P863" s="169"/>
      <c r="Q863" s="169"/>
      <c r="R863" s="169"/>
      <c r="S863" s="169"/>
      <c r="T863" s="170"/>
      <c r="AT863" s="165" t="s">
        <v>134</v>
      </c>
      <c r="AU863" s="165" t="s">
        <v>78</v>
      </c>
      <c r="AV863" s="12" t="s">
        <v>78</v>
      </c>
      <c r="AW863" s="12" t="s">
        <v>35</v>
      </c>
      <c r="AX863" s="12" t="s">
        <v>71</v>
      </c>
      <c r="AY863" s="165" t="s">
        <v>123</v>
      </c>
    </row>
    <row r="864" spans="2:51" s="12" customFormat="1" ht="22.5" customHeight="1">
      <c r="B864" s="164"/>
      <c r="D864" s="155" t="s">
        <v>134</v>
      </c>
      <c r="E864" s="165" t="s">
        <v>3</v>
      </c>
      <c r="F864" s="166" t="s">
        <v>218</v>
      </c>
      <c r="H864" s="167">
        <v>6.606</v>
      </c>
      <c r="L864" s="171"/>
      <c r="M864" s="175"/>
      <c r="N864" s="176"/>
      <c r="O864" s="176"/>
      <c r="P864" s="176"/>
      <c r="Q864" s="176"/>
      <c r="R864" s="176"/>
      <c r="S864" s="176"/>
      <c r="T864" s="177"/>
      <c r="U864" s="13"/>
      <c r="V864" s="13"/>
      <c r="W864" s="13"/>
      <c r="AT864" s="165" t="s">
        <v>134</v>
      </c>
      <c r="AU864" s="165" t="s">
        <v>78</v>
      </c>
      <c r="AV864" s="12" t="s">
        <v>78</v>
      </c>
      <c r="AW864" s="12" t="s">
        <v>35</v>
      </c>
      <c r="AX864" s="12" t="s">
        <v>71</v>
      </c>
      <c r="AY864" s="165" t="s">
        <v>123</v>
      </c>
    </row>
    <row r="865" spans="2:51" s="13" customFormat="1" ht="22.5" customHeight="1">
      <c r="B865" s="171"/>
      <c r="D865" s="155" t="s">
        <v>134</v>
      </c>
      <c r="E865" s="172" t="s">
        <v>3</v>
      </c>
      <c r="F865" s="173" t="s">
        <v>138</v>
      </c>
      <c r="H865" s="174">
        <v>17.754</v>
      </c>
      <c r="L865" s="178"/>
      <c r="M865" s="182"/>
      <c r="N865" s="183"/>
      <c r="O865" s="183"/>
      <c r="P865" s="183"/>
      <c r="Q865" s="183"/>
      <c r="R865" s="183"/>
      <c r="S865" s="183"/>
      <c r="T865" s="184"/>
      <c r="U865" s="14"/>
      <c r="V865" s="14"/>
      <c r="W865" s="14"/>
      <c r="AT865" s="172" t="s">
        <v>134</v>
      </c>
      <c r="AU865" s="172" t="s">
        <v>78</v>
      </c>
      <c r="AV865" s="13" t="s">
        <v>81</v>
      </c>
      <c r="AW865" s="13" t="s">
        <v>35</v>
      </c>
      <c r="AX865" s="13" t="s">
        <v>71</v>
      </c>
      <c r="AY865" s="172" t="s">
        <v>123</v>
      </c>
    </row>
    <row r="866" spans="2:51" s="14" customFormat="1" ht="22.5" customHeight="1">
      <c r="B866" s="178"/>
      <c r="D866" s="186" t="s">
        <v>134</v>
      </c>
      <c r="E866" s="187" t="s">
        <v>3</v>
      </c>
      <c r="F866" s="188" t="s">
        <v>139</v>
      </c>
      <c r="H866" s="189">
        <v>709.147</v>
      </c>
      <c r="L866" s="221"/>
      <c r="M866" s="150" t="s">
        <v>3</v>
      </c>
      <c r="N866" s="151" t="s">
        <v>42</v>
      </c>
      <c r="O866" s="152">
        <v>3.213</v>
      </c>
      <c r="P866" s="152">
        <f>O866*H879</f>
        <v>4.450005</v>
      </c>
      <c r="Q866" s="152">
        <v>2.25634</v>
      </c>
      <c r="R866" s="152">
        <f>Q866*H879</f>
        <v>3.1250308999999996</v>
      </c>
      <c r="S866" s="152">
        <v>0</v>
      </c>
      <c r="T866" s="153">
        <f>S866*H879</f>
        <v>0</v>
      </c>
      <c r="U866" s="1"/>
      <c r="V866" s="1"/>
      <c r="W866" s="1"/>
      <c r="AT866" s="185" t="s">
        <v>134</v>
      </c>
      <c r="AU866" s="185" t="s">
        <v>78</v>
      </c>
      <c r="AV866" s="14" t="s">
        <v>130</v>
      </c>
      <c r="AW866" s="14" t="s">
        <v>35</v>
      </c>
      <c r="AX866" s="14" t="s">
        <v>20</v>
      </c>
      <c r="AY866" s="185" t="s">
        <v>123</v>
      </c>
    </row>
    <row r="867" spans="2:65" s="1" customFormat="1" ht="22.5" customHeight="1">
      <c r="B867" s="143"/>
      <c r="C867" s="144" t="s">
        <v>506</v>
      </c>
      <c r="D867" s="144" t="s">
        <v>125</v>
      </c>
      <c r="E867" s="145" t="s">
        <v>507</v>
      </c>
      <c r="F867" s="146" t="s">
        <v>508</v>
      </c>
      <c r="G867" s="147" t="s">
        <v>182</v>
      </c>
      <c r="H867" s="148">
        <v>127.1</v>
      </c>
      <c r="I867" s="149"/>
      <c r="J867" s="149"/>
      <c r="K867" s="146" t="s">
        <v>129</v>
      </c>
      <c r="L867" s="32"/>
      <c r="M867" s="61"/>
      <c r="N867" s="33"/>
      <c r="O867" s="33"/>
      <c r="P867" s="33"/>
      <c r="Q867" s="33"/>
      <c r="R867" s="33"/>
      <c r="S867" s="33"/>
      <c r="T867" s="62"/>
      <c r="AR867" s="18" t="s">
        <v>130</v>
      </c>
      <c r="AT867" s="18" t="s">
        <v>125</v>
      </c>
      <c r="AU867" s="18" t="s">
        <v>78</v>
      </c>
      <c r="AY867" s="18" t="s">
        <v>123</v>
      </c>
      <c r="BE867" s="154">
        <f>IF(N854="základní",J867,0)</f>
        <v>0</v>
      </c>
      <c r="BF867" s="154">
        <f>IF(N854="snížená",J867,0)</f>
        <v>0</v>
      </c>
      <c r="BG867" s="154">
        <f>IF(N854="zákl. přenesená",J867,0)</f>
        <v>0</v>
      </c>
      <c r="BH867" s="154">
        <f>IF(N854="sníž. přenesená",J867,0)</f>
        <v>0</v>
      </c>
      <c r="BI867" s="154">
        <f>IF(N854="nulová",J867,0)</f>
        <v>0</v>
      </c>
      <c r="BJ867" s="18" t="s">
        <v>20</v>
      </c>
      <c r="BK867" s="154">
        <f>ROUND(I867*H867,2)</f>
        <v>0</v>
      </c>
      <c r="BL867" s="18" t="s">
        <v>130</v>
      </c>
      <c r="BM867" s="18" t="s">
        <v>509</v>
      </c>
    </row>
    <row r="868" spans="2:47" s="1" customFormat="1" ht="30" customHeight="1">
      <c r="B868" s="32"/>
      <c r="D868" s="155" t="s">
        <v>132</v>
      </c>
      <c r="F868" s="156" t="s">
        <v>510</v>
      </c>
      <c r="L868" s="157"/>
      <c r="M868" s="161"/>
      <c r="N868" s="162"/>
      <c r="O868" s="162"/>
      <c r="P868" s="162"/>
      <c r="Q868" s="162"/>
      <c r="R868" s="162"/>
      <c r="S868" s="162"/>
      <c r="T868" s="163"/>
      <c r="U868" s="11"/>
      <c r="V868" s="11"/>
      <c r="W868" s="11"/>
      <c r="AT868" s="18" t="s">
        <v>132</v>
      </c>
      <c r="AU868" s="18" t="s">
        <v>78</v>
      </c>
    </row>
    <row r="869" spans="2:51" s="11" customFormat="1" ht="22.5" customHeight="1">
      <c r="B869" s="157"/>
      <c r="D869" s="155" t="s">
        <v>134</v>
      </c>
      <c r="E869" s="158" t="s">
        <v>3</v>
      </c>
      <c r="F869" s="159" t="s">
        <v>511</v>
      </c>
      <c r="H869" s="160" t="s">
        <v>3</v>
      </c>
      <c r="L869" s="157"/>
      <c r="M869" s="161"/>
      <c r="N869" s="162"/>
      <c r="O869" s="162"/>
      <c r="P869" s="162"/>
      <c r="Q869" s="162"/>
      <c r="R869" s="162"/>
      <c r="S869" s="162"/>
      <c r="T869" s="163"/>
      <c r="AT869" s="160" t="s">
        <v>134</v>
      </c>
      <c r="AU869" s="160" t="s">
        <v>78</v>
      </c>
      <c r="AV869" s="11" t="s">
        <v>20</v>
      </c>
      <c r="AW869" s="11" t="s">
        <v>35</v>
      </c>
      <c r="AX869" s="11" t="s">
        <v>71</v>
      </c>
      <c r="AY869" s="160" t="s">
        <v>123</v>
      </c>
    </row>
    <row r="870" spans="2:51" s="11" customFormat="1" ht="22.5" customHeight="1">
      <c r="B870" s="157"/>
      <c r="D870" s="155" t="s">
        <v>134</v>
      </c>
      <c r="E870" s="158" t="s">
        <v>3</v>
      </c>
      <c r="F870" s="159" t="s">
        <v>512</v>
      </c>
      <c r="H870" s="160" t="s">
        <v>3</v>
      </c>
      <c r="L870" s="164"/>
      <c r="M870" s="168"/>
      <c r="N870" s="169"/>
      <c r="O870" s="169"/>
      <c r="P870" s="169"/>
      <c r="Q870" s="169"/>
      <c r="R870" s="169"/>
      <c r="S870" s="169"/>
      <c r="T870" s="170"/>
      <c r="U870" s="12"/>
      <c r="V870" s="12"/>
      <c r="W870" s="12"/>
      <c r="AT870" s="160" t="s">
        <v>134</v>
      </c>
      <c r="AU870" s="160" t="s">
        <v>78</v>
      </c>
      <c r="AV870" s="11" t="s">
        <v>20</v>
      </c>
      <c r="AW870" s="11" t="s">
        <v>35</v>
      </c>
      <c r="AX870" s="11" t="s">
        <v>71</v>
      </c>
      <c r="AY870" s="160" t="s">
        <v>123</v>
      </c>
    </row>
    <row r="871" spans="2:51" s="12" customFormat="1" ht="22.5" customHeight="1">
      <c r="B871" s="164"/>
      <c r="D871" s="155" t="s">
        <v>134</v>
      </c>
      <c r="E871" s="165" t="s">
        <v>3</v>
      </c>
      <c r="F871" s="166" t="s">
        <v>513</v>
      </c>
      <c r="H871" s="167">
        <v>76.2</v>
      </c>
      <c r="L871" s="171"/>
      <c r="M871" s="175"/>
      <c r="N871" s="176"/>
      <c r="O871" s="176"/>
      <c r="P871" s="176"/>
      <c r="Q871" s="176"/>
      <c r="R871" s="176"/>
      <c r="S871" s="176"/>
      <c r="T871" s="177"/>
      <c r="U871" s="13"/>
      <c r="V871" s="13"/>
      <c r="W871" s="13"/>
      <c r="AT871" s="165" t="s">
        <v>134</v>
      </c>
      <c r="AU871" s="165" t="s">
        <v>78</v>
      </c>
      <c r="AV871" s="12" t="s">
        <v>78</v>
      </c>
      <c r="AW871" s="12" t="s">
        <v>35</v>
      </c>
      <c r="AX871" s="12" t="s">
        <v>71</v>
      </c>
      <c r="AY871" s="165" t="s">
        <v>123</v>
      </c>
    </row>
    <row r="872" spans="2:51" s="12" customFormat="1" ht="22.5" customHeight="1">
      <c r="B872" s="164"/>
      <c r="D872" s="155" t="s">
        <v>134</v>
      </c>
      <c r="E872" s="165" t="s">
        <v>3</v>
      </c>
      <c r="F872" s="166" t="s">
        <v>514</v>
      </c>
      <c r="H872" s="167">
        <v>6.6</v>
      </c>
      <c r="L872" s="178"/>
      <c r="M872" s="182"/>
      <c r="N872" s="183"/>
      <c r="O872" s="183"/>
      <c r="P872" s="183"/>
      <c r="Q872" s="183"/>
      <c r="R872" s="183"/>
      <c r="S872" s="183"/>
      <c r="T872" s="184"/>
      <c r="U872" s="14"/>
      <c r="V872" s="14"/>
      <c r="W872" s="14"/>
      <c r="AT872" s="165" t="s">
        <v>134</v>
      </c>
      <c r="AU872" s="165" t="s">
        <v>78</v>
      </c>
      <c r="AV872" s="12" t="s">
        <v>78</v>
      </c>
      <c r="AW872" s="12" t="s">
        <v>35</v>
      </c>
      <c r="AX872" s="12" t="s">
        <v>71</v>
      </c>
      <c r="AY872" s="165" t="s">
        <v>123</v>
      </c>
    </row>
    <row r="873" spans="2:51" s="12" customFormat="1" ht="22.5" customHeight="1">
      <c r="B873" s="164"/>
      <c r="D873" s="155" t="s">
        <v>134</v>
      </c>
      <c r="E873" s="165" t="s">
        <v>3</v>
      </c>
      <c r="F873" s="166" t="s">
        <v>514</v>
      </c>
      <c r="H873" s="167">
        <v>6.6</v>
      </c>
      <c r="L873" s="130"/>
      <c r="M873" s="134"/>
      <c r="N873" s="135"/>
      <c r="O873" s="135"/>
      <c r="P873" s="136">
        <f>SUM(P874:P1219)</f>
        <v>372.844598</v>
      </c>
      <c r="Q873" s="135"/>
      <c r="R873" s="136">
        <f>SUM(R874:R1219)</f>
        <v>1.04064885</v>
      </c>
      <c r="S873" s="135"/>
      <c r="T873" s="137">
        <f>SUM(T874:T1219)</f>
        <v>11.581811</v>
      </c>
      <c r="U873" s="10"/>
      <c r="V873" s="10"/>
      <c r="W873" s="10"/>
      <c r="AT873" s="165" t="s">
        <v>134</v>
      </c>
      <c r="AU873" s="165" t="s">
        <v>78</v>
      </c>
      <c r="AV873" s="12" t="s">
        <v>78</v>
      </c>
      <c r="AW873" s="12" t="s">
        <v>35</v>
      </c>
      <c r="AX873" s="12" t="s">
        <v>71</v>
      </c>
      <c r="AY873" s="165" t="s">
        <v>123</v>
      </c>
    </row>
    <row r="874" spans="2:51" s="12" customFormat="1" ht="22.5" customHeight="1">
      <c r="B874" s="164"/>
      <c r="D874" s="155" t="s">
        <v>134</v>
      </c>
      <c r="E874" s="165" t="s">
        <v>3</v>
      </c>
      <c r="F874" s="166" t="s">
        <v>515</v>
      </c>
      <c r="H874" s="167">
        <v>6</v>
      </c>
      <c r="L874" s="32"/>
      <c r="M874" s="150" t="s">
        <v>3</v>
      </c>
      <c r="N874" s="151" t="s">
        <v>42</v>
      </c>
      <c r="O874" s="152">
        <v>0.095</v>
      </c>
      <c r="P874" s="152">
        <f>O874*H887</f>
        <v>78.21407</v>
      </c>
      <c r="Q874" s="152">
        <v>0</v>
      </c>
      <c r="R874" s="152">
        <f>Q874*H887</f>
        <v>0</v>
      </c>
      <c r="S874" s="152">
        <v>0</v>
      </c>
      <c r="T874" s="153">
        <f>S874*H887</f>
        <v>0</v>
      </c>
      <c r="U874" s="1"/>
      <c r="V874" s="1"/>
      <c r="W874" s="1"/>
      <c r="AT874" s="165" t="s">
        <v>134</v>
      </c>
      <c r="AU874" s="165" t="s">
        <v>78</v>
      </c>
      <c r="AV874" s="12" t="s">
        <v>78</v>
      </c>
      <c r="AW874" s="12" t="s">
        <v>35</v>
      </c>
      <c r="AX874" s="12" t="s">
        <v>71</v>
      </c>
      <c r="AY874" s="165" t="s">
        <v>123</v>
      </c>
    </row>
    <row r="875" spans="2:51" s="12" customFormat="1" ht="22.5" customHeight="1">
      <c r="B875" s="164"/>
      <c r="D875" s="155" t="s">
        <v>134</v>
      </c>
      <c r="E875" s="165" t="s">
        <v>3</v>
      </c>
      <c r="F875" s="166" t="s">
        <v>516</v>
      </c>
      <c r="H875" s="167">
        <v>27.5</v>
      </c>
      <c r="L875" s="32"/>
      <c r="M875" s="61"/>
      <c r="N875" s="33"/>
      <c r="O875" s="33"/>
      <c r="P875" s="33"/>
      <c r="Q875" s="33"/>
      <c r="R875" s="33"/>
      <c r="S875" s="33"/>
      <c r="T875" s="62"/>
      <c r="U875" s="1"/>
      <c r="V875" s="1"/>
      <c r="W875" s="1"/>
      <c r="AT875" s="165" t="s">
        <v>134</v>
      </c>
      <c r="AU875" s="165" t="s">
        <v>78</v>
      </c>
      <c r="AV875" s="12" t="s">
        <v>78</v>
      </c>
      <c r="AW875" s="12" t="s">
        <v>35</v>
      </c>
      <c r="AX875" s="12" t="s">
        <v>71</v>
      </c>
      <c r="AY875" s="165" t="s">
        <v>123</v>
      </c>
    </row>
    <row r="876" spans="2:51" s="12" customFormat="1" ht="22.5" customHeight="1">
      <c r="B876" s="164"/>
      <c r="D876" s="155" t="s">
        <v>134</v>
      </c>
      <c r="E876" s="165" t="s">
        <v>3</v>
      </c>
      <c r="F876" s="166" t="s">
        <v>517</v>
      </c>
      <c r="H876" s="167">
        <v>4.2</v>
      </c>
      <c r="L876" s="157"/>
      <c r="M876" s="161"/>
      <c r="N876" s="162"/>
      <c r="O876" s="162"/>
      <c r="P876" s="162"/>
      <c r="Q876" s="162"/>
      <c r="R876" s="162"/>
      <c r="S876" s="162"/>
      <c r="T876" s="163"/>
      <c r="U876" s="11"/>
      <c r="V876" s="11"/>
      <c r="W876" s="11"/>
      <c r="AT876" s="165" t="s">
        <v>134</v>
      </c>
      <c r="AU876" s="165" t="s">
        <v>78</v>
      </c>
      <c r="AV876" s="12" t="s">
        <v>78</v>
      </c>
      <c r="AW876" s="12" t="s">
        <v>35</v>
      </c>
      <c r="AX876" s="12" t="s">
        <v>71</v>
      </c>
      <c r="AY876" s="165" t="s">
        <v>123</v>
      </c>
    </row>
    <row r="877" spans="2:51" s="13" customFormat="1" ht="22.5" customHeight="1">
      <c r="B877" s="171"/>
      <c r="D877" s="155" t="s">
        <v>134</v>
      </c>
      <c r="E877" s="172" t="s">
        <v>3</v>
      </c>
      <c r="F877" s="173" t="s">
        <v>138</v>
      </c>
      <c r="H877" s="174">
        <v>127.1</v>
      </c>
      <c r="L877" s="157"/>
      <c r="M877" s="161"/>
      <c r="N877" s="162"/>
      <c r="O877" s="162"/>
      <c r="P877" s="162"/>
      <c r="Q877" s="162"/>
      <c r="R877" s="162"/>
      <c r="S877" s="162"/>
      <c r="T877" s="163"/>
      <c r="U877" s="11"/>
      <c r="V877" s="11"/>
      <c r="W877" s="11"/>
      <c r="AT877" s="172" t="s">
        <v>134</v>
      </c>
      <c r="AU877" s="172" t="s">
        <v>78</v>
      </c>
      <c r="AV877" s="13" t="s">
        <v>81</v>
      </c>
      <c r="AW877" s="13" t="s">
        <v>35</v>
      </c>
      <c r="AX877" s="13" t="s">
        <v>71</v>
      </c>
      <c r="AY877" s="172" t="s">
        <v>123</v>
      </c>
    </row>
    <row r="878" spans="2:51" s="14" customFormat="1" ht="22.5" customHeight="1">
      <c r="B878" s="178"/>
      <c r="D878" s="186" t="s">
        <v>134</v>
      </c>
      <c r="E878" s="187" t="s">
        <v>3</v>
      </c>
      <c r="F878" s="188" t="s">
        <v>139</v>
      </c>
      <c r="H878" s="189">
        <v>127.1</v>
      </c>
      <c r="L878" s="157"/>
      <c r="M878" s="161"/>
      <c r="N878" s="162"/>
      <c r="O878" s="162"/>
      <c r="P878" s="162"/>
      <c r="Q878" s="162"/>
      <c r="R878" s="162"/>
      <c r="S878" s="162"/>
      <c r="T878" s="163"/>
      <c r="U878" s="11"/>
      <c r="V878" s="11"/>
      <c r="W878" s="11"/>
      <c r="AT878" s="185" t="s">
        <v>134</v>
      </c>
      <c r="AU878" s="185" t="s">
        <v>78</v>
      </c>
      <c r="AV878" s="14" t="s">
        <v>130</v>
      </c>
      <c r="AW878" s="14" t="s">
        <v>35</v>
      </c>
      <c r="AX878" s="14" t="s">
        <v>20</v>
      </c>
      <c r="AY878" s="185" t="s">
        <v>123</v>
      </c>
    </row>
    <row r="879" spans="2:65" s="1" customFormat="1" ht="22.5" customHeight="1">
      <c r="B879" s="143"/>
      <c r="C879" s="144" t="s">
        <v>518</v>
      </c>
      <c r="D879" s="144" t="s">
        <v>125</v>
      </c>
      <c r="E879" s="145" t="s">
        <v>519</v>
      </c>
      <c r="F879" s="146" t="s">
        <v>520</v>
      </c>
      <c r="G879" s="147" t="s">
        <v>128</v>
      </c>
      <c r="H879" s="148">
        <v>1.385</v>
      </c>
      <c r="I879" s="149"/>
      <c r="J879" s="149"/>
      <c r="K879" s="146" t="s">
        <v>129</v>
      </c>
      <c r="L879" s="157"/>
      <c r="M879" s="161"/>
      <c r="N879" s="162"/>
      <c r="O879" s="162"/>
      <c r="P879" s="162"/>
      <c r="Q879" s="162"/>
      <c r="R879" s="162"/>
      <c r="S879" s="162"/>
      <c r="T879" s="163"/>
      <c r="U879" s="11"/>
      <c r="V879" s="11"/>
      <c r="W879" s="11"/>
      <c r="AR879" s="18" t="s">
        <v>130</v>
      </c>
      <c r="AT879" s="18" t="s">
        <v>125</v>
      </c>
      <c r="AU879" s="18" t="s">
        <v>78</v>
      </c>
      <c r="AY879" s="18" t="s">
        <v>123</v>
      </c>
      <c r="BE879" s="154">
        <f>IF(N866="základní",J879,0)</f>
        <v>0</v>
      </c>
      <c r="BF879" s="154">
        <f>IF(N866="snížená",J879,0)</f>
        <v>0</v>
      </c>
      <c r="BG879" s="154">
        <f>IF(N866="zákl. přenesená",J879,0)</f>
        <v>0</v>
      </c>
      <c r="BH879" s="154">
        <f>IF(N866="sníž. přenesená",J879,0)</f>
        <v>0</v>
      </c>
      <c r="BI879" s="154">
        <f>IF(N866="nulová",J879,0)</f>
        <v>0</v>
      </c>
      <c r="BJ879" s="18" t="s">
        <v>20</v>
      </c>
      <c r="BK879" s="154">
        <f>ROUND(I879*H879,2)</f>
        <v>0</v>
      </c>
      <c r="BL879" s="18" t="s">
        <v>130</v>
      </c>
      <c r="BM879" s="18" t="s">
        <v>521</v>
      </c>
    </row>
    <row r="880" spans="2:47" s="1" customFormat="1" ht="22.5" customHeight="1">
      <c r="B880" s="32"/>
      <c r="D880" s="155" t="s">
        <v>132</v>
      </c>
      <c r="F880" s="156" t="s">
        <v>522</v>
      </c>
      <c r="L880" s="164"/>
      <c r="M880" s="168"/>
      <c r="N880" s="169"/>
      <c r="O880" s="169"/>
      <c r="P880" s="169"/>
      <c r="Q880" s="169"/>
      <c r="R880" s="169"/>
      <c r="S880" s="169"/>
      <c r="T880" s="170"/>
      <c r="U880" s="12"/>
      <c r="V880" s="12"/>
      <c r="W880" s="12"/>
      <c r="AT880" s="18" t="s">
        <v>132</v>
      </c>
      <c r="AU880" s="18" t="s">
        <v>78</v>
      </c>
    </row>
    <row r="881" spans="2:51" s="11" customFormat="1" ht="22.5" customHeight="1">
      <c r="B881" s="157"/>
      <c r="D881" s="155" t="s">
        <v>134</v>
      </c>
      <c r="E881" s="158" t="s">
        <v>3</v>
      </c>
      <c r="F881" s="159" t="s">
        <v>523</v>
      </c>
      <c r="H881" s="160" t="s">
        <v>3</v>
      </c>
      <c r="L881" s="164"/>
      <c r="M881" s="168"/>
      <c r="N881" s="169"/>
      <c r="O881" s="169"/>
      <c r="P881" s="169"/>
      <c r="Q881" s="169"/>
      <c r="R881" s="169"/>
      <c r="S881" s="169"/>
      <c r="T881" s="170"/>
      <c r="U881" s="12"/>
      <c r="V881" s="12"/>
      <c r="W881" s="12"/>
      <c r="AT881" s="160" t="s">
        <v>134</v>
      </c>
      <c r="AU881" s="160" t="s">
        <v>78</v>
      </c>
      <c r="AV881" s="11" t="s">
        <v>20</v>
      </c>
      <c r="AW881" s="11" t="s">
        <v>35</v>
      </c>
      <c r="AX881" s="11" t="s">
        <v>71</v>
      </c>
      <c r="AY881" s="160" t="s">
        <v>123</v>
      </c>
    </row>
    <row r="882" spans="2:51" s="11" customFormat="1" ht="22.5" customHeight="1">
      <c r="B882" s="157"/>
      <c r="D882" s="155" t="s">
        <v>134</v>
      </c>
      <c r="E882" s="158" t="s">
        <v>3</v>
      </c>
      <c r="F882" s="159" t="s">
        <v>524</v>
      </c>
      <c r="H882" s="160" t="s">
        <v>3</v>
      </c>
      <c r="L882" s="164"/>
      <c r="M882" s="168"/>
      <c r="N882" s="169"/>
      <c r="O882" s="169"/>
      <c r="P882" s="169"/>
      <c r="Q882" s="169"/>
      <c r="R882" s="169"/>
      <c r="S882" s="169"/>
      <c r="T882" s="170"/>
      <c r="U882" s="12"/>
      <c r="V882" s="12"/>
      <c r="W882" s="12"/>
      <c r="AT882" s="160" t="s">
        <v>134</v>
      </c>
      <c r="AU882" s="160" t="s">
        <v>78</v>
      </c>
      <c r="AV882" s="11" t="s">
        <v>20</v>
      </c>
      <c r="AW882" s="11" t="s">
        <v>35</v>
      </c>
      <c r="AX882" s="11" t="s">
        <v>71</v>
      </c>
      <c r="AY882" s="160" t="s">
        <v>123</v>
      </c>
    </row>
    <row r="883" spans="2:51" s="12" customFormat="1" ht="22.5" customHeight="1">
      <c r="B883" s="164"/>
      <c r="D883" s="155" t="s">
        <v>134</v>
      </c>
      <c r="E883" s="165" t="s">
        <v>3</v>
      </c>
      <c r="F883" s="166" t="s">
        <v>525</v>
      </c>
      <c r="H883" s="167">
        <v>1.385</v>
      </c>
      <c r="L883" s="157"/>
      <c r="M883" s="161"/>
      <c r="N883" s="162"/>
      <c r="O883" s="162"/>
      <c r="P883" s="162"/>
      <c r="Q883" s="162"/>
      <c r="R883" s="162"/>
      <c r="S883" s="162"/>
      <c r="T883" s="163"/>
      <c r="U883" s="11"/>
      <c r="V883" s="11"/>
      <c r="W883" s="11"/>
      <c r="AT883" s="165" t="s">
        <v>134</v>
      </c>
      <c r="AU883" s="165" t="s">
        <v>78</v>
      </c>
      <c r="AV883" s="12" t="s">
        <v>78</v>
      </c>
      <c r="AW883" s="12" t="s">
        <v>35</v>
      </c>
      <c r="AX883" s="12" t="s">
        <v>71</v>
      </c>
      <c r="AY883" s="165" t="s">
        <v>123</v>
      </c>
    </row>
    <row r="884" spans="2:51" s="13" customFormat="1" ht="22.5" customHeight="1">
      <c r="B884" s="171"/>
      <c r="D884" s="155" t="s">
        <v>134</v>
      </c>
      <c r="E884" s="172" t="s">
        <v>3</v>
      </c>
      <c r="F884" s="173" t="s">
        <v>138</v>
      </c>
      <c r="H884" s="174">
        <v>1.385</v>
      </c>
      <c r="L884" s="164"/>
      <c r="M884" s="168"/>
      <c r="N884" s="169"/>
      <c r="O884" s="169"/>
      <c r="P884" s="169"/>
      <c r="Q884" s="169"/>
      <c r="R884" s="169"/>
      <c r="S884" s="169"/>
      <c r="T884" s="170"/>
      <c r="U884" s="12"/>
      <c r="V884" s="12"/>
      <c r="W884" s="12"/>
      <c r="AT884" s="172" t="s">
        <v>134</v>
      </c>
      <c r="AU884" s="172" t="s">
        <v>78</v>
      </c>
      <c r="AV884" s="13" t="s">
        <v>81</v>
      </c>
      <c r="AW884" s="13" t="s">
        <v>35</v>
      </c>
      <c r="AX884" s="13" t="s">
        <v>71</v>
      </c>
      <c r="AY884" s="172" t="s">
        <v>123</v>
      </c>
    </row>
    <row r="885" spans="2:51" s="14" customFormat="1" ht="22.5" customHeight="1">
      <c r="B885" s="178"/>
      <c r="D885" s="155" t="s">
        <v>134</v>
      </c>
      <c r="E885" s="179" t="s">
        <v>3</v>
      </c>
      <c r="F885" s="180" t="s">
        <v>139</v>
      </c>
      <c r="H885" s="181">
        <v>1.385</v>
      </c>
      <c r="L885" s="164"/>
      <c r="M885" s="168"/>
      <c r="N885" s="169"/>
      <c r="O885" s="169"/>
      <c r="P885" s="169"/>
      <c r="Q885" s="169"/>
      <c r="R885" s="169"/>
      <c r="S885" s="169"/>
      <c r="T885" s="170"/>
      <c r="U885" s="12"/>
      <c r="V885" s="12"/>
      <c r="W885" s="12"/>
      <c r="AT885" s="185" t="s">
        <v>134</v>
      </c>
      <c r="AU885" s="185" t="s">
        <v>78</v>
      </c>
      <c r="AV885" s="14" t="s">
        <v>130</v>
      </c>
      <c r="AW885" s="14" t="s">
        <v>35</v>
      </c>
      <c r="AX885" s="14" t="s">
        <v>20</v>
      </c>
      <c r="AY885" s="185" t="s">
        <v>123</v>
      </c>
    </row>
    <row r="886" spans="2:63" s="10" customFormat="1" ht="29.25" customHeight="1">
      <c r="B886" s="130"/>
      <c r="D886" s="140" t="s">
        <v>70</v>
      </c>
      <c r="E886" s="141" t="s">
        <v>227</v>
      </c>
      <c r="F886" s="141" t="s">
        <v>526</v>
      </c>
      <c r="J886" s="142">
        <f>BK886</f>
        <v>0</v>
      </c>
      <c r="L886" s="157"/>
      <c r="M886" s="161"/>
      <c r="N886" s="162"/>
      <c r="O886" s="162"/>
      <c r="P886" s="162"/>
      <c r="Q886" s="162"/>
      <c r="R886" s="162"/>
      <c r="S886" s="162"/>
      <c r="T886" s="163"/>
      <c r="U886" s="11"/>
      <c r="V886" s="11"/>
      <c r="W886" s="11"/>
      <c r="AR886" s="131" t="s">
        <v>20</v>
      </c>
      <c r="AT886" s="138" t="s">
        <v>70</v>
      </c>
      <c r="AU886" s="138" t="s">
        <v>20</v>
      </c>
      <c r="AY886" s="131" t="s">
        <v>123</v>
      </c>
      <c r="BK886" s="139">
        <f>SUM(BK887:BK1232)</f>
        <v>0</v>
      </c>
    </row>
    <row r="887" spans="2:65" s="1" customFormat="1" ht="31.5" customHeight="1">
      <c r="B887" s="143"/>
      <c r="C887" s="144" t="s">
        <v>527</v>
      </c>
      <c r="D887" s="144" t="s">
        <v>125</v>
      </c>
      <c r="E887" s="145" t="s">
        <v>528</v>
      </c>
      <c r="F887" s="146" t="s">
        <v>529</v>
      </c>
      <c r="G887" s="147" t="s">
        <v>128</v>
      </c>
      <c r="H887" s="148">
        <v>823.306</v>
      </c>
      <c r="I887" s="149"/>
      <c r="J887" s="149"/>
      <c r="K887" s="146" t="s">
        <v>129</v>
      </c>
      <c r="L887" s="157"/>
      <c r="M887" s="161"/>
      <c r="N887" s="162"/>
      <c r="O887" s="162"/>
      <c r="P887" s="162"/>
      <c r="Q887" s="162"/>
      <c r="R887" s="162"/>
      <c r="S887" s="162"/>
      <c r="T887" s="163"/>
      <c r="U887" s="11"/>
      <c r="V887" s="11"/>
      <c r="W887" s="11"/>
      <c r="AR887" s="18" t="s">
        <v>130</v>
      </c>
      <c r="AT887" s="18" t="s">
        <v>125</v>
      </c>
      <c r="AU887" s="18" t="s">
        <v>78</v>
      </c>
      <c r="AY887" s="18" t="s">
        <v>123</v>
      </c>
      <c r="BE887" s="154">
        <f>IF(N874="základní",J887,0)</f>
        <v>0</v>
      </c>
      <c r="BF887" s="154">
        <f>IF(N874="snížená",J887,0)</f>
        <v>0</v>
      </c>
      <c r="BG887" s="154">
        <f>IF(N874="zákl. přenesená",J887,0)</f>
        <v>0</v>
      </c>
      <c r="BH887" s="154">
        <f>IF(N874="sníž. přenesená",J887,0)</f>
        <v>0</v>
      </c>
      <c r="BI887" s="154">
        <f>IF(N874="nulová",J887,0)</f>
        <v>0</v>
      </c>
      <c r="BJ887" s="18" t="s">
        <v>20</v>
      </c>
      <c r="BK887" s="154">
        <f>ROUND(I887*H887,2)</f>
        <v>0</v>
      </c>
      <c r="BL887" s="18" t="s">
        <v>130</v>
      </c>
      <c r="BM887" s="18" t="s">
        <v>530</v>
      </c>
    </row>
    <row r="888" spans="2:47" s="1" customFormat="1" ht="30" customHeight="1">
      <c r="B888" s="32"/>
      <c r="D888" s="155" t="s">
        <v>132</v>
      </c>
      <c r="F888" s="156" t="s">
        <v>531</v>
      </c>
      <c r="L888" s="164"/>
      <c r="M888" s="168"/>
      <c r="N888" s="169"/>
      <c r="O888" s="169"/>
      <c r="P888" s="169"/>
      <c r="Q888" s="169"/>
      <c r="R888" s="169"/>
      <c r="S888" s="169"/>
      <c r="T888" s="170"/>
      <c r="U888" s="12"/>
      <c r="V888" s="12"/>
      <c r="W888" s="12"/>
      <c r="AT888" s="18" t="s">
        <v>132</v>
      </c>
      <c r="AU888" s="18" t="s">
        <v>78</v>
      </c>
    </row>
    <row r="889" spans="2:51" s="11" customFormat="1" ht="22.5" customHeight="1">
      <c r="B889" s="157"/>
      <c r="D889" s="155" t="s">
        <v>134</v>
      </c>
      <c r="E889" s="158" t="s">
        <v>3</v>
      </c>
      <c r="F889" s="159" t="s">
        <v>532</v>
      </c>
      <c r="H889" s="160" t="s">
        <v>3</v>
      </c>
      <c r="L889" s="157"/>
      <c r="M889" s="161"/>
      <c r="N889" s="162"/>
      <c r="O889" s="162"/>
      <c r="P889" s="162"/>
      <c r="Q889" s="162"/>
      <c r="R889" s="162"/>
      <c r="S889" s="162"/>
      <c r="T889" s="163"/>
      <c r="AT889" s="160" t="s">
        <v>134</v>
      </c>
      <c r="AU889" s="160" t="s">
        <v>78</v>
      </c>
      <c r="AV889" s="11" t="s">
        <v>20</v>
      </c>
      <c r="AW889" s="11" t="s">
        <v>35</v>
      </c>
      <c r="AX889" s="11" t="s">
        <v>71</v>
      </c>
      <c r="AY889" s="160" t="s">
        <v>123</v>
      </c>
    </row>
    <row r="890" spans="2:51" s="11" customFormat="1" ht="22.5" customHeight="1">
      <c r="B890" s="157"/>
      <c r="D890" s="155" t="s">
        <v>134</v>
      </c>
      <c r="E890" s="158" t="s">
        <v>3</v>
      </c>
      <c r="F890" s="159" t="s">
        <v>203</v>
      </c>
      <c r="H890" s="160" t="s">
        <v>3</v>
      </c>
      <c r="L890" s="164"/>
      <c r="M890" s="168"/>
      <c r="N890" s="169"/>
      <c r="O890" s="169"/>
      <c r="P890" s="169"/>
      <c r="Q890" s="169"/>
      <c r="R890" s="169"/>
      <c r="S890" s="169"/>
      <c r="T890" s="170"/>
      <c r="U890" s="12"/>
      <c r="V890" s="12"/>
      <c r="W890" s="12"/>
      <c r="AT890" s="160" t="s">
        <v>134</v>
      </c>
      <c r="AU890" s="160" t="s">
        <v>78</v>
      </c>
      <c r="AV890" s="11" t="s">
        <v>20</v>
      </c>
      <c r="AW890" s="11" t="s">
        <v>35</v>
      </c>
      <c r="AX890" s="11" t="s">
        <v>71</v>
      </c>
      <c r="AY890" s="160" t="s">
        <v>123</v>
      </c>
    </row>
    <row r="891" spans="2:51" s="11" customFormat="1" ht="22.5" customHeight="1">
      <c r="B891" s="157"/>
      <c r="D891" s="155" t="s">
        <v>134</v>
      </c>
      <c r="E891" s="158" t="s">
        <v>3</v>
      </c>
      <c r="F891" s="159" t="s">
        <v>245</v>
      </c>
      <c r="H891" s="160" t="s">
        <v>3</v>
      </c>
      <c r="L891" s="157"/>
      <c r="M891" s="161"/>
      <c r="N891" s="162"/>
      <c r="O891" s="162"/>
      <c r="P891" s="162"/>
      <c r="Q891" s="162"/>
      <c r="R891" s="162"/>
      <c r="S891" s="162"/>
      <c r="T891" s="163"/>
      <c r="AT891" s="160" t="s">
        <v>134</v>
      </c>
      <c r="AU891" s="160" t="s">
        <v>78</v>
      </c>
      <c r="AV891" s="11" t="s">
        <v>20</v>
      </c>
      <c r="AW891" s="11" t="s">
        <v>35</v>
      </c>
      <c r="AX891" s="11" t="s">
        <v>71</v>
      </c>
      <c r="AY891" s="160" t="s">
        <v>123</v>
      </c>
    </row>
    <row r="892" spans="2:51" s="11" customFormat="1" ht="22.5" customHeight="1">
      <c r="B892" s="157"/>
      <c r="D892" s="155" t="s">
        <v>134</v>
      </c>
      <c r="E892" s="158" t="s">
        <v>3</v>
      </c>
      <c r="F892" s="159" t="s">
        <v>246</v>
      </c>
      <c r="H892" s="160" t="s">
        <v>3</v>
      </c>
      <c r="L892" s="157"/>
      <c r="M892" s="161"/>
      <c r="N892" s="162"/>
      <c r="O892" s="162"/>
      <c r="P892" s="162"/>
      <c r="Q892" s="162"/>
      <c r="R892" s="162"/>
      <c r="S892" s="162"/>
      <c r="T892" s="163"/>
      <c r="AT892" s="160" t="s">
        <v>134</v>
      </c>
      <c r="AU892" s="160" t="s">
        <v>78</v>
      </c>
      <c r="AV892" s="11" t="s">
        <v>20</v>
      </c>
      <c r="AW892" s="11" t="s">
        <v>35</v>
      </c>
      <c r="AX892" s="11" t="s">
        <v>71</v>
      </c>
      <c r="AY892" s="160" t="s">
        <v>123</v>
      </c>
    </row>
    <row r="893" spans="2:51" s="12" customFormat="1" ht="22.5" customHeight="1">
      <c r="B893" s="164"/>
      <c r="D893" s="155" t="s">
        <v>134</v>
      </c>
      <c r="E893" s="165" t="s">
        <v>3</v>
      </c>
      <c r="F893" s="166" t="s">
        <v>533</v>
      </c>
      <c r="H893" s="167">
        <v>88.395</v>
      </c>
      <c r="L893" s="164"/>
      <c r="M893" s="168"/>
      <c r="N893" s="169"/>
      <c r="O893" s="169"/>
      <c r="P893" s="169"/>
      <c r="Q893" s="169"/>
      <c r="R893" s="169"/>
      <c r="S893" s="169"/>
      <c r="T893" s="170"/>
      <c r="AT893" s="165" t="s">
        <v>134</v>
      </c>
      <c r="AU893" s="165" t="s">
        <v>78</v>
      </c>
      <c r="AV893" s="12" t="s">
        <v>78</v>
      </c>
      <c r="AW893" s="12" t="s">
        <v>35</v>
      </c>
      <c r="AX893" s="12" t="s">
        <v>71</v>
      </c>
      <c r="AY893" s="165" t="s">
        <v>123</v>
      </c>
    </row>
    <row r="894" spans="2:51" s="12" customFormat="1" ht="22.5" customHeight="1">
      <c r="B894" s="164"/>
      <c r="D894" s="155" t="s">
        <v>134</v>
      </c>
      <c r="E894" s="165" t="s">
        <v>3</v>
      </c>
      <c r="F894" s="166" t="s">
        <v>248</v>
      </c>
      <c r="H894" s="167">
        <v>18.33</v>
      </c>
      <c r="L894" s="164"/>
      <c r="M894" s="168"/>
      <c r="N894" s="169"/>
      <c r="O894" s="169"/>
      <c r="P894" s="169"/>
      <c r="Q894" s="169"/>
      <c r="R894" s="169"/>
      <c r="S894" s="169"/>
      <c r="T894" s="170"/>
      <c r="AT894" s="165" t="s">
        <v>134</v>
      </c>
      <c r="AU894" s="165" t="s">
        <v>78</v>
      </c>
      <c r="AV894" s="12" t="s">
        <v>78</v>
      </c>
      <c r="AW894" s="12" t="s">
        <v>35</v>
      </c>
      <c r="AX894" s="12" t="s">
        <v>71</v>
      </c>
      <c r="AY894" s="165" t="s">
        <v>123</v>
      </c>
    </row>
    <row r="895" spans="2:51" s="12" customFormat="1" ht="22.5" customHeight="1">
      <c r="B895" s="164"/>
      <c r="D895" s="155" t="s">
        <v>134</v>
      </c>
      <c r="E895" s="165" t="s">
        <v>3</v>
      </c>
      <c r="F895" s="166" t="s">
        <v>249</v>
      </c>
      <c r="H895" s="167">
        <v>9.28</v>
      </c>
      <c r="L895" s="164"/>
      <c r="M895" s="168"/>
      <c r="N895" s="169"/>
      <c r="O895" s="169"/>
      <c r="P895" s="169"/>
      <c r="Q895" s="169"/>
      <c r="R895" s="169"/>
      <c r="S895" s="169"/>
      <c r="T895" s="170"/>
      <c r="AT895" s="165" t="s">
        <v>134</v>
      </c>
      <c r="AU895" s="165" t="s">
        <v>78</v>
      </c>
      <c r="AV895" s="12" t="s">
        <v>78</v>
      </c>
      <c r="AW895" s="12" t="s">
        <v>35</v>
      </c>
      <c r="AX895" s="12" t="s">
        <v>71</v>
      </c>
      <c r="AY895" s="165" t="s">
        <v>123</v>
      </c>
    </row>
    <row r="896" spans="2:51" s="11" customFormat="1" ht="22.5" customHeight="1">
      <c r="B896" s="157"/>
      <c r="D896" s="155" t="s">
        <v>134</v>
      </c>
      <c r="E896" s="158" t="s">
        <v>3</v>
      </c>
      <c r="F896" s="159" t="s">
        <v>250</v>
      </c>
      <c r="H896" s="160" t="s">
        <v>3</v>
      </c>
      <c r="L896" s="157"/>
      <c r="M896" s="161"/>
      <c r="N896" s="162"/>
      <c r="O896" s="162"/>
      <c r="P896" s="162"/>
      <c r="Q896" s="162"/>
      <c r="R896" s="162"/>
      <c r="S896" s="162"/>
      <c r="T896" s="163"/>
      <c r="AT896" s="160" t="s">
        <v>134</v>
      </c>
      <c r="AU896" s="160" t="s">
        <v>78</v>
      </c>
      <c r="AV896" s="11" t="s">
        <v>20</v>
      </c>
      <c r="AW896" s="11" t="s">
        <v>35</v>
      </c>
      <c r="AX896" s="11" t="s">
        <v>71</v>
      </c>
      <c r="AY896" s="160" t="s">
        <v>123</v>
      </c>
    </row>
    <row r="897" spans="2:51" s="12" customFormat="1" ht="22.5" customHeight="1">
      <c r="B897" s="164"/>
      <c r="D897" s="155" t="s">
        <v>134</v>
      </c>
      <c r="E897" s="165" t="s">
        <v>3</v>
      </c>
      <c r="F897" s="166" t="s">
        <v>534</v>
      </c>
      <c r="H897" s="167">
        <v>41.748</v>
      </c>
      <c r="L897" s="164"/>
      <c r="M897" s="168"/>
      <c r="N897" s="169"/>
      <c r="O897" s="169"/>
      <c r="P897" s="169"/>
      <c r="Q897" s="169"/>
      <c r="R897" s="169"/>
      <c r="S897" s="169"/>
      <c r="T897" s="170"/>
      <c r="AT897" s="165" t="s">
        <v>134</v>
      </c>
      <c r="AU897" s="165" t="s">
        <v>78</v>
      </c>
      <c r="AV897" s="12" t="s">
        <v>78</v>
      </c>
      <c r="AW897" s="12" t="s">
        <v>35</v>
      </c>
      <c r="AX897" s="12" t="s">
        <v>71</v>
      </c>
      <c r="AY897" s="165" t="s">
        <v>123</v>
      </c>
    </row>
    <row r="898" spans="2:51" s="12" customFormat="1" ht="22.5" customHeight="1">
      <c r="B898" s="164"/>
      <c r="D898" s="155" t="s">
        <v>134</v>
      </c>
      <c r="E898" s="165" t="s">
        <v>3</v>
      </c>
      <c r="F898" s="166" t="s">
        <v>252</v>
      </c>
      <c r="H898" s="167">
        <v>8.99</v>
      </c>
      <c r="L898" s="164"/>
      <c r="M898" s="168"/>
      <c r="N898" s="169"/>
      <c r="O898" s="169"/>
      <c r="P898" s="169"/>
      <c r="Q898" s="169"/>
      <c r="R898" s="169"/>
      <c r="S898" s="169"/>
      <c r="T898" s="170"/>
      <c r="AT898" s="165" t="s">
        <v>134</v>
      </c>
      <c r="AU898" s="165" t="s">
        <v>78</v>
      </c>
      <c r="AV898" s="12" t="s">
        <v>78</v>
      </c>
      <c r="AW898" s="12" t="s">
        <v>35</v>
      </c>
      <c r="AX898" s="12" t="s">
        <v>71</v>
      </c>
      <c r="AY898" s="165" t="s">
        <v>123</v>
      </c>
    </row>
    <row r="899" spans="2:51" s="11" customFormat="1" ht="22.5" customHeight="1">
      <c r="B899" s="157"/>
      <c r="D899" s="155" t="s">
        <v>134</v>
      </c>
      <c r="E899" s="158" t="s">
        <v>3</v>
      </c>
      <c r="F899" s="159" t="s">
        <v>253</v>
      </c>
      <c r="H899" s="160" t="s">
        <v>3</v>
      </c>
      <c r="L899" s="164"/>
      <c r="M899" s="168"/>
      <c r="N899" s="169"/>
      <c r="O899" s="169"/>
      <c r="P899" s="169"/>
      <c r="Q899" s="169"/>
      <c r="R899" s="169"/>
      <c r="S899" s="169"/>
      <c r="T899" s="170"/>
      <c r="U899" s="12"/>
      <c r="V899" s="12"/>
      <c r="W899" s="12"/>
      <c r="AT899" s="160" t="s">
        <v>134</v>
      </c>
      <c r="AU899" s="160" t="s">
        <v>78</v>
      </c>
      <c r="AV899" s="11" t="s">
        <v>20</v>
      </c>
      <c r="AW899" s="11" t="s">
        <v>35</v>
      </c>
      <c r="AX899" s="11" t="s">
        <v>71</v>
      </c>
      <c r="AY899" s="160" t="s">
        <v>123</v>
      </c>
    </row>
    <row r="900" spans="2:51" s="11" customFormat="1" ht="22.5" customHeight="1">
      <c r="B900" s="157"/>
      <c r="D900" s="155" t="s">
        <v>134</v>
      </c>
      <c r="E900" s="158" t="s">
        <v>3</v>
      </c>
      <c r="F900" s="159" t="s">
        <v>246</v>
      </c>
      <c r="H900" s="160" t="s">
        <v>3</v>
      </c>
      <c r="L900" s="157"/>
      <c r="M900" s="161"/>
      <c r="N900" s="162"/>
      <c r="O900" s="162"/>
      <c r="P900" s="162"/>
      <c r="Q900" s="162"/>
      <c r="R900" s="162"/>
      <c r="S900" s="162"/>
      <c r="T900" s="163"/>
      <c r="AT900" s="160" t="s">
        <v>134</v>
      </c>
      <c r="AU900" s="160" t="s">
        <v>78</v>
      </c>
      <c r="AV900" s="11" t="s">
        <v>20</v>
      </c>
      <c r="AW900" s="11" t="s">
        <v>35</v>
      </c>
      <c r="AX900" s="11" t="s">
        <v>71</v>
      </c>
      <c r="AY900" s="160" t="s">
        <v>123</v>
      </c>
    </row>
    <row r="901" spans="2:51" s="12" customFormat="1" ht="22.5" customHeight="1">
      <c r="B901" s="164"/>
      <c r="D901" s="155" t="s">
        <v>134</v>
      </c>
      <c r="E901" s="165" t="s">
        <v>3</v>
      </c>
      <c r="F901" s="166" t="s">
        <v>535</v>
      </c>
      <c r="H901" s="167">
        <v>184.103</v>
      </c>
      <c r="L901" s="164"/>
      <c r="M901" s="168"/>
      <c r="N901" s="169"/>
      <c r="O901" s="169"/>
      <c r="P901" s="169"/>
      <c r="Q901" s="169"/>
      <c r="R901" s="169"/>
      <c r="S901" s="169"/>
      <c r="T901" s="170"/>
      <c r="AT901" s="165" t="s">
        <v>134</v>
      </c>
      <c r="AU901" s="165" t="s">
        <v>78</v>
      </c>
      <c r="AV901" s="12" t="s">
        <v>78</v>
      </c>
      <c r="AW901" s="12" t="s">
        <v>35</v>
      </c>
      <c r="AX901" s="12" t="s">
        <v>71</v>
      </c>
      <c r="AY901" s="165" t="s">
        <v>123</v>
      </c>
    </row>
    <row r="902" spans="2:51" s="11" customFormat="1" ht="22.5" customHeight="1">
      <c r="B902" s="157"/>
      <c r="D902" s="155" t="s">
        <v>134</v>
      </c>
      <c r="E902" s="158" t="s">
        <v>3</v>
      </c>
      <c r="F902" s="159" t="s">
        <v>250</v>
      </c>
      <c r="H902" s="160" t="s">
        <v>3</v>
      </c>
      <c r="L902" s="164"/>
      <c r="M902" s="168"/>
      <c r="N902" s="169"/>
      <c r="O902" s="169"/>
      <c r="P902" s="169"/>
      <c r="Q902" s="169"/>
      <c r="R902" s="169"/>
      <c r="S902" s="169"/>
      <c r="T902" s="170"/>
      <c r="U902" s="12"/>
      <c r="V902" s="12"/>
      <c r="W902" s="12"/>
      <c r="AT902" s="160" t="s">
        <v>134</v>
      </c>
      <c r="AU902" s="160" t="s">
        <v>78</v>
      </c>
      <c r="AV902" s="11" t="s">
        <v>20</v>
      </c>
      <c r="AW902" s="11" t="s">
        <v>35</v>
      </c>
      <c r="AX902" s="11" t="s">
        <v>71</v>
      </c>
      <c r="AY902" s="160" t="s">
        <v>123</v>
      </c>
    </row>
    <row r="903" spans="2:51" s="12" customFormat="1" ht="22.5" customHeight="1">
      <c r="B903" s="164"/>
      <c r="D903" s="155" t="s">
        <v>134</v>
      </c>
      <c r="E903" s="165" t="s">
        <v>3</v>
      </c>
      <c r="F903" s="166" t="s">
        <v>255</v>
      </c>
      <c r="H903" s="167">
        <v>22.592</v>
      </c>
      <c r="L903" s="164"/>
      <c r="M903" s="168"/>
      <c r="N903" s="169"/>
      <c r="O903" s="169"/>
      <c r="P903" s="169"/>
      <c r="Q903" s="169"/>
      <c r="R903" s="169"/>
      <c r="S903" s="169"/>
      <c r="T903" s="170"/>
      <c r="AT903" s="165" t="s">
        <v>134</v>
      </c>
      <c r="AU903" s="165" t="s">
        <v>78</v>
      </c>
      <c r="AV903" s="12" t="s">
        <v>78</v>
      </c>
      <c r="AW903" s="12" t="s">
        <v>35</v>
      </c>
      <c r="AX903" s="12" t="s">
        <v>71</v>
      </c>
      <c r="AY903" s="165" t="s">
        <v>123</v>
      </c>
    </row>
    <row r="904" spans="2:51" s="11" customFormat="1" ht="22.5" customHeight="1">
      <c r="B904" s="157"/>
      <c r="D904" s="155" t="s">
        <v>134</v>
      </c>
      <c r="E904" s="158" t="s">
        <v>3</v>
      </c>
      <c r="F904" s="159" t="s">
        <v>256</v>
      </c>
      <c r="H904" s="160" t="s">
        <v>3</v>
      </c>
      <c r="L904" s="164"/>
      <c r="M904" s="168"/>
      <c r="N904" s="169"/>
      <c r="O904" s="169"/>
      <c r="P904" s="169"/>
      <c r="Q904" s="169"/>
      <c r="R904" s="169"/>
      <c r="S904" s="169"/>
      <c r="T904" s="170"/>
      <c r="U904" s="12"/>
      <c r="V904" s="12"/>
      <c r="W904" s="12"/>
      <c r="AT904" s="160" t="s">
        <v>134</v>
      </c>
      <c r="AU904" s="160" t="s">
        <v>78</v>
      </c>
      <c r="AV904" s="11" t="s">
        <v>20</v>
      </c>
      <c r="AW904" s="11" t="s">
        <v>35</v>
      </c>
      <c r="AX904" s="11" t="s">
        <v>71</v>
      </c>
      <c r="AY904" s="160" t="s">
        <v>123</v>
      </c>
    </row>
    <row r="905" spans="2:51" s="11" customFormat="1" ht="22.5" customHeight="1">
      <c r="B905" s="157"/>
      <c r="D905" s="155" t="s">
        <v>134</v>
      </c>
      <c r="E905" s="158" t="s">
        <v>3</v>
      </c>
      <c r="F905" s="159" t="s">
        <v>246</v>
      </c>
      <c r="H905" s="160" t="s">
        <v>3</v>
      </c>
      <c r="L905" s="157"/>
      <c r="M905" s="161"/>
      <c r="N905" s="162"/>
      <c r="O905" s="162"/>
      <c r="P905" s="162"/>
      <c r="Q905" s="162"/>
      <c r="R905" s="162"/>
      <c r="S905" s="162"/>
      <c r="T905" s="163"/>
      <c r="AT905" s="160" t="s">
        <v>134</v>
      </c>
      <c r="AU905" s="160" t="s">
        <v>78</v>
      </c>
      <c r="AV905" s="11" t="s">
        <v>20</v>
      </c>
      <c r="AW905" s="11" t="s">
        <v>35</v>
      </c>
      <c r="AX905" s="11" t="s">
        <v>71</v>
      </c>
      <c r="AY905" s="160" t="s">
        <v>123</v>
      </c>
    </row>
    <row r="906" spans="2:51" s="12" customFormat="1" ht="22.5" customHeight="1">
      <c r="B906" s="164"/>
      <c r="D906" s="155" t="s">
        <v>134</v>
      </c>
      <c r="E906" s="165" t="s">
        <v>3</v>
      </c>
      <c r="F906" s="166" t="s">
        <v>536</v>
      </c>
      <c r="H906" s="167">
        <v>122.83</v>
      </c>
      <c r="L906" s="157"/>
      <c r="M906" s="161"/>
      <c r="N906" s="162"/>
      <c r="O906" s="162"/>
      <c r="P906" s="162"/>
      <c r="Q906" s="162"/>
      <c r="R906" s="162"/>
      <c r="S906" s="162"/>
      <c r="T906" s="163"/>
      <c r="U906" s="11"/>
      <c r="V906" s="11"/>
      <c r="W906" s="11"/>
      <c r="AT906" s="165" t="s">
        <v>134</v>
      </c>
      <c r="AU906" s="165" t="s">
        <v>78</v>
      </c>
      <c r="AV906" s="12" t="s">
        <v>78</v>
      </c>
      <c r="AW906" s="12" t="s">
        <v>35</v>
      </c>
      <c r="AX906" s="12" t="s">
        <v>71</v>
      </c>
      <c r="AY906" s="165" t="s">
        <v>123</v>
      </c>
    </row>
    <row r="907" spans="2:51" s="12" customFormat="1" ht="22.5" customHeight="1">
      <c r="B907" s="164"/>
      <c r="D907" s="155" t="s">
        <v>134</v>
      </c>
      <c r="E907" s="165" t="s">
        <v>3</v>
      </c>
      <c r="F907" s="166" t="s">
        <v>258</v>
      </c>
      <c r="H907" s="167">
        <v>8.65</v>
      </c>
      <c r="L907" s="164"/>
      <c r="M907" s="168"/>
      <c r="N907" s="169"/>
      <c r="O907" s="169"/>
      <c r="P907" s="169"/>
      <c r="Q907" s="169"/>
      <c r="R907" s="169"/>
      <c r="S907" s="169"/>
      <c r="T907" s="170"/>
      <c r="AT907" s="165" t="s">
        <v>134</v>
      </c>
      <c r="AU907" s="165" t="s">
        <v>78</v>
      </c>
      <c r="AV907" s="12" t="s">
        <v>78</v>
      </c>
      <c r="AW907" s="12" t="s">
        <v>35</v>
      </c>
      <c r="AX907" s="12" t="s">
        <v>71</v>
      </c>
      <c r="AY907" s="165" t="s">
        <v>123</v>
      </c>
    </row>
    <row r="908" spans="2:51" s="12" customFormat="1" ht="22.5" customHeight="1">
      <c r="B908" s="164"/>
      <c r="D908" s="155" t="s">
        <v>134</v>
      </c>
      <c r="E908" s="165" t="s">
        <v>3</v>
      </c>
      <c r="F908" s="166" t="s">
        <v>259</v>
      </c>
      <c r="H908" s="167">
        <v>17.385</v>
      </c>
      <c r="L908" s="157"/>
      <c r="M908" s="161"/>
      <c r="N908" s="162"/>
      <c r="O908" s="162"/>
      <c r="P908" s="162"/>
      <c r="Q908" s="162"/>
      <c r="R908" s="162"/>
      <c r="S908" s="162"/>
      <c r="T908" s="163"/>
      <c r="U908" s="11"/>
      <c r="V908" s="11"/>
      <c r="W908" s="11"/>
      <c r="AT908" s="165" t="s">
        <v>134</v>
      </c>
      <c r="AU908" s="165" t="s">
        <v>78</v>
      </c>
      <c r="AV908" s="12" t="s">
        <v>78</v>
      </c>
      <c r="AW908" s="12" t="s">
        <v>35</v>
      </c>
      <c r="AX908" s="12" t="s">
        <v>71</v>
      </c>
      <c r="AY908" s="165" t="s">
        <v>123</v>
      </c>
    </row>
    <row r="909" spans="2:51" s="11" customFormat="1" ht="22.5" customHeight="1">
      <c r="B909" s="157"/>
      <c r="D909" s="155" t="s">
        <v>134</v>
      </c>
      <c r="E909" s="158" t="s">
        <v>3</v>
      </c>
      <c r="F909" s="159" t="s">
        <v>250</v>
      </c>
      <c r="H909" s="160" t="s">
        <v>3</v>
      </c>
      <c r="L909" s="164"/>
      <c r="M909" s="168"/>
      <c r="N909" s="169"/>
      <c r="O909" s="169"/>
      <c r="P909" s="169"/>
      <c r="Q909" s="169"/>
      <c r="R909" s="169"/>
      <c r="S909" s="169"/>
      <c r="T909" s="170"/>
      <c r="U909" s="12"/>
      <c r="V909" s="12"/>
      <c r="W909" s="12"/>
      <c r="AT909" s="160" t="s">
        <v>134</v>
      </c>
      <c r="AU909" s="160" t="s">
        <v>78</v>
      </c>
      <c r="AV909" s="11" t="s">
        <v>20</v>
      </c>
      <c r="AW909" s="11" t="s">
        <v>35</v>
      </c>
      <c r="AX909" s="11" t="s">
        <v>71</v>
      </c>
      <c r="AY909" s="160" t="s">
        <v>123</v>
      </c>
    </row>
    <row r="910" spans="2:51" s="12" customFormat="1" ht="22.5" customHeight="1">
      <c r="B910" s="164"/>
      <c r="D910" s="155" t="s">
        <v>134</v>
      </c>
      <c r="E910" s="165" t="s">
        <v>3</v>
      </c>
      <c r="F910" s="166" t="s">
        <v>537</v>
      </c>
      <c r="H910" s="167">
        <v>9.514</v>
      </c>
      <c r="L910" s="157"/>
      <c r="M910" s="161"/>
      <c r="N910" s="162"/>
      <c r="O910" s="162"/>
      <c r="P910" s="162"/>
      <c r="Q910" s="162"/>
      <c r="R910" s="162"/>
      <c r="S910" s="162"/>
      <c r="T910" s="163"/>
      <c r="U910" s="11"/>
      <c r="V910" s="11"/>
      <c r="W910" s="11"/>
      <c r="AT910" s="165" t="s">
        <v>134</v>
      </c>
      <c r="AU910" s="165" t="s">
        <v>78</v>
      </c>
      <c r="AV910" s="12" t="s">
        <v>78</v>
      </c>
      <c r="AW910" s="12" t="s">
        <v>35</v>
      </c>
      <c r="AX910" s="12" t="s">
        <v>71</v>
      </c>
      <c r="AY910" s="165" t="s">
        <v>123</v>
      </c>
    </row>
    <row r="911" spans="2:51" s="12" customFormat="1" ht="22.5" customHeight="1">
      <c r="B911" s="164"/>
      <c r="D911" s="155" t="s">
        <v>134</v>
      </c>
      <c r="E911" s="165" t="s">
        <v>3</v>
      </c>
      <c r="F911" s="166" t="s">
        <v>261</v>
      </c>
      <c r="H911" s="167">
        <v>0.7</v>
      </c>
      <c r="L911" s="164"/>
      <c r="M911" s="168"/>
      <c r="N911" s="169"/>
      <c r="O911" s="169"/>
      <c r="P911" s="169"/>
      <c r="Q911" s="169"/>
      <c r="R911" s="169"/>
      <c r="S911" s="169"/>
      <c r="T911" s="170"/>
      <c r="AT911" s="165" t="s">
        <v>134</v>
      </c>
      <c r="AU911" s="165" t="s">
        <v>78</v>
      </c>
      <c r="AV911" s="12" t="s">
        <v>78</v>
      </c>
      <c r="AW911" s="12" t="s">
        <v>35</v>
      </c>
      <c r="AX911" s="12" t="s">
        <v>71</v>
      </c>
      <c r="AY911" s="165" t="s">
        <v>123</v>
      </c>
    </row>
    <row r="912" spans="2:51" s="12" customFormat="1" ht="22.5" customHeight="1">
      <c r="B912" s="164"/>
      <c r="D912" s="155" t="s">
        <v>134</v>
      </c>
      <c r="E912" s="165" t="s">
        <v>3</v>
      </c>
      <c r="F912" s="166" t="s">
        <v>262</v>
      </c>
      <c r="H912" s="167">
        <v>1.8</v>
      </c>
      <c r="L912" s="171"/>
      <c r="M912" s="175"/>
      <c r="N912" s="176"/>
      <c r="O912" s="176"/>
      <c r="P912" s="176"/>
      <c r="Q912" s="176"/>
      <c r="R912" s="176"/>
      <c r="S912" s="176"/>
      <c r="T912" s="177"/>
      <c r="U912" s="13"/>
      <c r="V912" s="13"/>
      <c r="W912" s="13"/>
      <c r="AT912" s="165" t="s">
        <v>134</v>
      </c>
      <c r="AU912" s="165" t="s">
        <v>78</v>
      </c>
      <c r="AV912" s="12" t="s">
        <v>78</v>
      </c>
      <c r="AW912" s="12" t="s">
        <v>35</v>
      </c>
      <c r="AX912" s="12" t="s">
        <v>71</v>
      </c>
      <c r="AY912" s="165" t="s">
        <v>123</v>
      </c>
    </row>
    <row r="913" spans="2:51" s="11" customFormat="1" ht="22.5" customHeight="1">
      <c r="B913" s="157"/>
      <c r="D913" s="155" t="s">
        <v>134</v>
      </c>
      <c r="E913" s="158" t="s">
        <v>3</v>
      </c>
      <c r="F913" s="159" t="s">
        <v>263</v>
      </c>
      <c r="H913" s="160" t="s">
        <v>3</v>
      </c>
      <c r="L913" s="178"/>
      <c r="M913" s="182"/>
      <c r="N913" s="183"/>
      <c r="O913" s="183"/>
      <c r="P913" s="183"/>
      <c r="Q913" s="183"/>
      <c r="R913" s="183"/>
      <c r="S913" s="183"/>
      <c r="T913" s="184"/>
      <c r="U913" s="14"/>
      <c r="V913" s="14"/>
      <c r="W913" s="14"/>
      <c r="AT913" s="160" t="s">
        <v>134</v>
      </c>
      <c r="AU913" s="160" t="s">
        <v>78</v>
      </c>
      <c r="AV913" s="11" t="s">
        <v>20</v>
      </c>
      <c r="AW913" s="11" t="s">
        <v>35</v>
      </c>
      <c r="AX913" s="11" t="s">
        <v>71</v>
      </c>
      <c r="AY913" s="160" t="s">
        <v>123</v>
      </c>
    </row>
    <row r="914" spans="2:51" s="12" customFormat="1" ht="22.5" customHeight="1">
      <c r="B914" s="164"/>
      <c r="D914" s="155" t="s">
        <v>134</v>
      </c>
      <c r="E914" s="165" t="s">
        <v>3</v>
      </c>
      <c r="F914" s="166" t="s">
        <v>538</v>
      </c>
      <c r="H914" s="167">
        <v>48.635</v>
      </c>
      <c r="L914" s="32"/>
      <c r="M914" s="150" t="s">
        <v>3</v>
      </c>
      <c r="N914" s="151" t="s">
        <v>42</v>
      </c>
      <c r="O914" s="152">
        <v>0</v>
      </c>
      <c r="P914" s="152">
        <f>O914*H927</f>
        <v>0</v>
      </c>
      <c r="Q914" s="152">
        <v>0</v>
      </c>
      <c r="R914" s="152">
        <f>Q914*H927</f>
        <v>0</v>
      </c>
      <c r="S914" s="152">
        <v>0</v>
      </c>
      <c r="T914" s="153">
        <f>S914*H927</f>
        <v>0</v>
      </c>
      <c r="U914" s="1"/>
      <c r="V914" s="1"/>
      <c r="W914" s="1"/>
      <c r="AT914" s="165" t="s">
        <v>134</v>
      </c>
      <c r="AU914" s="165" t="s">
        <v>78</v>
      </c>
      <c r="AV914" s="12" t="s">
        <v>78</v>
      </c>
      <c r="AW914" s="12" t="s">
        <v>35</v>
      </c>
      <c r="AX914" s="12" t="s">
        <v>71</v>
      </c>
      <c r="AY914" s="165" t="s">
        <v>123</v>
      </c>
    </row>
    <row r="915" spans="2:51" s="12" customFormat="1" ht="22.5" customHeight="1">
      <c r="B915" s="164"/>
      <c r="D915" s="155" t="s">
        <v>134</v>
      </c>
      <c r="E915" s="165" t="s">
        <v>3</v>
      </c>
      <c r="F915" s="166" t="s">
        <v>265</v>
      </c>
      <c r="H915" s="167">
        <v>9.38</v>
      </c>
      <c r="L915" s="32"/>
      <c r="M915" s="61"/>
      <c r="N915" s="33"/>
      <c r="O915" s="33"/>
      <c r="P915" s="33"/>
      <c r="Q915" s="33"/>
      <c r="R915" s="33"/>
      <c r="S915" s="33"/>
      <c r="T915" s="62"/>
      <c r="U915" s="1"/>
      <c r="V915" s="1"/>
      <c r="W915" s="1"/>
      <c r="AT915" s="165" t="s">
        <v>134</v>
      </c>
      <c r="AU915" s="165" t="s">
        <v>78</v>
      </c>
      <c r="AV915" s="12" t="s">
        <v>78</v>
      </c>
      <c r="AW915" s="12" t="s">
        <v>35</v>
      </c>
      <c r="AX915" s="12" t="s">
        <v>71</v>
      </c>
      <c r="AY915" s="165" t="s">
        <v>123</v>
      </c>
    </row>
    <row r="916" spans="2:51" s="12" customFormat="1" ht="22.5" customHeight="1">
      <c r="B916" s="164"/>
      <c r="D916" s="155" t="s">
        <v>134</v>
      </c>
      <c r="E916" s="165" t="s">
        <v>3</v>
      </c>
      <c r="F916" s="166" t="s">
        <v>266</v>
      </c>
      <c r="H916" s="167">
        <v>10.35</v>
      </c>
      <c r="L916" s="157"/>
      <c r="M916" s="161"/>
      <c r="N916" s="162"/>
      <c r="O916" s="162"/>
      <c r="P916" s="162"/>
      <c r="Q916" s="162"/>
      <c r="R916" s="162"/>
      <c r="S916" s="162"/>
      <c r="T916" s="163"/>
      <c r="U916" s="11"/>
      <c r="V916" s="11"/>
      <c r="W916" s="11"/>
      <c r="AT916" s="165" t="s">
        <v>134</v>
      </c>
      <c r="AU916" s="165" t="s">
        <v>78</v>
      </c>
      <c r="AV916" s="12" t="s">
        <v>78</v>
      </c>
      <c r="AW916" s="12" t="s">
        <v>35</v>
      </c>
      <c r="AX916" s="12" t="s">
        <v>71</v>
      </c>
      <c r="AY916" s="165" t="s">
        <v>123</v>
      </c>
    </row>
    <row r="917" spans="2:51" s="12" customFormat="1" ht="22.5" customHeight="1">
      <c r="B917" s="164"/>
      <c r="D917" s="155" t="s">
        <v>134</v>
      </c>
      <c r="E917" s="165" t="s">
        <v>3</v>
      </c>
      <c r="F917" s="166" t="s">
        <v>262</v>
      </c>
      <c r="H917" s="167">
        <v>1.8</v>
      </c>
      <c r="L917" s="157"/>
      <c r="M917" s="161"/>
      <c r="N917" s="162"/>
      <c r="O917" s="162"/>
      <c r="P917" s="162"/>
      <c r="Q917" s="162"/>
      <c r="R917" s="162"/>
      <c r="S917" s="162"/>
      <c r="T917" s="163"/>
      <c r="U917" s="11"/>
      <c r="V917" s="11"/>
      <c r="W917" s="11"/>
      <c r="AT917" s="165" t="s">
        <v>134</v>
      </c>
      <c r="AU917" s="165" t="s">
        <v>78</v>
      </c>
      <c r="AV917" s="12" t="s">
        <v>78</v>
      </c>
      <c r="AW917" s="12" t="s">
        <v>35</v>
      </c>
      <c r="AX917" s="12" t="s">
        <v>71</v>
      </c>
      <c r="AY917" s="165" t="s">
        <v>123</v>
      </c>
    </row>
    <row r="918" spans="2:51" s="11" customFormat="1" ht="22.5" customHeight="1">
      <c r="B918" s="157"/>
      <c r="D918" s="155" t="s">
        <v>134</v>
      </c>
      <c r="E918" s="158" t="s">
        <v>3</v>
      </c>
      <c r="F918" s="159" t="s">
        <v>267</v>
      </c>
      <c r="H918" s="160" t="s">
        <v>3</v>
      </c>
      <c r="L918" s="164"/>
      <c r="M918" s="168"/>
      <c r="N918" s="169"/>
      <c r="O918" s="169"/>
      <c r="P918" s="169"/>
      <c r="Q918" s="169"/>
      <c r="R918" s="169"/>
      <c r="S918" s="169"/>
      <c r="T918" s="170"/>
      <c r="U918" s="12"/>
      <c r="V918" s="12"/>
      <c r="W918" s="12"/>
      <c r="AT918" s="160" t="s">
        <v>134</v>
      </c>
      <c r="AU918" s="160" t="s">
        <v>78</v>
      </c>
      <c r="AV918" s="11" t="s">
        <v>20</v>
      </c>
      <c r="AW918" s="11" t="s">
        <v>35</v>
      </c>
      <c r="AX918" s="11" t="s">
        <v>71</v>
      </c>
      <c r="AY918" s="160" t="s">
        <v>123</v>
      </c>
    </row>
    <row r="919" spans="2:51" s="11" customFormat="1" ht="22.5" customHeight="1">
      <c r="B919" s="157"/>
      <c r="D919" s="155" t="s">
        <v>134</v>
      </c>
      <c r="E919" s="158" t="s">
        <v>3</v>
      </c>
      <c r="F919" s="159" t="s">
        <v>246</v>
      </c>
      <c r="H919" s="160" t="s">
        <v>3</v>
      </c>
      <c r="L919" s="171"/>
      <c r="M919" s="175"/>
      <c r="N919" s="176"/>
      <c r="O919" s="176"/>
      <c r="P919" s="176"/>
      <c r="Q919" s="176"/>
      <c r="R919" s="176"/>
      <c r="S919" s="176"/>
      <c r="T919" s="177"/>
      <c r="U919" s="13"/>
      <c r="V919" s="13"/>
      <c r="W919" s="13"/>
      <c r="AT919" s="160" t="s">
        <v>134</v>
      </c>
      <c r="AU919" s="160" t="s">
        <v>78</v>
      </c>
      <c r="AV919" s="11" t="s">
        <v>20</v>
      </c>
      <c r="AW919" s="11" t="s">
        <v>35</v>
      </c>
      <c r="AX919" s="11" t="s">
        <v>71</v>
      </c>
      <c r="AY919" s="160" t="s">
        <v>123</v>
      </c>
    </row>
    <row r="920" spans="2:51" s="12" customFormat="1" ht="22.5" customHeight="1">
      <c r="B920" s="164"/>
      <c r="D920" s="155" t="s">
        <v>134</v>
      </c>
      <c r="E920" s="165" t="s">
        <v>3</v>
      </c>
      <c r="F920" s="166" t="s">
        <v>539</v>
      </c>
      <c r="H920" s="167">
        <v>26.057</v>
      </c>
      <c r="L920" s="178"/>
      <c r="M920" s="182"/>
      <c r="N920" s="183"/>
      <c r="O920" s="183"/>
      <c r="P920" s="183"/>
      <c r="Q920" s="183"/>
      <c r="R920" s="183"/>
      <c r="S920" s="183"/>
      <c r="T920" s="184"/>
      <c r="U920" s="14"/>
      <c r="V920" s="14"/>
      <c r="W920" s="14"/>
      <c r="AT920" s="165" t="s">
        <v>134</v>
      </c>
      <c r="AU920" s="165" t="s">
        <v>78</v>
      </c>
      <c r="AV920" s="12" t="s">
        <v>78</v>
      </c>
      <c r="AW920" s="12" t="s">
        <v>35</v>
      </c>
      <c r="AX920" s="12" t="s">
        <v>71</v>
      </c>
      <c r="AY920" s="165" t="s">
        <v>123</v>
      </c>
    </row>
    <row r="921" spans="2:51" s="11" customFormat="1" ht="22.5" customHeight="1">
      <c r="B921" s="157"/>
      <c r="D921" s="155" t="s">
        <v>134</v>
      </c>
      <c r="E921" s="158" t="s">
        <v>3</v>
      </c>
      <c r="F921" s="159" t="s">
        <v>250</v>
      </c>
      <c r="H921" s="160" t="s">
        <v>3</v>
      </c>
      <c r="L921" s="32"/>
      <c r="M921" s="150" t="s">
        <v>3</v>
      </c>
      <c r="N921" s="151" t="s">
        <v>42</v>
      </c>
      <c r="O921" s="152">
        <v>0.077</v>
      </c>
      <c r="P921" s="152">
        <f>O921*H934</f>
        <v>63.394562</v>
      </c>
      <c r="Q921" s="152">
        <v>0</v>
      </c>
      <c r="R921" s="152">
        <f>Q921*H934</f>
        <v>0</v>
      </c>
      <c r="S921" s="152">
        <v>0</v>
      </c>
      <c r="T921" s="153">
        <f>S921*H934</f>
        <v>0</v>
      </c>
      <c r="U921" s="1"/>
      <c r="V921" s="1"/>
      <c r="W921" s="1"/>
      <c r="AT921" s="160" t="s">
        <v>134</v>
      </c>
      <c r="AU921" s="160" t="s">
        <v>78</v>
      </c>
      <c r="AV921" s="11" t="s">
        <v>20</v>
      </c>
      <c r="AW921" s="11" t="s">
        <v>35</v>
      </c>
      <c r="AX921" s="11" t="s">
        <v>71</v>
      </c>
      <c r="AY921" s="160" t="s">
        <v>123</v>
      </c>
    </row>
    <row r="922" spans="2:51" s="12" customFormat="1" ht="22.5" customHeight="1">
      <c r="B922" s="164"/>
      <c r="D922" s="155" t="s">
        <v>134</v>
      </c>
      <c r="E922" s="165" t="s">
        <v>3</v>
      </c>
      <c r="F922" s="166" t="s">
        <v>540</v>
      </c>
      <c r="H922" s="167">
        <v>132.841</v>
      </c>
      <c r="L922" s="32"/>
      <c r="M922" s="61"/>
      <c r="N922" s="33"/>
      <c r="O922" s="33"/>
      <c r="P922" s="33"/>
      <c r="Q922" s="33"/>
      <c r="R922" s="33"/>
      <c r="S922" s="33"/>
      <c r="T922" s="62"/>
      <c r="U922" s="1"/>
      <c r="V922" s="1"/>
      <c r="W922" s="1"/>
      <c r="AT922" s="165" t="s">
        <v>134</v>
      </c>
      <c r="AU922" s="165" t="s">
        <v>78</v>
      </c>
      <c r="AV922" s="12" t="s">
        <v>78</v>
      </c>
      <c r="AW922" s="12" t="s">
        <v>35</v>
      </c>
      <c r="AX922" s="12" t="s">
        <v>71</v>
      </c>
      <c r="AY922" s="165" t="s">
        <v>123</v>
      </c>
    </row>
    <row r="923" spans="2:51" s="11" customFormat="1" ht="22.5" customHeight="1">
      <c r="B923" s="157"/>
      <c r="D923" s="155" t="s">
        <v>134</v>
      </c>
      <c r="E923" s="158" t="s">
        <v>3</v>
      </c>
      <c r="F923" s="159" t="s">
        <v>263</v>
      </c>
      <c r="H923" s="160" t="s">
        <v>3</v>
      </c>
      <c r="L923" s="157"/>
      <c r="M923" s="161"/>
      <c r="N923" s="162"/>
      <c r="O923" s="162"/>
      <c r="P923" s="162"/>
      <c r="Q923" s="162"/>
      <c r="R923" s="162"/>
      <c r="S923" s="162"/>
      <c r="T923" s="163"/>
      <c r="AT923" s="160" t="s">
        <v>134</v>
      </c>
      <c r="AU923" s="160" t="s">
        <v>78</v>
      </c>
      <c r="AV923" s="11" t="s">
        <v>20</v>
      </c>
      <c r="AW923" s="11" t="s">
        <v>35</v>
      </c>
      <c r="AX923" s="11" t="s">
        <v>71</v>
      </c>
      <c r="AY923" s="160" t="s">
        <v>123</v>
      </c>
    </row>
    <row r="924" spans="2:51" s="12" customFormat="1" ht="22.5" customHeight="1">
      <c r="B924" s="164"/>
      <c r="D924" s="155" t="s">
        <v>134</v>
      </c>
      <c r="E924" s="165" t="s">
        <v>3</v>
      </c>
      <c r="F924" s="166" t="s">
        <v>270</v>
      </c>
      <c r="H924" s="167">
        <v>59.926</v>
      </c>
      <c r="L924" s="157"/>
      <c r="M924" s="161"/>
      <c r="N924" s="162"/>
      <c r="O924" s="162"/>
      <c r="P924" s="162"/>
      <c r="Q924" s="162"/>
      <c r="R924" s="162"/>
      <c r="S924" s="162"/>
      <c r="T924" s="163"/>
      <c r="U924" s="11"/>
      <c r="V924" s="11"/>
      <c r="W924" s="11"/>
      <c r="AT924" s="165" t="s">
        <v>134</v>
      </c>
      <c r="AU924" s="165" t="s">
        <v>78</v>
      </c>
      <c r="AV924" s="12" t="s">
        <v>78</v>
      </c>
      <c r="AW924" s="12" t="s">
        <v>35</v>
      </c>
      <c r="AX924" s="12" t="s">
        <v>71</v>
      </c>
      <c r="AY924" s="165" t="s">
        <v>123</v>
      </c>
    </row>
    <row r="925" spans="2:51" s="13" customFormat="1" ht="22.5" customHeight="1">
      <c r="B925" s="171"/>
      <c r="D925" s="155" t="s">
        <v>134</v>
      </c>
      <c r="E925" s="172" t="s">
        <v>3</v>
      </c>
      <c r="F925" s="173" t="s">
        <v>138</v>
      </c>
      <c r="H925" s="174">
        <v>823.306</v>
      </c>
      <c r="L925" s="157"/>
      <c r="M925" s="161"/>
      <c r="N925" s="162"/>
      <c r="O925" s="162"/>
      <c r="P925" s="162"/>
      <c r="Q925" s="162"/>
      <c r="R925" s="162"/>
      <c r="S925" s="162"/>
      <c r="T925" s="163"/>
      <c r="U925" s="11"/>
      <c r="V925" s="11"/>
      <c r="W925" s="11"/>
      <c r="AT925" s="172" t="s">
        <v>134</v>
      </c>
      <c r="AU925" s="172" t="s">
        <v>78</v>
      </c>
      <c r="AV925" s="13" t="s">
        <v>81</v>
      </c>
      <c r="AW925" s="13" t="s">
        <v>35</v>
      </c>
      <c r="AX925" s="13" t="s">
        <v>71</v>
      </c>
      <c r="AY925" s="172" t="s">
        <v>123</v>
      </c>
    </row>
    <row r="926" spans="2:51" s="14" customFormat="1" ht="22.5" customHeight="1">
      <c r="B926" s="178"/>
      <c r="D926" s="186" t="s">
        <v>134</v>
      </c>
      <c r="E926" s="187" t="s">
        <v>3</v>
      </c>
      <c r="F926" s="188" t="s">
        <v>139</v>
      </c>
      <c r="H926" s="189">
        <v>823.306</v>
      </c>
      <c r="L926" s="157"/>
      <c r="M926" s="161"/>
      <c r="N926" s="162"/>
      <c r="O926" s="162"/>
      <c r="P926" s="162"/>
      <c r="Q926" s="162"/>
      <c r="R926" s="162"/>
      <c r="S926" s="162"/>
      <c r="T926" s="163"/>
      <c r="U926" s="11"/>
      <c r="V926" s="11"/>
      <c r="W926" s="11"/>
      <c r="AT926" s="185" t="s">
        <v>134</v>
      </c>
      <c r="AU926" s="185" t="s">
        <v>78</v>
      </c>
      <c r="AV926" s="14" t="s">
        <v>130</v>
      </c>
      <c r="AW926" s="14" t="s">
        <v>35</v>
      </c>
      <c r="AX926" s="14" t="s">
        <v>20</v>
      </c>
      <c r="AY926" s="185" t="s">
        <v>123</v>
      </c>
    </row>
    <row r="927" spans="2:65" s="1" customFormat="1" ht="31.5" customHeight="1">
      <c r="B927" s="143"/>
      <c r="C927" s="144" t="s">
        <v>541</v>
      </c>
      <c r="D927" s="144" t="s">
        <v>125</v>
      </c>
      <c r="E927" s="145" t="s">
        <v>542</v>
      </c>
      <c r="F927" s="146" t="s">
        <v>543</v>
      </c>
      <c r="G927" s="147" t="s">
        <v>128</v>
      </c>
      <c r="H927" s="148">
        <v>32932.24</v>
      </c>
      <c r="I927" s="149"/>
      <c r="J927" s="149"/>
      <c r="K927" s="146" t="s">
        <v>129</v>
      </c>
      <c r="L927" s="164"/>
      <c r="M927" s="168"/>
      <c r="N927" s="169"/>
      <c r="O927" s="169"/>
      <c r="P927" s="169"/>
      <c r="Q927" s="169"/>
      <c r="R927" s="169"/>
      <c r="S927" s="169"/>
      <c r="T927" s="170"/>
      <c r="U927" s="12"/>
      <c r="V927" s="12"/>
      <c r="W927" s="12"/>
      <c r="AR927" s="18" t="s">
        <v>130</v>
      </c>
      <c r="AT927" s="18" t="s">
        <v>125</v>
      </c>
      <c r="AU927" s="18" t="s">
        <v>78</v>
      </c>
      <c r="AY927" s="18" t="s">
        <v>123</v>
      </c>
      <c r="BE927" s="154">
        <f>IF(N914="základní",J927,0)</f>
        <v>0</v>
      </c>
      <c r="BF927" s="154">
        <f>IF(N914="snížená",J927,0)</f>
        <v>0</v>
      </c>
      <c r="BG927" s="154">
        <f>IF(N914="zákl. přenesená",J927,0)</f>
        <v>0</v>
      </c>
      <c r="BH927" s="154">
        <f>IF(N914="sníž. přenesená",J927,0)</f>
        <v>0</v>
      </c>
      <c r="BI927" s="154">
        <f>IF(N914="nulová",J927,0)</f>
        <v>0</v>
      </c>
      <c r="BJ927" s="18" t="s">
        <v>20</v>
      </c>
      <c r="BK927" s="154">
        <f>ROUND(I927*H927,2)</f>
        <v>0</v>
      </c>
      <c r="BL927" s="18" t="s">
        <v>130</v>
      </c>
      <c r="BM927" s="18" t="s">
        <v>544</v>
      </c>
    </row>
    <row r="928" spans="2:47" s="1" customFormat="1" ht="30" customHeight="1">
      <c r="B928" s="32"/>
      <c r="D928" s="155" t="s">
        <v>132</v>
      </c>
      <c r="F928" s="156" t="s">
        <v>545</v>
      </c>
      <c r="L928" s="164"/>
      <c r="M928" s="168"/>
      <c r="N928" s="169"/>
      <c r="O928" s="169"/>
      <c r="P928" s="169"/>
      <c r="Q928" s="169"/>
      <c r="R928" s="169"/>
      <c r="S928" s="169"/>
      <c r="T928" s="170"/>
      <c r="U928" s="12"/>
      <c r="V928" s="12"/>
      <c r="W928" s="12"/>
      <c r="AT928" s="18" t="s">
        <v>132</v>
      </c>
      <c r="AU928" s="18" t="s">
        <v>78</v>
      </c>
    </row>
    <row r="929" spans="2:51" s="11" customFormat="1" ht="22.5" customHeight="1">
      <c r="B929" s="157"/>
      <c r="D929" s="155" t="s">
        <v>134</v>
      </c>
      <c r="E929" s="158" t="s">
        <v>3</v>
      </c>
      <c r="F929" s="159" t="s">
        <v>546</v>
      </c>
      <c r="H929" s="160" t="s">
        <v>3</v>
      </c>
      <c r="L929" s="164"/>
      <c r="M929" s="168"/>
      <c r="N929" s="169"/>
      <c r="O929" s="169"/>
      <c r="P929" s="169"/>
      <c r="Q929" s="169"/>
      <c r="R929" s="169"/>
      <c r="S929" s="169"/>
      <c r="T929" s="170"/>
      <c r="U929" s="12"/>
      <c r="V929" s="12"/>
      <c r="W929" s="12"/>
      <c r="AT929" s="160" t="s">
        <v>134</v>
      </c>
      <c r="AU929" s="160" t="s">
        <v>78</v>
      </c>
      <c r="AV929" s="11" t="s">
        <v>20</v>
      </c>
      <c r="AW929" s="11" t="s">
        <v>35</v>
      </c>
      <c r="AX929" s="11" t="s">
        <v>71</v>
      </c>
      <c r="AY929" s="160" t="s">
        <v>123</v>
      </c>
    </row>
    <row r="930" spans="2:51" s="11" customFormat="1" ht="22.5" customHeight="1">
      <c r="B930" s="157"/>
      <c r="D930" s="155" t="s">
        <v>134</v>
      </c>
      <c r="E930" s="158" t="s">
        <v>3</v>
      </c>
      <c r="F930" s="159" t="s">
        <v>547</v>
      </c>
      <c r="H930" s="160" t="s">
        <v>3</v>
      </c>
      <c r="L930" s="157"/>
      <c r="M930" s="161"/>
      <c r="N930" s="162"/>
      <c r="O930" s="162"/>
      <c r="P930" s="162"/>
      <c r="Q930" s="162"/>
      <c r="R930" s="162"/>
      <c r="S930" s="162"/>
      <c r="T930" s="163"/>
      <c r="AT930" s="160" t="s">
        <v>134</v>
      </c>
      <c r="AU930" s="160" t="s">
        <v>78</v>
      </c>
      <c r="AV930" s="11" t="s">
        <v>20</v>
      </c>
      <c r="AW930" s="11" t="s">
        <v>35</v>
      </c>
      <c r="AX930" s="11" t="s">
        <v>71</v>
      </c>
      <c r="AY930" s="160" t="s">
        <v>123</v>
      </c>
    </row>
    <row r="931" spans="2:51" s="12" customFormat="1" ht="22.5" customHeight="1">
      <c r="B931" s="164"/>
      <c r="D931" s="155" t="s">
        <v>134</v>
      </c>
      <c r="E931" s="165" t="s">
        <v>3</v>
      </c>
      <c r="F931" s="166" t="s">
        <v>548</v>
      </c>
      <c r="H931" s="167">
        <v>32932.24</v>
      </c>
      <c r="L931" s="164"/>
      <c r="M931" s="168"/>
      <c r="N931" s="169"/>
      <c r="O931" s="169"/>
      <c r="P931" s="169"/>
      <c r="Q931" s="169"/>
      <c r="R931" s="169"/>
      <c r="S931" s="169"/>
      <c r="T931" s="170"/>
      <c r="AT931" s="165" t="s">
        <v>134</v>
      </c>
      <c r="AU931" s="165" t="s">
        <v>78</v>
      </c>
      <c r="AV931" s="12" t="s">
        <v>78</v>
      </c>
      <c r="AW931" s="12" t="s">
        <v>35</v>
      </c>
      <c r="AX931" s="12" t="s">
        <v>71</v>
      </c>
      <c r="AY931" s="165" t="s">
        <v>123</v>
      </c>
    </row>
    <row r="932" spans="2:51" s="13" customFormat="1" ht="22.5" customHeight="1">
      <c r="B932" s="171"/>
      <c r="D932" s="155" t="s">
        <v>134</v>
      </c>
      <c r="E932" s="172" t="s">
        <v>3</v>
      </c>
      <c r="F932" s="173" t="s">
        <v>138</v>
      </c>
      <c r="H932" s="174">
        <v>32932.24</v>
      </c>
      <c r="L932" s="164"/>
      <c r="M932" s="168"/>
      <c r="N932" s="169"/>
      <c r="O932" s="169"/>
      <c r="P932" s="169"/>
      <c r="Q932" s="169"/>
      <c r="R932" s="169"/>
      <c r="S932" s="169"/>
      <c r="T932" s="170"/>
      <c r="U932" s="12"/>
      <c r="V932" s="12"/>
      <c r="W932" s="12"/>
      <c r="AT932" s="172" t="s">
        <v>134</v>
      </c>
      <c r="AU932" s="172" t="s">
        <v>78</v>
      </c>
      <c r="AV932" s="13" t="s">
        <v>81</v>
      </c>
      <c r="AW932" s="13" t="s">
        <v>35</v>
      </c>
      <c r="AX932" s="13" t="s">
        <v>71</v>
      </c>
      <c r="AY932" s="172" t="s">
        <v>123</v>
      </c>
    </row>
    <row r="933" spans="2:51" s="14" customFormat="1" ht="22.5" customHeight="1">
      <c r="B933" s="178"/>
      <c r="D933" s="186" t="s">
        <v>134</v>
      </c>
      <c r="E933" s="187" t="s">
        <v>3</v>
      </c>
      <c r="F933" s="188" t="s">
        <v>139</v>
      </c>
      <c r="H933" s="189">
        <v>32932.24</v>
      </c>
      <c r="L933" s="157"/>
      <c r="M933" s="161"/>
      <c r="N933" s="162"/>
      <c r="O933" s="162"/>
      <c r="P933" s="162"/>
      <c r="Q933" s="162"/>
      <c r="R933" s="162"/>
      <c r="S933" s="162"/>
      <c r="T933" s="163"/>
      <c r="U933" s="11"/>
      <c r="V933" s="11"/>
      <c r="W933" s="11"/>
      <c r="AT933" s="185" t="s">
        <v>134</v>
      </c>
      <c r="AU933" s="185" t="s">
        <v>78</v>
      </c>
      <c r="AV933" s="14" t="s">
        <v>130</v>
      </c>
      <c r="AW933" s="14" t="s">
        <v>35</v>
      </c>
      <c r="AX933" s="14" t="s">
        <v>20</v>
      </c>
      <c r="AY933" s="185" t="s">
        <v>123</v>
      </c>
    </row>
    <row r="934" spans="2:65" s="1" customFormat="1" ht="31.5" customHeight="1">
      <c r="B934" s="143"/>
      <c r="C934" s="144" t="s">
        <v>549</v>
      </c>
      <c r="D934" s="144" t="s">
        <v>125</v>
      </c>
      <c r="E934" s="145" t="s">
        <v>550</v>
      </c>
      <c r="F934" s="146" t="s">
        <v>551</v>
      </c>
      <c r="G934" s="147" t="s">
        <v>128</v>
      </c>
      <c r="H934" s="148">
        <v>823.306</v>
      </c>
      <c r="I934" s="149"/>
      <c r="J934" s="149"/>
      <c r="K934" s="146" t="s">
        <v>129</v>
      </c>
      <c r="L934" s="157"/>
      <c r="M934" s="161"/>
      <c r="N934" s="162"/>
      <c r="O934" s="162"/>
      <c r="P934" s="162"/>
      <c r="Q934" s="162"/>
      <c r="R934" s="162"/>
      <c r="S934" s="162"/>
      <c r="T934" s="163"/>
      <c r="U934" s="11"/>
      <c r="V934" s="11"/>
      <c r="W934" s="11"/>
      <c r="AR934" s="18" t="s">
        <v>130</v>
      </c>
      <c r="AT934" s="18" t="s">
        <v>125</v>
      </c>
      <c r="AU934" s="18" t="s">
        <v>78</v>
      </c>
      <c r="AY934" s="18" t="s">
        <v>123</v>
      </c>
      <c r="BE934" s="154">
        <f>IF(N921="základní",J934,0)</f>
        <v>0</v>
      </c>
      <c r="BF934" s="154">
        <f>IF(N921="snížená",J934,0)</f>
        <v>0</v>
      </c>
      <c r="BG934" s="154">
        <f>IF(N921="zákl. přenesená",J934,0)</f>
        <v>0</v>
      </c>
      <c r="BH934" s="154">
        <f>IF(N921="sníž. přenesená",J934,0)</f>
        <v>0</v>
      </c>
      <c r="BI934" s="154">
        <f>IF(N921="nulová",J934,0)</f>
        <v>0</v>
      </c>
      <c r="BJ934" s="18" t="s">
        <v>20</v>
      </c>
      <c r="BK934" s="154">
        <f>ROUND(I934*H934,2)</f>
        <v>0</v>
      </c>
      <c r="BL934" s="18" t="s">
        <v>130</v>
      </c>
      <c r="BM934" s="18" t="s">
        <v>552</v>
      </c>
    </row>
    <row r="935" spans="2:47" s="1" customFormat="1" ht="30" customHeight="1">
      <c r="B935" s="32"/>
      <c r="D935" s="155" t="s">
        <v>132</v>
      </c>
      <c r="F935" s="156" t="s">
        <v>553</v>
      </c>
      <c r="L935" s="164"/>
      <c r="M935" s="168"/>
      <c r="N935" s="169"/>
      <c r="O935" s="169"/>
      <c r="P935" s="169"/>
      <c r="Q935" s="169"/>
      <c r="R935" s="169"/>
      <c r="S935" s="169"/>
      <c r="T935" s="170"/>
      <c r="U935" s="12"/>
      <c r="V935" s="12"/>
      <c r="W935" s="12"/>
      <c r="AT935" s="18" t="s">
        <v>132</v>
      </c>
      <c r="AU935" s="18" t="s">
        <v>78</v>
      </c>
    </row>
    <row r="936" spans="2:51" s="11" customFormat="1" ht="22.5" customHeight="1">
      <c r="B936" s="157"/>
      <c r="D936" s="155" t="s">
        <v>134</v>
      </c>
      <c r="E936" s="158" t="s">
        <v>3</v>
      </c>
      <c r="F936" s="159" t="s">
        <v>554</v>
      </c>
      <c r="H936" s="160" t="s">
        <v>3</v>
      </c>
      <c r="L936" s="157"/>
      <c r="M936" s="161"/>
      <c r="N936" s="162"/>
      <c r="O936" s="162"/>
      <c r="P936" s="162"/>
      <c r="Q936" s="162"/>
      <c r="R936" s="162"/>
      <c r="S936" s="162"/>
      <c r="T936" s="163"/>
      <c r="AT936" s="160" t="s">
        <v>134</v>
      </c>
      <c r="AU936" s="160" t="s">
        <v>78</v>
      </c>
      <c r="AV936" s="11" t="s">
        <v>20</v>
      </c>
      <c r="AW936" s="11" t="s">
        <v>35</v>
      </c>
      <c r="AX936" s="11" t="s">
        <v>71</v>
      </c>
      <c r="AY936" s="160" t="s">
        <v>123</v>
      </c>
    </row>
    <row r="937" spans="2:51" s="11" customFormat="1" ht="22.5" customHeight="1">
      <c r="B937" s="157"/>
      <c r="D937" s="155" t="s">
        <v>134</v>
      </c>
      <c r="E937" s="158" t="s">
        <v>3</v>
      </c>
      <c r="F937" s="159" t="s">
        <v>203</v>
      </c>
      <c r="H937" s="160" t="s">
        <v>3</v>
      </c>
      <c r="L937" s="164"/>
      <c r="M937" s="168"/>
      <c r="N937" s="169"/>
      <c r="O937" s="169"/>
      <c r="P937" s="169"/>
      <c r="Q937" s="169"/>
      <c r="R937" s="169"/>
      <c r="S937" s="169"/>
      <c r="T937" s="170"/>
      <c r="U937" s="12"/>
      <c r="V937" s="12"/>
      <c r="W937" s="12"/>
      <c r="AT937" s="160" t="s">
        <v>134</v>
      </c>
      <c r="AU937" s="160" t="s">
        <v>78</v>
      </c>
      <c r="AV937" s="11" t="s">
        <v>20</v>
      </c>
      <c r="AW937" s="11" t="s">
        <v>35</v>
      </c>
      <c r="AX937" s="11" t="s">
        <v>71</v>
      </c>
      <c r="AY937" s="160" t="s">
        <v>123</v>
      </c>
    </row>
    <row r="938" spans="2:51" s="11" customFormat="1" ht="22.5" customHeight="1">
      <c r="B938" s="157"/>
      <c r="D938" s="155" t="s">
        <v>134</v>
      </c>
      <c r="E938" s="158" t="s">
        <v>3</v>
      </c>
      <c r="F938" s="159" t="s">
        <v>245</v>
      </c>
      <c r="H938" s="160" t="s">
        <v>3</v>
      </c>
      <c r="L938" s="157"/>
      <c r="M938" s="161"/>
      <c r="N938" s="162"/>
      <c r="O938" s="162"/>
      <c r="P938" s="162"/>
      <c r="Q938" s="162"/>
      <c r="R938" s="162"/>
      <c r="S938" s="162"/>
      <c r="T938" s="163"/>
      <c r="AT938" s="160" t="s">
        <v>134</v>
      </c>
      <c r="AU938" s="160" t="s">
        <v>78</v>
      </c>
      <c r="AV938" s="11" t="s">
        <v>20</v>
      </c>
      <c r="AW938" s="11" t="s">
        <v>35</v>
      </c>
      <c r="AX938" s="11" t="s">
        <v>71</v>
      </c>
      <c r="AY938" s="160" t="s">
        <v>123</v>
      </c>
    </row>
    <row r="939" spans="2:51" s="11" customFormat="1" ht="22.5" customHeight="1">
      <c r="B939" s="157"/>
      <c r="D939" s="155" t="s">
        <v>134</v>
      </c>
      <c r="E939" s="158" t="s">
        <v>3</v>
      </c>
      <c r="F939" s="159" t="s">
        <v>246</v>
      </c>
      <c r="H939" s="160" t="s">
        <v>3</v>
      </c>
      <c r="L939" s="157"/>
      <c r="M939" s="161"/>
      <c r="N939" s="162"/>
      <c r="O939" s="162"/>
      <c r="P939" s="162"/>
      <c r="Q939" s="162"/>
      <c r="R939" s="162"/>
      <c r="S939" s="162"/>
      <c r="T939" s="163"/>
      <c r="AT939" s="160" t="s">
        <v>134</v>
      </c>
      <c r="AU939" s="160" t="s">
        <v>78</v>
      </c>
      <c r="AV939" s="11" t="s">
        <v>20</v>
      </c>
      <c r="AW939" s="11" t="s">
        <v>35</v>
      </c>
      <c r="AX939" s="11" t="s">
        <v>71</v>
      </c>
      <c r="AY939" s="160" t="s">
        <v>123</v>
      </c>
    </row>
    <row r="940" spans="2:51" s="12" customFormat="1" ht="22.5" customHeight="1">
      <c r="B940" s="164"/>
      <c r="D940" s="155" t="s">
        <v>134</v>
      </c>
      <c r="E940" s="165" t="s">
        <v>3</v>
      </c>
      <c r="F940" s="166" t="s">
        <v>533</v>
      </c>
      <c r="H940" s="167">
        <v>88.395</v>
      </c>
      <c r="L940" s="164"/>
      <c r="M940" s="168"/>
      <c r="N940" s="169"/>
      <c r="O940" s="169"/>
      <c r="P940" s="169"/>
      <c r="Q940" s="169"/>
      <c r="R940" s="169"/>
      <c r="S940" s="169"/>
      <c r="T940" s="170"/>
      <c r="AT940" s="165" t="s">
        <v>134</v>
      </c>
      <c r="AU940" s="165" t="s">
        <v>78</v>
      </c>
      <c r="AV940" s="12" t="s">
        <v>78</v>
      </c>
      <c r="AW940" s="12" t="s">
        <v>35</v>
      </c>
      <c r="AX940" s="12" t="s">
        <v>71</v>
      </c>
      <c r="AY940" s="165" t="s">
        <v>123</v>
      </c>
    </row>
    <row r="941" spans="2:51" s="12" customFormat="1" ht="22.5" customHeight="1">
      <c r="B941" s="164"/>
      <c r="D941" s="155" t="s">
        <v>134</v>
      </c>
      <c r="E941" s="165" t="s">
        <v>3</v>
      </c>
      <c r="F941" s="166" t="s">
        <v>248</v>
      </c>
      <c r="H941" s="167">
        <v>18.33</v>
      </c>
      <c r="L941" s="164"/>
      <c r="M941" s="168"/>
      <c r="N941" s="169"/>
      <c r="O941" s="169"/>
      <c r="P941" s="169"/>
      <c r="Q941" s="169"/>
      <c r="R941" s="169"/>
      <c r="S941" s="169"/>
      <c r="T941" s="170"/>
      <c r="AT941" s="165" t="s">
        <v>134</v>
      </c>
      <c r="AU941" s="165" t="s">
        <v>78</v>
      </c>
      <c r="AV941" s="12" t="s">
        <v>78</v>
      </c>
      <c r="AW941" s="12" t="s">
        <v>35</v>
      </c>
      <c r="AX941" s="12" t="s">
        <v>71</v>
      </c>
      <c r="AY941" s="165" t="s">
        <v>123</v>
      </c>
    </row>
    <row r="942" spans="2:51" s="12" customFormat="1" ht="22.5" customHeight="1">
      <c r="B942" s="164"/>
      <c r="D942" s="155" t="s">
        <v>134</v>
      </c>
      <c r="E942" s="165" t="s">
        <v>3</v>
      </c>
      <c r="F942" s="166" t="s">
        <v>249</v>
      </c>
      <c r="H942" s="167">
        <v>9.28</v>
      </c>
      <c r="L942" s="164"/>
      <c r="M942" s="168"/>
      <c r="N942" s="169"/>
      <c r="O942" s="169"/>
      <c r="P942" s="169"/>
      <c r="Q942" s="169"/>
      <c r="R942" s="169"/>
      <c r="S942" s="169"/>
      <c r="T942" s="170"/>
      <c r="AT942" s="165" t="s">
        <v>134</v>
      </c>
      <c r="AU942" s="165" t="s">
        <v>78</v>
      </c>
      <c r="AV942" s="12" t="s">
        <v>78</v>
      </c>
      <c r="AW942" s="12" t="s">
        <v>35</v>
      </c>
      <c r="AX942" s="12" t="s">
        <v>71</v>
      </c>
      <c r="AY942" s="165" t="s">
        <v>123</v>
      </c>
    </row>
    <row r="943" spans="2:51" s="11" customFormat="1" ht="22.5" customHeight="1">
      <c r="B943" s="157"/>
      <c r="D943" s="155" t="s">
        <v>134</v>
      </c>
      <c r="E943" s="158" t="s">
        <v>3</v>
      </c>
      <c r="F943" s="159" t="s">
        <v>250</v>
      </c>
      <c r="H943" s="160" t="s">
        <v>3</v>
      </c>
      <c r="L943" s="157"/>
      <c r="M943" s="161"/>
      <c r="N943" s="162"/>
      <c r="O943" s="162"/>
      <c r="P943" s="162"/>
      <c r="Q943" s="162"/>
      <c r="R943" s="162"/>
      <c r="S943" s="162"/>
      <c r="T943" s="163"/>
      <c r="AT943" s="160" t="s">
        <v>134</v>
      </c>
      <c r="AU943" s="160" t="s">
        <v>78</v>
      </c>
      <c r="AV943" s="11" t="s">
        <v>20</v>
      </c>
      <c r="AW943" s="11" t="s">
        <v>35</v>
      </c>
      <c r="AX943" s="11" t="s">
        <v>71</v>
      </c>
      <c r="AY943" s="160" t="s">
        <v>123</v>
      </c>
    </row>
    <row r="944" spans="2:51" s="12" customFormat="1" ht="22.5" customHeight="1">
      <c r="B944" s="164"/>
      <c r="D944" s="155" t="s">
        <v>134</v>
      </c>
      <c r="E944" s="165" t="s">
        <v>3</v>
      </c>
      <c r="F944" s="166" t="s">
        <v>534</v>
      </c>
      <c r="H944" s="167">
        <v>41.748</v>
      </c>
      <c r="L944" s="164"/>
      <c r="M944" s="168"/>
      <c r="N944" s="169"/>
      <c r="O944" s="169"/>
      <c r="P944" s="169"/>
      <c r="Q944" s="169"/>
      <c r="R944" s="169"/>
      <c r="S944" s="169"/>
      <c r="T944" s="170"/>
      <c r="AT944" s="165" t="s">
        <v>134</v>
      </c>
      <c r="AU944" s="165" t="s">
        <v>78</v>
      </c>
      <c r="AV944" s="12" t="s">
        <v>78</v>
      </c>
      <c r="AW944" s="12" t="s">
        <v>35</v>
      </c>
      <c r="AX944" s="12" t="s">
        <v>71</v>
      </c>
      <c r="AY944" s="165" t="s">
        <v>123</v>
      </c>
    </row>
    <row r="945" spans="2:51" s="12" customFormat="1" ht="22.5" customHeight="1">
      <c r="B945" s="164"/>
      <c r="D945" s="155" t="s">
        <v>134</v>
      </c>
      <c r="E945" s="165" t="s">
        <v>3</v>
      </c>
      <c r="F945" s="166" t="s">
        <v>252</v>
      </c>
      <c r="H945" s="167">
        <v>8.99</v>
      </c>
      <c r="L945" s="164"/>
      <c r="M945" s="168"/>
      <c r="N945" s="169"/>
      <c r="O945" s="169"/>
      <c r="P945" s="169"/>
      <c r="Q945" s="169"/>
      <c r="R945" s="169"/>
      <c r="S945" s="169"/>
      <c r="T945" s="170"/>
      <c r="AT945" s="165" t="s">
        <v>134</v>
      </c>
      <c r="AU945" s="165" t="s">
        <v>78</v>
      </c>
      <c r="AV945" s="12" t="s">
        <v>78</v>
      </c>
      <c r="AW945" s="12" t="s">
        <v>35</v>
      </c>
      <c r="AX945" s="12" t="s">
        <v>71</v>
      </c>
      <c r="AY945" s="165" t="s">
        <v>123</v>
      </c>
    </row>
    <row r="946" spans="2:51" s="11" customFormat="1" ht="22.5" customHeight="1">
      <c r="B946" s="157"/>
      <c r="D946" s="155" t="s">
        <v>134</v>
      </c>
      <c r="E946" s="158" t="s">
        <v>3</v>
      </c>
      <c r="F946" s="159" t="s">
        <v>253</v>
      </c>
      <c r="H946" s="160" t="s">
        <v>3</v>
      </c>
      <c r="L946" s="164"/>
      <c r="M946" s="168"/>
      <c r="N946" s="169"/>
      <c r="O946" s="169"/>
      <c r="P946" s="169"/>
      <c r="Q946" s="169"/>
      <c r="R946" s="169"/>
      <c r="S946" s="169"/>
      <c r="T946" s="170"/>
      <c r="U946" s="12"/>
      <c r="V946" s="12"/>
      <c r="W946" s="12"/>
      <c r="AT946" s="160" t="s">
        <v>134</v>
      </c>
      <c r="AU946" s="160" t="s">
        <v>78</v>
      </c>
      <c r="AV946" s="11" t="s">
        <v>20</v>
      </c>
      <c r="AW946" s="11" t="s">
        <v>35</v>
      </c>
      <c r="AX946" s="11" t="s">
        <v>71</v>
      </c>
      <c r="AY946" s="160" t="s">
        <v>123</v>
      </c>
    </row>
    <row r="947" spans="2:51" s="11" customFormat="1" ht="22.5" customHeight="1">
      <c r="B947" s="157"/>
      <c r="D947" s="155" t="s">
        <v>134</v>
      </c>
      <c r="E947" s="158" t="s">
        <v>3</v>
      </c>
      <c r="F947" s="159" t="s">
        <v>246</v>
      </c>
      <c r="H947" s="160" t="s">
        <v>3</v>
      </c>
      <c r="L947" s="157"/>
      <c r="M947" s="161"/>
      <c r="N947" s="162"/>
      <c r="O947" s="162"/>
      <c r="P947" s="162"/>
      <c r="Q947" s="162"/>
      <c r="R947" s="162"/>
      <c r="S947" s="162"/>
      <c r="T947" s="163"/>
      <c r="AT947" s="160" t="s">
        <v>134</v>
      </c>
      <c r="AU947" s="160" t="s">
        <v>78</v>
      </c>
      <c r="AV947" s="11" t="s">
        <v>20</v>
      </c>
      <c r="AW947" s="11" t="s">
        <v>35</v>
      </c>
      <c r="AX947" s="11" t="s">
        <v>71</v>
      </c>
      <c r="AY947" s="160" t="s">
        <v>123</v>
      </c>
    </row>
    <row r="948" spans="2:51" s="12" customFormat="1" ht="22.5" customHeight="1">
      <c r="B948" s="164"/>
      <c r="D948" s="155" t="s">
        <v>134</v>
      </c>
      <c r="E948" s="165" t="s">
        <v>3</v>
      </c>
      <c r="F948" s="166" t="s">
        <v>535</v>
      </c>
      <c r="H948" s="167">
        <v>184.103</v>
      </c>
      <c r="L948" s="164"/>
      <c r="M948" s="168"/>
      <c r="N948" s="169"/>
      <c r="O948" s="169"/>
      <c r="P948" s="169"/>
      <c r="Q948" s="169"/>
      <c r="R948" s="169"/>
      <c r="S948" s="169"/>
      <c r="T948" s="170"/>
      <c r="AT948" s="165" t="s">
        <v>134</v>
      </c>
      <c r="AU948" s="165" t="s">
        <v>78</v>
      </c>
      <c r="AV948" s="12" t="s">
        <v>78</v>
      </c>
      <c r="AW948" s="12" t="s">
        <v>35</v>
      </c>
      <c r="AX948" s="12" t="s">
        <v>71</v>
      </c>
      <c r="AY948" s="165" t="s">
        <v>123</v>
      </c>
    </row>
    <row r="949" spans="2:51" s="11" customFormat="1" ht="22.5" customHeight="1">
      <c r="B949" s="157"/>
      <c r="D949" s="155" t="s">
        <v>134</v>
      </c>
      <c r="E949" s="158" t="s">
        <v>3</v>
      </c>
      <c r="F949" s="159" t="s">
        <v>250</v>
      </c>
      <c r="H949" s="160" t="s">
        <v>3</v>
      </c>
      <c r="L949" s="164"/>
      <c r="M949" s="168"/>
      <c r="N949" s="169"/>
      <c r="O949" s="169"/>
      <c r="P949" s="169"/>
      <c r="Q949" s="169"/>
      <c r="R949" s="169"/>
      <c r="S949" s="169"/>
      <c r="T949" s="170"/>
      <c r="U949" s="12"/>
      <c r="V949" s="12"/>
      <c r="W949" s="12"/>
      <c r="AT949" s="160" t="s">
        <v>134</v>
      </c>
      <c r="AU949" s="160" t="s">
        <v>78</v>
      </c>
      <c r="AV949" s="11" t="s">
        <v>20</v>
      </c>
      <c r="AW949" s="11" t="s">
        <v>35</v>
      </c>
      <c r="AX949" s="11" t="s">
        <v>71</v>
      </c>
      <c r="AY949" s="160" t="s">
        <v>123</v>
      </c>
    </row>
    <row r="950" spans="2:51" s="12" customFormat="1" ht="22.5" customHeight="1">
      <c r="B950" s="164"/>
      <c r="D950" s="155" t="s">
        <v>134</v>
      </c>
      <c r="E950" s="165" t="s">
        <v>3</v>
      </c>
      <c r="F950" s="166" t="s">
        <v>255</v>
      </c>
      <c r="H950" s="167">
        <v>22.592</v>
      </c>
      <c r="L950" s="164"/>
      <c r="M950" s="168"/>
      <c r="N950" s="169"/>
      <c r="O950" s="169"/>
      <c r="P950" s="169"/>
      <c r="Q950" s="169"/>
      <c r="R950" s="169"/>
      <c r="S950" s="169"/>
      <c r="T950" s="170"/>
      <c r="AT950" s="165" t="s">
        <v>134</v>
      </c>
      <c r="AU950" s="165" t="s">
        <v>78</v>
      </c>
      <c r="AV950" s="12" t="s">
        <v>78</v>
      </c>
      <c r="AW950" s="12" t="s">
        <v>35</v>
      </c>
      <c r="AX950" s="12" t="s">
        <v>71</v>
      </c>
      <c r="AY950" s="165" t="s">
        <v>123</v>
      </c>
    </row>
    <row r="951" spans="2:51" s="11" customFormat="1" ht="22.5" customHeight="1">
      <c r="B951" s="157"/>
      <c r="D951" s="155" t="s">
        <v>134</v>
      </c>
      <c r="E951" s="158" t="s">
        <v>3</v>
      </c>
      <c r="F951" s="159" t="s">
        <v>256</v>
      </c>
      <c r="H951" s="160" t="s">
        <v>3</v>
      </c>
      <c r="L951" s="164"/>
      <c r="M951" s="168"/>
      <c r="N951" s="169"/>
      <c r="O951" s="169"/>
      <c r="P951" s="169"/>
      <c r="Q951" s="169"/>
      <c r="R951" s="169"/>
      <c r="S951" s="169"/>
      <c r="T951" s="170"/>
      <c r="U951" s="12"/>
      <c r="V951" s="12"/>
      <c r="W951" s="12"/>
      <c r="AT951" s="160" t="s">
        <v>134</v>
      </c>
      <c r="AU951" s="160" t="s">
        <v>78</v>
      </c>
      <c r="AV951" s="11" t="s">
        <v>20</v>
      </c>
      <c r="AW951" s="11" t="s">
        <v>35</v>
      </c>
      <c r="AX951" s="11" t="s">
        <v>71</v>
      </c>
      <c r="AY951" s="160" t="s">
        <v>123</v>
      </c>
    </row>
    <row r="952" spans="2:51" s="11" customFormat="1" ht="22.5" customHeight="1">
      <c r="B952" s="157"/>
      <c r="D952" s="155" t="s">
        <v>134</v>
      </c>
      <c r="E952" s="158" t="s">
        <v>3</v>
      </c>
      <c r="F952" s="159" t="s">
        <v>246</v>
      </c>
      <c r="H952" s="160" t="s">
        <v>3</v>
      </c>
      <c r="L952" s="157"/>
      <c r="M952" s="161"/>
      <c r="N952" s="162"/>
      <c r="O952" s="162"/>
      <c r="P952" s="162"/>
      <c r="Q952" s="162"/>
      <c r="R952" s="162"/>
      <c r="S952" s="162"/>
      <c r="T952" s="163"/>
      <c r="AT952" s="160" t="s">
        <v>134</v>
      </c>
      <c r="AU952" s="160" t="s">
        <v>78</v>
      </c>
      <c r="AV952" s="11" t="s">
        <v>20</v>
      </c>
      <c r="AW952" s="11" t="s">
        <v>35</v>
      </c>
      <c r="AX952" s="11" t="s">
        <v>71</v>
      </c>
      <c r="AY952" s="160" t="s">
        <v>123</v>
      </c>
    </row>
    <row r="953" spans="2:51" s="12" customFormat="1" ht="22.5" customHeight="1">
      <c r="B953" s="164"/>
      <c r="D953" s="155" t="s">
        <v>134</v>
      </c>
      <c r="E953" s="165" t="s">
        <v>3</v>
      </c>
      <c r="F953" s="166" t="s">
        <v>536</v>
      </c>
      <c r="H953" s="167">
        <v>122.83</v>
      </c>
      <c r="L953" s="157"/>
      <c r="M953" s="161"/>
      <c r="N953" s="162"/>
      <c r="O953" s="162"/>
      <c r="P953" s="162"/>
      <c r="Q953" s="162"/>
      <c r="R953" s="162"/>
      <c r="S953" s="162"/>
      <c r="T953" s="163"/>
      <c r="U953" s="11"/>
      <c r="V953" s="11"/>
      <c r="W953" s="11"/>
      <c r="AT953" s="165" t="s">
        <v>134</v>
      </c>
      <c r="AU953" s="165" t="s">
        <v>78</v>
      </c>
      <c r="AV953" s="12" t="s">
        <v>78</v>
      </c>
      <c r="AW953" s="12" t="s">
        <v>35</v>
      </c>
      <c r="AX953" s="12" t="s">
        <v>71</v>
      </c>
      <c r="AY953" s="165" t="s">
        <v>123</v>
      </c>
    </row>
    <row r="954" spans="2:51" s="12" customFormat="1" ht="22.5" customHeight="1">
      <c r="B954" s="164"/>
      <c r="D954" s="155" t="s">
        <v>134</v>
      </c>
      <c r="E954" s="165" t="s">
        <v>3</v>
      </c>
      <c r="F954" s="166" t="s">
        <v>258</v>
      </c>
      <c r="H954" s="167">
        <v>8.65</v>
      </c>
      <c r="L954" s="164"/>
      <c r="M954" s="168"/>
      <c r="N954" s="169"/>
      <c r="O954" s="169"/>
      <c r="P954" s="169"/>
      <c r="Q954" s="169"/>
      <c r="R954" s="169"/>
      <c r="S954" s="169"/>
      <c r="T954" s="170"/>
      <c r="AT954" s="165" t="s">
        <v>134</v>
      </c>
      <c r="AU954" s="165" t="s">
        <v>78</v>
      </c>
      <c r="AV954" s="12" t="s">
        <v>78</v>
      </c>
      <c r="AW954" s="12" t="s">
        <v>35</v>
      </c>
      <c r="AX954" s="12" t="s">
        <v>71</v>
      </c>
      <c r="AY954" s="165" t="s">
        <v>123</v>
      </c>
    </row>
    <row r="955" spans="2:51" s="12" customFormat="1" ht="22.5" customHeight="1">
      <c r="B955" s="164"/>
      <c r="D955" s="155" t="s">
        <v>134</v>
      </c>
      <c r="E955" s="165" t="s">
        <v>3</v>
      </c>
      <c r="F955" s="166" t="s">
        <v>259</v>
      </c>
      <c r="H955" s="167">
        <v>17.385</v>
      </c>
      <c r="L955" s="157"/>
      <c r="M955" s="161"/>
      <c r="N955" s="162"/>
      <c r="O955" s="162"/>
      <c r="P955" s="162"/>
      <c r="Q955" s="162"/>
      <c r="R955" s="162"/>
      <c r="S955" s="162"/>
      <c r="T955" s="163"/>
      <c r="U955" s="11"/>
      <c r="V955" s="11"/>
      <c r="W955" s="11"/>
      <c r="AT955" s="165" t="s">
        <v>134</v>
      </c>
      <c r="AU955" s="165" t="s">
        <v>78</v>
      </c>
      <c r="AV955" s="12" t="s">
        <v>78</v>
      </c>
      <c r="AW955" s="12" t="s">
        <v>35</v>
      </c>
      <c r="AX955" s="12" t="s">
        <v>71</v>
      </c>
      <c r="AY955" s="165" t="s">
        <v>123</v>
      </c>
    </row>
    <row r="956" spans="2:51" s="11" customFormat="1" ht="22.5" customHeight="1">
      <c r="B956" s="157"/>
      <c r="D956" s="155" t="s">
        <v>134</v>
      </c>
      <c r="E956" s="158" t="s">
        <v>3</v>
      </c>
      <c r="F956" s="159" t="s">
        <v>250</v>
      </c>
      <c r="H956" s="160" t="s">
        <v>3</v>
      </c>
      <c r="L956" s="164"/>
      <c r="M956" s="168"/>
      <c r="N956" s="169"/>
      <c r="O956" s="169"/>
      <c r="P956" s="169"/>
      <c r="Q956" s="169"/>
      <c r="R956" s="169"/>
      <c r="S956" s="169"/>
      <c r="T956" s="170"/>
      <c r="U956" s="12"/>
      <c r="V956" s="12"/>
      <c r="W956" s="12"/>
      <c r="AT956" s="160" t="s">
        <v>134</v>
      </c>
      <c r="AU956" s="160" t="s">
        <v>78</v>
      </c>
      <c r="AV956" s="11" t="s">
        <v>20</v>
      </c>
      <c r="AW956" s="11" t="s">
        <v>35</v>
      </c>
      <c r="AX956" s="11" t="s">
        <v>71</v>
      </c>
      <c r="AY956" s="160" t="s">
        <v>123</v>
      </c>
    </row>
    <row r="957" spans="2:51" s="12" customFormat="1" ht="22.5" customHeight="1">
      <c r="B957" s="164"/>
      <c r="D957" s="155" t="s">
        <v>134</v>
      </c>
      <c r="E957" s="165" t="s">
        <v>3</v>
      </c>
      <c r="F957" s="166" t="s">
        <v>537</v>
      </c>
      <c r="H957" s="167">
        <v>9.514</v>
      </c>
      <c r="L957" s="157"/>
      <c r="M957" s="161"/>
      <c r="N957" s="162"/>
      <c r="O957" s="162"/>
      <c r="P957" s="162"/>
      <c r="Q957" s="162"/>
      <c r="R957" s="162"/>
      <c r="S957" s="162"/>
      <c r="T957" s="163"/>
      <c r="U957" s="11"/>
      <c r="V957" s="11"/>
      <c r="W957" s="11"/>
      <c r="AT957" s="165" t="s">
        <v>134</v>
      </c>
      <c r="AU957" s="165" t="s">
        <v>78</v>
      </c>
      <c r="AV957" s="12" t="s">
        <v>78</v>
      </c>
      <c r="AW957" s="12" t="s">
        <v>35</v>
      </c>
      <c r="AX957" s="12" t="s">
        <v>71</v>
      </c>
      <c r="AY957" s="165" t="s">
        <v>123</v>
      </c>
    </row>
    <row r="958" spans="2:51" s="12" customFormat="1" ht="22.5" customHeight="1">
      <c r="B958" s="164"/>
      <c r="D958" s="155" t="s">
        <v>134</v>
      </c>
      <c r="E958" s="165" t="s">
        <v>3</v>
      </c>
      <c r="F958" s="166" t="s">
        <v>261</v>
      </c>
      <c r="H958" s="167">
        <v>0.7</v>
      </c>
      <c r="L958" s="164"/>
      <c r="M958" s="168"/>
      <c r="N958" s="169"/>
      <c r="O958" s="169"/>
      <c r="P958" s="169"/>
      <c r="Q958" s="169"/>
      <c r="R958" s="169"/>
      <c r="S958" s="169"/>
      <c r="T958" s="170"/>
      <c r="AT958" s="165" t="s">
        <v>134</v>
      </c>
      <c r="AU958" s="165" t="s">
        <v>78</v>
      </c>
      <c r="AV958" s="12" t="s">
        <v>78</v>
      </c>
      <c r="AW958" s="12" t="s">
        <v>35</v>
      </c>
      <c r="AX958" s="12" t="s">
        <v>71</v>
      </c>
      <c r="AY958" s="165" t="s">
        <v>123</v>
      </c>
    </row>
    <row r="959" spans="2:51" s="12" customFormat="1" ht="22.5" customHeight="1">
      <c r="B959" s="164"/>
      <c r="D959" s="155" t="s">
        <v>134</v>
      </c>
      <c r="E959" s="165" t="s">
        <v>3</v>
      </c>
      <c r="F959" s="166" t="s">
        <v>262</v>
      </c>
      <c r="H959" s="167">
        <v>1.8</v>
      </c>
      <c r="L959" s="171"/>
      <c r="M959" s="175"/>
      <c r="N959" s="176"/>
      <c r="O959" s="176"/>
      <c r="P959" s="176"/>
      <c r="Q959" s="176"/>
      <c r="R959" s="176"/>
      <c r="S959" s="176"/>
      <c r="T959" s="177"/>
      <c r="U959" s="13"/>
      <c r="V959" s="13"/>
      <c r="W959" s="13"/>
      <c r="AT959" s="165" t="s">
        <v>134</v>
      </c>
      <c r="AU959" s="165" t="s">
        <v>78</v>
      </c>
      <c r="AV959" s="12" t="s">
        <v>78</v>
      </c>
      <c r="AW959" s="12" t="s">
        <v>35</v>
      </c>
      <c r="AX959" s="12" t="s">
        <v>71</v>
      </c>
      <c r="AY959" s="165" t="s">
        <v>123</v>
      </c>
    </row>
    <row r="960" spans="2:51" s="11" customFormat="1" ht="22.5" customHeight="1">
      <c r="B960" s="157"/>
      <c r="D960" s="155" t="s">
        <v>134</v>
      </c>
      <c r="E960" s="158" t="s">
        <v>3</v>
      </c>
      <c r="F960" s="159" t="s">
        <v>263</v>
      </c>
      <c r="H960" s="160" t="s">
        <v>3</v>
      </c>
      <c r="L960" s="178"/>
      <c r="M960" s="182"/>
      <c r="N960" s="183"/>
      <c r="O960" s="183"/>
      <c r="P960" s="183"/>
      <c r="Q960" s="183"/>
      <c r="R960" s="183"/>
      <c r="S960" s="183"/>
      <c r="T960" s="184"/>
      <c r="U960" s="14"/>
      <c r="V960" s="14"/>
      <c r="W960" s="14"/>
      <c r="AT960" s="160" t="s">
        <v>134</v>
      </c>
      <c r="AU960" s="160" t="s">
        <v>78</v>
      </c>
      <c r="AV960" s="11" t="s">
        <v>20</v>
      </c>
      <c r="AW960" s="11" t="s">
        <v>35</v>
      </c>
      <c r="AX960" s="11" t="s">
        <v>71</v>
      </c>
      <c r="AY960" s="160" t="s">
        <v>123</v>
      </c>
    </row>
    <row r="961" spans="2:51" s="12" customFormat="1" ht="22.5" customHeight="1">
      <c r="B961" s="164"/>
      <c r="D961" s="155" t="s">
        <v>134</v>
      </c>
      <c r="E961" s="165" t="s">
        <v>3</v>
      </c>
      <c r="F961" s="166" t="s">
        <v>538</v>
      </c>
      <c r="H961" s="167">
        <v>48.635</v>
      </c>
      <c r="L961" s="32"/>
      <c r="M961" s="150" t="s">
        <v>3</v>
      </c>
      <c r="N961" s="151" t="s">
        <v>42</v>
      </c>
      <c r="O961" s="152">
        <v>0.049</v>
      </c>
      <c r="P961" s="152">
        <f>O961*H974</f>
        <v>40.34199400000001</v>
      </c>
      <c r="Q961" s="152">
        <v>0</v>
      </c>
      <c r="R961" s="152">
        <f>Q961*H974</f>
        <v>0</v>
      </c>
      <c r="S961" s="152">
        <v>0</v>
      </c>
      <c r="T961" s="153">
        <f>S961*H974</f>
        <v>0</v>
      </c>
      <c r="U961" s="1"/>
      <c r="V961" s="1"/>
      <c r="W961" s="1"/>
      <c r="AT961" s="165" t="s">
        <v>134</v>
      </c>
      <c r="AU961" s="165" t="s">
        <v>78</v>
      </c>
      <c r="AV961" s="12" t="s">
        <v>78</v>
      </c>
      <c r="AW961" s="12" t="s">
        <v>35</v>
      </c>
      <c r="AX961" s="12" t="s">
        <v>71</v>
      </c>
      <c r="AY961" s="165" t="s">
        <v>123</v>
      </c>
    </row>
    <row r="962" spans="2:51" s="12" customFormat="1" ht="22.5" customHeight="1">
      <c r="B962" s="164"/>
      <c r="D962" s="155" t="s">
        <v>134</v>
      </c>
      <c r="E962" s="165" t="s">
        <v>3</v>
      </c>
      <c r="F962" s="166" t="s">
        <v>265</v>
      </c>
      <c r="H962" s="167">
        <v>9.38</v>
      </c>
      <c r="L962" s="32"/>
      <c r="M962" s="61"/>
      <c r="N962" s="33"/>
      <c r="O962" s="33"/>
      <c r="P962" s="33"/>
      <c r="Q962" s="33"/>
      <c r="R962" s="33"/>
      <c r="S962" s="33"/>
      <c r="T962" s="62"/>
      <c r="U962" s="1"/>
      <c r="V962" s="1"/>
      <c r="W962" s="1"/>
      <c r="AT962" s="165" t="s">
        <v>134</v>
      </c>
      <c r="AU962" s="165" t="s">
        <v>78</v>
      </c>
      <c r="AV962" s="12" t="s">
        <v>78</v>
      </c>
      <c r="AW962" s="12" t="s">
        <v>35</v>
      </c>
      <c r="AX962" s="12" t="s">
        <v>71</v>
      </c>
      <c r="AY962" s="165" t="s">
        <v>123</v>
      </c>
    </row>
    <row r="963" spans="2:51" s="12" customFormat="1" ht="22.5" customHeight="1">
      <c r="B963" s="164"/>
      <c r="D963" s="155" t="s">
        <v>134</v>
      </c>
      <c r="E963" s="165" t="s">
        <v>3</v>
      </c>
      <c r="F963" s="166" t="s">
        <v>266</v>
      </c>
      <c r="H963" s="167">
        <v>10.35</v>
      </c>
      <c r="L963" s="157"/>
      <c r="M963" s="161"/>
      <c r="N963" s="162"/>
      <c r="O963" s="162"/>
      <c r="P963" s="162"/>
      <c r="Q963" s="162"/>
      <c r="R963" s="162"/>
      <c r="S963" s="162"/>
      <c r="T963" s="163"/>
      <c r="U963" s="11"/>
      <c r="V963" s="11"/>
      <c r="W963" s="11"/>
      <c r="AT963" s="165" t="s">
        <v>134</v>
      </c>
      <c r="AU963" s="165" t="s">
        <v>78</v>
      </c>
      <c r="AV963" s="12" t="s">
        <v>78</v>
      </c>
      <c r="AW963" s="12" t="s">
        <v>35</v>
      </c>
      <c r="AX963" s="12" t="s">
        <v>71</v>
      </c>
      <c r="AY963" s="165" t="s">
        <v>123</v>
      </c>
    </row>
    <row r="964" spans="2:51" s="12" customFormat="1" ht="22.5" customHeight="1">
      <c r="B964" s="164"/>
      <c r="D964" s="155" t="s">
        <v>134</v>
      </c>
      <c r="E964" s="165" t="s">
        <v>3</v>
      </c>
      <c r="F964" s="166" t="s">
        <v>262</v>
      </c>
      <c r="H964" s="167">
        <v>1.8</v>
      </c>
      <c r="L964" s="157"/>
      <c r="M964" s="161"/>
      <c r="N964" s="162"/>
      <c r="O964" s="162"/>
      <c r="P964" s="162"/>
      <c r="Q964" s="162"/>
      <c r="R964" s="162"/>
      <c r="S964" s="162"/>
      <c r="T964" s="163"/>
      <c r="U964" s="11"/>
      <c r="V964" s="11"/>
      <c r="W964" s="11"/>
      <c r="AT964" s="165" t="s">
        <v>134</v>
      </c>
      <c r="AU964" s="165" t="s">
        <v>78</v>
      </c>
      <c r="AV964" s="12" t="s">
        <v>78</v>
      </c>
      <c r="AW964" s="12" t="s">
        <v>35</v>
      </c>
      <c r="AX964" s="12" t="s">
        <v>71</v>
      </c>
      <c r="AY964" s="165" t="s">
        <v>123</v>
      </c>
    </row>
    <row r="965" spans="2:51" s="11" customFormat="1" ht="22.5" customHeight="1">
      <c r="B965" s="157"/>
      <c r="D965" s="155" t="s">
        <v>134</v>
      </c>
      <c r="E965" s="158" t="s">
        <v>3</v>
      </c>
      <c r="F965" s="159" t="s">
        <v>267</v>
      </c>
      <c r="H965" s="160" t="s">
        <v>3</v>
      </c>
      <c r="L965" s="157"/>
      <c r="M965" s="161"/>
      <c r="N965" s="162"/>
      <c r="O965" s="162"/>
      <c r="P965" s="162"/>
      <c r="Q965" s="162"/>
      <c r="R965" s="162"/>
      <c r="S965" s="162"/>
      <c r="T965" s="163"/>
      <c r="AT965" s="160" t="s">
        <v>134</v>
      </c>
      <c r="AU965" s="160" t="s">
        <v>78</v>
      </c>
      <c r="AV965" s="11" t="s">
        <v>20</v>
      </c>
      <c r="AW965" s="11" t="s">
        <v>35</v>
      </c>
      <c r="AX965" s="11" t="s">
        <v>71</v>
      </c>
      <c r="AY965" s="160" t="s">
        <v>123</v>
      </c>
    </row>
    <row r="966" spans="2:51" s="11" customFormat="1" ht="22.5" customHeight="1">
      <c r="B966" s="157"/>
      <c r="D966" s="155" t="s">
        <v>134</v>
      </c>
      <c r="E966" s="158" t="s">
        <v>3</v>
      </c>
      <c r="F966" s="159" t="s">
        <v>246</v>
      </c>
      <c r="H966" s="160" t="s">
        <v>3</v>
      </c>
      <c r="L966" s="157"/>
      <c r="M966" s="161"/>
      <c r="N966" s="162"/>
      <c r="O966" s="162"/>
      <c r="P966" s="162"/>
      <c r="Q966" s="162"/>
      <c r="R966" s="162"/>
      <c r="S966" s="162"/>
      <c r="T966" s="163"/>
      <c r="AT966" s="160" t="s">
        <v>134</v>
      </c>
      <c r="AU966" s="160" t="s">
        <v>78</v>
      </c>
      <c r="AV966" s="11" t="s">
        <v>20</v>
      </c>
      <c r="AW966" s="11" t="s">
        <v>35</v>
      </c>
      <c r="AX966" s="11" t="s">
        <v>71</v>
      </c>
      <c r="AY966" s="160" t="s">
        <v>123</v>
      </c>
    </row>
    <row r="967" spans="2:51" s="12" customFormat="1" ht="22.5" customHeight="1">
      <c r="B967" s="164"/>
      <c r="D967" s="155" t="s">
        <v>134</v>
      </c>
      <c r="E967" s="165" t="s">
        <v>3</v>
      </c>
      <c r="F967" s="166" t="s">
        <v>539</v>
      </c>
      <c r="H967" s="167">
        <v>26.057</v>
      </c>
      <c r="L967" s="164"/>
      <c r="M967" s="168"/>
      <c r="N967" s="169"/>
      <c r="O967" s="169"/>
      <c r="P967" s="169"/>
      <c r="Q967" s="169"/>
      <c r="R967" s="169"/>
      <c r="S967" s="169"/>
      <c r="T967" s="170"/>
      <c r="AT967" s="165" t="s">
        <v>134</v>
      </c>
      <c r="AU967" s="165" t="s">
        <v>78</v>
      </c>
      <c r="AV967" s="12" t="s">
        <v>78</v>
      </c>
      <c r="AW967" s="12" t="s">
        <v>35</v>
      </c>
      <c r="AX967" s="12" t="s">
        <v>71</v>
      </c>
      <c r="AY967" s="165" t="s">
        <v>123</v>
      </c>
    </row>
    <row r="968" spans="2:51" s="11" customFormat="1" ht="22.5" customHeight="1">
      <c r="B968" s="157"/>
      <c r="D968" s="155" t="s">
        <v>134</v>
      </c>
      <c r="E968" s="158" t="s">
        <v>3</v>
      </c>
      <c r="F968" s="159" t="s">
        <v>250</v>
      </c>
      <c r="H968" s="160" t="s">
        <v>3</v>
      </c>
      <c r="L968" s="164"/>
      <c r="M968" s="168"/>
      <c r="N968" s="169"/>
      <c r="O968" s="169"/>
      <c r="P968" s="169"/>
      <c r="Q968" s="169"/>
      <c r="R968" s="169"/>
      <c r="S968" s="169"/>
      <c r="T968" s="170"/>
      <c r="U968" s="12"/>
      <c r="V968" s="12"/>
      <c r="W968" s="12"/>
      <c r="AT968" s="160" t="s">
        <v>134</v>
      </c>
      <c r="AU968" s="160" t="s">
        <v>78</v>
      </c>
      <c r="AV968" s="11" t="s">
        <v>20</v>
      </c>
      <c r="AW968" s="11" t="s">
        <v>35</v>
      </c>
      <c r="AX968" s="11" t="s">
        <v>71</v>
      </c>
      <c r="AY968" s="160" t="s">
        <v>123</v>
      </c>
    </row>
    <row r="969" spans="2:51" s="12" customFormat="1" ht="22.5" customHeight="1">
      <c r="B969" s="164"/>
      <c r="D969" s="155" t="s">
        <v>134</v>
      </c>
      <c r="E969" s="165" t="s">
        <v>3</v>
      </c>
      <c r="F969" s="166" t="s">
        <v>540</v>
      </c>
      <c r="H969" s="167">
        <v>132.841</v>
      </c>
      <c r="L969" s="164"/>
      <c r="M969" s="168"/>
      <c r="N969" s="169"/>
      <c r="O969" s="169"/>
      <c r="P969" s="169"/>
      <c r="Q969" s="169"/>
      <c r="R969" s="169"/>
      <c r="S969" s="169"/>
      <c r="T969" s="170"/>
      <c r="AT969" s="165" t="s">
        <v>134</v>
      </c>
      <c r="AU969" s="165" t="s">
        <v>78</v>
      </c>
      <c r="AV969" s="12" t="s">
        <v>78</v>
      </c>
      <c r="AW969" s="12" t="s">
        <v>35</v>
      </c>
      <c r="AX969" s="12" t="s">
        <v>71</v>
      </c>
      <c r="AY969" s="165" t="s">
        <v>123</v>
      </c>
    </row>
    <row r="970" spans="2:51" s="11" customFormat="1" ht="22.5" customHeight="1">
      <c r="B970" s="157"/>
      <c r="D970" s="155" t="s">
        <v>134</v>
      </c>
      <c r="E970" s="158" t="s">
        <v>3</v>
      </c>
      <c r="F970" s="159" t="s">
        <v>263</v>
      </c>
      <c r="H970" s="160" t="s">
        <v>3</v>
      </c>
      <c r="L970" s="157"/>
      <c r="M970" s="161"/>
      <c r="N970" s="162"/>
      <c r="O970" s="162"/>
      <c r="P970" s="162"/>
      <c r="Q970" s="162"/>
      <c r="R970" s="162"/>
      <c r="S970" s="162"/>
      <c r="T970" s="163"/>
      <c r="AT970" s="160" t="s">
        <v>134</v>
      </c>
      <c r="AU970" s="160" t="s">
        <v>78</v>
      </c>
      <c r="AV970" s="11" t="s">
        <v>20</v>
      </c>
      <c r="AW970" s="11" t="s">
        <v>35</v>
      </c>
      <c r="AX970" s="11" t="s">
        <v>71</v>
      </c>
      <c r="AY970" s="160" t="s">
        <v>123</v>
      </c>
    </row>
    <row r="971" spans="2:51" s="12" customFormat="1" ht="22.5" customHeight="1">
      <c r="B971" s="164"/>
      <c r="D971" s="155" t="s">
        <v>134</v>
      </c>
      <c r="E971" s="165" t="s">
        <v>3</v>
      </c>
      <c r="F971" s="166" t="s">
        <v>270</v>
      </c>
      <c r="H971" s="167">
        <v>59.926</v>
      </c>
      <c r="L971" s="164"/>
      <c r="M971" s="168"/>
      <c r="N971" s="169"/>
      <c r="O971" s="169"/>
      <c r="P971" s="169"/>
      <c r="Q971" s="169"/>
      <c r="R971" s="169"/>
      <c r="S971" s="169"/>
      <c r="T971" s="170"/>
      <c r="AT971" s="165" t="s">
        <v>134</v>
      </c>
      <c r="AU971" s="165" t="s">
        <v>78</v>
      </c>
      <c r="AV971" s="12" t="s">
        <v>78</v>
      </c>
      <c r="AW971" s="12" t="s">
        <v>35</v>
      </c>
      <c r="AX971" s="12" t="s">
        <v>71</v>
      </c>
      <c r="AY971" s="165" t="s">
        <v>123</v>
      </c>
    </row>
    <row r="972" spans="2:51" s="13" customFormat="1" ht="22.5" customHeight="1">
      <c r="B972" s="171"/>
      <c r="D972" s="155" t="s">
        <v>134</v>
      </c>
      <c r="E972" s="172" t="s">
        <v>3</v>
      </c>
      <c r="F972" s="173" t="s">
        <v>138</v>
      </c>
      <c r="H972" s="174">
        <v>823.306</v>
      </c>
      <c r="L972" s="164"/>
      <c r="M972" s="168"/>
      <c r="N972" s="169"/>
      <c r="O972" s="169"/>
      <c r="P972" s="169"/>
      <c r="Q972" s="169"/>
      <c r="R972" s="169"/>
      <c r="S972" s="169"/>
      <c r="T972" s="170"/>
      <c r="U972" s="12"/>
      <c r="V972" s="12"/>
      <c r="W972" s="12"/>
      <c r="AT972" s="172" t="s">
        <v>134</v>
      </c>
      <c r="AU972" s="172" t="s">
        <v>78</v>
      </c>
      <c r="AV972" s="13" t="s">
        <v>81</v>
      </c>
      <c r="AW972" s="13" t="s">
        <v>35</v>
      </c>
      <c r="AX972" s="13" t="s">
        <v>71</v>
      </c>
      <c r="AY972" s="172" t="s">
        <v>123</v>
      </c>
    </row>
    <row r="973" spans="2:51" s="14" customFormat="1" ht="22.5" customHeight="1">
      <c r="B973" s="178"/>
      <c r="D973" s="186" t="s">
        <v>134</v>
      </c>
      <c r="E973" s="187" t="s">
        <v>3</v>
      </c>
      <c r="F973" s="188" t="s">
        <v>139</v>
      </c>
      <c r="H973" s="189">
        <v>823.306</v>
      </c>
      <c r="L973" s="157"/>
      <c r="M973" s="161"/>
      <c r="N973" s="162"/>
      <c r="O973" s="162"/>
      <c r="P973" s="162"/>
      <c r="Q973" s="162"/>
      <c r="R973" s="162"/>
      <c r="S973" s="162"/>
      <c r="T973" s="163"/>
      <c r="U973" s="11"/>
      <c r="V973" s="11"/>
      <c r="W973" s="11"/>
      <c r="AT973" s="185" t="s">
        <v>134</v>
      </c>
      <c r="AU973" s="185" t="s">
        <v>78</v>
      </c>
      <c r="AV973" s="14" t="s">
        <v>130</v>
      </c>
      <c r="AW973" s="14" t="s">
        <v>35</v>
      </c>
      <c r="AX973" s="14" t="s">
        <v>20</v>
      </c>
      <c r="AY973" s="185" t="s">
        <v>123</v>
      </c>
    </row>
    <row r="974" spans="2:65" s="1" customFormat="1" ht="22.5" customHeight="1">
      <c r="B974" s="143"/>
      <c r="C974" s="144" t="s">
        <v>555</v>
      </c>
      <c r="D974" s="144" t="s">
        <v>125</v>
      </c>
      <c r="E974" s="145" t="s">
        <v>556</v>
      </c>
      <c r="F974" s="146" t="s">
        <v>557</v>
      </c>
      <c r="G974" s="147" t="s">
        <v>152</v>
      </c>
      <c r="H974" s="148">
        <v>823.306</v>
      </c>
      <c r="I974" s="149"/>
      <c r="J974" s="149"/>
      <c r="K974" s="146" t="s">
        <v>129</v>
      </c>
      <c r="L974" s="157"/>
      <c r="M974" s="161"/>
      <c r="N974" s="162"/>
      <c r="O974" s="162"/>
      <c r="P974" s="162"/>
      <c r="Q974" s="162"/>
      <c r="R974" s="162"/>
      <c r="S974" s="162"/>
      <c r="T974" s="163"/>
      <c r="U974" s="11"/>
      <c r="V974" s="11"/>
      <c r="W974" s="11"/>
      <c r="AR974" s="18" t="s">
        <v>130</v>
      </c>
      <c r="AT974" s="18" t="s">
        <v>125</v>
      </c>
      <c r="AU974" s="18" t="s">
        <v>78</v>
      </c>
      <c r="AY974" s="18" t="s">
        <v>123</v>
      </c>
      <c r="BE974" s="154">
        <f>IF(N961="základní",J974,0)</f>
        <v>0</v>
      </c>
      <c r="BF974" s="154">
        <f>IF(N961="snížená",J974,0)</f>
        <v>0</v>
      </c>
      <c r="BG974" s="154">
        <f>IF(N961="zákl. přenesená",J974,0)</f>
        <v>0</v>
      </c>
      <c r="BH974" s="154">
        <f>IF(N961="sníž. přenesená",J974,0)</f>
        <v>0</v>
      </c>
      <c r="BI974" s="154">
        <f>IF(N961="nulová",J974,0)</f>
        <v>0</v>
      </c>
      <c r="BJ974" s="18" t="s">
        <v>20</v>
      </c>
      <c r="BK974" s="154">
        <f>ROUND(I974*H974,2)</f>
        <v>0</v>
      </c>
      <c r="BL974" s="18" t="s">
        <v>130</v>
      </c>
      <c r="BM974" s="18" t="s">
        <v>558</v>
      </c>
    </row>
    <row r="975" spans="2:47" s="1" customFormat="1" ht="22.5" customHeight="1">
      <c r="B975" s="32"/>
      <c r="D975" s="155" t="s">
        <v>132</v>
      </c>
      <c r="F975" s="156" t="s">
        <v>559</v>
      </c>
      <c r="L975" s="164"/>
      <c r="M975" s="168"/>
      <c r="N975" s="169"/>
      <c r="O975" s="169"/>
      <c r="P975" s="169"/>
      <c r="Q975" s="169"/>
      <c r="R975" s="169"/>
      <c r="S975" s="169"/>
      <c r="T975" s="170"/>
      <c r="U975" s="12"/>
      <c r="V975" s="12"/>
      <c r="W975" s="12"/>
      <c r="AT975" s="18" t="s">
        <v>132</v>
      </c>
      <c r="AU975" s="18" t="s">
        <v>78</v>
      </c>
    </row>
    <row r="976" spans="2:51" s="11" customFormat="1" ht="22.5" customHeight="1">
      <c r="B976" s="157"/>
      <c r="D976" s="155" t="s">
        <v>134</v>
      </c>
      <c r="E976" s="158" t="s">
        <v>3</v>
      </c>
      <c r="F976" s="159" t="s">
        <v>560</v>
      </c>
      <c r="H976" s="160" t="s">
        <v>3</v>
      </c>
      <c r="L976" s="157"/>
      <c r="M976" s="161"/>
      <c r="N976" s="162"/>
      <c r="O976" s="162"/>
      <c r="P976" s="162"/>
      <c r="Q976" s="162"/>
      <c r="R976" s="162"/>
      <c r="S976" s="162"/>
      <c r="T976" s="163"/>
      <c r="AT976" s="160" t="s">
        <v>134</v>
      </c>
      <c r="AU976" s="160" t="s">
        <v>78</v>
      </c>
      <c r="AV976" s="11" t="s">
        <v>20</v>
      </c>
      <c r="AW976" s="11" t="s">
        <v>35</v>
      </c>
      <c r="AX976" s="11" t="s">
        <v>71</v>
      </c>
      <c r="AY976" s="160" t="s">
        <v>123</v>
      </c>
    </row>
    <row r="977" spans="2:51" s="11" customFormat="1" ht="22.5" customHeight="1">
      <c r="B977" s="157"/>
      <c r="D977" s="155" t="s">
        <v>134</v>
      </c>
      <c r="E977" s="158" t="s">
        <v>3</v>
      </c>
      <c r="F977" s="159" t="s">
        <v>203</v>
      </c>
      <c r="H977" s="160" t="s">
        <v>3</v>
      </c>
      <c r="L977" s="164"/>
      <c r="M977" s="168"/>
      <c r="N977" s="169"/>
      <c r="O977" s="169"/>
      <c r="P977" s="169"/>
      <c r="Q977" s="169"/>
      <c r="R977" s="169"/>
      <c r="S977" s="169"/>
      <c r="T977" s="170"/>
      <c r="U977" s="12"/>
      <c r="V977" s="12"/>
      <c r="W977" s="12"/>
      <c r="AT977" s="160" t="s">
        <v>134</v>
      </c>
      <c r="AU977" s="160" t="s">
        <v>78</v>
      </c>
      <c r="AV977" s="11" t="s">
        <v>20</v>
      </c>
      <c r="AW977" s="11" t="s">
        <v>35</v>
      </c>
      <c r="AX977" s="11" t="s">
        <v>71</v>
      </c>
      <c r="AY977" s="160" t="s">
        <v>123</v>
      </c>
    </row>
    <row r="978" spans="2:51" s="11" customFormat="1" ht="22.5" customHeight="1">
      <c r="B978" s="157"/>
      <c r="D978" s="155" t="s">
        <v>134</v>
      </c>
      <c r="E978" s="158" t="s">
        <v>3</v>
      </c>
      <c r="F978" s="159" t="s">
        <v>245</v>
      </c>
      <c r="H978" s="160" t="s">
        <v>3</v>
      </c>
      <c r="L978" s="157"/>
      <c r="M978" s="161"/>
      <c r="N978" s="162"/>
      <c r="O978" s="162"/>
      <c r="P978" s="162"/>
      <c r="Q978" s="162"/>
      <c r="R978" s="162"/>
      <c r="S978" s="162"/>
      <c r="T978" s="163"/>
      <c r="AT978" s="160" t="s">
        <v>134</v>
      </c>
      <c r="AU978" s="160" t="s">
        <v>78</v>
      </c>
      <c r="AV978" s="11" t="s">
        <v>20</v>
      </c>
      <c r="AW978" s="11" t="s">
        <v>35</v>
      </c>
      <c r="AX978" s="11" t="s">
        <v>71</v>
      </c>
      <c r="AY978" s="160" t="s">
        <v>123</v>
      </c>
    </row>
    <row r="979" spans="2:51" s="11" customFormat="1" ht="22.5" customHeight="1">
      <c r="B979" s="157"/>
      <c r="D979" s="155" t="s">
        <v>134</v>
      </c>
      <c r="E979" s="158" t="s">
        <v>3</v>
      </c>
      <c r="F979" s="159" t="s">
        <v>246</v>
      </c>
      <c r="H979" s="160" t="s">
        <v>3</v>
      </c>
      <c r="L979" s="157"/>
      <c r="M979" s="161"/>
      <c r="N979" s="162"/>
      <c r="O979" s="162"/>
      <c r="P979" s="162"/>
      <c r="Q979" s="162"/>
      <c r="R979" s="162"/>
      <c r="S979" s="162"/>
      <c r="T979" s="163"/>
      <c r="AT979" s="160" t="s">
        <v>134</v>
      </c>
      <c r="AU979" s="160" t="s">
        <v>78</v>
      </c>
      <c r="AV979" s="11" t="s">
        <v>20</v>
      </c>
      <c r="AW979" s="11" t="s">
        <v>35</v>
      </c>
      <c r="AX979" s="11" t="s">
        <v>71</v>
      </c>
      <c r="AY979" s="160" t="s">
        <v>123</v>
      </c>
    </row>
    <row r="980" spans="2:51" s="12" customFormat="1" ht="22.5" customHeight="1">
      <c r="B980" s="164"/>
      <c r="D980" s="155" t="s">
        <v>134</v>
      </c>
      <c r="E980" s="165" t="s">
        <v>3</v>
      </c>
      <c r="F980" s="166" t="s">
        <v>533</v>
      </c>
      <c r="H980" s="167">
        <v>88.395</v>
      </c>
      <c r="L980" s="164"/>
      <c r="M980" s="168"/>
      <c r="N980" s="169"/>
      <c r="O980" s="169"/>
      <c r="P980" s="169"/>
      <c r="Q980" s="169"/>
      <c r="R980" s="169"/>
      <c r="S980" s="169"/>
      <c r="T980" s="170"/>
      <c r="AT980" s="165" t="s">
        <v>134</v>
      </c>
      <c r="AU980" s="165" t="s">
        <v>78</v>
      </c>
      <c r="AV980" s="12" t="s">
        <v>78</v>
      </c>
      <c r="AW980" s="12" t="s">
        <v>35</v>
      </c>
      <c r="AX980" s="12" t="s">
        <v>71</v>
      </c>
      <c r="AY980" s="165" t="s">
        <v>123</v>
      </c>
    </row>
    <row r="981" spans="2:51" s="12" customFormat="1" ht="22.5" customHeight="1">
      <c r="B981" s="164"/>
      <c r="D981" s="155" t="s">
        <v>134</v>
      </c>
      <c r="E981" s="165" t="s">
        <v>3</v>
      </c>
      <c r="F981" s="166" t="s">
        <v>248</v>
      </c>
      <c r="H981" s="167">
        <v>18.33</v>
      </c>
      <c r="L981" s="164"/>
      <c r="M981" s="168"/>
      <c r="N981" s="169"/>
      <c r="O981" s="169"/>
      <c r="P981" s="169"/>
      <c r="Q981" s="169"/>
      <c r="R981" s="169"/>
      <c r="S981" s="169"/>
      <c r="T981" s="170"/>
      <c r="AT981" s="165" t="s">
        <v>134</v>
      </c>
      <c r="AU981" s="165" t="s">
        <v>78</v>
      </c>
      <c r="AV981" s="12" t="s">
        <v>78</v>
      </c>
      <c r="AW981" s="12" t="s">
        <v>35</v>
      </c>
      <c r="AX981" s="12" t="s">
        <v>71</v>
      </c>
      <c r="AY981" s="165" t="s">
        <v>123</v>
      </c>
    </row>
    <row r="982" spans="2:51" s="12" customFormat="1" ht="22.5" customHeight="1">
      <c r="B982" s="164"/>
      <c r="D982" s="155" t="s">
        <v>134</v>
      </c>
      <c r="E982" s="165" t="s">
        <v>3</v>
      </c>
      <c r="F982" s="166" t="s">
        <v>249</v>
      </c>
      <c r="H982" s="167">
        <v>9.28</v>
      </c>
      <c r="L982" s="164"/>
      <c r="M982" s="168"/>
      <c r="N982" s="169"/>
      <c r="O982" s="169"/>
      <c r="P982" s="169"/>
      <c r="Q982" s="169"/>
      <c r="R982" s="169"/>
      <c r="S982" s="169"/>
      <c r="T982" s="170"/>
      <c r="AT982" s="165" t="s">
        <v>134</v>
      </c>
      <c r="AU982" s="165" t="s">
        <v>78</v>
      </c>
      <c r="AV982" s="12" t="s">
        <v>78</v>
      </c>
      <c r="AW982" s="12" t="s">
        <v>35</v>
      </c>
      <c r="AX982" s="12" t="s">
        <v>71</v>
      </c>
      <c r="AY982" s="165" t="s">
        <v>123</v>
      </c>
    </row>
    <row r="983" spans="2:51" s="11" customFormat="1" ht="22.5" customHeight="1">
      <c r="B983" s="157"/>
      <c r="D983" s="155" t="s">
        <v>134</v>
      </c>
      <c r="E983" s="158" t="s">
        <v>3</v>
      </c>
      <c r="F983" s="159" t="s">
        <v>250</v>
      </c>
      <c r="H983" s="160" t="s">
        <v>3</v>
      </c>
      <c r="L983" s="157"/>
      <c r="M983" s="161"/>
      <c r="N983" s="162"/>
      <c r="O983" s="162"/>
      <c r="P983" s="162"/>
      <c r="Q983" s="162"/>
      <c r="R983" s="162"/>
      <c r="S983" s="162"/>
      <c r="T983" s="163"/>
      <c r="AT983" s="160" t="s">
        <v>134</v>
      </c>
      <c r="AU983" s="160" t="s">
        <v>78</v>
      </c>
      <c r="AV983" s="11" t="s">
        <v>20</v>
      </c>
      <c r="AW983" s="11" t="s">
        <v>35</v>
      </c>
      <c r="AX983" s="11" t="s">
        <v>71</v>
      </c>
      <c r="AY983" s="160" t="s">
        <v>123</v>
      </c>
    </row>
    <row r="984" spans="2:51" s="12" customFormat="1" ht="22.5" customHeight="1">
      <c r="B984" s="164"/>
      <c r="D984" s="155" t="s">
        <v>134</v>
      </c>
      <c r="E984" s="165" t="s">
        <v>3</v>
      </c>
      <c r="F984" s="166" t="s">
        <v>534</v>
      </c>
      <c r="H984" s="167">
        <v>41.748</v>
      </c>
      <c r="L984" s="164"/>
      <c r="M984" s="168"/>
      <c r="N984" s="169"/>
      <c r="O984" s="169"/>
      <c r="P984" s="169"/>
      <c r="Q984" s="169"/>
      <c r="R984" s="169"/>
      <c r="S984" s="169"/>
      <c r="T984" s="170"/>
      <c r="AT984" s="165" t="s">
        <v>134</v>
      </c>
      <c r="AU984" s="165" t="s">
        <v>78</v>
      </c>
      <c r="AV984" s="12" t="s">
        <v>78</v>
      </c>
      <c r="AW984" s="12" t="s">
        <v>35</v>
      </c>
      <c r="AX984" s="12" t="s">
        <v>71</v>
      </c>
      <c r="AY984" s="165" t="s">
        <v>123</v>
      </c>
    </row>
    <row r="985" spans="2:51" s="12" customFormat="1" ht="22.5" customHeight="1">
      <c r="B985" s="164"/>
      <c r="D985" s="155" t="s">
        <v>134</v>
      </c>
      <c r="E985" s="165" t="s">
        <v>3</v>
      </c>
      <c r="F985" s="166" t="s">
        <v>252</v>
      </c>
      <c r="H985" s="167">
        <v>8.99</v>
      </c>
      <c r="L985" s="164"/>
      <c r="M985" s="168"/>
      <c r="N985" s="169"/>
      <c r="O985" s="169"/>
      <c r="P985" s="169"/>
      <c r="Q985" s="169"/>
      <c r="R985" s="169"/>
      <c r="S985" s="169"/>
      <c r="T985" s="170"/>
      <c r="AT985" s="165" t="s">
        <v>134</v>
      </c>
      <c r="AU985" s="165" t="s">
        <v>78</v>
      </c>
      <c r="AV985" s="12" t="s">
        <v>78</v>
      </c>
      <c r="AW985" s="12" t="s">
        <v>35</v>
      </c>
      <c r="AX985" s="12" t="s">
        <v>71</v>
      </c>
      <c r="AY985" s="165" t="s">
        <v>123</v>
      </c>
    </row>
    <row r="986" spans="2:51" s="11" customFormat="1" ht="22.5" customHeight="1">
      <c r="B986" s="157"/>
      <c r="D986" s="155" t="s">
        <v>134</v>
      </c>
      <c r="E986" s="158" t="s">
        <v>3</v>
      </c>
      <c r="F986" s="159" t="s">
        <v>253</v>
      </c>
      <c r="H986" s="160" t="s">
        <v>3</v>
      </c>
      <c r="L986" s="164"/>
      <c r="M986" s="168"/>
      <c r="N986" s="169"/>
      <c r="O986" s="169"/>
      <c r="P986" s="169"/>
      <c r="Q986" s="169"/>
      <c r="R986" s="169"/>
      <c r="S986" s="169"/>
      <c r="T986" s="170"/>
      <c r="U986" s="12"/>
      <c r="V986" s="12"/>
      <c r="W986" s="12"/>
      <c r="AT986" s="160" t="s">
        <v>134</v>
      </c>
      <c r="AU986" s="160" t="s">
        <v>78</v>
      </c>
      <c r="AV986" s="11" t="s">
        <v>20</v>
      </c>
      <c r="AW986" s="11" t="s">
        <v>35</v>
      </c>
      <c r="AX986" s="11" t="s">
        <v>71</v>
      </c>
      <c r="AY986" s="160" t="s">
        <v>123</v>
      </c>
    </row>
    <row r="987" spans="2:51" s="11" customFormat="1" ht="22.5" customHeight="1">
      <c r="B987" s="157"/>
      <c r="D987" s="155" t="s">
        <v>134</v>
      </c>
      <c r="E987" s="158" t="s">
        <v>3</v>
      </c>
      <c r="F987" s="159" t="s">
        <v>246</v>
      </c>
      <c r="H987" s="160" t="s">
        <v>3</v>
      </c>
      <c r="L987" s="157"/>
      <c r="M987" s="161"/>
      <c r="N987" s="162"/>
      <c r="O987" s="162"/>
      <c r="P987" s="162"/>
      <c r="Q987" s="162"/>
      <c r="R987" s="162"/>
      <c r="S987" s="162"/>
      <c r="T987" s="163"/>
      <c r="AT987" s="160" t="s">
        <v>134</v>
      </c>
      <c r="AU987" s="160" t="s">
        <v>78</v>
      </c>
      <c r="AV987" s="11" t="s">
        <v>20</v>
      </c>
      <c r="AW987" s="11" t="s">
        <v>35</v>
      </c>
      <c r="AX987" s="11" t="s">
        <v>71</v>
      </c>
      <c r="AY987" s="160" t="s">
        <v>123</v>
      </c>
    </row>
    <row r="988" spans="2:51" s="12" customFormat="1" ht="22.5" customHeight="1">
      <c r="B988" s="164"/>
      <c r="D988" s="155" t="s">
        <v>134</v>
      </c>
      <c r="E988" s="165" t="s">
        <v>3</v>
      </c>
      <c r="F988" s="166" t="s">
        <v>535</v>
      </c>
      <c r="H988" s="167">
        <v>184.103</v>
      </c>
      <c r="L988" s="164"/>
      <c r="M988" s="168"/>
      <c r="N988" s="169"/>
      <c r="O988" s="169"/>
      <c r="P988" s="169"/>
      <c r="Q988" s="169"/>
      <c r="R988" s="169"/>
      <c r="S988" s="169"/>
      <c r="T988" s="170"/>
      <c r="AT988" s="165" t="s">
        <v>134</v>
      </c>
      <c r="AU988" s="165" t="s">
        <v>78</v>
      </c>
      <c r="AV988" s="12" t="s">
        <v>78</v>
      </c>
      <c r="AW988" s="12" t="s">
        <v>35</v>
      </c>
      <c r="AX988" s="12" t="s">
        <v>71</v>
      </c>
      <c r="AY988" s="165" t="s">
        <v>123</v>
      </c>
    </row>
    <row r="989" spans="2:51" s="11" customFormat="1" ht="22.5" customHeight="1">
      <c r="B989" s="157"/>
      <c r="D989" s="155" t="s">
        <v>134</v>
      </c>
      <c r="E989" s="158" t="s">
        <v>3</v>
      </c>
      <c r="F989" s="159" t="s">
        <v>250</v>
      </c>
      <c r="H989" s="160" t="s">
        <v>3</v>
      </c>
      <c r="L989" s="164"/>
      <c r="M989" s="168"/>
      <c r="N989" s="169"/>
      <c r="O989" s="169"/>
      <c r="P989" s="169"/>
      <c r="Q989" s="169"/>
      <c r="R989" s="169"/>
      <c r="S989" s="169"/>
      <c r="T989" s="170"/>
      <c r="U989" s="12"/>
      <c r="V989" s="12"/>
      <c r="W989" s="12"/>
      <c r="AT989" s="160" t="s">
        <v>134</v>
      </c>
      <c r="AU989" s="160" t="s">
        <v>78</v>
      </c>
      <c r="AV989" s="11" t="s">
        <v>20</v>
      </c>
      <c r="AW989" s="11" t="s">
        <v>35</v>
      </c>
      <c r="AX989" s="11" t="s">
        <v>71</v>
      </c>
      <c r="AY989" s="160" t="s">
        <v>123</v>
      </c>
    </row>
    <row r="990" spans="2:51" s="12" customFormat="1" ht="22.5" customHeight="1">
      <c r="B990" s="164"/>
      <c r="D990" s="155" t="s">
        <v>134</v>
      </c>
      <c r="E990" s="165" t="s">
        <v>3</v>
      </c>
      <c r="F990" s="166" t="s">
        <v>255</v>
      </c>
      <c r="H990" s="167">
        <v>22.592</v>
      </c>
      <c r="L990" s="164"/>
      <c r="M990" s="168"/>
      <c r="N990" s="169"/>
      <c r="O990" s="169"/>
      <c r="P990" s="169"/>
      <c r="Q990" s="169"/>
      <c r="R990" s="169"/>
      <c r="S990" s="169"/>
      <c r="T990" s="170"/>
      <c r="AT990" s="165" t="s">
        <v>134</v>
      </c>
      <c r="AU990" s="165" t="s">
        <v>78</v>
      </c>
      <c r="AV990" s="12" t="s">
        <v>78</v>
      </c>
      <c r="AW990" s="12" t="s">
        <v>35</v>
      </c>
      <c r="AX990" s="12" t="s">
        <v>71</v>
      </c>
      <c r="AY990" s="165" t="s">
        <v>123</v>
      </c>
    </row>
    <row r="991" spans="2:51" s="11" customFormat="1" ht="22.5" customHeight="1">
      <c r="B991" s="157"/>
      <c r="D991" s="155" t="s">
        <v>134</v>
      </c>
      <c r="E991" s="158" t="s">
        <v>3</v>
      </c>
      <c r="F991" s="159" t="s">
        <v>256</v>
      </c>
      <c r="H991" s="160" t="s">
        <v>3</v>
      </c>
      <c r="L991" s="164"/>
      <c r="M991" s="168"/>
      <c r="N991" s="169"/>
      <c r="O991" s="169"/>
      <c r="P991" s="169"/>
      <c r="Q991" s="169"/>
      <c r="R991" s="169"/>
      <c r="S991" s="169"/>
      <c r="T991" s="170"/>
      <c r="U991" s="12"/>
      <c r="V991" s="12"/>
      <c r="W991" s="12"/>
      <c r="AT991" s="160" t="s">
        <v>134</v>
      </c>
      <c r="AU991" s="160" t="s">
        <v>78</v>
      </c>
      <c r="AV991" s="11" t="s">
        <v>20</v>
      </c>
      <c r="AW991" s="11" t="s">
        <v>35</v>
      </c>
      <c r="AX991" s="11" t="s">
        <v>71</v>
      </c>
      <c r="AY991" s="160" t="s">
        <v>123</v>
      </c>
    </row>
    <row r="992" spans="2:51" s="11" customFormat="1" ht="22.5" customHeight="1">
      <c r="B992" s="157"/>
      <c r="D992" s="155" t="s">
        <v>134</v>
      </c>
      <c r="E992" s="158" t="s">
        <v>3</v>
      </c>
      <c r="F992" s="159" t="s">
        <v>246</v>
      </c>
      <c r="H992" s="160" t="s">
        <v>3</v>
      </c>
      <c r="L992" s="157"/>
      <c r="M992" s="161"/>
      <c r="N992" s="162"/>
      <c r="O992" s="162"/>
      <c r="P992" s="162"/>
      <c r="Q992" s="162"/>
      <c r="R992" s="162"/>
      <c r="S992" s="162"/>
      <c r="T992" s="163"/>
      <c r="AT992" s="160" t="s">
        <v>134</v>
      </c>
      <c r="AU992" s="160" t="s">
        <v>78</v>
      </c>
      <c r="AV992" s="11" t="s">
        <v>20</v>
      </c>
      <c r="AW992" s="11" t="s">
        <v>35</v>
      </c>
      <c r="AX992" s="11" t="s">
        <v>71</v>
      </c>
      <c r="AY992" s="160" t="s">
        <v>123</v>
      </c>
    </row>
    <row r="993" spans="2:51" s="12" customFormat="1" ht="22.5" customHeight="1">
      <c r="B993" s="164"/>
      <c r="D993" s="155" t="s">
        <v>134</v>
      </c>
      <c r="E993" s="165" t="s">
        <v>3</v>
      </c>
      <c r="F993" s="166" t="s">
        <v>536</v>
      </c>
      <c r="H993" s="167">
        <v>122.83</v>
      </c>
      <c r="L993" s="157"/>
      <c r="M993" s="161"/>
      <c r="N993" s="162"/>
      <c r="O993" s="162"/>
      <c r="P993" s="162"/>
      <c r="Q993" s="162"/>
      <c r="R993" s="162"/>
      <c r="S993" s="162"/>
      <c r="T993" s="163"/>
      <c r="U993" s="11"/>
      <c r="V993" s="11"/>
      <c r="W993" s="11"/>
      <c r="AT993" s="165" t="s">
        <v>134</v>
      </c>
      <c r="AU993" s="165" t="s">
        <v>78</v>
      </c>
      <c r="AV993" s="12" t="s">
        <v>78</v>
      </c>
      <c r="AW993" s="12" t="s">
        <v>35</v>
      </c>
      <c r="AX993" s="12" t="s">
        <v>71</v>
      </c>
      <c r="AY993" s="165" t="s">
        <v>123</v>
      </c>
    </row>
    <row r="994" spans="2:51" s="12" customFormat="1" ht="22.5" customHeight="1">
      <c r="B994" s="164"/>
      <c r="D994" s="155" t="s">
        <v>134</v>
      </c>
      <c r="E994" s="165" t="s">
        <v>3</v>
      </c>
      <c r="F994" s="166" t="s">
        <v>258</v>
      </c>
      <c r="H994" s="167">
        <v>8.65</v>
      </c>
      <c r="L994" s="164"/>
      <c r="M994" s="168"/>
      <c r="N994" s="169"/>
      <c r="O994" s="169"/>
      <c r="P994" s="169"/>
      <c r="Q994" s="169"/>
      <c r="R994" s="169"/>
      <c r="S994" s="169"/>
      <c r="T994" s="170"/>
      <c r="AT994" s="165" t="s">
        <v>134</v>
      </c>
      <c r="AU994" s="165" t="s">
        <v>78</v>
      </c>
      <c r="AV994" s="12" t="s">
        <v>78</v>
      </c>
      <c r="AW994" s="12" t="s">
        <v>35</v>
      </c>
      <c r="AX994" s="12" t="s">
        <v>71</v>
      </c>
      <c r="AY994" s="165" t="s">
        <v>123</v>
      </c>
    </row>
    <row r="995" spans="2:51" s="12" customFormat="1" ht="22.5" customHeight="1">
      <c r="B995" s="164"/>
      <c r="D995" s="155" t="s">
        <v>134</v>
      </c>
      <c r="E995" s="165" t="s">
        <v>3</v>
      </c>
      <c r="F995" s="166" t="s">
        <v>259</v>
      </c>
      <c r="H995" s="167">
        <v>17.385</v>
      </c>
      <c r="L995" s="157"/>
      <c r="M995" s="161"/>
      <c r="N995" s="162"/>
      <c r="O995" s="162"/>
      <c r="P995" s="162"/>
      <c r="Q995" s="162"/>
      <c r="R995" s="162"/>
      <c r="S995" s="162"/>
      <c r="T995" s="163"/>
      <c r="U995" s="11"/>
      <c r="V995" s="11"/>
      <c r="W995" s="11"/>
      <c r="AT995" s="165" t="s">
        <v>134</v>
      </c>
      <c r="AU995" s="165" t="s">
        <v>78</v>
      </c>
      <c r="AV995" s="12" t="s">
        <v>78</v>
      </c>
      <c r="AW995" s="12" t="s">
        <v>35</v>
      </c>
      <c r="AX995" s="12" t="s">
        <v>71</v>
      </c>
      <c r="AY995" s="165" t="s">
        <v>123</v>
      </c>
    </row>
    <row r="996" spans="2:51" s="11" customFormat="1" ht="22.5" customHeight="1">
      <c r="B996" s="157"/>
      <c r="D996" s="155" t="s">
        <v>134</v>
      </c>
      <c r="E996" s="158" t="s">
        <v>3</v>
      </c>
      <c r="F996" s="159" t="s">
        <v>250</v>
      </c>
      <c r="H996" s="160" t="s">
        <v>3</v>
      </c>
      <c r="L996" s="164"/>
      <c r="M996" s="168"/>
      <c r="N996" s="169"/>
      <c r="O996" s="169"/>
      <c r="P996" s="169"/>
      <c r="Q996" s="169"/>
      <c r="R996" s="169"/>
      <c r="S996" s="169"/>
      <c r="T996" s="170"/>
      <c r="U996" s="12"/>
      <c r="V996" s="12"/>
      <c r="W996" s="12"/>
      <c r="AT996" s="160" t="s">
        <v>134</v>
      </c>
      <c r="AU996" s="160" t="s">
        <v>78</v>
      </c>
      <c r="AV996" s="11" t="s">
        <v>20</v>
      </c>
      <c r="AW996" s="11" t="s">
        <v>35</v>
      </c>
      <c r="AX996" s="11" t="s">
        <v>71</v>
      </c>
      <c r="AY996" s="160" t="s">
        <v>123</v>
      </c>
    </row>
    <row r="997" spans="2:51" s="12" customFormat="1" ht="22.5" customHeight="1">
      <c r="B997" s="164"/>
      <c r="D997" s="155" t="s">
        <v>134</v>
      </c>
      <c r="E997" s="165" t="s">
        <v>3</v>
      </c>
      <c r="F997" s="166" t="s">
        <v>537</v>
      </c>
      <c r="H997" s="167">
        <v>9.514</v>
      </c>
      <c r="L997" s="157"/>
      <c r="M997" s="161"/>
      <c r="N997" s="162"/>
      <c r="O997" s="162"/>
      <c r="P997" s="162"/>
      <c r="Q997" s="162"/>
      <c r="R997" s="162"/>
      <c r="S997" s="162"/>
      <c r="T997" s="163"/>
      <c r="U997" s="11"/>
      <c r="V997" s="11"/>
      <c r="W997" s="11"/>
      <c r="AT997" s="165" t="s">
        <v>134</v>
      </c>
      <c r="AU997" s="165" t="s">
        <v>78</v>
      </c>
      <c r="AV997" s="12" t="s">
        <v>78</v>
      </c>
      <c r="AW997" s="12" t="s">
        <v>35</v>
      </c>
      <c r="AX997" s="12" t="s">
        <v>71</v>
      </c>
      <c r="AY997" s="165" t="s">
        <v>123</v>
      </c>
    </row>
    <row r="998" spans="2:51" s="12" customFormat="1" ht="22.5" customHeight="1">
      <c r="B998" s="164"/>
      <c r="D998" s="155" t="s">
        <v>134</v>
      </c>
      <c r="E998" s="165" t="s">
        <v>3</v>
      </c>
      <c r="F998" s="166" t="s">
        <v>261</v>
      </c>
      <c r="H998" s="167">
        <v>0.7</v>
      </c>
      <c r="L998" s="164"/>
      <c r="M998" s="168"/>
      <c r="N998" s="169"/>
      <c r="O998" s="169"/>
      <c r="P998" s="169"/>
      <c r="Q998" s="169"/>
      <c r="R998" s="169"/>
      <c r="S998" s="169"/>
      <c r="T998" s="170"/>
      <c r="AT998" s="165" t="s">
        <v>134</v>
      </c>
      <c r="AU998" s="165" t="s">
        <v>78</v>
      </c>
      <c r="AV998" s="12" t="s">
        <v>78</v>
      </c>
      <c r="AW998" s="12" t="s">
        <v>35</v>
      </c>
      <c r="AX998" s="12" t="s">
        <v>71</v>
      </c>
      <c r="AY998" s="165" t="s">
        <v>123</v>
      </c>
    </row>
    <row r="999" spans="2:51" s="12" customFormat="1" ht="22.5" customHeight="1">
      <c r="B999" s="164"/>
      <c r="D999" s="155" t="s">
        <v>134</v>
      </c>
      <c r="E999" s="165" t="s">
        <v>3</v>
      </c>
      <c r="F999" s="166" t="s">
        <v>262</v>
      </c>
      <c r="H999" s="167">
        <v>1.8</v>
      </c>
      <c r="L999" s="171"/>
      <c r="M999" s="175"/>
      <c r="N999" s="176"/>
      <c r="O999" s="176"/>
      <c r="P999" s="176"/>
      <c r="Q999" s="176"/>
      <c r="R999" s="176"/>
      <c r="S999" s="176"/>
      <c r="T999" s="177"/>
      <c r="U999" s="13"/>
      <c r="V999" s="13"/>
      <c r="W999" s="13"/>
      <c r="AT999" s="165" t="s">
        <v>134</v>
      </c>
      <c r="AU999" s="165" t="s">
        <v>78</v>
      </c>
      <c r="AV999" s="12" t="s">
        <v>78</v>
      </c>
      <c r="AW999" s="12" t="s">
        <v>35</v>
      </c>
      <c r="AX999" s="12" t="s">
        <v>71</v>
      </c>
      <c r="AY999" s="165" t="s">
        <v>123</v>
      </c>
    </row>
    <row r="1000" spans="2:51" s="11" customFormat="1" ht="22.5" customHeight="1">
      <c r="B1000" s="157"/>
      <c r="D1000" s="155" t="s">
        <v>134</v>
      </c>
      <c r="E1000" s="158" t="s">
        <v>3</v>
      </c>
      <c r="F1000" s="159" t="s">
        <v>263</v>
      </c>
      <c r="H1000" s="160" t="s">
        <v>3</v>
      </c>
      <c r="L1000" s="178"/>
      <c r="M1000" s="182"/>
      <c r="N1000" s="183"/>
      <c r="O1000" s="183"/>
      <c r="P1000" s="183"/>
      <c r="Q1000" s="183"/>
      <c r="R1000" s="183"/>
      <c r="S1000" s="183"/>
      <c r="T1000" s="184"/>
      <c r="U1000" s="14"/>
      <c r="V1000" s="14"/>
      <c r="W1000" s="14"/>
      <c r="AT1000" s="160" t="s">
        <v>134</v>
      </c>
      <c r="AU1000" s="160" t="s">
        <v>78</v>
      </c>
      <c r="AV1000" s="11" t="s">
        <v>20</v>
      </c>
      <c r="AW1000" s="11" t="s">
        <v>35</v>
      </c>
      <c r="AX1000" s="11" t="s">
        <v>71</v>
      </c>
      <c r="AY1000" s="160" t="s">
        <v>123</v>
      </c>
    </row>
    <row r="1001" spans="2:51" s="12" customFormat="1" ht="22.5" customHeight="1">
      <c r="B1001" s="164"/>
      <c r="D1001" s="155" t="s">
        <v>134</v>
      </c>
      <c r="E1001" s="165" t="s">
        <v>3</v>
      </c>
      <c r="F1001" s="166" t="s">
        <v>538</v>
      </c>
      <c r="H1001" s="167">
        <v>48.635</v>
      </c>
      <c r="L1001" s="32"/>
      <c r="M1001" s="150" t="s">
        <v>3</v>
      </c>
      <c r="N1001" s="151" t="s">
        <v>42</v>
      </c>
      <c r="O1001" s="152">
        <v>0</v>
      </c>
      <c r="P1001" s="152">
        <f>O1001*H1014</f>
        <v>0</v>
      </c>
      <c r="Q1001" s="152">
        <v>0</v>
      </c>
      <c r="R1001" s="152">
        <f>Q1001*H1014</f>
        <v>0</v>
      </c>
      <c r="S1001" s="152">
        <v>0</v>
      </c>
      <c r="T1001" s="153">
        <f>S1001*H1014</f>
        <v>0</v>
      </c>
      <c r="U1001" s="1"/>
      <c r="V1001" s="1"/>
      <c r="W1001" s="1"/>
      <c r="AT1001" s="165" t="s">
        <v>134</v>
      </c>
      <c r="AU1001" s="165" t="s">
        <v>78</v>
      </c>
      <c r="AV1001" s="12" t="s">
        <v>78</v>
      </c>
      <c r="AW1001" s="12" t="s">
        <v>35</v>
      </c>
      <c r="AX1001" s="12" t="s">
        <v>71</v>
      </c>
      <c r="AY1001" s="165" t="s">
        <v>123</v>
      </c>
    </row>
    <row r="1002" spans="2:51" s="12" customFormat="1" ht="22.5" customHeight="1">
      <c r="B1002" s="164"/>
      <c r="D1002" s="155" t="s">
        <v>134</v>
      </c>
      <c r="E1002" s="165" t="s">
        <v>3</v>
      </c>
      <c r="F1002" s="166" t="s">
        <v>265</v>
      </c>
      <c r="H1002" s="167">
        <v>9.38</v>
      </c>
      <c r="L1002" s="32"/>
      <c r="M1002" s="61"/>
      <c r="N1002" s="33"/>
      <c r="O1002" s="33"/>
      <c r="P1002" s="33"/>
      <c r="Q1002" s="33"/>
      <c r="R1002" s="33"/>
      <c r="S1002" s="33"/>
      <c r="T1002" s="62"/>
      <c r="U1002" s="1"/>
      <c r="V1002" s="1"/>
      <c r="W1002" s="1"/>
      <c r="AT1002" s="165" t="s">
        <v>134</v>
      </c>
      <c r="AU1002" s="165" t="s">
        <v>78</v>
      </c>
      <c r="AV1002" s="12" t="s">
        <v>78</v>
      </c>
      <c r="AW1002" s="12" t="s">
        <v>35</v>
      </c>
      <c r="AX1002" s="12" t="s">
        <v>71</v>
      </c>
      <c r="AY1002" s="165" t="s">
        <v>123</v>
      </c>
    </row>
    <row r="1003" spans="2:51" s="12" customFormat="1" ht="22.5" customHeight="1">
      <c r="B1003" s="164"/>
      <c r="D1003" s="155" t="s">
        <v>134</v>
      </c>
      <c r="E1003" s="165" t="s">
        <v>3</v>
      </c>
      <c r="F1003" s="166" t="s">
        <v>266</v>
      </c>
      <c r="H1003" s="167">
        <v>10.35</v>
      </c>
      <c r="L1003" s="157"/>
      <c r="M1003" s="161"/>
      <c r="N1003" s="162"/>
      <c r="O1003" s="162"/>
      <c r="P1003" s="162"/>
      <c r="Q1003" s="162"/>
      <c r="R1003" s="162"/>
      <c r="S1003" s="162"/>
      <c r="T1003" s="163"/>
      <c r="U1003" s="11"/>
      <c r="V1003" s="11"/>
      <c r="W1003" s="11"/>
      <c r="AT1003" s="165" t="s">
        <v>134</v>
      </c>
      <c r="AU1003" s="165" t="s">
        <v>78</v>
      </c>
      <c r="AV1003" s="12" t="s">
        <v>78</v>
      </c>
      <c r="AW1003" s="12" t="s">
        <v>35</v>
      </c>
      <c r="AX1003" s="12" t="s">
        <v>71</v>
      </c>
      <c r="AY1003" s="165" t="s">
        <v>123</v>
      </c>
    </row>
    <row r="1004" spans="2:51" s="12" customFormat="1" ht="22.5" customHeight="1">
      <c r="B1004" s="164"/>
      <c r="D1004" s="155" t="s">
        <v>134</v>
      </c>
      <c r="E1004" s="165" t="s">
        <v>3</v>
      </c>
      <c r="F1004" s="166" t="s">
        <v>262</v>
      </c>
      <c r="H1004" s="167">
        <v>1.8</v>
      </c>
      <c r="L1004" s="157"/>
      <c r="M1004" s="161"/>
      <c r="N1004" s="162"/>
      <c r="O1004" s="162"/>
      <c r="P1004" s="162"/>
      <c r="Q1004" s="162"/>
      <c r="R1004" s="162"/>
      <c r="S1004" s="162"/>
      <c r="T1004" s="163"/>
      <c r="U1004" s="11"/>
      <c r="V1004" s="11"/>
      <c r="W1004" s="11"/>
      <c r="AT1004" s="165" t="s">
        <v>134</v>
      </c>
      <c r="AU1004" s="165" t="s">
        <v>78</v>
      </c>
      <c r="AV1004" s="12" t="s">
        <v>78</v>
      </c>
      <c r="AW1004" s="12" t="s">
        <v>35</v>
      </c>
      <c r="AX1004" s="12" t="s">
        <v>71</v>
      </c>
      <c r="AY1004" s="165" t="s">
        <v>123</v>
      </c>
    </row>
    <row r="1005" spans="2:51" s="11" customFormat="1" ht="22.5" customHeight="1">
      <c r="B1005" s="157"/>
      <c r="D1005" s="155" t="s">
        <v>134</v>
      </c>
      <c r="E1005" s="158" t="s">
        <v>3</v>
      </c>
      <c r="F1005" s="159" t="s">
        <v>267</v>
      </c>
      <c r="H1005" s="160" t="s">
        <v>3</v>
      </c>
      <c r="L1005" s="164"/>
      <c r="M1005" s="168"/>
      <c r="N1005" s="169"/>
      <c r="O1005" s="169"/>
      <c r="P1005" s="169"/>
      <c r="Q1005" s="169"/>
      <c r="R1005" s="169"/>
      <c r="S1005" s="169"/>
      <c r="T1005" s="170"/>
      <c r="U1005" s="12"/>
      <c r="V1005" s="12"/>
      <c r="W1005" s="12"/>
      <c r="AT1005" s="160" t="s">
        <v>134</v>
      </c>
      <c r="AU1005" s="160" t="s">
        <v>78</v>
      </c>
      <c r="AV1005" s="11" t="s">
        <v>20</v>
      </c>
      <c r="AW1005" s="11" t="s">
        <v>35</v>
      </c>
      <c r="AX1005" s="11" t="s">
        <v>71</v>
      </c>
      <c r="AY1005" s="160" t="s">
        <v>123</v>
      </c>
    </row>
    <row r="1006" spans="2:51" s="11" customFormat="1" ht="22.5" customHeight="1">
      <c r="B1006" s="157"/>
      <c r="D1006" s="155" t="s">
        <v>134</v>
      </c>
      <c r="E1006" s="158" t="s">
        <v>3</v>
      </c>
      <c r="F1006" s="159" t="s">
        <v>246</v>
      </c>
      <c r="H1006" s="160" t="s">
        <v>3</v>
      </c>
      <c r="L1006" s="171"/>
      <c r="M1006" s="175"/>
      <c r="N1006" s="176"/>
      <c r="O1006" s="176"/>
      <c r="P1006" s="176"/>
      <c r="Q1006" s="176"/>
      <c r="R1006" s="176"/>
      <c r="S1006" s="176"/>
      <c r="T1006" s="177"/>
      <c r="U1006" s="13"/>
      <c r="V1006" s="13"/>
      <c r="W1006" s="13"/>
      <c r="AT1006" s="160" t="s">
        <v>134</v>
      </c>
      <c r="AU1006" s="160" t="s">
        <v>78</v>
      </c>
      <c r="AV1006" s="11" t="s">
        <v>20</v>
      </c>
      <c r="AW1006" s="11" t="s">
        <v>35</v>
      </c>
      <c r="AX1006" s="11" t="s">
        <v>71</v>
      </c>
      <c r="AY1006" s="160" t="s">
        <v>123</v>
      </c>
    </row>
    <row r="1007" spans="2:51" s="12" customFormat="1" ht="22.5" customHeight="1">
      <c r="B1007" s="164"/>
      <c r="D1007" s="155" t="s">
        <v>134</v>
      </c>
      <c r="E1007" s="165" t="s">
        <v>3</v>
      </c>
      <c r="F1007" s="166" t="s">
        <v>539</v>
      </c>
      <c r="H1007" s="167">
        <v>26.057</v>
      </c>
      <c r="L1007" s="178"/>
      <c r="M1007" s="182"/>
      <c r="N1007" s="183"/>
      <c r="O1007" s="183"/>
      <c r="P1007" s="183"/>
      <c r="Q1007" s="183"/>
      <c r="R1007" s="183"/>
      <c r="S1007" s="183"/>
      <c r="T1007" s="184"/>
      <c r="U1007" s="14"/>
      <c r="V1007" s="14"/>
      <c r="W1007" s="14"/>
      <c r="AT1007" s="165" t="s">
        <v>134</v>
      </c>
      <c r="AU1007" s="165" t="s">
        <v>78</v>
      </c>
      <c r="AV1007" s="12" t="s">
        <v>78</v>
      </c>
      <c r="AW1007" s="12" t="s">
        <v>35</v>
      </c>
      <c r="AX1007" s="12" t="s">
        <v>71</v>
      </c>
      <c r="AY1007" s="165" t="s">
        <v>123</v>
      </c>
    </row>
    <row r="1008" spans="2:51" s="11" customFormat="1" ht="22.5" customHeight="1">
      <c r="B1008" s="157"/>
      <c r="D1008" s="155" t="s">
        <v>134</v>
      </c>
      <c r="E1008" s="158" t="s">
        <v>3</v>
      </c>
      <c r="F1008" s="159" t="s">
        <v>250</v>
      </c>
      <c r="H1008" s="160" t="s">
        <v>3</v>
      </c>
      <c r="L1008" s="32"/>
      <c r="M1008" s="150" t="s">
        <v>3</v>
      </c>
      <c r="N1008" s="151" t="s">
        <v>42</v>
      </c>
      <c r="O1008" s="152">
        <v>0.033</v>
      </c>
      <c r="P1008" s="152">
        <f>O1008*H1021</f>
        <v>27.169098</v>
      </c>
      <c r="Q1008" s="152">
        <v>0</v>
      </c>
      <c r="R1008" s="152">
        <f>Q1008*H1021</f>
        <v>0</v>
      </c>
      <c r="S1008" s="152">
        <v>0</v>
      </c>
      <c r="T1008" s="153">
        <f>S1008*H1021</f>
        <v>0</v>
      </c>
      <c r="U1008" s="1"/>
      <c r="V1008" s="1"/>
      <c r="W1008" s="1"/>
      <c r="AT1008" s="160" t="s">
        <v>134</v>
      </c>
      <c r="AU1008" s="160" t="s">
        <v>78</v>
      </c>
      <c r="AV1008" s="11" t="s">
        <v>20</v>
      </c>
      <c r="AW1008" s="11" t="s">
        <v>35</v>
      </c>
      <c r="AX1008" s="11" t="s">
        <v>71</v>
      </c>
      <c r="AY1008" s="160" t="s">
        <v>123</v>
      </c>
    </row>
    <row r="1009" spans="2:51" s="12" customFormat="1" ht="22.5" customHeight="1">
      <c r="B1009" s="164"/>
      <c r="D1009" s="155" t="s">
        <v>134</v>
      </c>
      <c r="E1009" s="165" t="s">
        <v>3</v>
      </c>
      <c r="F1009" s="166" t="s">
        <v>540</v>
      </c>
      <c r="H1009" s="167">
        <v>132.841</v>
      </c>
      <c r="L1009" s="32"/>
      <c r="M1009" s="61"/>
      <c r="N1009" s="33"/>
      <c r="O1009" s="33"/>
      <c r="P1009" s="33"/>
      <c r="Q1009" s="33"/>
      <c r="R1009" s="33"/>
      <c r="S1009" s="33"/>
      <c r="T1009" s="62"/>
      <c r="U1009" s="1"/>
      <c r="V1009" s="1"/>
      <c r="W1009" s="1"/>
      <c r="AT1009" s="165" t="s">
        <v>134</v>
      </c>
      <c r="AU1009" s="165" t="s">
        <v>78</v>
      </c>
      <c r="AV1009" s="12" t="s">
        <v>78</v>
      </c>
      <c r="AW1009" s="12" t="s">
        <v>35</v>
      </c>
      <c r="AX1009" s="12" t="s">
        <v>71</v>
      </c>
      <c r="AY1009" s="165" t="s">
        <v>123</v>
      </c>
    </row>
    <row r="1010" spans="2:51" s="11" customFormat="1" ht="22.5" customHeight="1">
      <c r="B1010" s="157"/>
      <c r="D1010" s="155" t="s">
        <v>134</v>
      </c>
      <c r="E1010" s="158" t="s">
        <v>3</v>
      </c>
      <c r="F1010" s="159" t="s">
        <v>263</v>
      </c>
      <c r="H1010" s="160" t="s">
        <v>3</v>
      </c>
      <c r="L1010" s="157"/>
      <c r="M1010" s="161"/>
      <c r="N1010" s="162"/>
      <c r="O1010" s="162"/>
      <c r="P1010" s="162"/>
      <c r="Q1010" s="162"/>
      <c r="R1010" s="162"/>
      <c r="S1010" s="162"/>
      <c r="T1010" s="163"/>
      <c r="AT1010" s="160" t="s">
        <v>134</v>
      </c>
      <c r="AU1010" s="160" t="s">
        <v>78</v>
      </c>
      <c r="AV1010" s="11" t="s">
        <v>20</v>
      </c>
      <c r="AW1010" s="11" t="s">
        <v>35</v>
      </c>
      <c r="AX1010" s="11" t="s">
        <v>71</v>
      </c>
      <c r="AY1010" s="160" t="s">
        <v>123</v>
      </c>
    </row>
    <row r="1011" spans="2:51" s="12" customFormat="1" ht="22.5" customHeight="1">
      <c r="B1011" s="164"/>
      <c r="D1011" s="155" t="s">
        <v>134</v>
      </c>
      <c r="E1011" s="165" t="s">
        <v>3</v>
      </c>
      <c r="F1011" s="166" t="s">
        <v>270</v>
      </c>
      <c r="H1011" s="167">
        <v>59.926</v>
      </c>
      <c r="L1011" s="157"/>
      <c r="M1011" s="161"/>
      <c r="N1011" s="162"/>
      <c r="O1011" s="162"/>
      <c r="P1011" s="162"/>
      <c r="Q1011" s="162"/>
      <c r="R1011" s="162"/>
      <c r="S1011" s="162"/>
      <c r="T1011" s="163"/>
      <c r="U1011" s="11"/>
      <c r="V1011" s="11"/>
      <c r="W1011" s="11"/>
      <c r="AT1011" s="165" t="s">
        <v>134</v>
      </c>
      <c r="AU1011" s="165" t="s">
        <v>78</v>
      </c>
      <c r="AV1011" s="12" t="s">
        <v>78</v>
      </c>
      <c r="AW1011" s="12" t="s">
        <v>35</v>
      </c>
      <c r="AX1011" s="12" t="s">
        <v>71</v>
      </c>
      <c r="AY1011" s="165" t="s">
        <v>123</v>
      </c>
    </row>
    <row r="1012" spans="2:51" s="13" customFormat="1" ht="22.5" customHeight="1">
      <c r="B1012" s="171"/>
      <c r="D1012" s="155" t="s">
        <v>134</v>
      </c>
      <c r="E1012" s="172" t="s">
        <v>3</v>
      </c>
      <c r="F1012" s="173" t="s">
        <v>138</v>
      </c>
      <c r="H1012" s="174">
        <v>823.306</v>
      </c>
      <c r="L1012" s="157"/>
      <c r="M1012" s="161"/>
      <c r="N1012" s="162"/>
      <c r="O1012" s="162"/>
      <c r="P1012" s="162"/>
      <c r="Q1012" s="162"/>
      <c r="R1012" s="162"/>
      <c r="S1012" s="162"/>
      <c r="T1012" s="163"/>
      <c r="U1012" s="11"/>
      <c r="V1012" s="11"/>
      <c r="W1012" s="11"/>
      <c r="AT1012" s="172" t="s">
        <v>134</v>
      </c>
      <c r="AU1012" s="172" t="s">
        <v>78</v>
      </c>
      <c r="AV1012" s="13" t="s">
        <v>81</v>
      </c>
      <c r="AW1012" s="13" t="s">
        <v>35</v>
      </c>
      <c r="AX1012" s="13" t="s">
        <v>71</v>
      </c>
      <c r="AY1012" s="172" t="s">
        <v>123</v>
      </c>
    </row>
    <row r="1013" spans="2:51" s="14" customFormat="1" ht="22.5" customHeight="1">
      <c r="B1013" s="178"/>
      <c r="D1013" s="186" t="s">
        <v>134</v>
      </c>
      <c r="E1013" s="187" t="s">
        <v>3</v>
      </c>
      <c r="F1013" s="188" t="s">
        <v>139</v>
      </c>
      <c r="H1013" s="189">
        <v>823.306</v>
      </c>
      <c r="L1013" s="157"/>
      <c r="M1013" s="161"/>
      <c r="N1013" s="162"/>
      <c r="O1013" s="162"/>
      <c r="P1013" s="162"/>
      <c r="Q1013" s="162"/>
      <c r="R1013" s="162"/>
      <c r="S1013" s="162"/>
      <c r="T1013" s="163"/>
      <c r="U1013" s="11"/>
      <c r="V1013" s="11"/>
      <c r="W1013" s="11"/>
      <c r="AT1013" s="185" t="s">
        <v>134</v>
      </c>
      <c r="AU1013" s="185" t="s">
        <v>78</v>
      </c>
      <c r="AV1013" s="14" t="s">
        <v>130</v>
      </c>
      <c r="AW1013" s="14" t="s">
        <v>35</v>
      </c>
      <c r="AX1013" s="14" t="s">
        <v>20</v>
      </c>
      <c r="AY1013" s="185" t="s">
        <v>123</v>
      </c>
    </row>
    <row r="1014" spans="2:65" s="1" customFormat="1" ht="22.5" customHeight="1">
      <c r="B1014" s="143"/>
      <c r="C1014" s="144" t="s">
        <v>561</v>
      </c>
      <c r="D1014" s="144" t="s">
        <v>125</v>
      </c>
      <c r="E1014" s="145" t="s">
        <v>562</v>
      </c>
      <c r="F1014" s="146" t="s">
        <v>563</v>
      </c>
      <c r="G1014" s="147" t="s">
        <v>152</v>
      </c>
      <c r="H1014" s="148">
        <v>32932.24</v>
      </c>
      <c r="I1014" s="149"/>
      <c r="J1014" s="149"/>
      <c r="K1014" s="146" t="s">
        <v>129</v>
      </c>
      <c r="L1014" s="164"/>
      <c r="M1014" s="168"/>
      <c r="N1014" s="169"/>
      <c r="O1014" s="169"/>
      <c r="P1014" s="169"/>
      <c r="Q1014" s="169"/>
      <c r="R1014" s="169"/>
      <c r="S1014" s="169"/>
      <c r="T1014" s="170"/>
      <c r="U1014" s="12"/>
      <c r="V1014" s="12"/>
      <c r="W1014" s="12"/>
      <c r="AR1014" s="18" t="s">
        <v>130</v>
      </c>
      <c r="AT1014" s="18" t="s">
        <v>125</v>
      </c>
      <c r="AU1014" s="18" t="s">
        <v>78</v>
      </c>
      <c r="AY1014" s="18" t="s">
        <v>123</v>
      </c>
      <c r="BE1014" s="154">
        <f>IF(N1001="základní",J1014,0)</f>
        <v>0</v>
      </c>
      <c r="BF1014" s="154">
        <f>IF(N1001="snížená",J1014,0)</f>
        <v>0</v>
      </c>
      <c r="BG1014" s="154">
        <f>IF(N1001="zákl. přenesená",J1014,0)</f>
        <v>0</v>
      </c>
      <c r="BH1014" s="154">
        <f>IF(N1001="sníž. přenesená",J1014,0)</f>
        <v>0</v>
      </c>
      <c r="BI1014" s="154">
        <f>IF(N1001="nulová",J1014,0)</f>
        <v>0</v>
      </c>
      <c r="BJ1014" s="18" t="s">
        <v>20</v>
      </c>
      <c r="BK1014" s="154">
        <f>ROUND(I1014*H1014,2)</f>
        <v>0</v>
      </c>
      <c r="BL1014" s="18" t="s">
        <v>130</v>
      </c>
      <c r="BM1014" s="18" t="s">
        <v>564</v>
      </c>
    </row>
    <row r="1015" spans="2:47" s="1" customFormat="1" ht="22.5" customHeight="1">
      <c r="B1015" s="32"/>
      <c r="D1015" s="155" t="s">
        <v>132</v>
      </c>
      <c r="F1015" s="156" t="s">
        <v>565</v>
      </c>
      <c r="L1015" s="164"/>
      <c r="M1015" s="168"/>
      <c r="N1015" s="169"/>
      <c r="O1015" s="169"/>
      <c r="P1015" s="169"/>
      <c r="Q1015" s="169"/>
      <c r="R1015" s="169"/>
      <c r="S1015" s="169"/>
      <c r="T1015" s="170"/>
      <c r="U1015" s="12"/>
      <c r="V1015" s="12"/>
      <c r="W1015" s="12"/>
      <c r="AT1015" s="18" t="s">
        <v>132</v>
      </c>
      <c r="AU1015" s="18" t="s">
        <v>78</v>
      </c>
    </row>
    <row r="1016" spans="2:51" s="11" customFormat="1" ht="22.5" customHeight="1">
      <c r="B1016" s="157"/>
      <c r="D1016" s="155" t="s">
        <v>134</v>
      </c>
      <c r="E1016" s="158" t="s">
        <v>3</v>
      </c>
      <c r="F1016" s="159" t="s">
        <v>566</v>
      </c>
      <c r="H1016" s="160" t="s">
        <v>3</v>
      </c>
      <c r="L1016" s="164"/>
      <c r="M1016" s="168"/>
      <c r="N1016" s="169"/>
      <c r="O1016" s="169"/>
      <c r="P1016" s="169"/>
      <c r="Q1016" s="169"/>
      <c r="R1016" s="169"/>
      <c r="S1016" s="169"/>
      <c r="T1016" s="170"/>
      <c r="U1016" s="12"/>
      <c r="V1016" s="12"/>
      <c r="W1016" s="12"/>
      <c r="AT1016" s="160" t="s">
        <v>134</v>
      </c>
      <c r="AU1016" s="160" t="s">
        <v>78</v>
      </c>
      <c r="AV1016" s="11" t="s">
        <v>20</v>
      </c>
      <c r="AW1016" s="11" t="s">
        <v>35</v>
      </c>
      <c r="AX1016" s="11" t="s">
        <v>71</v>
      </c>
      <c r="AY1016" s="160" t="s">
        <v>123</v>
      </c>
    </row>
    <row r="1017" spans="2:51" s="11" customFormat="1" ht="22.5" customHeight="1">
      <c r="B1017" s="157"/>
      <c r="D1017" s="155" t="s">
        <v>134</v>
      </c>
      <c r="E1017" s="158" t="s">
        <v>3</v>
      </c>
      <c r="F1017" s="159" t="s">
        <v>547</v>
      </c>
      <c r="H1017" s="160" t="s">
        <v>3</v>
      </c>
      <c r="L1017" s="157"/>
      <c r="M1017" s="161"/>
      <c r="N1017" s="162"/>
      <c r="O1017" s="162"/>
      <c r="P1017" s="162"/>
      <c r="Q1017" s="162"/>
      <c r="R1017" s="162"/>
      <c r="S1017" s="162"/>
      <c r="T1017" s="163"/>
      <c r="AT1017" s="160" t="s">
        <v>134</v>
      </c>
      <c r="AU1017" s="160" t="s">
        <v>78</v>
      </c>
      <c r="AV1017" s="11" t="s">
        <v>20</v>
      </c>
      <c r="AW1017" s="11" t="s">
        <v>35</v>
      </c>
      <c r="AX1017" s="11" t="s">
        <v>71</v>
      </c>
      <c r="AY1017" s="160" t="s">
        <v>123</v>
      </c>
    </row>
    <row r="1018" spans="2:51" s="12" customFormat="1" ht="22.5" customHeight="1">
      <c r="B1018" s="164"/>
      <c r="D1018" s="155" t="s">
        <v>134</v>
      </c>
      <c r="E1018" s="165" t="s">
        <v>3</v>
      </c>
      <c r="F1018" s="166" t="s">
        <v>548</v>
      </c>
      <c r="H1018" s="167">
        <v>32932.24</v>
      </c>
      <c r="L1018" s="164"/>
      <c r="M1018" s="168"/>
      <c r="N1018" s="169"/>
      <c r="O1018" s="169"/>
      <c r="P1018" s="169"/>
      <c r="Q1018" s="169"/>
      <c r="R1018" s="169"/>
      <c r="S1018" s="169"/>
      <c r="T1018" s="170"/>
      <c r="AT1018" s="165" t="s">
        <v>134</v>
      </c>
      <c r="AU1018" s="165" t="s">
        <v>78</v>
      </c>
      <c r="AV1018" s="12" t="s">
        <v>78</v>
      </c>
      <c r="AW1018" s="12" t="s">
        <v>35</v>
      </c>
      <c r="AX1018" s="12" t="s">
        <v>71</v>
      </c>
      <c r="AY1018" s="165" t="s">
        <v>123</v>
      </c>
    </row>
    <row r="1019" spans="2:51" s="13" customFormat="1" ht="22.5" customHeight="1">
      <c r="B1019" s="171"/>
      <c r="D1019" s="155" t="s">
        <v>134</v>
      </c>
      <c r="E1019" s="172" t="s">
        <v>3</v>
      </c>
      <c r="F1019" s="173" t="s">
        <v>138</v>
      </c>
      <c r="H1019" s="174">
        <v>32932.24</v>
      </c>
      <c r="L1019" s="164"/>
      <c r="M1019" s="168"/>
      <c r="N1019" s="169"/>
      <c r="O1019" s="169"/>
      <c r="P1019" s="169"/>
      <c r="Q1019" s="169"/>
      <c r="R1019" s="169"/>
      <c r="S1019" s="169"/>
      <c r="T1019" s="170"/>
      <c r="U1019" s="12"/>
      <c r="V1019" s="12"/>
      <c r="W1019" s="12"/>
      <c r="AT1019" s="172" t="s">
        <v>134</v>
      </c>
      <c r="AU1019" s="172" t="s">
        <v>78</v>
      </c>
      <c r="AV1019" s="13" t="s">
        <v>81</v>
      </c>
      <c r="AW1019" s="13" t="s">
        <v>35</v>
      </c>
      <c r="AX1019" s="13" t="s">
        <v>71</v>
      </c>
      <c r="AY1019" s="172" t="s">
        <v>123</v>
      </c>
    </row>
    <row r="1020" spans="2:51" s="14" customFormat="1" ht="22.5" customHeight="1">
      <c r="B1020" s="178"/>
      <c r="D1020" s="186" t="s">
        <v>134</v>
      </c>
      <c r="E1020" s="187" t="s">
        <v>3</v>
      </c>
      <c r="F1020" s="188" t="s">
        <v>139</v>
      </c>
      <c r="H1020" s="189">
        <v>32932.24</v>
      </c>
      <c r="L1020" s="157"/>
      <c r="M1020" s="161"/>
      <c r="N1020" s="162"/>
      <c r="O1020" s="162"/>
      <c r="P1020" s="162"/>
      <c r="Q1020" s="162"/>
      <c r="R1020" s="162"/>
      <c r="S1020" s="162"/>
      <c r="T1020" s="163"/>
      <c r="U1020" s="11"/>
      <c r="V1020" s="11"/>
      <c r="W1020" s="11"/>
      <c r="AT1020" s="185" t="s">
        <v>134</v>
      </c>
      <c r="AU1020" s="185" t="s">
        <v>78</v>
      </c>
      <c r="AV1020" s="14" t="s">
        <v>130</v>
      </c>
      <c r="AW1020" s="14" t="s">
        <v>35</v>
      </c>
      <c r="AX1020" s="14" t="s">
        <v>20</v>
      </c>
      <c r="AY1020" s="185" t="s">
        <v>123</v>
      </c>
    </row>
    <row r="1021" spans="2:65" s="1" customFormat="1" ht="22.5" customHeight="1">
      <c r="B1021" s="143"/>
      <c r="C1021" s="144" t="s">
        <v>567</v>
      </c>
      <c r="D1021" s="144" t="s">
        <v>125</v>
      </c>
      <c r="E1021" s="145" t="s">
        <v>568</v>
      </c>
      <c r="F1021" s="146" t="s">
        <v>569</v>
      </c>
      <c r="G1021" s="147" t="s">
        <v>152</v>
      </c>
      <c r="H1021" s="148">
        <v>823.306</v>
      </c>
      <c r="I1021" s="149"/>
      <c r="J1021" s="149"/>
      <c r="K1021" s="146" t="s">
        <v>129</v>
      </c>
      <c r="L1021" s="157"/>
      <c r="M1021" s="161"/>
      <c r="N1021" s="162"/>
      <c r="O1021" s="162"/>
      <c r="P1021" s="162"/>
      <c r="Q1021" s="162"/>
      <c r="R1021" s="162"/>
      <c r="S1021" s="162"/>
      <c r="T1021" s="163"/>
      <c r="U1021" s="11"/>
      <c r="V1021" s="11"/>
      <c r="W1021" s="11"/>
      <c r="AR1021" s="18" t="s">
        <v>130</v>
      </c>
      <c r="AT1021" s="18" t="s">
        <v>125</v>
      </c>
      <c r="AU1021" s="18" t="s">
        <v>78</v>
      </c>
      <c r="AY1021" s="18" t="s">
        <v>123</v>
      </c>
      <c r="BE1021" s="154">
        <f>IF(N1008="základní",J1021,0)</f>
        <v>0</v>
      </c>
      <c r="BF1021" s="154">
        <f>IF(N1008="snížená",J1021,0)</f>
        <v>0</v>
      </c>
      <c r="BG1021" s="154">
        <f>IF(N1008="zákl. přenesená",J1021,0)</f>
        <v>0</v>
      </c>
      <c r="BH1021" s="154">
        <f>IF(N1008="sníž. přenesená",J1021,0)</f>
        <v>0</v>
      </c>
      <c r="BI1021" s="154">
        <f>IF(N1008="nulová",J1021,0)</f>
        <v>0</v>
      </c>
      <c r="BJ1021" s="18" t="s">
        <v>20</v>
      </c>
      <c r="BK1021" s="154">
        <f>ROUND(I1021*H1021,2)</f>
        <v>0</v>
      </c>
      <c r="BL1021" s="18" t="s">
        <v>130</v>
      </c>
      <c r="BM1021" s="18" t="s">
        <v>570</v>
      </c>
    </row>
    <row r="1022" spans="2:47" s="1" customFormat="1" ht="22.5" customHeight="1">
      <c r="B1022" s="32"/>
      <c r="D1022" s="155" t="s">
        <v>132</v>
      </c>
      <c r="F1022" s="156" t="s">
        <v>571</v>
      </c>
      <c r="L1022" s="164"/>
      <c r="M1022" s="168"/>
      <c r="N1022" s="169"/>
      <c r="O1022" s="169"/>
      <c r="P1022" s="169"/>
      <c r="Q1022" s="169"/>
      <c r="R1022" s="169"/>
      <c r="S1022" s="169"/>
      <c r="T1022" s="170"/>
      <c r="U1022" s="12"/>
      <c r="V1022" s="12"/>
      <c r="W1022" s="12"/>
      <c r="AT1022" s="18" t="s">
        <v>132</v>
      </c>
      <c r="AU1022" s="18" t="s">
        <v>78</v>
      </c>
    </row>
    <row r="1023" spans="2:51" s="11" customFormat="1" ht="22.5" customHeight="1">
      <c r="B1023" s="157"/>
      <c r="D1023" s="155" t="s">
        <v>134</v>
      </c>
      <c r="E1023" s="158" t="s">
        <v>3</v>
      </c>
      <c r="F1023" s="159" t="s">
        <v>572</v>
      </c>
      <c r="H1023" s="160" t="s">
        <v>3</v>
      </c>
      <c r="L1023" s="157"/>
      <c r="M1023" s="161"/>
      <c r="N1023" s="162"/>
      <c r="O1023" s="162"/>
      <c r="P1023" s="162"/>
      <c r="Q1023" s="162"/>
      <c r="R1023" s="162"/>
      <c r="S1023" s="162"/>
      <c r="T1023" s="163"/>
      <c r="AT1023" s="160" t="s">
        <v>134</v>
      </c>
      <c r="AU1023" s="160" t="s">
        <v>78</v>
      </c>
      <c r="AV1023" s="11" t="s">
        <v>20</v>
      </c>
      <c r="AW1023" s="11" t="s">
        <v>35</v>
      </c>
      <c r="AX1023" s="11" t="s">
        <v>71</v>
      </c>
      <c r="AY1023" s="160" t="s">
        <v>123</v>
      </c>
    </row>
    <row r="1024" spans="2:51" s="11" customFormat="1" ht="22.5" customHeight="1">
      <c r="B1024" s="157"/>
      <c r="D1024" s="155" t="s">
        <v>134</v>
      </c>
      <c r="E1024" s="158" t="s">
        <v>3</v>
      </c>
      <c r="F1024" s="159" t="s">
        <v>203</v>
      </c>
      <c r="H1024" s="160" t="s">
        <v>3</v>
      </c>
      <c r="L1024" s="164"/>
      <c r="M1024" s="168"/>
      <c r="N1024" s="169"/>
      <c r="O1024" s="169"/>
      <c r="P1024" s="169"/>
      <c r="Q1024" s="169"/>
      <c r="R1024" s="169"/>
      <c r="S1024" s="169"/>
      <c r="T1024" s="170"/>
      <c r="U1024" s="12"/>
      <c r="V1024" s="12"/>
      <c r="W1024" s="12"/>
      <c r="AT1024" s="160" t="s">
        <v>134</v>
      </c>
      <c r="AU1024" s="160" t="s">
        <v>78</v>
      </c>
      <c r="AV1024" s="11" t="s">
        <v>20</v>
      </c>
      <c r="AW1024" s="11" t="s">
        <v>35</v>
      </c>
      <c r="AX1024" s="11" t="s">
        <v>71</v>
      </c>
      <c r="AY1024" s="160" t="s">
        <v>123</v>
      </c>
    </row>
    <row r="1025" spans="2:51" s="11" customFormat="1" ht="22.5" customHeight="1">
      <c r="B1025" s="157"/>
      <c r="D1025" s="155" t="s">
        <v>134</v>
      </c>
      <c r="E1025" s="158" t="s">
        <v>3</v>
      </c>
      <c r="F1025" s="159" t="s">
        <v>245</v>
      </c>
      <c r="H1025" s="160" t="s">
        <v>3</v>
      </c>
      <c r="L1025" s="157"/>
      <c r="M1025" s="161"/>
      <c r="N1025" s="162"/>
      <c r="O1025" s="162"/>
      <c r="P1025" s="162"/>
      <c r="Q1025" s="162"/>
      <c r="R1025" s="162"/>
      <c r="S1025" s="162"/>
      <c r="T1025" s="163"/>
      <c r="AT1025" s="160" t="s">
        <v>134</v>
      </c>
      <c r="AU1025" s="160" t="s">
        <v>78</v>
      </c>
      <c r="AV1025" s="11" t="s">
        <v>20</v>
      </c>
      <c r="AW1025" s="11" t="s">
        <v>35</v>
      </c>
      <c r="AX1025" s="11" t="s">
        <v>71</v>
      </c>
      <c r="AY1025" s="160" t="s">
        <v>123</v>
      </c>
    </row>
    <row r="1026" spans="2:51" s="11" customFormat="1" ht="22.5" customHeight="1">
      <c r="B1026" s="157"/>
      <c r="D1026" s="155" t="s">
        <v>134</v>
      </c>
      <c r="E1026" s="158" t="s">
        <v>3</v>
      </c>
      <c r="F1026" s="159" t="s">
        <v>246</v>
      </c>
      <c r="H1026" s="160" t="s">
        <v>3</v>
      </c>
      <c r="L1026" s="157"/>
      <c r="M1026" s="161"/>
      <c r="N1026" s="162"/>
      <c r="O1026" s="162"/>
      <c r="P1026" s="162"/>
      <c r="Q1026" s="162"/>
      <c r="R1026" s="162"/>
      <c r="S1026" s="162"/>
      <c r="T1026" s="163"/>
      <c r="AT1026" s="160" t="s">
        <v>134</v>
      </c>
      <c r="AU1026" s="160" t="s">
        <v>78</v>
      </c>
      <c r="AV1026" s="11" t="s">
        <v>20</v>
      </c>
      <c r="AW1026" s="11" t="s">
        <v>35</v>
      </c>
      <c r="AX1026" s="11" t="s">
        <v>71</v>
      </c>
      <c r="AY1026" s="160" t="s">
        <v>123</v>
      </c>
    </row>
    <row r="1027" spans="2:51" s="12" customFormat="1" ht="22.5" customHeight="1">
      <c r="B1027" s="164"/>
      <c r="D1027" s="155" t="s">
        <v>134</v>
      </c>
      <c r="E1027" s="165" t="s">
        <v>3</v>
      </c>
      <c r="F1027" s="166" t="s">
        <v>533</v>
      </c>
      <c r="H1027" s="167">
        <v>88.395</v>
      </c>
      <c r="L1027" s="164"/>
      <c r="M1027" s="168"/>
      <c r="N1027" s="169"/>
      <c r="O1027" s="169"/>
      <c r="P1027" s="169"/>
      <c r="Q1027" s="169"/>
      <c r="R1027" s="169"/>
      <c r="S1027" s="169"/>
      <c r="T1027" s="170"/>
      <c r="AT1027" s="165" t="s">
        <v>134</v>
      </c>
      <c r="AU1027" s="165" t="s">
        <v>78</v>
      </c>
      <c r="AV1027" s="12" t="s">
        <v>78</v>
      </c>
      <c r="AW1027" s="12" t="s">
        <v>35</v>
      </c>
      <c r="AX1027" s="12" t="s">
        <v>71</v>
      </c>
      <c r="AY1027" s="165" t="s">
        <v>123</v>
      </c>
    </row>
    <row r="1028" spans="2:51" s="12" customFormat="1" ht="22.5" customHeight="1">
      <c r="B1028" s="164"/>
      <c r="D1028" s="155" t="s">
        <v>134</v>
      </c>
      <c r="E1028" s="165" t="s">
        <v>3</v>
      </c>
      <c r="F1028" s="166" t="s">
        <v>248</v>
      </c>
      <c r="H1028" s="167">
        <v>18.33</v>
      </c>
      <c r="L1028" s="164"/>
      <c r="M1028" s="168"/>
      <c r="N1028" s="169"/>
      <c r="O1028" s="169"/>
      <c r="P1028" s="169"/>
      <c r="Q1028" s="169"/>
      <c r="R1028" s="169"/>
      <c r="S1028" s="169"/>
      <c r="T1028" s="170"/>
      <c r="AT1028" s="165" t="s">
        <v>134</v>
      </c>
      <c r="AU1028" s="165" t="s">
        <v>78</v>
      </c>
      <c r="AV1028" s="12" t="s">
        <v>78</v>
      </c>
      <c r="AW1028" s="12" t="s">
        <v>35</v>
      </c>
      <c r="AX1028" s="12" t="s">
        <v>71</v>
      </c>
      <c r="AY1028" s="165" t="s">
        <v>123</v>
      </c>
    </row>
    <row r="1029" spans="2:51" s="12" customFormat="1" ht="22.5" customHeight="1">
      <c r="B1029" s="164"/>
      <c r="D1029" s="155" t="s">
        <v>134</v>
      </c>
      <c r="E1029" s="165" t="s">
        <v>3</v>
      </c>
      <c r="F1029" s="166" t="s">
        <v>249</v>
      </c>
      <c r="H1029" s="167">
        <v>9.28</v>
      </c>
      <c r="L1029" s="164"/>
      <c r="M1029" s="168"/>
      <c r="N1029" s="169"/>
      <c r="O1029" s="169"/>
      <c r="P1029" s="169"/>
      <c r="Q1029" s="169"/>
      <c r="R1029" s="169"/>
      <c r="S1029" s="169"/>
      <c r="T1029" s="170"/>
      <c r="AT1029" s="165" t="s">
        <v>134</v>
      </c>
      <c r="AU1029" s="165" t="s">
        <v>78</v>
      </c>
      <c r="AV1029" s="12" t="s">
        <v>78</v>
      </c>
      <c r="AW1029" s="12" t="s">
        <v>35</v>
      </c>
      <c r="AX1029" s="12" t="s">
        <v>71</v>
      </c>
      <c r="AY1029" s="165" t="s">
        <v>123</v>
      </c>
    </row>
    <row r="1030" spans="2:51" s="11" customFormat="1" ht="22.5" customHeight="1">
      <c r="B1030" s="157"/>
      <c r="D1030" s="155" t="s">
        <v>134</v>
      </c>
      <c r="E1030" s="158" t="s">
        <v>3</v>
      </c>
      <c r="F1030" s="159" t="s">
        <v>250</v>
      </c>
      <c r="H1030" s="160" t="s">
        <v>3</v>
      </c>
      <c r="L1030" s="157"/>
      <c r="M1030" s="161"/>
      <c r="N1030" s="162"/>
      <c r="O1030" s="162"/>
      <c r="P1030" s="162"/>
      <c r="Q1030" s="162"/>
      <c r="R1030" s="162"/>
      <c r="S1030" s="162"/>
      <c r="T1030" s="163"/>
      <c r="AT1030" s="160" t="s">
        <v>134</v>
      </c>
      <c r="AU1030" s="160" t="s">
        <v>78</v>
      </c>
      <c r="AV1030" s="11" t="s">
        <v>20</v>
      </c>
      <c r="AW1030" s="11" t="s">
        <v>35</v>
      </c>
      <c r="AX1030" s="11" t="s">
        <v>71</v>
      </c>
      <c r="AY1030" s="160" t="s">
        <v>123</v>
      </c>
    </row>
    <row r="1031" spans="2:51" s="12" customFormat="1" ht="22.5" customHeight="1">
      <c r="B1031" s="164"/>
      <c r="D1031" s="155" t="s">
        <v>134</v>
      </c>
      <c r="E1031" s="165" t="s">
        <v>3</v>
      </c>
      <c r="F1031" s="166" t="s">
        <v>534</v>
      </c>
      <c r="H1031" s="167">
        <v>41.748</v>
      </c>
      <c r="L1031" s="164"/>
      <c r="M1031" s="168"/>
      <c r="N1031" s="169"/>
      <c r="O1031" s="169"/>
      <c r="P1031" s="169"/>
      <c r="Q1031" s="169"/>
      <c r="R1031" s="169"/>
      <c r="S1031" s="169"/>
      <c r="T1031" s="170"/>
      <c r="AT1031" s="165" t="s">
        <v>134</v>
      </c>
      <c r="AU1031" s="165" t="s">
        <v>78</v>
      </c>
      <c r="AV1031" s="12" t="s">
        <v>78</v>
      </c>
      <c r="AW1031" s="12" t="s">
        <v>35</v>
      </c>
      <c r="AX1031" s="12" t="s">
        <v>71</v>
      </c>
      <c r="AY1031" s="165" t="s">
        <v>123</v>
      </c>
    </row>
    <row r="1032" spans="2:51" s="12" customFormat="1" ht="22.5" customHeight="1">
      <c r="B1032" s="164"/>
      <c r="D1032" s="155" t="s">
        <v>134</v>
      </c>
      <c r="E1032" s="165" t="s">
        <v>3</v>
      </c>
      <c r="F1032" s="166" t="s">
        <v>252</v>
      </c>
      <c r="H1032" s="167">
        <v>8.99</v>
      </c>
      <c r="L1032" s="164"/>
      <c r="M1032" s="168"/>
      <c r="N1032" s="169"/>
      <c r="O1032" s="169"/>
      <c r="P1032" s="169"/>
      <c r="Q1032" s="169"/>
      <c r="R1032" s="169"/>
      <c r="S1032" s="169"/>
      <c r="T1032" s="170"/>
      <c r="AT1032" s="165" t="s">
        <v>134</v>
      </c>
      <c r="AU1032" s="165" t="s">
        <v>78</v>
      </c>
      <c r="AV1032" s="12" t="s">
        <v>78</v>
      </c>
      <c r="AW1032" s="12" t="s">
        <v>35</v>
      </c>
      <c r="AX1032" s="12" t="s">
        <v>71</v>
      </c>
      <c r="AY1032" s="165" t="s">
        <v>123</v>
      </c>
    </row>
    <row r="1033" spans="2:51" s="11" customFormat="1" ht="22.5" customHeight="1">
      <c r="B1033" s="157"/>
      <c r="D1033" s="155" t="s">
        <v>134</v>
      </c>
      <c r="E1033" s="158" t="s">
        <v>3</v>
      </c>
      <c r="F1033" s="159" t="s">
        <v>253</v>
      </c>
      <c r="H1033" s="160" t="s">
        <v>3</v>
      </c>
      <c r="L1033" s="164"/>
      <c r="M1033" s="168"/>
      <c r="N1033" s="169"/>
      <c r="O1033" s="169"/>
      <c r="P1033" s="169"/>
      <c r="Q1033" s="169"/>
      <c r="R1033" s="169"/>
      <c r="S1033" s="169"/>
      <c r="T1033" s="170"/>
      <c r="U1033" s="12"/>
      <c r="V1033" s="12"/>
      <c r="W1033" s="12"/>
      <c r="AT1033" s="160" t="s">
        <v>134</v>
      </c>
      <c r="AU1033" s="160" t="s">
        <v>78</v>
      </c>
      <c r="AV1033" s="11" t="s">
        <v>20</v>
      </c>
      <c r="AW1033" s="11" t="s">
        <v>35</v>
      </c>
      <c r="AX1033" s="11" t="s">
        <v>71</v>
      </c>
      <c r="AY1033" s="160" t="s">
        <v>123</v>
      </c>
    </row>
    <row r="1034" spans="2:51" s="11" customFormat="1" ht="22.5" customHeight="1">
      <c r="B1034" s="157"/>
      <c r="D1034" s="155" t="s">
        <v>134</v>
      </c>
      <c r="E1034" s="158" t="s">
        <v>3</v>
      </c>
      <c r="F1034" s="159" t="s">
        <v>246</v>
      </c>
      <c r="H1034" s="160" t="s">
        <v>3</v>
      </c>
      <c r="L1034" s="157"/>
      <c r="M1034" s="161"/>
      <c r="N1034" s="162"/>
      <c r="O1034" s="162"/>
      <c r="P1034" s="162"/>
      <c r="Q1034" s="162"/>
      <c r="R1034" s="162"/>
      <c r="S1034" s="162"/>
      <c r="T1034" s="163"/>
      <c r="AT1034" s="160" t="s">
        <v>134</v>
      </c>
      <c r="AU1034" s="160" t="s">
        <v>78</v>
      </c>
      <c r="AV1034" s="11" t="s">
        <v>20</v>
      </c>
      <c r="AW1034" s="11" t="s">
        <v>35</v>
      </c>
      <c r="AX1034" s="11" t="s">
        <v>71</v>
      </c>
      <c r="AY1034" s="160" t="s">
        <v>123</v>
      </c>
    </row>
    <row r="1035" spans="2:51" s="12" customFormat="1" ht="22.5" customHeight="1">
      <c r="B1035" s="164"/>
      <c r="D1035" s="155" t="s">
        <v>134</v>
      </c>
      <c r="E1035" s="165" t="s">
        <v>3</v>
      </c>
      <c r="F1035" s="166" t="s">
        <v>535</v>
      </c>
      <c r="H1035" s="167">
        <v>184.103</v>
      </c>
      <c r="L1035" s="164"/>
      <c r="M1035" s="168"/>
      <c r="N1035" s="169"/>
      <c r="O1035" s="169"/>
      <c r="P1035" s="169"/>
      <c r="Q1035" s="169"/>
      <c r="R1035" s="169"/>
      <c r="S1035" s="169"/>
      <c r="T1035" s="170"/>
      <c r="AT1035" s="165" t="s">
        <v>134</v>
      </c>
      <c r="AU1035" s="165" t="s">
        <v>78</v>
      </c>
      <c r="AV1035" s="12" t="s">
        <v>78</v>
      </c>
      <c r="AW1035" s="12" t="s">
        <v>35</v>
      </c>
      <c r="AX1035" s="12" t="s">
        <v>71</v>
      </c>
      <c r="AY1035" s="165" t="s">
        <v>123</v>
      </c>
    </row>
    <row r="1036" spans="2:51" s="11" customFormat="1" ht="22.5" customHeight="1">
      <c r="B1036" s="157"/>
      <c r="D1036" s="155" t="s">
        <v>134</v>
      </c>
      <c r="E1036" s="158" t="s">
        <v>3</v>
      </c>
      <c r="F1036" s="159" t="s">
        <v>250</v>
      </c>
      <c r="H1036" s="160" t="s">
        <v>3</v>
      </c>
      <c r="L1036" s="164"/>
      <c r="M1036" s="168"/>
      <c r="N1036" s="169"/>
      <c r="O1036" s="169"/>
      <c r="P1036" s="169"/>
      <c r="Q1036" s="169"/>
      <c r="R1036" s="169"/>
      <c r="S1036" s="169"/>
      <c r="T1036" s="170"/>
      <c r="U1036" s="12"/>
      <c r="V1036" s="12"/>
      <c r="W1036" s="12"/>
      <c r="AT1036" s="160" t="s">
        <v>134</v>
      </c>
      <c r="AU1036" s="160" t="s">
        <v>78</v>
      </c>
      <c r="AV1036" s="11" t="s">
        <v>20</v>
      </c>
      <c r="AW1036" s="11" t="s">
        <v>35</v>
      </c>
      <c r="AX1036" s="11" t="s">
        <v>71</v>
      </c>
      <c r="AY1036" s="160" t="s">
        <v>123</v>
      </c>
    </row>
    <row r="1037" spans="2:51" s="12" customFormat="1" ht="22.5" customHeight="1">
      <c r="B1037" s="164"/>
      <c r="D1037" s="155" t="s">
        <v>134</v>
      </c>
      <c r="E1037" s="165" t="s">
        <v>3</v>
      </c>
      <c r="F1037" s="166" t="s">
        <v>255</v>
      </c>
      <c r="H1037" s="167">
        <v>22.592</v>
      </c>
      <c r="L1037" s="164"/>
      <c r="M1037" s="168"/>
      <c r="N1037" s="169"/>
      <c r="O1037" s="169"/>
      <c r="P1037" s="169"/>
      <c r="Q1037" s="169"/>
      <c r="R1037" s="169"/>
      <c r="S1037" s="169"/>
      <c r="T1037" s="170"/>
      <c r="AT1037" s="165" t="s">
        <v>134</v>
      </c>
      <c r="AU1037" s="165" t="s">
        <v>78</v>
      </c>
      <c r="AV1037" s="12" t="s">
        <v>78</v>
      </c>
      <c r="AW1037" s="12" t="s">
        <v>35</v>
      </c>
      <c r="AX1037" s="12" t="s">
        <v>71</v>
      </c>
      <c r="AY1037" s="165" t="s">
        <v>123</v>
      </c>
    </row>
    <row r="1038" spans="2:51" s="11" customFormat="1" ht="22.5" customHeight="1">
      <c r="B1038" s="157"/>
      <c r="D1038" s="155" t="s">
        <v>134</v>
      </c>
      <c r="E1038" s="158" t="s">
        <v>3</v>
      </c>
      <c r="F1038" s="159" t="s">
        <v>256</v>
      </c>
      <c r="H1038" s="160" t="s">
        <v>3</v>
      </c>
      <c r="L1038" s="164"/>
      <c r="M1038" s="168"/>
      <c r="N1038" s="169"/>
      <c r="O1038" s="169"/>
      <c r="P1038" s="169"/>
      <c r="Q1038" s="169"/>
      <c r="R1038" s="169"/>
      <c r="S1038" s="169"/>
      <c r="T1038" s="170"/>
      <c r="U1038" s="12"/>
      <c r="V1038" s="12"/>
      <c r="W1038" s="12"/>
      <c r="AT1038" s="160" t="s">
        <v>134</v>
      </c>
      <c r="AU1038" s="160" t="s">
        <v>78</v>
      </c>
      <c r="AV1038" s="11" t="s">
        <v>20</v>
      </c>
      <c r="AW1038" s="11" t="s">
        <v>35</v>
      </c>
      <c r="AX1038" s="11" t="s">
        <v>71</v>
      </c>
      <c r="AY1038" s="160" t="s">
        <v>123</v>
      </c>
    </row>
    <row r="1039" spans="2:51" s="11" customFormat="1" ht="22.5" customHeight="1">
      <c r="B1039" s="157"/>
      <c r="D1039" s="155" t="s">
        <v>134</v>
      </c>
      <c r="E1039" s="158" t="s">
        <v>3</v>
      </c>
      <c r="F1039" s="159" t="s">
        <v>246</v>
      </c>
      <c r="H1039" s="160" t="s">
        <v>3</v>
      </c>
      <c r="L1039" s="157"/>
      <c r="M1039" s="161"/>
      <c r="N1039" s="162"/>
      <c r="O1039" s="162"/>
      <c r="P1039" s="162"/>
      <c r="Q1039" s="162"/>
      <c r="R1039" s="162"/>
      <c r="S1039" s="162"/>
      <c r="T1039" s="163"/>
      <c r="AT1039" s="160" t="s">
        <v>134</v>
      </c>
      <c r="AU1039" s="160" t="s">
        <v>78</v>
      </c>
      <c r="AV1039" s="11" t="s">
        <v>20</v>
      </c>
      <c r="AW1039" s="11" t="s">
        <v>35</v>
      </c>
      <c r="AX1039" s="11" t="s">
        <v>71</v>
      </c>
      <c r="AY1039" s="160" t="s">
        <v>123</v>
      </c>
    </row>
    <row r="1040" spans="2:51" s="12" customFormat="1" ht="22.5" customHeight="1">
      <c r="B1040" s="164"/>
      <c r="D1040" s="155" t="s">
        <v>134</v>
      </c>
      <c r="E1040" s="165" t="s">
        <v>3</v>
      </c>
      <c r="F1040" s="166" t="s">
        <v>536</v>
      </c>
      <c r="H1040" s="167">
        <v>122.83</v>
      </c>
      <c r="L1040" s="157"/>
      <c r="M1040" s="161"/>
      <c r="N1040" s="162"/>
      <c r="O1040" s="162"/>
      <c r="P1040" s="162"/>
      <c r="Q1040" s="162"/>
      <c r="R1040" s="162"/>
      <c r="S1040" s="162"/>
      <c r="T1040" s="163"/>
      <c r="U1040" s="11"/>
      <c r="V1040" s="11"/>
      <c r="W1040" s="11"/>
      <c r="AT1040" s="165" t="s">
        <v>134</v>
      </c>
      <c r="AU1040" s="165" t="s">
        <v>78</v>
      </c>
      <c r="AV1040" s="12" t="s">
        <v>78</v>
      </c>
      <c r="AW1040" s="12" t="s">
        <v>35</v>
      </c>
      <c r="AX1040" s="12" t="s">
        <v>71</v>
      </c>
      <c r="AY1040" s="165" t="s">
        <v>123</v>
      </c>
    </row>
    <row r="1041" spans="2:51" s="12" customFormat="1" ht="22.5" customHeight="1">
      <c r="B1041" s="164"/>
      <c r="D1041" s="155" t="s">
        <v>134</v>
      </c>
      <c r="E1041" s="165" t="s">
        <v>3</v>
      </c>
      <c r="F1041" s="166" t="s">
        <v>258</v>
      </c>
      <c r="H1041" s="167">
        <v>8.65</v>
      </c>
      <c r="L1041" s="164"/>
      <c r="M1041" s="168"/>
      <c r="N1041" s="169"/>
      <c r="O1041" s="169"/>
      <c r="P1041" s="169"/>
      <c r="Q1041" s="169"/>
      <c r="R1041" s="169"/>
      <c r="S1041" s="169"/>
      <c r="T1041" s="170"/>
      <c r="AT1041" s="165" t="s">
        <v>134</v>
      </c>
      <c r="AU1041" s="165" t="s">
        <v>78</v>
      </c>
      <c r="AV1041" s="12" t="s">
        <v>78</v>
      </c>
      <c r="AW1041" s="12" t="s">
        <v>35</v>
      </c>
      <c r="AX1041" s="12" t="s">
        <v>71</v>
      </c>
      <c r="AY1041" s="165" t="s">
        <v>123</v>
      </c>
    </row>
    <row r="1042" spans="2:51" s="12" customFormat="1" ht="22.5" customHeight="1">
      <c r="B1042" s="164"/>
      <c r="D1042" s="155" t="s">
        <v>134</v>
      </c>
      <c r="E1042" s="165" t="s">
        <v>3</v>
      </c>
      <c r="F1042" s="166" t="s">
        <v>259</v>
      </c>
      <c r="H1042" s="167">
        <v>17.385</v>
      </c>
      <c r="L1042" s="157"/>
      <c r="M1042" s="161"/>
      <c r="N1042" s="162"/>
      <c r="O1042" s="162"/>
      <c r="P1042" s="162"/>
      <c r="Q1042" s="162"/>
      <c r="R1042" s="162"/>
      <c r="S1042" s="162"/>
      <c r="T1042" s="163"/>
      <c r="U1042" s="11"/>
      <c r="V1042" s="11"/>
      <c r="W1042" s="11"/>
      <c r="AT1042" s="165" t="s">
        <v>134</v>
      </c>
      <c r="AU1042" s="165" t="s">
        <v>78</v>
      </c>
      <c r="AV1042" s="12" t="s">
        <v>78</v>
      </c>
      <c r="AW1042" s="12" t="s">
        <v>35</v>
      </c>
      <c r="AX1042" s="12" t="s">
        <v>71</v>
      </c>
      <c r="AY1042" s="165" t="s">
        <v>123</v>
      </c>
    </row>
    <row r="1043" spans="2:51" s="11" customFormat="1" ht="22.5" customHeight="1">
      <c r="B1043" s="157"/>
      <c r="D1043" s="155" t="s">
        <v>134</v>
      </c>
      <c r="E1043" s="158" t="s">
        <v>3</v>
      </c>
      <c r="F1043" s="159" t="s">
        <v>250</v>
      </c>
      <c r="H1043" s="160" t="s">
        <v>3</v>
      </c>
      <c r="L1043" s="164"/>
      <c r="M1043" s="168"/>
      <c r="N1043" s="169"/>
      <c r="O1043" s="169"/>
      <c r="P1043" s="169"/>
      <c r="Q1043" s="169"/>
      <c r="R1043" s="169"/>
      <c r="S1043" s="169"/>
      <c r="T1043" s="170"/>
      <c r="U1043" s="12"/>
      <c r="V1043" s="12"/>
      <c r="W1043" s="12"/>
      <c r="AT1043" s="160" t="s">
        <v>134</v>
      </c>
      <c r="AU1043" s="160" t="s">
        <v>78</v>
      </c>
      <c r="AV1043" s="11" t="s">
        <v>20</v>
      </c>
      <c r="AW1043" s="11" t="s">
        <v>35</v>
      </c>
      <c r="AX1043" s="11" t="s">
        <v>71</v>
      </c>
      <c r="AY1043" s="160" t="s">
        <v>123</v>
      </c>
    </row>
    <row r="1044" spans="2:51" s="12" customFormat="1" ht="22.5" customHeight="1">
      <c r="B1044" s="164"/>
      <c r="D1044" s="155" t="s">
        <v>134</v>
      </c>
      <c r="E1044" s="165" t="s">
        <v>3</v>
      </c>
      <c r="F1044" s="166" t="s">
        <v>537</v>
      </c>
      <c r="H1044" s="167">
        <v>9.514</v>
      </c>
      <c r="L1044" s="157"/>
      <c r="M1044" s="161"/>
      <c r="N1044" s="162"/>
      <c r="O1044" s="162"/>
      <c r="P1044" s="162"/>
      <c r="Q1044" s="162"/>
      <c r="R1044" s="162"/>
      <c r="S1044" s="162"/>
      <c r="T1044" s="163"/>
      <c r="U1044" s="11"/>
      <c r="V1044" s="11"/>
      <c r="W1044" s="11"/>
      <c r="AT1044" s="165" t="s">
        <v>134</v>
      </c>
      <c r="AU1044" s="165" t="s">
        <v>78</v>
      </c>
      <c r="AV1044" s="12" t="s">
        <v>78</v>
      </c>
      <c r="AW1044" s="12" t="s">
        <v>35</v>
      </c>
      <c r="AX1044" s="12" t="s">
        <v>71</v>
      </c>
      <c r="AY1044" s="165" t="s">
        <v>123</v>
      </c>
    </row>
    <row r="1045" spans="2:51" s="12" customFormat="1" ht="22.5" customHeight="1">
      <c r="B1045" s="164"/>
      <c r="D1045" s="155" t="s">
        <v>134</v>
      </c>
      <c r="E1045" s="165" t="s">
        <v>3</v>
      </c>
      <c r="F1045" s="166" t="s">
        <v>261</v>
      </c>
      <c r="H1045" s="167">
        <v>0.7</v>
      </c>
      <c r="L1045" s="164"/>
      <c r="M1045" s="168"/>
      <c r="N1045" s="169"/>
      <c r="O1045" s="169"/>
      <c r="P1045" s="169"/>
      <c r="Q1045" s="169"/>
      <c r="R1045" s="169"/>
      <c r="S1045" s="169"/>
      <c r="T1045" s="170"/>
      <c r="AT1045" s="165" t="s">
        <v>134</v>
      </c>
      <c r="AU1045" s="165" t="s">
        <v>78</v>
      </c>
      <c r="AV1045" s="12" t="s">
        <v>78</v>
      </c>
      <c r="AW1045" s="12" t="s">
        <v>35</v>
      </c>
      <c r="AX1045" s="12" t="s">
        <v>71</v>
      </c>
      <c r="AY1045" s="165" t="s">
        <v>123</v>
      </c>
    </row>
    <row r="1046" spans="2:51" s="12" customFormat="1" ht="22.5" customHeight="1">
      <c r="B1046" s="164"/>
      <c r="D1046" s="155" t="s">
        <v>134</v>
      </c>
      <c r="E1046" s="165" t="s">
        <v>3</v>
      </c>
      <c r="F1046" s="166" t="s">
        <v>262</v>
      </c>
      <c r="H1046" s="167">
        <v>1.8</v>
      </c>
      <c r="L1046" s="171"/>
      <c r="M1046" s="175"/>
      <c r="N1046" s="176"/>
      <c r="O1046" s="176"/>
      <c r="P1046" s="176"/>
      <c r="Q1046" s="176"/>
      <c r="R1046" s="176"/>
      <c r="S1046" s="176"/>
      <c r="T1046" s="177"/>
      <c r="U1046" s="13"/>
      <c r="V1046" s="13"/>
      <c r="W1046" s="13"/>
      <c r="AT1046" s="165" t="s">
        <v>134</v>
      </c>
      <c r="AU1046" s="165" t="s">
        <v>78</v>
      </c>
      <c r="AV1046" s="12" t="s">
        <v>78</v>
      </c>
      <c r="AW1046" s="12" t="s">
        <v>35</v>
      </c>
      <c r="AX1046" s="12" t="s">
        <v>71</v>
      </c>
      <c r="AY1046" s="165" t="s">
        <v>123</v>
      </c>
    </row>
    <row r="1047" spans="2:51" s="11" customFormat="1" ht="22.5" customHeight="1">
      <c r="B1047" s="157"/>
      <c r="D1047" s="155" t="s">
        <v>134</v>
      </c>
      <c r="E1047" s="158" t="s">
        <v>3</v>
      </c>
      <c r="F1047" s="159" t="s">
        <v>263</v>
      </c>
      <c r="H1047" s="160" t="s">
        <v>3</v>
      </c>
      <c r="L1047" s="178"/>
      <c r="M1047" s="182"/>
      <c r="N1047" s="183"/>
      <c r="O1047" s="183"/>
      <c r="P1047" s="183"/>
      <c r="Q1047" s="183"/>
      <c r="R1047" s="183"/>
      <c r="S1047" s="183"/>
      <c r="T1047" s="184"/>
      <c r="U1047" s="14"/>
      <c r="V1047" s="14"/>
      <c r="W1047" s="14"/>
      <c r="AT1047" s="160" t="s">
        <v>134</v>
      </c>
      <c r="AU1047" s="160" t="s">
        <v>78</v>
      </c>
      <c r="AV1047" s="11" t="s">
        <v>20</v>
      </c>
      <c r="AW1047" s="11" t="s">
        <v>35</v>
      </c>
      <c r="AX1047" s="11" t="s">
        <v>71</v>
      </c>
      <c r="AY1047" s="160" t="s">
        <v>123</v>
      </c>
    </row>
    <row r="1048" spans="2:51" s="12" customFormat="1" ht="22.5" customHeight="1">
      <c r="B1048" s="164"/>
      <c r="D1048" s="155" t="s">
        <v>134</v>
      </c>
      <c r="E1048" s="165" t="s">
        <v>3</v>
      </c>
      <c r="F1048" s="166" t="s">
        <v>538</v>
      </c>
      <c r="H1048" s="167">
        <v>48.635</v>
      </c>
      <c r="L1048" s="32"/>
      <c r="M1048" s="150" t="s">
        <v>3</v>
      </c>
      <c r="N1048" s="151" t="s">
        <v>42</v>
      </c>
      <c r="O1048" s="152">
        <v>5.244</v>
      </c>
      <c r="P1048" s="152">
        <f>O1048*H1061</f>
        <v>0.566352</v>
      </c>
      <c r="Q1048" s="152">
        <v>0</v>
      </c>
      <c r="R1048" s="152">
        <f>Q1048*H1061</f>
        <v>0</v>
      </c>
      <c r="S1048" s="152">
        <v>1.6</v>
      </c>
      <c r="T1048" s="153">
        <f>S1048*H1061</f>
        <v>0.1728</v>
      </c>
      <c r="U1048" s="1"/>
      <c r="V1048" s="1"/>
      <c r="W1048" s="1"/>
      <c r="AT1048" s="165" t="s">
        <v>134</v>
      </c>
      <c r="AU1048" s="165" t="s">
        <v>78</v>
      </c>
      <c r="AV1048" s="12" t="s">
        <v>78</v>
      </c>
      <c r="AW1048" s="12" t="s">
        <v>35</v>
      </c>
      <c r="AX1048" s="12" t="s">
        <v>71</v>
      </c>
      <c r="AY1048" s="165" t="s">
        <v>123</v>
      </c>
    </row>
    <row r="1049" spans="2:51" s="12" customFormat="1" ht="22.5" customHeight="1">
      <c r="B1049" s="164"/>
      <c r="D1049" s="155" t="s">
        <v>134</v>
      </c>
      <c r="E1049" s="165" t="s">
        <v>3</v>
      </c>
      <c r="F1049" s="166" t="s">
        <v>265</v>
      </c>
      <c r="H1049" s="167">
        <v>9.38</v>
      </c>
      <c r="L1049" s="32"/>
      <c r="M1049" s="61"/>
      <c r="N1049" s="33"/>
      <c r="O1049" s="33"/>
      <c r="P1049" s="33"/>
      <c r="Q1049" s="33"/>
      <c r="R1049" s="33"/>
      <c r="S1049" s="33"/>
      <c r="T1049" s="62"/>
      <c r="U1049" s="1"/>
      <c r="V1049" s="1"/>
      <c r="W1049" s="1"/>
      <c r="AT1049" s="165" t="s">
        <v>134</v>
      </c>
      <c r="AU1049" s="165" t="s">
        <v>78</v>
      </c>
      <c r="AV1049" s="12" t="s">
        <v>78</v>
      </c>
      <c r="AW1049" s="12" t="s">
        <v>35</v>
      </c>
      <c r="AX1049" s="12" t="s">
        <v>71</v>
      </c>
      <c r="AY1049" s="165" t="s">
        <v>123</v>
      </c>
    </row>
    <row r="1050" spans="2:51" s="12" customFormat="1" ht="22.5" customHeight="1">
      <c r="B1050" s="164"/>
      <c r="D1050" s="155" t="s">
        <v>134</v>
      </c>
      <c r="E1050" s="165" t="s">
        <v>3</v>
      </c>
      <c r="F1050" s="166" t="s">
        <v>266</v>
      </c>
      <c r="H1050" s="167">
        <v>10.35</v>
      </c>
      <c r="L1050" s="157"/>
      <c r="M1050" s="161"/>
      <c r="N1050" s="162"/>
      <c r="O1050" s="162"/>
      <c r="P1050" s="162"/>
      <c r="Q1050" s="162"/>
      <c r="R1050" s="162"/>
      <c r="S1050" s="162"/>
      <c r="T1050" s="163"/>
      <c r="U1050" s="11"/>
      <c r="V1050" s="11"/>
      <c r="W1050" s="11"/>
      <c r="AT1050" s="165" t="s">
        <v>134</v>
      </c>
      <c r="AU1050" s="165" t="s">
        <v>78</v>
      </c>
      <c r="AV1050" s="12" t="s">
        <v>78</v>
      </c>
      <c r="AW1050" s="12" t="s">
        <v>35</v>
      </c>
      <c r="AX1050" s="12" t="s">
        <v>71</v>
      </c>
      <c r="AY1050" s="165" t="s">
        <v>123</v>
      </c>
    </row>
    <row r="1051" spans="2:51" s="12" customFormat="1" ht="22.5" customHeight="1">
      <c r="B1051" s="164"/>
      <c r="D1051" s="155" t="s">
        <v>134</v>
      </c>
      <c r="E1051" s="165" t="s">
        <v>3</v>
      </c>
      <c r="F1051" s="166" t="s">
        <v>262</v>
      </c>
      <c r="H1051" s="167">
        <v>1.8</v>
      </c>
      <c r="L1051" s="157"/>
      <c r="M1051" s="161"/>
      <c r="N1051" s="162"/>
      <c r="O1051" s="162"/>
      <c r="P1051" s="162"/>
      <c r="Q1051" s="162"/>
      <c r="R1051" s="162"/>
      <c r="S1051" s="162"/>
      <c r="T1051" s="163"/>
      <c r="U1051" s="11"/>
      <c r="V1051" s="11"/>
      <c r="W1051" s="11"/>
      <c r="AT1051" s="165" t="s">
        <v>134</v>
      </c>
      <c r="AU1051" s="165" t="s">
        <v>78</v>
      </c>
      <c r="AV1051" s="12" t="s">
        <v>78</v>
      </c>
      <c r="AW1051" s="12" t="s">
        <v>35</v>
      </c>
      <c r="AX1051" s="12" t="s">
        <v>71</v>
      </c>
      <c r="AY1051" s="165" t="s">
        <v>123</v>
      </c>
    </row>
    <row r="1052" spans="2:51" s="11" customFormat="1" ht="22.5" customHeight="1">
      <c r="B1052" s="157"/>
      <c r="D1052" s="155" t="s">
        <v>134</v>
      </c>
      <c r="E1052" s="158" t="s">
        <v>3</v>
      </c>
      <c r="F1052" s="159" t="s">
        <v>267</v>
      </c>
      <c r="H1052" s="160" t="s">
        <v>3</v>
      </c>
      <c r="L1052" s="164"/>
      <c r="M1052" s="168"/>
      <c r="N1052" s="169"/>
      <c r="O1052" s="169"/>
      <c r="P1052" s="169"/>
      <c r="Q1052" s="169"/>
      <c r="R1052" s="169"/>
      <c r="S1052" s="169"/>
      <c r="T1052" s="170"/>
      <c r="U1052" s="12"/>
      <c r="V1052" s="12"/>
      <c r="W1052" s="12"/>
      <c r="AT1052" s="160" t="s">
        <v>134</v>
      </c>
      <c r="AU1052" s="160" t="s">
        <v>78</v>
      </c>
      <c r="AV1052" s="11" t="s">
        <v>20</v>
      </c>
      <c r="AW1052" s="11" t="s">
        <v>35</v>
      </c>
      <c r="AX1052" s="11" t="s">
        <v>71</v>
      </c>
      <c r="AY1052" s="160" t="s">
        <v>123</v>
      </c>
    </row>
    <row r="1053" spans="2:51" s="11" customFormat="1" ht="22.5" customHeight="1">
      <c r="B1053" s="157"/>
      <c r="D1053" s="155" t="s">
        <v>134</v>
      </c>
      <c r="E1053" s="158" t="s">
        <v>3</v>
      </c>
      <c r="F1053" s="159" t="s">
        <v>246</v>
      </c>
      <c r="H1053" s="160" t="s">
        <v>3</v>
      </c>
      <c r="L1053" s="171"/>
      <c r="M1053" s="175"/>
      <c r="N1053" s="176"/>
      <c r="O1053" s="176"/>
      <c r="P1053" s="176"/>
      <c r="Q1053" s="176"/>
      <c r="R1053" s="176"/>
      <c r="S1053" s="176"/>
      <c r="T1053" s="177"/>
      <c r="U1053" s="13"/>
      <c r="V1053" s="13"/>
      <c r="W1053" s="13"/>
      <c r="AT1053" s="160" t="s">
        <v>134</v>
      </c>
      <c r="AU1053" s="160" t="s">
        <v>78</v>
      </c>
      <c r="AV1053" s="11" t="s">
        <v>20</v>
      </c>
      <c r="AW1053" s="11" t="s">
        <v>35</v>
      </c>
      <c r="AX1053" s="11" t="s">
        <v>71</v>
      </c>
      <c r="AY1053" s="160" t="s">
        <v>123</v>
      </c>
    </row>
    <row r="1054" spans="2:51" s="12" customFormat="1" ht="22.5" customHeight="1">
      <c r="B1054" s="164"/>
      <c r="D1054" s="155" t="s">
        <v>134</v>
      </c>
      <c r="E1054" s="165" t="s">
        <v>3</v>
      </c>
      <c r="F1054" s="166" t="s">
        <v>539</v>
      </c>
      <c r="H1054" s="167">
        <v>26.057</v>
      </c>
      <c r="L1054" s="178"/>
      <c r="M1054" s="182"/>
      <c r="N1054" s="183"/>
      <c r="O1054" s="183"/>
      <c r="P1054" s="183"/>
      <c r="Q1054" s="183"/>
      <c r="R1054" s="183"/>
      <c r="S1054" s="183"/>
      <c r="T1054" s="184"/>
      <c r="U1054" s="14"/>
      <c r="V1054" s="14"/>
      <c r="W1054" s="14"/>
      <c r="AT1054" s="165" t="s">
        <v>134</v>
      </c>
      <c r="AU1054" s="165" t="s">
        <v>78</v>
      </c>
      <c r="AV1054" s="12" t="s">
        <v>78</v>
      </c>
      <c r="AW1054" s="12" t="s">
        <v>35</v>
      </c>
      <c r="AX1054" s="12" t="s">
        <v>71</v>
      </c>
      <c r="AY1054" s="165" t="s">
        <v>123</v>
      </c>
    </row>
    <row r="1055" spans="2:51" s="11" customFormat="1" ht="22.5" customHeight="1">
      <c r="B1055" s="157"/>
      <c r="D1055" s="155" t="s">
        <v>134</v>
      </c>
      <c r="E1055" s="158" t="s">
        <v>3</v>
      </c>
      <c r="F1055" s="159" t="s">
        <v>250</v>
      </c>
      <c r="H1055" s="160" t="s">
        <v>3</v>
      </c>
      <c r="L1055" s="32"/>
      <c r="M1055" s="150" t="s">
        <v>3</v>
      </c>
      <c r="N1055" s="151" t="s">
        <v>42</v>
      </c>
      <c r="O1055" s="152">
        <v>0.503</v>
      </c>
      <c r="P1055" s="152">
        <f>O1055*H1068</f>
        <v>15.93504</v>
      </c>
      <c r="Q1055" s="152">
        <v>0</v>
      </c>
      <c r="R1055" s="152">
        <f>Q1055*H1068</f>
        <v>0</v>
      </c>
      <c r="S1055" s="152">
        <v>0.054</v>
      </c>
      <c r="T1055" s="153">
        <f>S1055*H1068</f>
        <v>1.71072</v>
      </c>
      <c r="U1055" s="1"/>
      <c r="V1055" s="1"/>
      <c r="W1055" s="1"/>
      <c r="AT1055" s="160" t="s">
        <v>134</v>
      </c>
      <c r="AU1055" s="160" t="s">
        <v>78</v>
      </c>
      <c r="AV1055" s="11" t="s">
        <v>20</v>
      </c>
      <c r="AW1055" s="11" t="s">
        <v>35</v>
      </c>
      <c r="AX1055" s="11" t="s">
        <v>71</v>
      </c>
      <c r="AY1055" s="160" t="s">
        <v>123</v>
      </c>
    </row>
    <row r="1056" spans="2:51" s="12" customFormat="1" ht="22.5" customHeight="1">
      <c r="B1056" s="164"/>
      <c r="D1056" s="155" t="s">
        <v>134</v>
      </c>
      <c r="E1056" s="165" t="s">
        <v>3</v>
      </c>
      <c r="F1056" s="166" t="s">
        <v>540</v>
      </c>
      <c r="H1056" s="167">
        <v>132.841</v>
      </c>
      <c r="L1056" s="32"/>
      <c r="M1056" s="61"/>
      <c r="N1056" s="33"/>
      <c r="O1056" s="33"/>
      <c r="P1056" s="33"/>
      <c r="Q1056" s="33"/>
      <c r="R1056" s="33"/>
      <c r="S1056" s="33"/>
      <c r="T1056" s="62"/>
      <c r="U1056" s="1"/>
      <c r="V1056" s="1"/>
      <c r="W1056" s="1"/>
      <c r="AT1056" s="165" t="s">
        <v>134</v>
      </c>
      <c r="AU1056" s="165" t="s">
        <v>78</v>
      </c>
      <c r="AV1056" s="12" t="s">
        <v>78</v>
      </c>
      <c r="AW1056" s="12" t="s">
        <v>35</v>
      </c>
      <c r="AX1056" s="12" t="s">
        <v>71</v>
      </c>
      <c r="AY1056" s="165" t="s">
        <v>123</v>
      </c>
    </row>
    <row r="1057" spans="2:51" s="11" customFormat="1" ht="22.5" customHeight="1">
      <c r="B1057" s="157"/>
      <c r="D1057" s="155" t="s">
        <v>134</v>
      </c>
      <c r="E1057" s="158" t="s">
        <v>3</v>
      </c>
      <c r="F1057" s="159" t="s">
        <v>263</v>
      </c>
      <c r="H1057" s="160" t="s">
        <v>3</v>
      </c>
      <c r="L1057" s="157"/>
      <c r="M1057" s="161"/>
      <c r="N1057" s="162"/>
      <c r="O1057" s="162"/>
      <c r="P1057" s="162"/>
      <c r="Q1057" s="162"/>
      <c r="R1057" s="162"/>
      <c r="S1057" s="162"/>
      <c r="T1057" s="163"/>
      <c r="AT1057" s="160" t="s">
        <v>134</v>
      </c>
      <c r="AU1057" s="160" t="s">
        <v>78</v>
      </c>
      <c r="AV1057" s="11" t="s">
        <v>20</v>
      </c>
      <c r="AW1057" s="11" t="s">
        <v>35</v>
      </c>
      <c r="AX1057" s="11" t="s">
        <v>71</v>
      </c>
      <c r="AY1057" s="160" t="s">
        <v>123</v>
      </c>
    </row>
    <row r="1058" spans="2:51" s="12" customFormat="1" ht="22.5" customHeight="1">
      <c r="B1058" s="164"/>
      <c r="D1058" s="155" t="s">
        <v>134</v>
      </c>
      <c r="E1058" s="165" t="s">
        <v>3</v>
      </c>
      <c r="F1058" s="166" t="s">
        <v>270</v>
      </c>
      <c r="H1058" s="167">
        <v>59.926</v>
      </c>
      <c r="L1058" s="157"/>
      <c r="M1058" s="161"/>
      <c r="N1058" s="162"/>
      <c r="O1058" s="162"/>
      <c r="P1058" s="162"/>
      <c r="Q1058" s="162"/>
      <c r="R1058" s="162"/>
      <c r="S1058" s="162"/>
      <c r="T1058" s="163"/>
      <c r="U1058" s="11"/>
      <c r="V1058" s="11"/>
      <c r="W1058" s="11"/>
      <c r="AT1058" s="165" t="s">
        <v>134</v>
      </c>
      <c r="AU1058" s="165" t="s">
        <v>78</v>
      </c>
      <c r="AV1058" s="12" t="s">
        <v>78</v>
      </c>
      <c r="AW1058" s="12" t="s">
        <v>35</v>
      </c>
      <c r="AX1058" s="12" t="s">
        <v>71</v>
      </c>
      <c r="AY1058" s="165" t="s">
        <v>123</v>
      </c>
    </row>
    <row r="1059" spans="2:51" s="13" customFormat="1" ht="22.5" customHeight="1">
      <c r="B1059" s="171"/>
      <c r="D1059" s="155" t="s">
        <v>134</v>
      </c>
      <c r="E1059" s="172" t="s">
        <v>3</v>
      </c>
      <c r="F1059" s="173" t="s">
        <v>138</v>
      </c>
      <c r="H1059" s="174">
        <v>823.306</v>
      </c>
      <c r="L1059" s="157"/>
      <c r="M1059" s="161"/>
      <c r="N1059" s="162"/>
      <c r="O1059" s="162"/>
      <c r="P1059" s="162"/>
      <c r="Q1059" s="162"/>
      <c r="R1059" s="162"/>
      <c r="S1059" s="162"/>
      <c r="T1059" s="163"/>
      <c r="U1059" s="11"/>
      <c r="V1059" s="11"/>
      <c r="W1059" s="11"/>
      <c r="AT1059" s="172" t="s">
        <v>134</v>
      </c>
      <c r="AU1059" s="172" t="s">
        <v>78</v>
      </c>
      <c r="AV1059" s="13" t="s">
        <v>81</v>
      </c>
      <c r="AW1059" s="13" t="s">
        <v>35</v>
      </c>
      <c r="AX1059" s="13" t="s">
        <v>71</v>
      </c>
      <c r="AY1059" s="172" t="s">
        <v>123</v>
      </c>
    </row>
    <row r="1060" spans="2:51" s="14" customFormat="1" ht="22.5" customHeight="1">
      <c r="B1060" s="178"/>
      <c r="D1060" s="186" t="s">
        <v>134</v>
      </c>
      <c r="E1060" s="187" t="s">
        <v>3</v>
      </c>
      <c r="F1060" s="188" t="s">
        <v>139</v>
      </c>
      <c r="H1060" s="189">
        <v>823.306</v>
      </c>
      <c r="L1060" s="164"/>
      <c r="M1060" s="168"/>
      <c r="N1060" s="169"/>
      <c r="O1060" s="169"/>
      <c r="P1060" s="169"/>
      <c r="Q1060" s="169"/>
      <c r="R1060" s="169"/>
      <c r="S1060" s="169"/>
      <c r="T1060" s="170"/>
      <c r="U1060" s="12"/>
      <c r="V1060" s="12"/>
      <c r="W1060" s="12"/>
      <c r="AT1060" s="185" t="s">
        <v>134</v>
      </c>
      <c r="AU1060" s="185" t="s">
        <v>78</v>
      </c>
      <c r="AV1060" s="14" t="s">
        <v>130</v>
      </c>
      <c r="AW1060" s="14" t="s">
        <v>35</v>
      </c>
      <c r="AX1060" s="14" t="s">
        <v>20</v>
      </c>
      <c r="AY1060" s="185" t="s">
        <v>123</v>
      </c>
    </row>
    <row r="1061" spans="2:65" s="1" customFormat="1" ht="22.5" customHeight="1">
      <c r="B1061" s="143"/>
      <c r="C1061" s="144" t="s">
        <v>573</v>
      </c>
      <c r="D1061" s="144" t="s">
        <v>125</v>
      </c>
      <c r="E1061" s="145" t="s">
        <v>574</v>
      </c>
      <c r="F1061" s="146" t="s">
        <v>575</v>
      </c>
      <c r="G1061" s="147" t="s">
        <v>128</v>
      </c>
      <c r="H1061" s="148">
        <v>0.108</v>
      </c>
      <c r="I1061" s="149"/>
      <c r="J1061" s="149"/>
      <c r="K1061" s="146" t="s">
        <v>129</v>
      </c>
      <c r="L1061" s="157"/>
      <c r="M1061" s="161"/>
      <c r="N1061" s="162"/>
      <c r="O1061" s="162"/>
      <c r="P1061" s="162"/>
      <c r="Q1061" s="162"/>
      <c r="R1061" s="162"/>
      <c r="S1061" s="162"/>
      <c r="T1061" s="163"/>
      <c r="U1061" s="11"/>
      <c r="V1061" s="11"/>
      <c r="W1061" s="11"/>
      <c r="AR1061" s="18" t="s">
        <v>130</v>
      </c>
      <c r="AT1061" s="18" t="s">
        <v>125</v>
      </c>
      <c r="AU1061" s="18" t="s">
        <v>78</v>
      </c>
      <c r="AY1061" s="18" t="s">
        <v>123</v>
      </c>
      <c r="BE1061" s="154">
        <f>IF(N1048="základní",J1061,0)</f>
        <v>0</v>
      </c>
      <c r="BF1061" s="154">
        <f>IF(N1048="snížená",J1061,0)</f>
        <v>0</v>
      </c>
      <c r="BG1061" s="154">
        <f>IF(N1048="zákl. přenesená",J1061,0)</f>
        <v>0</v>
      </c>
      <c r="BH1061" s="154">
        <f>IF(N1048="sníž. přenesená",J1061,0)</f>
        <v>0</v>
      </c>
      <c r="BI1061" s="154">
        <f>IF(N1048="nulová",J1061,0)</f>
        <v>0</v>
      </c>
      <c r="BJ1061" s="18" t="s">
        <v>20</v>
      </c>
      <c r="BK1061" s="154">
        <f>ROUND(I1061*H1061,2)</f>
        <v>0</v>
      </c>
      <c r="BL1061" s="18" t="s">
        <v>130</v>
      </c>
      <c r="BM1061" s="18" t="s">
        <v>576</v>
      </c>
    </row>
    <row r="1062" spans="2:47" s="1" customFormat="1" ht="30" customHeight="1">
      <c r="B1062" s="32"/>
      <c r="D1062" s="155" t="s">
        <v>132</v>
      </c>
      <c r="F1062" s="156" t="s">
        <v>577</v>
      </c>
      <c r="L1062" s="164"/>
      <c r="M1062" s="168"/>
      <c r="N1062" s="169"/>
      <c r="O1062" s="169"/>
      <c r="P1062" s="169"/>
      <c r="Q1062" s="169"/>
      <c r="R1062" s="169"/>
      <c r="S1062" s="169"/>
      <c r="T1062" s="170"/>
      <c r="U1062" s="12"/>
      <c r="V1062" s="12"/>
      <c r="W1062" s="12"/>
      <c r="AT1062" s="18" t="s">
        <v>132</v>
      </c>
      <c r="AU1062" s="18" t="s">
        <v>78</v>
      </c>
    </row>
    <row r="1063" spans="2:51" s="11" customFormat="1" ht="22.5" customHeight="1">
      <c r="B1063" s="157"/>
      <c r="D1063" s="155" t="s">
        <v>134</v>
      </c>
      <c r="E1063" s="158" t="s">
        <v>3</v>
      </c>
      <c r="F1063" s="159" t="s">
        <v>578</v>
      </c>
      <c r="H1063" s="160" t="s">
        <v>3</v>
      </c>
      <c r="L1063" s="171"/>
      <c r="M1063" s="175"/>
      <c r="N1063" s="176"/>
      <c r="O1063" s="176"/>
      <c r="P1063" s="176"/>
      <c r="Q1063" s="176"/>
      <c r="R1063" s="176"/>
      <c r="S1063" s="176"/>
      <c r="T1063" s="177"/>
      <c r="U1063" s="13"/>
      <c r="V1063" s="13"/>
      <c r="W1063" s="13"/>
      <c r="AT1063" s="160" t="s">
        <v>134</v>
      </c>
      <c r="AU1063" s="160" t="s">
        <v>78</v>
      </c>
      <c r="AV1063" s="11" t="s">
        <v>20</v>
      </c>
      <c r="AW1063" s="11" t="s">
        <v>35</v>
      </c>
      <c r="AX1063" s="11" t="s">
        <v>71</v>
      </c>
      <c r="AY1063" s="160" t="s">
        <v>123</v>
      </c>
    </row>
    <row r="1064" spans="2:51" s="11" customFormat="1" ht="22.5" customHeight="1">
      <c r="B1064" s="157"/>
      <c r="D1064" s="155" t="s">
        <v>134</v>
      </c>
      <c r="E1064" s="158" t="s">
        <v>3</v>
      </c>
      <c r="F1064" s="159" t="s">
        <v>579</v>
      </c>
      <c r="H1064" s="160" t="s">
        <v>3</v>
      </c>
      <c r="L1064" s="178"/>
      <c r="M1064" s="182"/>
      <c r="N1064" s="183"/>
      <c r="O1064" s="183"/>
      <c r="P1064" s="183"/>
      <c r="Q1064" s="183"/>
      <c r="R1064" s="183"/>
      <c r="S1064" s="183"/>
      <c r="T1064" s="184"/>
      <c r="U1064" s="14"/>
      <c r="V1064" s="14"/>
      <c r="W1064" s="14"/>
      <c r="AT1064" s="160" t="s">
        <v>134</v>
      </c>
      <c r="AU1064" s="160" t="s">
        <v>78</v>
      </c>
      <c r="AV1064" s="11" t="s">
        <v>20</v>
      </c>
      <c r="AW1064" s="11" t="s">
        <v>35</v>
      </c>
      <c r="AX1064" s="11" t="s">
        <v>71</v>
      </c>
      <c r="AY1064" s="160" t="s">
        <v>123</v>
      </c>
    </row>
    <row r="1065" spans="2:51" s="12" customFormat="1" ht="22.5" customHeight="1">
      <c r="B1065" s="164"/>
      <c r="D1065" s="155" t="s">
        <v>134</v>
      </c>
      <c r="E1065" s="165" t="s">
        <v>3</v>
      </c>
      <c r="F1065" s="166" t="s">
        <v>580</v>
      </c>
      <c r="H1065" s="167">
        <v>0.108</v>
      </c>
      <c r="L1065" s="32"/>
      <c r="M1065" s="150" t="s">
        <v>3</v>
      </c>
      <c r="N1065" s="151" t="s">
        <v>42</v>
      </c>
      <c r="O1065" s="152">
        <v>0.471</v>
      </c>
      <c r="P1065" s="152">
        <f>O1065*H1078</f>
        <v>42.779517</v>
      </c>
      <c r="Q1065" s="152">
        <v>0</v>
      </c>
      <c r="R1065" s="152">
        <f>Q1065*H1078</f>
        <v>0</v>
      </c>
      <c r="S1065" s="152">
        <v>0.038</v>
      </c>
      <c r="T1065" s="153">
        <f>S1065*H1078</f>
        <v>3.4514259999999997</v>
      </c>
      <c r="U1065" s="1"/>
      <c r="V1065" s="1"/>
      <c r="W1065" s="1"/>
      <c r="AT1065" s="165" t="s">
        <v>134</v>
      </c>
      <c r="AU1065" s="165" t="s">
        <v>78</v>
      </c>
      <c r="AV1065" s="12" t="s">
        <v>78</v>
      </c>
      <c r="AW1065" s="12" t="s">
        <v>35</v>
      </c>
      <c r="AX1065" s="12" t="s">
        <v>71</v>
      </c>
      <c r="AY1065" s="165" t="s">
        <v>123</v>
      </c>
    </row>
    <row r="1066" spans="2:51" s="13" customFormat="1" ht="22.5" customHeight="1">
      <c r="B1066" s="171"/>
      <c r="D1066" s="155" t="s">
        <v>134</v>
      </c>
      <c r="E1066" s="172" t="s">
        <v>3</v>
      </c>
      <c r="F1066" s="173" t="s">
        <v>138</v>
      </c>
      <c r="H1066" s="174">
        <v>0.108</v>
      </c>
      <c r="L1066" s="32"/>
      <c r="M1066" s="61"/>
      <c r="N1066" s="33"/>
      <c r="O1066" s="33"/>
      <c r="P1066" s="33"/>
      <c r="Q1066" s="33"/>
      <c r="R1066" s="33"/>
      <c r="S1066" s="33"/>
      <c r="T1066" s="62"/>
      <c r="U1066" s="1"/>
      <c r="V1066" s="1"/>
      <c r="W1066" s="1"/>
      <c r="AT1066" s="172" t="s">
        <v>134</v>
      </c>
      <c r="AU1066" s="172" t="s">
        <v>78</v>
      </c>
      <c r="AV1066" s="13" t="s">
        <v>81</v>
      </c>
      <c r="AW1066" s="13" t="s">
        <v>35</v>
      </c>
      <c r="AX1066" s="13" t="s">
        <v>71</v>
      </c>
      <c r="AY1066" s="172" t="s">
        <v>123</v>
      </c>
    </row>
    <row r="1067" spans="2:51" s="14" customFormat="1" ht="22.5" customHeight="1">
      <c r="B1067" s="178"/>
      <c r="D1067" s="186" t="s">
        <v>134</v>
      </c>
      <c r="E1067" s="187" t="s">
        <v>3</v>
      </c>
      <c r="F1067" s="188" t="s">
        <v>139</v>
      </c>
      <c r="H1067" s="189">
        <v>0.108</v>
      </c>
      <c r="L1067" s="157"/>
      <c r="M1067" s="161"/>
      <c r="N1067" s="162"/>
      <c r="O1067" s="162"/>
      <c r="P1067" s="162"/>
      <c r="Q1067" s="162"/>
      <c r="R1067" s="162"/>
      <c r="S1067" s="162"/>
      <c r="T1067" s="163"/>
      <c r="U1067" s="11"/>
      <c r="V1067" s="11"/>
      <c r="W1067" s="11"/>
      <c r="AT1067" s="185" t="s">
        <v>134</v>
      </c>
      <c r="AU1067" s="185" t="s">
        <v>78</v>
      </c>
      <c r="AV1067" s="14" t="s">
        <v>130</v>
      </c>
      <c r="AW1067" s="14" t="s">
        <v>35</v>
      </c>
      <c r="AX1067" s="14" t="s">
        <v>20</v>
      </c>
      <c r="AY1067" s="185" t="s">
        <v>123</v>
      </c>
    </row>
    <row r="1068" spans="2:65" s="1" customFormat="1" ht="22.5" customHeight="1">
      <c r="B1068" s="143"/>
      <c r="C1068" s="144" t="s">
        <v>581</v>
      </c>
      <c r="D1068" s="144" t="s">
        <v>125</v>
      </c>
      <c r="E1068" s="145" t="s">
        <v>582</v>
      </c>
      <c r="F1068" s="146" t="s">
        <v>583</v>
      </c>
      <c r="G1068" s="147" t="s">
        <v>152</v>
      </c>
      <c r="H1068" s="148">
        <v>31.68</v>
      </c>
      <c r="I1068" s="149"/>
      <c r="J1068" s="149"/>
      <c r="K1068" s="146" t="s">
        <v>129</v>
      </c>
      <c r="L1068" s="157"/>
      <c r="M1068" s="161"/>
      <c r="N1068" s="162"/>
      <c r="O1068" s="162"/>
      <c r="P1068" s="162"/>
      <c r="Q1068" s="162"/>
      <c r="R1068" s="162"/>
      <c r="S1068" s="162"/>
      <c r="T1068" s="163"/>
      <c r="U1068" s="11"/>
      <c r="V1068" s="11"/>
      <c r="W1068" s="11"/>
      <c r="AR1068" s="18" t="s">
        <v>130</v>
      </c>
      <c r="AT1068" s="18" t="s">
        <v>125</v>
      </c>
      <c r="AU1068" s="18" t="s">
        <v>78</v>
      </c>
      <c r="AY1068" s="18" t="s">
        <v>123</v>
      </c>
      <c r="BE1068" s="154">
        <f>IF(N1055="základní",J1068,0)</f>
        <v>0</v>
      </c>
      <c r="BF1068" s="154">
        <f>IF(N1055="snížená",J1068,0)</f>
        <v>0</v>
      </c>
      <c r="BG1068" s="154">
        <f>IF(N1055="zákl. přenesená",J1068,0)</f>
        <v>0</v>
      </c>
      <c r="BH1068" s="154">
        <f>IF(N1055="sníž. přenesená",J1068,0)</f>
        <v>0</v>
      </c>
      <c r="BI1068" s="154">
        <f>IF(N1055="nulová",J1068,0)</f>
        <v>0</v>
      </c>
      <c r="BJ1068" s="18" t="s">
        <v>20</v>
      </c>
      <c r="BK1068" s="154">
        <f>ROUND(I1068*H1068,2)</f>
        <v>0</v>
      </c>
      <c r="BL1068" s="18" t="s">
        <v>130</v>
      </c>
      <c r="BM1068" s="18" t="s">
        <v>584</v>
      </c>
    </row>
    <row r="1069" spans="2:47" s="1" customFormat="1" ht="30" customHeight="1">
      <c r="B1069" s="32"/>
      <c r="D1069" s="155" t="s">
        <v>132</v>
      </c>
      <c r="F1069" s="156" t="s">
        <v>585</v>
      </c>
      <c r="L1069" s="157"/>
      <c r="M1069" s="161"/>
      <c r="N1069" s="162"/>
      <c r="O1069" s="162"/>
      <c r="P1069" s="162"/>
      <c r="Q1069" s="162"/>
      <c r="R1069" s="162"/>
      <c r="S1069" s="162"/>
      <c r="T1069" s="163"/>
      <c r="U1069" s="11"/>
      <c r="V1069" s="11"/>
      <c r="W1069" s="11"/>
      <c r="AT1069" s="18" t="s">
        <v>132</v>
      </c>
      <c r="AU1069" s="18" t="s">
        <v>78</v>
      </c>
    </row>
    <row r="1070" spans="2:51" s="11" customFormat="1" ht="22.5" customHeight="1">
      <c r="B1070" s="157"/>
      <c r="D1070" s="155" t="s">
        <v>134</v>
      </c>
      <c r="E1070" s="158" t="s">
        <v>3</v>
      </c>
      <c r="F1070" s="159" t="s">
        <v>586</v>
      </c>
      <c r="H1070" s="160" t="s">
        <v>3</v>
      </c>
      <c r="L1070" s="164"/>
      <c r="M1070" s="168"/>
      <c r="N1070" s="169"/>
      <c r="O1070" s="169"/>
      <c r="P1070" s="169"/>
      <c r="Q1070" s="169"/>
      <c r="R1070" s="169"/>
      <c r="S1070" s="169"/>
      <c r="T1070" s="170"/>
      <c r="U1070" s="12"/>
      <c r="V1070" s="12"/>
      <c r="W1070" s="12"/>
      <c r="AT1070" s="160" t="s">
        <v>134</v>
      </c>
      <c r="AU1070" s="160" t="s">
        <v>78</v>
      </c>
      <c r="AV1070" s="11" t="s">
        <v>20</v>
      </c>
      <c r="AW1070" s="11" t="s">
        <v>35</v>
      </c>
      <c r="AX1070" s="11" t="s">
        <v>71</v>
      </c>
      <c r="AY1070" s="160" t="s">
        <v>123</v>
      </c>
    </row>
    <row r="1071" spans="2:51" s="11" customFormat="1" ht="22.5" customHeight="1">
      <c r="B1071" s="157"/>
      <c r="D1071" s="155" t="s">
        <v>134</v>
      </c>
      <c r="E1071" s="158" t="s">
        <v>3</v>
      </c>
      <c r="F1071" s="159" t="s">
        <v>136</v>
      </c>
      <c r="H1071" s="160" t="s">
        <v>3</v>
      </c>
      <c r="L1071" s="157"/>
      <c r="M1071" s="161"/>
      <c r="N1071" s="162"/>
      <c r="O1071" s="162"/>
      <c r="P1071" s="162"/>
      <c r="Q1071" s="162"/>
      <c r="R1071" s="162"/>
      <c r="S1071" s="162"/>
      <c r="T1071" s="163"/>
      <c r="AT1071" s="160" t="s">
        <v>134</v>
      </c>
      <c r="AU1071" s="160" t="s">
        <v>78</v>
      </c>
      <c r="AV1071" s="11" t="s">
        <v>20</v>
      </c>
      <c r="AW1071" s="11" t="s">
        <v>35</v>
      </c>
      <c r="AX1071" s="11" t="s">
        <v>71</v>
      </c>
      <c r="AY1071" s="160" t="s">
        <v>123</v>
      </c>
    </row>
    <row r="1072" spans="2:51" s="11" customFormat="1" ht="22.5" customHeight="1">
      <c r="B1072" s="157"/>
      <c r="D1072" s="155" t="s">
        <v>134</v>
      </c>
      <c r="E1072" s="158" t="s">
        <v>3</v>
      </c>
      <c r="F1072" s="159" t="s">
        <v>587</v>
      </c>
      <c r="H1072" s="160" t="s">
        <v>3</v>
      </c>
      <c r="L1072" s="164"/>
      <c r="M1072" s="168"/>
      <c r="N1072" s="169"/>
      <c r="O1072" s="169"/>
      <c r="P1072" s="169"/>
      <c r="Q1072" s="169"/>
      <c r="R1072" s="169"/>
      <c r="S1072" s="169"/>
      <c r="T1072" s="170"/>
      <c r="U1072" s="12"/>
      <c r="V1072" s="12"/>
      <c r="W1072" s="12"/>
      <c r="AT1072" s="160" t="s">
        <v>134</v>
      </c>
      <c r="AU1072" s="160" t="s">
        <v>78</v>
      </c>
      <c r="AV1072" s="11" t="s">
        <v>20</v>
      </c>
      <c r="AW1072" s="11" t="s">
        <v>35</v>
      </c>
      <c r="AX1072" s="11" t="s">
        <v>71</v>
      </c>
      <c r="AY1072" s="160" t="s">
        <v>123</v>
      </c>
    </row>
    <row r="1073" spans="2:51" s="12" customFormat="1" ht="22.5" customHeight="1">
      <c r="B1073" s="164"/>
      <c r="D1073" s="155" t="s">
        <v>134</v>
      </c>
      <c r="E1073" s="165" t="s">
        <v>3</v>
      </c>
      <c r="F1073" s="166" t="s">
        <v>588</v>
      </c>
      <c r="H1073" s="167">
        <v>8.64</v>
      </c>
      <c r="L1073" s="157"/>
      <c r="M1073" s="161"/>
      <c r="N1073" s="162"/>
      <c r="O1073" s="162"/>
      <c r="P1073" s="162"/>
      <c r="Q1073" s="162"/>
      <c r="R1073" s="162"/>
      <c r="S1073" s="162"/>
      <c r="T1073" s="163"/>
      <c r="U1073" s="11"/>
      <c r="V1073" s="11"/>
      <c r="W1073" s="11"/>
      <c r="AT1073" s="165" t="s">
        <v>134</v>
      </c>
      <c r="AU1073" s="165" t="s">
        <v>78</v>
      </c>
      <c r="AV1073" s="12" t="s">
        <v>78</v>
      </c>
      <c r="AW1073" s="12" t="s">
        <v>35</v>
      </c>
      <c r="AX1073" s="12" t="s">
        <v>71</v>
      </c>
      <c r="AY1073" s="165" t="s">
        <v>123</v>
      </c>
    </row>
    <row r="1074" spans="2:51" s="11" customFormat="1" ht="22.5" customHeight="1">
      <c r="B1074" s="157"/>
      <c r="D1074" s="155" t="s">
        <v>134</v>
      </c>
      <c r="E1074" s="158" t="s">
        <v>3</v>
      </c>
      <c r="F1074" s="159" t="s">
        <v>589</v>
      </c>
      <c r="H1074" s="160" t="s">
        <v>3</v>
      </c>
      <c r="L1074" s="164"/>
      <c r="M1074" s="168"/>
      <c r="N1074" s="169"/>
      <c r="O1074" s="169"/>
      <c r="P1074" s="169"/>
      <c r="Q1074" s="169"/>
      <c r="R1074" s="169"/>
      <c r="S1074" s="169"/>
      <c r="T1074" s="170"/>
      <c r="U1074" s="12"/>
      <c r="V1074" s="12"/>
      <c r="W1074" s="12"/>
      <c r="AT1074" s="160" t="s">
        <v>134</v>
      </c>
      <c r="AU1074" s="160" t="s">
        <v>78</v>
      </c>
      <c r="AV1074" s="11" t="s">
        <v>20</v>
      </c>
      <c r="AW1074" s="11" t="s">
        <v>35</v>
      </c>
      <c r="AX1074" s="11" t="s">
        <v>71</v>
      </c>
      <c r="AY1074" s="160" t="s">
        <v>123</v>
      </c>
    </row>
    <row r="1075" spans="2:51" s="12" customFormat="1" ht="22.5" customHeight="1">
      <c r="B1075" s="164"/>
      <c r="D1075" s="155" t="s">
        <v>134</v>
      </c>
      <c r="E1075" s="165" t="s">
        <v>3</v>
      </c>
      <c r="F1075" s="166" t="s">
        <v>590</v>
      </c>
      <c r="H1075" s="167">
        <v>23.04</v>
      </c>
      <c r="L1075" s="157"/>
      <c r="M1075" s="161"/>
      <c r="N1075" s="162"/>
      <c r="O1075" s="162"/>
      <c r="P1075" s="162"/>
      <c r="Q1075" s="162"/>
      <c r="R1075" s="162"/>
      <c r="S1075" s="162"/>
      <c r="T1075" s="163"/>
      <c r="U1075" s="11"/>
      <c r="V1075" s="11"/>
      <c r="W1075" s="11"/>
      <c r="AT1075" s="165" t="s">
        <v>134</v>
      </c>
      <c r="AU1075" s="165" t="s">
        <v>78</v>
      </c>
      <c r="AV1075" s="12" t="s">
        <v>78</v>
      </c>
      <c r="AW1075" s="12" t="s">
        <v>35</v>
      </c>
      <c r="AX1075" s="12" t="s">
        <v>71</v>
      </c>
      <c r="AY1075" s="165" t="s">
        <v>123</v>
      </c>
    </row>
    <row r="1076" spans="2:51" s="13" customFormat="1" ht="22.5" customHeight="1">
      <c r="B1076" s="171"/>
      <c r="D1076" s="155" t="s">
        <v>134</v>
      </c>
      <c r="E1076" s="172" t="s">
        <v>3</v>
      </c>
      <c r="F1076" s="173" t="s">
        <v>138</v>
      </c>
      <c r="H1076" s="174">
        <v>31.68</v>
      </c>
      <c r="L1076" s="164"/>
      <c r="M1076" s="168"/>
      <c r="N1076" s="169"/>
      <c r="O1076" s="169"/>
      <c r="P1076" s="169"/>
      <c r="Q1076" s="169"/>
      <c r="R1076" s="169"/>
      <c r="S1076" s="169"/>
      <c r="T1076" s="170"/>
      <c r="U1076" s="12"/>
      <c r="V1076" s="12"/>
      <c r="W1076" s="12"/>
      <c r="AT1076" s="172" t="s">
        <v>134</v>
      </c>
      <c r="AU1076" s="172" t="s">
        <v>78</v>
      </c>
      <c r="AV1076" s="13" t="s">
        <v>81</v>
      </c>
      <c r="AW1076" s="13" t="s">
        <v>35</v>
      </c>
      <c r="AX1076" s="13" t="s">
        <v>71</v>
      </c>
      <c r="AY1076" s="172" t="s">
        <v>123</v>
      </c>
    </row>
    <row r="1077" spans="2:51" s="14" customFormat="1" ht="22.5" customHeight="1">
      <c r="B1077" s="178"/>
      <c r="D1077" s="186" t="s">
        <v>134</v>
      </c>
      <c r="E1077" s="187" t="s">
        <v>3</v>
      </c>
      <c r="F1077" s="188" t="s">
        <v>139</v>
      </c>
      <c r="H1077" s="189">
        <v>31.68</v>
      </c>
      <c r="L1077" s="157"/>
      <c r="M1077" s="161"/>
      <c r="N1077" s="162"/>
      <c r="O1077" s="162"/>
      <c r="P1077" s="162"/>
      <c r="Q1077" s="162"/>
      <c r="R1077" s="162"/>
      <c r="S1077" s="162"/>
      <c r="T1077" s="163"/>
      <c r="U1077" s="11"/>
      <c r="V1077" s="11"/>
      <c r="W1077" s="11"/>
      <c r="AT1077" s="185" t="s">
        <v>134</v>
      </c>
      <c r="AU1077" s="185" t="s">
        <v>78</v>
      </c>
      <c r="AV1077" s="14" t="s">
        <v>130</v>
      </c>
      <c r="AW1077" s="14" t="s">
        <v>35</v>
      </c>
      <c r="AX1077" s="14" t="s">
        <v>20</v>
      </c>
      <c r="AY1077" s="185" t="s">
        <v>123</v>
      </c>
    </row>
    <row r="1078" spans="2:65" s="1" customFormat="1" ht="22.5" customHeight="1">
      <c r="B1078" s="143"/>
      <c r="C1078" s="144" t="s">
        <v>591</v>
      </c>
      <c r="D1078" s="144" t="s">
        <v>125</v>
      </c>
      <c r="E1078" s="145" t="s">
        <v>592</v>
      </c>
      <c r="F1078" s="146" t="s">
        <v>593</v>
      </c>
      <c r="G1078" s="147" t="s">
        <v>152</v>
      </c>
      <c r="H1078" s="148">
        <v>90.827</v>
      </c>
      <c r="I1078" s="149"/>
      <c r="J1078" s="149"/>
      <c r="K1078" s="146" t="s">
        <v>129</v>
      </c>
      <c r="L1078" s="164"/>
      <c r="M1078" s="168"/>
      <c r="N1078" s="169"/>
      <c r="O1078" s="169"/>
      <c r="P1078" s="169"/>
      <c r="Q1078" s="169"/>
      <c r="R1078" s="169"/>
      <c r="S1078" s="169"/>
      <c r="T1078" s="170"/>
      <c r="U1078" s="12"/>
      <c r="V1078" s="12"/>
      <c r="W1078" s="12"/>
      <c r="AR1078" s="18" t="s">
        <v>130</v>
      </c>
      <c r="AT1078" s="18" t="s">
        <v>125</v>
      </c>
      <c r="AU1078" s="18" t="s">
        <v>78</v>
      </c>
      <c r="AY1078" s="18" t="s">
        <v>123</v>
      </c>
      <c r="BE1078" s="154">
        <f>IF(N1065="základní",J1078,0)</f>
        <v>0</v>
      </c>
      <c r="BF1078" s="154">
        <f>IF(N1065="snížená",J1078,0)</f>
        <v>0</v>
      </c>
      <c r="BG1078" s="154">
        <f>IF(N1065="zákl. přenesená",J1078,0)</f>
        <v>0</v>
      </c>
      <c r="BH1078" s="154">
        <f>IF(N1065="sníž. přenesená",J1078,0)</f>
        <v>0</v>
      </c>
      <c r="BI1078" s="154">
        <f>IF(N1065="nulová",J1078,0)</f>
        <v>0</v>
      </c>
      <c r="BJ1078" s="18" t="s">
        <v>20</v>
      </c>
      <c r="BK1078" s="154">
        <f>ROUND(I1078*H1078,2)</f>
        <v>0</v>
      </c>
      <c r="BL1078" s="18" t="s">
        <v>130</v>
      </c>
      <c r="BM1078" s="18" t="s">
        <v>594</v>
      </c>
    </row>
    <row r="1079" spans="2:47" s="1" customFormat="1" ht="30" customHeight="1">
      <c r="B1079" s="32"/>
      <c r="D1079" s="155" t="s">
        <v>132</v>
      </c>
      <c r="F1079" s="156" t="s">
        <v>595</v>
      </c>
      <c r="L1079" s="157"/>
      <c r="M1079" s="161"/>
      <c r="N1079" s="162"/>
      <c r="O1079" s="162"/>
      <c r="P1079" s="162"/>
      <c r="Q1079" s="162"/>
      <c r="R1079" s="162"/>
      <c r="S1079" s="162"/>
      <c r="T1079" s="163"/>
      <c r="U1079" s="11"/>
      <c r="V1079" s="11"/>
      <c r="W1079" s="11"/>
      <c r="AT1079" s="18" t="s">
        <v>132</v>
      </c>
      <c r="AU1079" s="18" t="s">
        <v>78</v>
      </c>
    </row>
    <row r="1080" spans="2:51" s="11" customFormat="1" ht="22.5" customHeight="1">
      <c r="B1080" s="157"/>
      <c r="D1080" s="155" t="s">
        <v>134</v>
      </c>
      <c r="E1080" s="158" t="s">
        <v>3</v>
      </c>
      <c r="F1080" s="159" t="s">
        <v>586</v>
      </c>
      <c r="H1080" s="160" t="s">
        <v>3</v>
      </c>
      <c r="L1080" s="164"/>
      <c r="M1080" s="168"/>
      <c r="N1080" s="169"/>
      <c r="O1080" s="169"/>
      <c r="P1080" s="169"/>
      <c r="Q1080" s="169"/>
      <c r="R1080" s="169"/>
      <c r="S1080" s="169"/>
      <c r="T1080" s="170"/>
      <c r="U1080" s="12"/>
      <c r="V1080" s="12"/>
      <c r="W1080" s="12"/>
      <c r="AT1080" s="160" t="s">
        <v>134</v>
      </c>
      <c r="AU1080" s="160" t="s">
        <v>78</v>
      </c>
      <c r="AV1080" s="11" t="s">
        <v>20</v>
      </c>
      <c r="AW1080" s="11" t="s">
        <v>35</v>
      </c>
      <c r="AX1080" s="11" t="s">
        <v>71</v>
      </c>
      <c r="AY1080" s="160" t="s">
        <v>123</v>
      </c>
    </row>
    <row r="1081" spans="2:51" s="11" customFormat="1" ht="22.5" customHeight="1">
      <c r="B1081" s="157"/>
      <c r="D1081" s="155" t="s">
        <v>134</v>
      </c>
      <c r="E1081" s="158" t="s">
        <v>3</v>
      </c>
      <c r="F1081" s="159" t="s">
        <v>136</v>
      </c>
      <c r="H1081" s="160" t="s">
        <v>3</v>
      </c>
      <c r="L1081" s="157"/>
      <c r="M1081" s="161"/>
      <c r="N1081" s="162"/>
      <c r="O1081" s="162"/>
      <c r="P1081" s="162"/>
      <c r="Q1081" s="162"/>
      <c r="R1081" s="162"/>
      <c r="S1081" s="162"/>
      <c r="T1081" s="163"/>
      <c r="AT1081" s="160" t="s">
        <v>134</v>
      </c>
      <c r="AU1081" s="160" t="s">
        <v>78</v>
      </c>
      <c r="AV1081" s="11" t="s">
        <v>20</v>
      </c>
      <c r="AW1081" s="11" t="s">
        <v>35</v>
      </c>
      <c r="AX1081" s="11" t="s">
        <v>71</v>
      </c>
      <c r="AY1081" s="160" t="s">
        <v>123</v>
      </c>
    </row>
    <row r="1082" spans="2:51" s="11" customFormat="1" ht="22.5" customHeight="1">
      <c r="B1082" s="157"/>
      <c r="D1082" s="155" t="s">
        <v>134</v>
      </c>
      <c r="E1082" s="158" t="s">
        <v>3</v>
      </c>
      <c r="F1082" s="159" t="s">
        <v>596</v>
      </c>
      <c r="H1082" s="160" t="s">
        <v>3</v>
      </c>
      <c r="L1082" s="164"/>
      <c r="M1082" s="168"/>
      <c r="N1082" s="169"/>
      <c r="O1082" s="169"/>
      <c r="P1082" s="169"/>
      <c r="Q1082" s="169"/>
      <c r="R1082" s="169"/>
      <c r="S1082" s="169"/>
      <c r="T1082" s="170"/>
      <c r="U1082" s="12"/>
      <c r="V1082" s="12"/>
      <c r="W1082" s="12"/>
      <c r="AT1082" s="160" t="s">
        <v>134</v>
      </c>
      <c r="AU1082" s="160" t="s">
        <v>78</v>
      </c>
      <c r="AV1082" s="11" t="s">
        <v>20</v>
      </c>
      <c r="AW1082" s="11" t="s">
        <v>35</v>
      </c>
      <c r="AX1082" s="11" t="s">
        <v>71</v>
      </c>
      <c r="AY1082" s="160" t="s">
        <v>123</v>
      </c>
    </row>
    <row r="1083" spans="2:51" s="12" customFormat="1" ht="22.5" customHeight="1">
      <c r="B1083" s="164"/>
      <c r="D1083" s="155" t="s">
        <v>134</v>
      </c>
      <c r="E1083" s="165" t="s">
        <v>3</v>
      </c>
      <c r="F1083" s="166" t="s">
        <v>597</v>
      </c>
      <c r="H1083" s="167">
        <v>65.312</v>
      </c>
      <c r="L1083" s="157"/>
      <c r="M1083" s="161"/>
      <c r="N1083" s="162"/>
      <c r="O1083" s="162"/>
      <c r="P1083" s="162"/>
      <c r="Q1083" s="162"/>
      <c r="R1083" s="162"/>
      <c r="S1083" s="162"/>
      <c r="T1083" s="163"/>
      <c r="U1083" s="11"/>
      <c r="V1083" s="11"/>
      <c r="W1083" s="11"/>
      <c r="AT1083" s="165" t="s">
        <v>134</v>
      </c>
      <c r="AU1083" s="165" t="s">
        <v>78</v>
      </c>
      <c r="AV1083" s="12" t="s">
        <v>78</v>
      </c>
      <c r="AW1083" s="12" t="s">
        <v>35</v>
      </c>
      <c r="AX1083" s="12" t="s">
        <v>71</v>
      </c>
      <c r="AY1083" s="165" t="s">
        <v>123</v>
      </c>
    </row>
    <row r="1084" spans="2:51" s="11" customFormat="1" ht="22.5" customHeight="1">
      <c r="B1084" s="157"/>
      <c r="D1084" s="155" t="s">
        <v>134</v>
      </c>
      <c r="E1084" s="158" t="s">
        <v>3</v>
      </c>
      <c r="F1084" s="159" t="s">
        <v>598</v>
      </c>
      <c r="H1084" s="160" t="s">
        <v>3</v>
      </c>
      <c r="L1084" s="164"/>
      <c r="M1084" s="168"/>
      <c r="N1084" s="169"/>
      <c r="O1084" s="169"/>
      <c r="P1084" s="169"/>
      <c r="Q1084" s="169"/>
      <c r="R1084" s="169"/>
      <c r="S1084" s="169"/>
      <c r="T1084" s="170"/>
      <c r="U1084" s="12"/>
      <c r="V1084" s="12"/>
      <c r="W1084" s="12"/>
      <c r="AT1084" s="160" t="s">
        <v>134</v>
      </c>
      <c r="AU1084" s="160" t="s">
        <v>78</v>
      </c>
      <c r="AV1084" s="11" t="s">
        <v>20</v>
      </c>
      <c r="AW1084" s="11" t="s">
        <v>35</v>
      </c>
      <c r="AX1084" s="11" t="s">
        <v>71</v>
      </c>
      <c r="AY1084" s="160" t="s">
        <v>123</v>
      </c>
    </row>
    <row r="1085" spans="2:51" s="12" customFormat="1" ht="22.5" customHeight="1">
      <c r="B1085" s="164"/>
      <c r="D1085" s="155" t="s">
        <v>134</v>
      </c>
      <c r="E1085" s="165" t="s">
        <v>3</v>
      </c>
      <c r="F1085" s="166" t="s">
        <v>599</v>
      </c>
      <c r="H1085" s="167">
        <v>14.896</v>
      </c>
      <c r="L1085" s="157"/>
      <c r="M1085" s="161"/>
      <c r="N1085" s="162"/>
      <c r="O1085" s="162"/>
      <c r="P1085" s="162"/>
      <c r="Q1085" s="162"/>
      <c r="R1085" s="162"/>
      <c r="S1085" s="162"/>
      <c r="T1085" s="163"/>
      <c r="U1085" s="11"/>
      <c r="V1085" s="11"/>
      <c r="W1085" s="11"/>
      <c r="AT1085" s="165" t="s">
        <v>134</v>
      </c>
      <c r="AU1085" s="165" t="s">
        <v>78</v>
      </c>
      <c r="AV1085" s="12" t="s">
        <v>78</v>
      </c>
      <c r="AW1085" s="12" t="s">
        <v>35</v>
      </c>
      <c r="AX1085" s="12" t="s">
        <v>71</v>
      </c>
      <c r="AY1085" s="165" t="s">
        <v>123</v>
      </c>
    </row>
    <row r="1086" spans="2:51" s="11" customFormat="1" ht="22.5" customHeight="1">
      <c r="B1086" s="157"/>
      <c r="D1086" s="155" t="s">
        <v>134</v>
      </c>
      <c r="E1086" s="158" t="s">
        <v>3</v>
      </c>
      <c r="F1086" s="159" t="s">
        <v>600</v>
      </c>
      <c r="H1086" s="160" t="s">
        <v>3</v>
      </c>
      <c r="L1086" s="164"/>
      <c r="M1086" s="168"/>
      <c r="N1086" s="169"/>
      <c r="O1086" s="169"/>
      <c r="P1086" s="169"/>
      <c r="Q1086" s="169"/>
      <c r="R1086" s="169"/>
      <c r="S1086" s="169"/>
      <c r="T1086" s="170"/>
      <c r="U1086" s="12"/>
      <c r="V1086" s="12"/>
      <c r="W1086" s="12"/>
      <c r="AT1086" s="160" t="s">
        <v>134</v>
      </c>
      <c r="AU1086" s="160" t="s">
        <v>78</v>
      </c>
      <c r="AV1086" s="11" t="s">
        <v>20</v>
      </c>
      <c r="AW1086" s="11" t="s">
        <v>35</v>
      </c>
      <c r="AX1086" s="11" t="s">
        <v>71</v>
      </c>
      <c r="AY1086" s="160" t="s">
        <v>123</v>
      </c>
    </row>
    <row r="1087" spans="2:51" s="12" customFormat="1" ht="22.5" customHeight="1">
      <c r="B1087" s="164"/>
      <c r="D1087" s="155" t="s">
        <v>134</v>
      </c>
      <c r="E1087" s="165" t="s">
        <v>3</v>
      </c>
      <c r="F1087" s="166" t="s">
        <v>601</v>
      </c>
      <c r="H1087" s="167">
        <v>1.62</v>
      </c>
      <c r="L1087" s="171"/>
      <c r="M1087" s="175"/>
      <c r="N1087" s="176"/>
      <c r="O1087" s="176"/>
      <c r="P1087" s="176"/>
      <c r="Q1087" s="176"/>
      <c r="R1087" s="176"/>
      <c r="S1087" s="176"/>
      <c r="T1087" s="177"/>
      <c r="U1087" s="13"/>
      <c r="V1087" s="13"/>
      <c r="W1087" s="13"/>
      <c r="AT1087" s="165" t="s">
        <v>134</v>
      </c>
      <c r="AU1087" s="165" t="s">
        <v>78</v>
      </c>
      <c r="AV1087" s="12" t="s">
        <v>78</v>
      </c>
      <c r="AW1087" s="12" t="s">
        <v>35</v>
      </c>
      <c r="AX1087" s="12" t="s">
        <v>71</v>
      </c>
      <c r="AY1087" s="165" t="s">
        <v>123</v>
      </c>
    </row>
    <row r="1088" spans="2:51" s="11" customFormat="1" ht="22.5" customHeight="1">
      <c r="B1088" s="157"/>
      <c r="D1088" s="155" t="s">
        <v>134</v>
      </c>
      <c r="E1088" s="158" t="s">
        <v>3</v>
      </c>
      <c r="F1088" s="159" t="s">
        <v>602</v>
      </c>
      <c r="H1088" s="160" t="s">
        <v>3</v>
      </c>
      <c r="L1088" s="178"/>
      <c r="M1088" s="182"/>
      <c r="N1088" s="183"/>
      <c r="O1088" s="183"/>
      <c r="P1088" s="183"/>
      <c r="Q1088" s="183"/>
      <c r="R1088" s="183"/>
      <c r="S1088" s="183"/>
      <c r="T1088" s="184"/>
      <c r="U1088" s="14"/>
      <c r="V1088" s="14"/>
      <c r="W1088" s="14"/>
      <c r="AT1088" s="160" t="s">
        <v>134</v>
      </c>
      <c r="AU1088" s="160" t="s">
        <v>78</v>
      </c>
      <c r="AV1088" s="11" t="s">
        <v>20</v>
      </c>
      <c r="AW1088" s="11" t="s">
        <v>35</v>
      </c>
      <c r="AX1088" s="11" t="s">
        <v>71</v>
      </c>
      <c r="AY1088" s="160" t="s">
        <v>123</v>
      </c>
    </row>
    <row r="1089" spans="2:51" s="12" customFormat="1" ht="22.5" customHeight="1">
      <c r="B1089" s="164"/>
      <c r="D1089" s="155" t="s">
        <v>134</v>
      </c>
      <c r="E1089" s="165" t="s">
        <v>3</v>
      </c>
      <c r="F1089" s="166" t="s">
        <v>603</v>
      </c>
      <c r="H1089" s="167">
        <v>1.283</v>
      </c>
      <c r="L1089" s="32"/>
      <c r="M1089" s="150" t="s">
        <v>3</v>
      </c>
      <c r="N1089" s="151" t="s">
        <v>42</v>
      </c>
      <c r="O1089" s="152">
        <v>0.993</v>
      </c>
      <c r="P1089" s="152">
        <f>O1089*H1102</f>
        <v>5.958</v>
      </c>
      <c r="Q1089" s="152">
        <v>0</v>
      </c>
      <c r="R1089" s="152">
        <f>Q1089*H1102</f>
        <v>0</v>
      </c>
      <c r="S1089" s="152">
        <v>0.062</v>
      </c>
      <c r="T1089" s="153">
        <f>S1089*H1102</f>
        <v>0.372</v>
      </c>
      <c r="U1089" s="1"/>
      <c r="V1089" s="1"/>
      <c r="W1089" s="1"/>
      <c r="AT1089" s="165" t="s">
        <v>134</v>
      </c>
      <c r="AU1089" s="165" t="s">
        <v>78</v>
      </c>
      <c r="AV1089" s="12" t="s">
        <v>78</v>
      </c>
      <c r="AW1089" s="12" t="s">
        <v>35</v>
      </c>
      <c r="AX1089" s="12" t="s">
        <v>71</v>
      </c>
      <c r="AY1089" s="165" t="s">
        <v>123</v>
      </c>
    </row>
    <row r="1090" spans="2:51" s="11" customFormat="1" ht="22.5" customHeight="1">
      <c r="B1090" s="157"/>
      <c r="D1090" s="155" t="s">
        <v>134</v>
      </c>
      <c r="E1090" s="158" t="s">
        <v>3</v>
      </c>
      <c r="F1090" s="159" t="s">
        <v>604</v>
      </c>
      <c r="H1090" s="160" t="s">
        <v>3</v>
      </c>
      <c r="L1090" s="32"/>
      <c r="M1090" s="61"/>
      <c r="N1090" s="33"/>
      <c r="O1090" s="33"/>
      <c r="P1090" s="33"/>
      <c r="Q1090" s="33"/>
      <c r="R1090" s="33"/>
      <c r="S1090" s="33"/>
      <c r="T1090" s="62"/>
      <c r="U1090" s="1"/>
      <c r="V1090" s="1"/>
      <c r="W1090" s="1"/>
      <c r="AT1090" s="160" t="s">
        <v>134</v>
      </c>
      <c r="AU1090" s="160" t="s">
        <v>78</v>
      </c>
      <c r="AV1090" s="11" t="s">
        <v>20</v>
      </c>
      <c r="AW1090" s="11" t="s">
        <v>35</v>
      </c>
      <c r="AX1090" s="11" t="s">
        <v>71</v>
      </c>
      <c r="AY1090" s="160" t="s">
        <v>123</v>
      </c>
    </row>
    <row r="1091" spans="2:51" s="12" customFormat="1" ht="22.5" customHeight="1">
      <c r="B1091" s="164"/>
      <c r="D1091" s="155" t="s">
        <v>134</v>
      </c>
      <c r="E1091" s="165" t="s">
        <v>3</v>
      </c>
      <c r="F1091" s="166" t="s">
        <v>605</v>
      </c>
      <c r="H1091" s="167">
        <v>1.701</v>
      </c>
      <c r="L1091" s="157"/>
      <c r="M1091" s="161"/>
      <c r="N1091" s="162"/>
      <c r="O1091" s="162"/>
      <c r="P1091" s="162"/>
      <c r="Q1091" s="162"/>
      <c r="R1091" s="162"/>
      <c r="S1091" s="162"/>
      <c r="T1091" s="163"/>
      <c r="U1091" s="11"/>
      <c r="V1091" s="11"/>
      <c r="W1091" s="11"/>
      <c r="AT1091" s="165" t="s">
        <v>134</v>
      </c>
      <c r="AU1091" s="165" t="s">
        <v>78</v>
      </c>
      <c r="AV1091" s="12" t="s">
        <v>78</v>
      </c>
      <c r="AW1091" s="12" t="s">
        <v>35</v>
      </c>
      <c r="AX1091" s="12" t="s">
        <v>71</v>
      </c>
      <c r="AY1091" s="165" t="s">
        <v>123</v>
      </c>
    </row>
    <row r="1092" spans="2:51" s="11" customFormat="1" ht="22.5" customHeight="1">
      <c r="B1092" s="157"/>
      <c r="D1092" s="155" t="s">
        <v>134</v>
      </c>
      <c r="E1092" s="158" t="s">
        <v>3</v>
      </c>
      <c r="F1092" s="159" t="s">
        <v>606</v>
      </c>
      <c r="H1092" s="160" t="s">
        <v>3</v>
      </c>
      <c r="L1092" s="157"/>
      <c r="M1092" s="161"/>
      <c r="N1092" s="162"/>
      <c r="O1092" s="162"/>
      <c r="P1092" s="162"/>
      <c r="Q1092" s="162"/>
      <c r="R1092" s="162"/>
      <c r="S1092" s="162"/>
      <c r="T1092" s="163"/>
      <c r="AT1092" s="160" t="s">
        <v>134</v>
      </c>
      <c r="AU1092" s="160" t="s">
        <v>78</v>
      </c>
      <c r="AV1092" s="11" t="s">
        <v>20</v>
      </c>
      <c r="AW1092" s="11" t="s">
        <v>35</v>
      </c>
      <c r="AX1092" s="11" t="s">
        <v>71</v>
      </c>
      <c r="AY1092" s="160" t="s">
        <v>123</v>
      </c>
    </row>
    <row r="1093" spans="2:51" s="12" customFormat="1" ht="22.5" customHeight="1">
      <c r="B1093" s="164"/>
      <c r="D1093" s="155" t="s">
        <v>134</v>
      </c>
      <c r="E1093" s="165" t="s">
        <v>3</v>
      </c>
      <c r="F1093" s="166" t="s">
        <v>607</v>
      </c>
      <c r="H1093" s="167">
        <v>2.115</v>
      </c>
      <c r="L1093" s="164"/>
      <c r="M1093" s="168"/>
      <c r="N1093" s="169"/>
      <c r="O1093" s="169"/>
      <c r="P1093" s="169"/>
      <c r="Q1093" s="169"/>
      <c r="R1093" s="169"/>
      <c r="S1093" s="169"/>
      <c r="T1093" s="170"/>
      <c r="AT1093" s="165" t="s">
        <v>134</v>
      </c>
      <c r="AU1093" s="165" t="s">
        <v>78</v>
      </c>
      <c r="AV1093" s="12" t="s">
        <v>78</v>
      </c>
      <c r="AW1093" s="12" t="s">
        <v>35</v>
      </c>
      <c r="AX1093" s="12" t="s">
        <v>71</v>
      </c>
      <c r="AY1093" s="165" t="s">
        <v>123</v>
      </c>
    </row>
    <row r="1094" spans="2:51" s="11" customFormat="1" ht="22.5" customHeight="1">
      <c r="B1094" s="157"/>
      <c r="D1094" s="155" t="s">
        <v>134</v>
      </c>
      <c r="E1094" s="158" t="s">
        <v>3</v>
      </c>
      <c r="F1094" s="159" t="s">
        <v>608</v>
      </c>
      <c r="H1094" s="160" t="s">
        <v>3</v>
      </c>
      <c r="L1094" s="171"/>
      <c r="M1094" s="175"/>
      <c r="N1094" s="176"/>
      <c r="O1094" s="176"/>
      <c r="P1094" s="176"/>
      <c r="Q1094" s="176"/>
      <c r="R1094" s="176"/>
      <c r="S1094" s="176"/>
      <c r="T1094" s="177"/>
      <c r="U1094" s="13"/>
      <c r="V1094" s="13"/>
      <c r="W1094" s="13"/>
      <c r="AT1094" s="160" t="s">
        <v>134</v>
      </c>
      <c r="AU1094" s="160" t="s">
        <v>78</v>
      </c>
      <c r="AV1094" s="11" t="s">
        <v>20</v>
      </c>
      <c r="AW1094" s="11" t="s">
        <v>35</v>
      </c>
      <c r="AX1094" s="11" t="s">
        <v>71</v>
      </c>
      <c r="AY1094" s="160" t="s">
        <v>123</v>
      </c>
    </row>
    <row r="1095" spans="2:51" s="12" customFormat="1" ht="22.5" customHeight="1">
      <c r="B1095" s="164"/>
      <c r="D1095" s="155" t="s">
        <v>134</v>
      </c>
      <c r="E1095" s="165" t="s">
        <v>3</v>
      </c>
      <c r="F1095" s="166" t="s">
        <v>609</v>
      </c>
      <c r="H1095" s="167">
        <v>2.088</v>
      </c>
      <c r="L1095" s="178"/>
      <c r="M1095" s="182"/>
      <c r="N1095" s="183"/>
      <c r="O1095" s="183"/>
      <c r="P1095" s="183"/>
      <c r="Q1095" s="183"/>
      <c r="R1095" s="183"/>
      <c r="S1095" s="183"/>
      <c r="T1095" s="184"/>
      <c r="U1095" s="14"/>
      <c r="V1095" s="14"/>
      <c r="W1095" s="14"/>
      <c r="AT1095" s="165" t="s">
        <v>134</v>
      </c>
      <c r="AU1095" s="165" t="s">
        <v>78</v>
      </c>
      <c r="AV1095" s="12" t="s">
        <v>78</v>
      </c>
      <c r="AW1095" s="12" t="s">
        <v>35</v>
      </c>
      <c r="AX1095" s="12" t="s">
        <v>71</v>
      </c>
      <c r="AY1095" s="165" t="s">
        <v>123</v>
      </c>
    </row>
    <row r="1096" spans="2:51" s="11" customFormat="1" ht="22.5" customHeight="1">
      <c r="B1096" s="157"/>
      <c r="D1096" s="155" t="s">
        <v>134</v>
      </c>
      <c r="E1096" s="158" t="s">
        <v>3</v>
      </c>
      <c r="F1096" s="159" t="s">
        <v>610</v>
      </c>
      <c r="H1096" s="160" t="s">
        <v>3</v>
      </c>
      <c r="L1096" s="32"/>
      <c r="M1096" s="150" t="s">
        <v>3</v>
      </c>
      <c r="N1096" s="151" t="s">
        <v>42</v>
      </c>
      <c r="O1096" s="152">
        <v>0.02</v>
      </c>
      <c r="P1096" s="152">
        <f>O1096*H1109</f>
        <v>14.182940000000002</v>
      </c>
      <c r="Q1096" s="152">
        <v>0</v>
      </c>
      <c r="R1096" s="152">
        <f>Q1096*H1109</f>
        <v>0</v>
      </c>
      <c r="S1096" s="152">
        <v>0.005</v>
      </c>
      <c r="T1096" s="153">
        <f>S1096*H1109</f>
        <v>3.5457350000000005</v>
      </c>
      <c r="U1096" s="1"/>
      <c r="V1096" s="1"/>
      <c r="W1096" s="1"/>
      <c r="AT1096" s="160" t="s">
        <v>134</v>
      </c>
      <c r="AU1096" s="160" t="s">
        <v>78</v>
      </c>
      <c r="AV1096" s="11" t="s">
        <v>20</v>
      </c>
      <c r="AW1096" s="11" t="s">
        <v>35</v>
      </c>
      <c r="AX1096" s="11" t="s">
        <v>71</v>
      </c>
      <c r="AY1096" s="160" t="s">
        <v>123</v>
      </c>
    </row>
    <row r="1097" spans="2:51" s="12" customFormat="1" ht="22.5" customHeight="1">
      <c r="B1097" s="164"/>
      <c r="D1097" s="155" t="s">
        <v>134</v>
      </c>
      <c r="E1097" s="165" t="s">
        <v>3</v>
      </c>
      <c r="F1097" s="166" t="s">
        <v>611</v>
      </c>
      <c r="H1097" s="167">
        <v>0.748</v>
      </c>
      <c r="L1097" s="32"/>
      <c r="M1097" s="61"/>
      <c r="N1097" s="33"/>
      <c r="O1097" s="33"/>
      <c r="P1097" s="33"/>
      <c r="Q1097" s="33"/>
      <c r="R1097" s="33"/>
      <c r="S1097" s="33"/>
      <c r="T1097" s="62"/>
      <c r="U1097" s="1"/>
      <c r="V1097" s="1"/>
      <c r="W1097" s="1"/>
      <c r="AT1097" s="165" t="s">
        <v>134</v>
      </c>
      <c r="AU1097" s="165" t="s">
        <v>78</v>
      </c>
      <c r="AV1097" s="12" t="s">
        <v>78</v>
      </c>
      <c r="AW1097" s="12" t="s">
        <v>35</v>
      </c>
      <c r="AX1097" s="12" t="s">
        <v>71</v>
      </c>
      <c r="AY1097" s="165" t="s">
        <v>123</v>
      </c>
    </row>
    <row r="1098" spans="2:51" s="11" customFormat="1" ht="22.5" customHeight="1">
      <c r="B1098" s="157"/>
      <c r="D1098" s="155" t="s">
        <v>134</v>
      </c>
      <c r="E1098" s="158" t="s">
        <v>3</v>
      </c>
      <c r="F1098" s="159" t="s">
        <v>612</v>
      </c>
      <c r="H1098" s="160" t="s">
        <v>3</v>
      </c>
      <c r="L1098" s="157"/>
      <c r="M1098" s="161"/>
      <c r="N1098" s="162"/>
      <c r="O1098" s="162"/>
      <c r="P1098" s="162"/>
      <c r="Q1098" s="162"/>
      <c r="R1098" s="162"/>
      <c r="S1098" s="162"/>
      <c r="T1098" s="163"/>
      <c r="AT1098" s="160" t="s">
        <v>134</v>
      </c>
      <c r="AU1098" s="160" t="s">
        <v>78</v>
      </c>
      <c r="AV1098" s="11" t="s">
        <v>20</v>
      </c>
      <c r="AW1098" s="11" t="s">
        <v>35</v>
      </c>
      <c r="AX1098" s="11" t="s">
        <v>71</v>
      </c>
      <c r="AY1098" s="160" t="s">
        <v>123</v>
      </c>
    </row>
    <row r="1099" spans="2:51" s="12" customFormat="1" ht="22.5" customHeight="1">
      <c r="B1099" s="164"/>
      <c r="D1099" s="155" t="s">
        <v>134</v>
      </c>
      <c r="E1099" s="165" t="s">
        <v>3</v>
      </c>
      <c r="F1099" s="166" t="s">
        <v>613</v>
      </c>
      <c r="H1099" s="167">
        <v>1.064</v>
      </c>
      <c r="L1099" s="157"/>
      <c r="M1099" s="161"/>
      <c r="N1099" s="162"/>
      <c r="O1099" s="162"/>
      <c r="P1099" s="162"/>
      <c r="Q1099" s="162"/>
      <c r="R1099" s="162"/>
      <c r="S1099" s="162"/>
      <c r="T1099" s="163"/>
      <c r="U1099" s="11"/>
      <c r="V1099" s="11"/>
      <c r="W1099" s="11"/>
      <c r="AT1099" s="165" t="s">
        <v>134</v>
      </c>
      <c r="AU1099" s="165" t="s">
        <v>78</v>
      </c>
      <c r="AV1099" s="12" t="s">
        <v>78</v>
      </c>
      <c r="AW1099" s="12" t="s">
        <v>35</v>
      </c>
      <c r="AX1099" s="12" t="s">
        <v>71</v>
      </c>
      <c r="AY1099" s="165" t="s">
        <v>123</v>
      </c>
    </row>
    <row r="1100" spans="2:51" s="13" customFormat="1" ht="22.5" customHeight="1">
      <c r="B1100" s="171"/>
      <c r="D1100" s="155" t="s">
        <v>134</v>
      </c>
      <c r="E1100" s="172" t="s">
        <v>3</v>
      </c>
      <c r="F1100" s="173" t="s">
        <v>138</v>
      </c>
      <c r="H1100" s="174">
        <v>90.827</v>
      </c>
      <c r="L1100" s="157"/>
      <c r="M1100" s="161"/>
      <c r="N1100" s="162"/>
      <c r="O1100" s="162"/>
      <c r="P1100" s="162"/>
      <c r="Q1100" s="162"/>
      <c r="R1100" s="162"/>
      <c r="S1100" s="162"/>
      <c r="T1100" s="163"/>
      <c r="U1100" s="11"/>
      <c r="V1100" s="11"/>
      <c r="W1100" s="11"/>
      <c r="AT1100" s="172" t="s">
        <v>134</v>
      </c>
      <c r="AU1100" s="172" t="s">
        <v>78</v>
      </c>
      <c r="AV1100" s="13" t="s">
        <v>81</v>
      </c>
      <c r="AW1100" s="13" t="s">
        <v>35</v>
      </c>
      <c r="AX1100" s="13" t="s">
        <v>71</v>
      </c>
      <c r="AY1100" s="172" t="s">
        <v>123</v>
      </c>
    </row>
    <row r="1101" spans="2:51" s="14" customFormat="1" ht="22.5" customHeight="1">
      <c r="B1101" s="178"/>
      <c r="D1101" s="186" t="s">
        <v>134</v>
      </c>
      <c r="E1101" s="187" t="s">
        <v>3</v>
      </c>
      <c r="F1101" s="188" t="s">
        <v>139</v>
      </c>
      <c r="H1101" s="189">
        <v>90.827</v>
      </c>
      <c r="L1101" s="157"/>
      <c r="M1101" s="161"/>
      <c r="N1101" s="162"/>
      <c r="O1101" s="162"/>
      <c r="P1101" s="162"/>
      <c r="Q1101" s="162"/>
      <c r="R1101" s="162"/>
      <c r="S1101" s="162"/>
      <c r="T1101" s="163"/>
      <c r="U1101" s="11"/>
      <c r="V1101" s="11"/>
      <c r="W1101" s="11"/>
      <c r="AT1101" s="185" t="s">
        <v>134</v>
      </c>
      <c r="AU1101" s="185" t="s">
        <v>78</v>
      </c>
      <c r="AV1101" s="14" t="s">
        <v>130</v>
      </c>
      <c r="AW1101" s="14" t="s">
        <v>35</v>
      </c>
      <c r="AX1101" s="14" t="s">
        <v>20</v>
      </c>
      <c r="AY1101" s="185" t="s">
        <v>123</v>
      </c>
    </row>
    <row r="1102" spans="2:65" s="1" customFormat="1" ht="22.5" customHeight="1">
      <c r="B1102" s="143"/>
      <c r="C1102" s="144" t="s">
        <v>614</v>
      </c>
      <c r="D1102" s="144" t="s">
        <v>125</v>
      </c>
      <c r="E1102" s="145" t="s">
        <v>615</v>
      </c>
      <c r="F1102" s="146" t="s">
        <v>616</v>
      </c>
      <c r="G1102" s="147" t="s">
        <v>143</v>
      </c>
      <c r="H1102" s="148">
        <v>6</v>
      </c>
      <c r="I1102" s="149"/>
      <c r="J1102" s="149"/>
      <c r="K1102" s="146" t="s">
        <v>129</v>
      </c>
      <c r="L1102" s="164"/>
      <c r="M1102" s="168"/>
      <c r="N1102" s="169"/>
      <c r="O1102" s="169"/>
      <c r="P1102" s="169"/>
      <c r="Q1102" s="169"/>
      <c r="R1102" s="169"/>
      <c r="S1102" s="169"/>
      <c r="T1102" s="170"/>
      <c r="U1102" s="12"/>
      <c r="V1102" s="12"/>
      <c r="W1102" s="12"/>
      <c r="AR1102" s="18" t="s">
        <v>130</v>
      </c>
      <c r="AT1102" s="18" t="s">
        <v>125</v>
      </c>
      <c r="AU1102" s="18" t="s">
        <v>78</v>
      </c>
      <c r="AY1102" s="18" t="s">
        <v>123</v>
      </c>
      <c r="BE1102" s="154">
        <f>IF(N1089="základní",J1102,0)</f>
        <v>0</v>
      </c>
      <c r="BF1102" s="154">
        <f>IF(N1089="snížená",J1102,0)</f>
        <v>0</v>
      </c>
      <c r="BG1102" s="154">
        <f>IF(N1089="zákl. přenesená",J1102,0)</f>
        <v>0</v>
      </c>
      <c r="BH1102" s="154">
        <f>IF(N1089="sníž. přenesená",J1102,0)</f>
        <v>0</v>
      </c>
      <c r="BI1102" s="154">
        <f>IF(N1089="nulová",J1102,0)</f>
        <v>0</v>
      </c>
      <c r="BJ1102" s="18" t="s">
        <v>20</v>
      </c>
      <c r="BK1102" s="154">
        <f>ROUND(I1102*H1102,2)</f>
        <v>0</v>
      </c>
      <c r="BL1102" s="18" t="s">
        <v>130</v>
      </c>
      <c r="BM1102" s="18" t="s">
        <v>617</v>
      </c>
    </row>
    <row r="1103" spans="2:47" s="1" customFormat="1" ht="30" customHeight="1">
      <c r="B1103" s="32"/>
      <c r="D1103" s="155" t="s">
        <v>132</v>
      </c>
      <c r="F1103" s="156" t="s">
        <v>618</v>
      </c>
      <c r="L1103" s="164"/>
      <c r="M1103" s="168"/>
      <c r="N1103" s="169"/>
      <c r="O1103" s="169"/>
      <c r="P1103" s="169"/>
      <c r="Q1103" s="169"/>
      <c r="R1103" s="169"/>
      <c r="S1103" s="169"/>
      <c r="T1103" s="170"/>
      <c r="U1103" s="12"/>
      <c r="V1103" s="12"/>
      <c r="W1103" s="12"/>
      <c r="AT1103" s="18" t="s">
        <v>132</v>
      </c>
      <c r="AU1103" s="18" t="s">
        <v>78</v>
      </c>
    </row>
    <row r="1104" spans="2:51" s="11" customFormat="1" ht="22.5" customHeight="1">
      <c r="B1104" s="157"/>
      <c r="D1104" s="155" t="s">
        <v>134</v>
      </c>
      <c r="E1104" s="158" t="s">
        <v>3</v>
      </c>
      <c r="F1104" s="159" t="s">
        <v>619</v>
      </c>
      <c r="H1104" s="160" t="s">
        <v>3</v>
      </c>
      <c r="L1104" s="164"/>
      <c r="M1104" s="168"/>
      <c r="N1104" s="169"/>
      <c r="O1104" s="169"/>
      <c r="P1104" s="169"/>
      <c r="Q1104" s="169"/>
      <c r="R1104" s="169"/>
      <c r="S1104" s="169"/>
      <c r="T1104" s="170"/>
      <c r="U1104" s="12"/>
      <c r="V1104" s="12"/>
      <c r="W1104" s="12"/>
      <c r="AT1104" s="160" t="s">
        <v>134</v>
      </c>
      <c r="AU1104" s="160" t="s">
        <v>78</v>
      </c>
      <c r="AV1104" s="11" t="s">
        <v>20</v>
      </c>
      <c r="AW1104" s="11" t="s">
        <v>35</v>
      </c>
      <c r="AX1104" s="11" t="s">
        <v>71</v>
      </c>
      <c r="AY1104" s="160" t="s">
        <v>123</v>
      </c>
    </row>
    <row r="1105" spans="2:51" s="11" customFormat="1" ht="22.5" customHeight="1">
      <c r="B1105" s="157"/>
      <c r="D1105" s="155" t="s">
        <v>134</v>
      </c>
      <c r="E1105" s="158" t="s">
        <v>3</v>
      </c>
      <c r="F1105" s="159" t="s">
        <v>136</v>
      </c>
      <c r="H1105" s="160" t="s">
        <v>3</v>
      </c>
      <c r="L1105" s="157"/>
      <c r="M1105" s="161"/>
      <c r="N1105" s="162"/>
      <c r="O1105" s="162"/>
      <c r="P1105" s="162"/>
      <c r="Q1105" s="162"/>
      <c r="R1105" s="162"/>
      <c r="S1105" s="162"/>
      <c r="T1105" s="163"/>
      <c r="AT1105" s="160" t="s">
        <v>134</v>
      </c>
      <c r="AU1105" s="160" t="s">
        <v>78</v>
      </c>
      <c r="AV1105" s="11" t="s">
        <v>20</v>
      </c>
      <c r="AW1105" s="11" t="s">
        <v>35</v>
      </c>
      <c r="AX1105" s="11" t="s">
        <v>71</v>
      </c>
      <c r="AY1105" s="160" t="s">
        <v>123</v>
      </c>
    </row>
    <row r="1106" spans="2:51" s="12" customFormat="1" ht="22.5" customHeight="1">
      <c r="B1106" s="164"/>
      <c r="D1106" s="155" t="s">
        <v>134</v>
      </c>
      <c r="E1106" s="165" t="s">
        <v>3</v>
      </c>
      <c r="F1106" s="166" t="s">
        <v>148</v>
      </c>
      <c r="H1106" s="167">
        <v>6</v>
      </c>
      <c r="L1106" s="164"/>
      <c r="M1106" s="168"/>
      <c r="N1106" s="169"/>
      <c r="O1106" s="169"/>
      <c r="P1106" s="169"/>
      <c r="Q1106" s="169"/>
      <c r="R1106" s="169"/>
      <c r="S1106" s="169"/>
      <c r="T1106" s="170"/>
      <c r="AT1106" s="165" t="s">
        <v>134</v>
      </c>
      <c r="AU1106" s="165" t="s">
        <v>78</v>
      </c>
      <c r="AV1106" s="12" t="s">
        <v>78</v>
      </c>
      <c r="AW1106" s="12" t="s">
        <v>35</v>
      </c>
      <c r="AX1106" s="12" t="s">
        <v>71</v>
      </c>
      <c r="AY1106" s="165" t="s">
        <v>123</v>
      </c>
    </row>
    <row r="1107" spans="2:51" s="13" customFormat="1" ht="22.5" customHeight="1">
      <c r="B1107" s="171"/>
      <c r="D1107" s="155" t="s">
        <v>134</v>
      </c>
      <c r="E1107" s="172" t="s">
        <v>3</v>
      </c>
      <c r="F1107" s="173" t="s">
        <v>138</v>
      </c>
      <c r="H1107" s="174">
        <v>6</v>
      </c>
      <c r="L1107" s="164"/>
      <c r="M1107" s="168"/>
      <c r="N1107" s="169"/>
      <c r="O1107" s="169"/>
      <c r="P1107" s="169"/>
      <c r="Q1107" s="169"/>
      <c r="R1107" s="169"/>
      <c r="S1107" s="169"/>
      <c r="T1107" s="170"/>
      <c r="U1107" s="12"/>
      <c r="V1107" s="12"/>
      <c r="W1107" s="12"/>
      <c r="AT1107" s="172" t="s">
        <v>134</v>
      </c>
      <c r="AU1107" s="172" t="s">
        <v>78</v>
      </c>
      <c r="AV1107" s="13" t="s">
        <v>81</v>
      </c>
      <c r="AW1107" s="13" t="s">
        <v>35</v>
      </c>
      <c r="AX1107" s="13" t="s">
        <v>71</v>
      </c>
      <c r="AY1107" s="172" t="s">
        <v>123</v>
      </c>
    </row>
    <row r="1108" spans="2:51" s="14" customFormat="1" ht="22.5" customHeight="1">
      <c r="B1108" s="178"/>
      <c r="D1108" s="186" t="s">
        <v>134</v>
      </c>
      <c r="E1108" s="187" t="s">
        <v>3</v>
      </c>
      <c r="F1108" s="188" t="s">
        <v>139</v>
      </c>
      <c r="H1108" s="189">
        <v>6</v>
      </c>
      <c r="L1108" s="157"/>
      <c r="M1108" s="161"/>
      <c r="N1108" s="162"/>
      <c r="O1108" s="162"/>
      <c r="P1108" s="162"/>
      <c r="Q1108" s="162"/>
      <c r="R1108" s="162"/>
      <c r="S1108" s="162"/>
      <c r="T1108" s="163"/>
      <c r="U1108" s="11"/>
      <c r="V1108" s="11"/>
      <c r="W1108" s="11"/>
      <c r="AT1108" s="185" t="s">
        <v>134</v>
      </c>
      <c r="AU1108" s="185" t="s">
        <v>78</v>
      </c>
      <c r="AV1108" s="14" t="s">
        <v>130</v>
      </c>
      <c r="AW1108" s="14" t="s">
        <v>35</v>
      </c>
      <c r="AX1108" s="14" t="s">
        <v>20</v>
      </c>
      <c r="AY1108" s="185" t="s">
        <v>123</v>
      </c>
    </row>
    <row r="1109" spans="2:65" s="1" customFormat="1" ht="31.5" customHeight="1">
      <c r="B1109" s="143"/>
      <c r="C1109" s="144" t="s">
        <v>620</v>
      </c>
      <c r="D1109" s="144" t="s">
        <v>125</v>
      </c>
      <c r="E1109" s="145" t="s">
        <v>621</v>
      </c>
      <c r="F1109" s="146" t="s">
        <v>622</v>
      </c>
      <c r="G1109" s="147" t="s">
        <v>152</v>
      </c>
      <c r="H1109" s="148">
        <v>709.147</v>
      </c>
      <c r="I1109" s="149"/>
      <c r="J1109" s="149"/>
      <c r="K1109" s="146" t="s">
        <v>129</v>
      </c>
      <c r="L1109" s="157"/>
      <c r="M1109" s="161"/>
      <c r="N1109" s="162"/>
      <c r="O1109" s="162"/>
      <c r="P1109" s="162"/>
      <c r="Q1109" s="162"/>
      <c r="R1109" s="162"/>
      <c r="S1109" s="162"/>
      <c r="T1109" s="163"/>
      <c r="U1109" s="11"/>
      <c r="V1109" s="11"/>
      <c r="W1109" s="11"/>
      <c r="AR1109" s="18" t="s">
        <v>130</v>
      </c>
      <c r="AT1109" s="18" t="s">
        <v>125</v>
      </c>
      <c r="AU1109" s="18" t="s">
        <v>78</v>
      </c>
      <c r="AY1109" s="18" t="s">
        <v>123</v>
      </c>
      <c r="BE1109" s="154">
        <f>IF(N1096="základní",J1109,0)</f>
        <v>0</v>
      </c>
      <c r="BF1109" s="154">
        <f>IF(N1096="snížená",J1109,0)</f>
        <v>0</v>
      </c>
      <c r="BG1109" s="154">
        <f>IF(N1096="zákl. přenesená",J1109,0)</f>
        <v>0</v>
      </c>
      <c r="BH1109" s="154">
        <f>IF(N1096="sníž. přenesená",J1109,0)</f>
        <v>0</v>
      </c>
      <c r="BI1109" s="154">
        <f>IF(N1096="nulová",J1109,0)</f>
        <v>0</v>
      </c>
      <c r="BJ1109" s="18" t="s">
        <v>20</v>
      </c>
      <c r="BK1109" s="154">
        <f>ROUND(I1109*H1109,2)</f>
        <v>0</v>
      </c>
      <c r="BL1109" s="18" t="s">
        <v>130</v>
      </c>
      <c r="BM1109" s="18" t="s">
        <v>623</v>
      </c>
    </row>
    <row r="1110" spans="2:47" s="1" customFormat="1" ht="30" customHeight="1">
      <c r="B1110" s="32"/>
      <c r="D1110" s="155" t="s">
        <v>132</v>
      </c>
      <c r="F1110" s="156" t="s">
        <v>624</v>
      </c>
      <c r="L1110" s="164"/>
      <c r="M1110" s="168"/>
      <c r="N1110" s="169"/>
      <c r="O1110" s="169"/>
      <c r="P1110" s="169"/>
      <c r="Q1110" s="169"/>
      <c r="R1110" s="169"/>
      <c r="S1110" s="169"/>
      <c r="T1110" s="170"/>
      <c r="U1110" s="12"/>
      <c r="V1110" s="12"/>
      <c r="W1110" s="12"/>
      <c r="AT1110" s="18" t="s">
        <v>132</v>
      </c>
      <c r="AU1110" s="18" t="s">
        <v>78</v>
      </c>
    </row>
    <row r="1111" spans="2:51" s="11" customFormat="1" ht="22.5" customHeight="1">
      <c r="B1111" s="157"/>
      <c r="D1111" s="155" t="s">
        <v>134</v>
      </c>
      <c r="E1111" s="158" t="s">
        <v>3</v>
      </c>
      <c r="F1111" s="159" t="s">
        <v>462</v>
      </c>
      <c r="H1111" s="160" t="s">
        <v>3</v>
      </c>
      <c r="L1111" s="157"/>
      <c r="M1111" s="161"/>
      <c r="N1111" s="162"/>
      <c r="O1111" s="162"/>
      <c r="P1111" s="162"/>
      <c r="Q1111" s="162"/>
      <c r="R1111" s="162"/>
      <c r="S1111" s="162"/>
      <c r="T1111" s="163"/>
      <c r="AT1111" s="160" t="s">
        <v>134</v>
      </c>
      <c r="AU1111" s="160" t="s">
        <v>78</v>
      </c>
      <c r="AV1111" s="11" t="s">
        <v>20</v>
      </c>
      <c r="AW1111" s="11" t="s">
        <v>35</v>
      </c>
      <c r="AX1111" s="11" t="s">
        <v>71</v>
      </c>
      <c r="AY1111" s="160" t="s">
        <v>123</v>
      </c>
    </row>
    <row r="1112" spans="2:51" s="11" customFormat="1" ht="22.5" customHeight="1">
      <c r="B1112" s="157"/>
      <c r="D1112" s="155" t="s">
        <v>134</v>
      </c>
      <c r="E1112" s="158" t="s">
        <v>3</v>
      </c>
      <c r="F1112" s="159" t="s">
        <v>203</v>
      </c>
      <c r="H1112" s="160" t="s">
        <v>3</v>
      </c>
      <c r="L1112" s="164"/>
      <c r="M1112" s="168"/>
      <c r="N1112" s="169"/>
      <c r="O1112" s="169"/>
      <c r="P1112" s="169"/>
      <c r="Q1112" s="169"/>
      <c r="R1112" s="169"/>
      <c r="S1112" s="169"/>
      <c r="T1112" s="170"/>
      <c r="U1112" s="12"/>
      <c r="V1112" s="12"/>
      <c r="W1112" s="12"/>
      <c r="AT1112" s="160" t="s">
        <v>134</v>
      </c>
      <c r="AU1112" s="160" t="s">
        <v>78</v>
      </c>
      <c r="AV1112" s="11" t="s">
        <v>20</v>
      </c>
      <c r="AW1112" s="11" t="s">
        <v>35</v>
      </c>
      <c r="AX1112" s="11" t="s">
        <v>71</v>
      </c>
      <c r="AY1112" s="160" t="s">
        <v>123</v>
      </c>
    </row>
    <row r="1113" spans="2:51" s="11" customFormat="1" ht="22.5" customHeight="1">
      <c r="B1113" s="157"/>
      <c r="D1113" s="155" t="s">
        <v>134</v>
      </c>
      <c r="E1113" s="158" t="s">
        <v>3</v>
      </c>
      <c r="F1113" s="159" t="s">
        <v>245</v>
      </c>
      <c r="H1113" s="160" t="s">
        <v>3</v>
      </c>
      <c r="L1113" s="157"/>
      <c r="M1113" s="161"/>
      <c r="N1113" s="162"/>
      <c r="O1113" s="162"/>
      <c r="P1113" s="162"/>
      <c r="Q1113" s="162"/>
      <c r="R1113" s="162"/>
      <c r="S1113" s="162"/>
      <c r="T1113" s="163"/>
      <c r="AT1113" s="160" t="s">
        <v>134</v>
      </c>
      <c r="AU1113" s="160" t="s">
        <v>78</v>
      </c>
      <c r="AV1113" s="11" t="s">
        <v>20</v>
      </c>
      <c r="AW1113" s="11" t="s">
        <v>35</v>
      </c>
      <c r="AX1113" s="11" t="s">
        <v>71</v>
      </c>
      <c r="AY1113" s="160" t="s">
        <v>123</v>
      </c>
    </row>
    <row r="1114" spans="2:51" s="11" customFormat="1" ht="22.5" customHeight="1">
      <c r="B1114" s="157"/>
      <c r="D1114" s="155" t="s">
        <v>134</v>
      </c>
      <c r="E1114" s="158" t="s">
        <v>3</v>
      </c>
      <c r="F1114" s="159" t="s">
        <v>246</v>
      </c>
      <c r="H1114" s="160" t="s">
        <v>3</v>
      </c>
      <c r="L1114" s="157"/>
      <c r="M1114" s="161"/>
      <c r="N1114" s="162"/>
      <c r="O1114" s="162"/>
      <c r="P1114" s="162"/>
      <c r="Q1114" s="162"/>
      <c r="R1114" s="162"/>
      <c r="S1114" s="162"/>
      <c r="T1114" s="163"/>
      <c r="AT1114" s="160" t="s">
        <v>134</v>
      </c>
      <c r="AU1114" s="160" t="s">
        <v>78</v>
      </c>
      <c r="AV1114" s="11" t="s">
        <v>20</v>
      </c>
      <c r="AW1114" s="11" t="s">
        <v>35</v>
      </c>
      <c r="AX1114" s="11" t="s">
        <v>71</v>
      </c>
      <c r="AY1114" s="160" t="s">
        <v>123</v>
      </c>
    </row>
    <row r="1115" spans="2:51" s="12" customFormat="1" ht="22.5" customHeight="1">
      <c r="B1115" s="164"/>
      <c r="D1115" s="155" t="s">
        <v>134</v>
      </c>
      <c r="E1115" s="165" t="s">
        <v>3</v>
      </c>
      <c r="F1115" s="166" t="s">
        <v>247</v>
      </c>
      <c r="H1115" s="167">
        <v>79.68</v>
      </c>
      <c r="L1115" s="164"/>
      <c r="M1115" s="168"/>
      <c r="N1115" s="169"/>
      <c r="O1115" s="169"/>
      <c r="P1115" s="169"/>
      <c r="Q1115" s="169"/>
      <c r="R1115" s="169"/>
      <c r="S1115" s="169"/>
      <c r="T1115" s="170"/>
      <c r="AT1115" s="165" t="s">
        <v>134</v>
      </c>
      <c r="AU1115" s="165" t="s">
        <v>78</v>
      </c>
      <c r="AV1115" s="12" t="s">
        <v>78</v>
      </c>
      <c r="AW1115" s="12" t="s">
        <v>35</v>
      </c>
      <c r="AX1115" s="12" t="s">
        <v>71</v>
      </c>
      <c r="AY1115" s="165" t="s">
        <v>123</v>
      </c>
    </row>
    <row r="1116" spans="2:51" s="12" customFormat="1" ht="22.5" customHeight="1">
      <c r="B1116" s="164"/>
      <c r="D1116" s="155" t="s">
        <v>134</v>
      </c>
      <c r="E1116" s="165" t="s">
        <v>3</v>
      </c>
      <c r="F1116" s="166" t="s">
        <v>248</v>
      </c>
      <c r="H1116" s="167">
        <v>18.33</v>
      </c>
      <c r="L1116" s="164"/>
      <c r="M1116" s="168"/>
      <c r="N1116" s="169"/>
      <c r="O1116" s="169"/>
      <c r="P1116" s="169"/>
      <c r="Q1116" s="169"/>
      <c r="R1116" s="169"/>
      <c r="S1116" s="169"/>
      <c r="T1116" s="170"/>
      <c r="AT1116" s="165" t="s">
        <v>134</v>
      </c>
      <c r="AU1116" s="165" t="s">
        <v>78</v>
      </c>
      <c r="AV1116" s="12" t="s">
        <v>78</v>
      </c>
      <c r="AW1116" s="12" t="s">
        <v>35</v>
      </c>
      <c r="AX1116" s="12" t="s">
        <v>71</v>
      </c>
      <c r="AY1116" s="165" t="s">
        <v>123</v>
      </c>
    </row>
    <row r="1117" spans="2:51" s="12" customFormat="1" ht="22.5" customHeight="1">
      <c r="B1117" s="164"/>
      <c r="D1117" s="155" t="s">
        <v>134</v>
      </c>
      <c r="E1117" s="165" t="s">
        <v>3</v>
      </c>
      <c r="F1117" s="166" t="s">
        <v>249</v>
      </c>
      <c r="H1117" s="167">
        <v>9.28</v>
      </c>
      <c r="L1117" s="164"/>
      <c r="M1117" s="168"/>
      <c r="N1117" s="169"/>
      <c r="O1117" s="169"/>
      <c r="P1117" s="169"/>
      <c r="Q1117" s="169"/>
      <c r="R1117" s="169"/>
      <c r="S1117" s="169"/>
      <c r="T1117" s="170"/>
      <c r="AT1117" s="165" t="s">
        <v>134</v>
      </c>
      <c r="AU1117" s="165" t="s">
        <v>78</v>
      </c>
      <c r="AV1117" s="12" t="s">
        <v>78</v>
      </c>
      <c r="AW1117" s="12" t="s">
        <v>35</v>
      </c>
      <c r="AX1117" s="12" t="s">
        <v>71</v>
      </c>
      <c r="AY1117" s="165" t="s">
        <v>123</v>
      </c>
    </row>
    <row r="1118" spans="2:51" s="11" customFormat="1" ht="22.5" customHeight="1">
      <c r="B1118" s="157"/>
      <c r="D1118" s="155" t="s">
        <v>134</v>
      </c>
      <c r="E1118" s="158" t="s">
        <v>3</v>
      </c>
      <c r="F1118" s="159" t="s">
        <v>250</v>
      </c>
      <c r="H1118" s="160" t="s">
        <v>3</v>
      </c>
      <c r="L1118" s="157"/>
      <c r="M1118" s="161"/>
      <c r="N1118" s="162"/>
      <c r="O1118" s="162"/>
      <c r="P1118" s="162"/>
      <c r="Q1118" s="162"/>
      <c r="R1118" s="162"/>
      <c r="S1118" s="162"/>
      <c r="T1118" s="163"/>
      <c r="AT1118" s="160" t="s">
        <v>134</v>
      </c>
      <c r="AU1118" s="160" t="s">
        <v>78</v>
      </c>
      <c r="AV1118" s="11" t="s">
        <v>20</v>
      </c>
      <c r="AW1118" s="11" t="s">
        <v>35</v>
      </c>
      <c r="AX1118" s="11" t="s">
        <v>71</v>
      </c>
      <c r="AY1118" s="160" t="s">
        <v>123</v>
      </c>
    </row>
    <row r="1119" spans="2:51" s="12" customFormat="1" ht="22.5" customHeight="1">
      <c r="B1119" s="164"/>
      <c r="D1119" s="155" t="s">
        <v>134</v>
      </c>
      <c r="E1119" s="165" t="s">
        <v>3</v>
      </c>
      <c r="F1119" s="166" t="s">
        <v>251</v>
      </c>
      <c r="H1119" s="167">
        <v>37.632</v>
      </c>
      <c r="L1119" s="164"/>
      <c r="M1119" s="168"/>
      <c r="N1119" s="169"/>
      <c r="O1119" s="169"/>
      <c r="P1119" s="169"/>
      <c r="Q1119" s="169"/>
      <c r="R1119" s="169"/>
      <c r="S1119" s="169"/>
      <c r="T1119" s="170"/>
      <c r="AT1119" s="165" t="s">
        <v>134</v>
      </c>
      <c r="AU1119" s="165" t="s">
        <v>78</v>
      </c>
      <c r="AV1119" s="12" t="s">
        <v>78</v>
      </c>
      <c r="AW1119" s="12" t="s">
        <v>35</v>
      </c>
      <c r="AX1119" s="12" t="s">
        <v>71</v>
      </c>
      <c r="AY1119" s="165" t="s">
        <v>123</v>
      </c>
    </row>
    <row r="1120" spans="2:51" s="12" customFormat="1" ht="22.5" customHeight="1">
      <c r="B1120" s="164"/>
      <c r="D1120" s="155" t="s">
        <v>134</v>
      </c>
      <c r="E1120" s="165" t="s">
        <v>3</v>
      </c>
      <c r="F1120" s="166" t="s">
        <v>252</v>
      </c>
      <c r="H1120" s="167">
        <v>8.99</v>
      </c>
      <c r="L1120" s="164"/>
      <c r="M1120" s="168"/>
      <c r="N1120" s="169"/>
      <c r="O1120" s="169"/>
      <c r="P1120" s="169"/>
      <c r="Q1120" s="169"/>
      <c r="R1120" s="169"/>
      <c r="S1120" s="169"/>
      <c r="T1120" s="170"/>
      <c r="AT1120" s="165" t="s">
        <v>134</v>
      </c>
      <c r="AU1120" s="165" t="s">
        <v>78</v>
      </c>
      <c r="AV1120" s="12" t="s">
        <v>78</v>
      </c>
      <c r="AW1120" s="12" t="s">
        <v>35</v>
      </c>
      <c r="AX1120" s="12" t="s">
        <v>71</v>
      </c>
      <c r="AY1120" s="165" t="s">
        <v>123</v>
      </c>
    </row>
    <row r="1121" spans="2:51" s="11" customFormat="1" ht="22.5" customHeight="1">
      <c r="B1121" s="157"/>
      <c r="D1121" s="155" t="s">
        <v>134</v>
      </c>
      <c r="E1121" s="158" t="s">
        <v>3</v>
      </c>
      <c r="F1121" s="159" t="s">
        <v>253</v>
      </c>
      <c r="H1121" s="160" t="s">
        <v>3</v>
      </c>
      <c r="L1121" s="164"/>
      <c r="M1121" s="168"/>
      <c r="N1121" s="169"/>
      <c r="O1121" s="169"/>
      <c r="P1121" s="169"/>
      <c r="Q1121" s="169"/>
      <c r="R1121" s="169"/>
      <c r="S1121" s="169"/>
      <c r="T1121" s="170"/>
      <c r="U1121" s="12"/>
      <c r="V1121" s="12"/>
      <c r="W1121" s="12"/>
      <c r="AT1121" s="160" t="s">
        <v>134</v>
      </c>
      <c r="AU1121" s="160" t="s">
        <v>78</v>
      </c>
      <c r="AV1121" s="11" t="s">
        <v>20</v>
      </c>
      <c r="AW1121" s="11" t="s">
        <v>35</v>
      </c>
      <c r="AX1121" s="11" t="s">
        <v>71</v>
      </c>
      <c r="AY1121" s="160" t="s">
        <v>123</v>
      </c>
    </row>
    <row r="1122" spans="2:51" s="11" customFormat="1" ht="22.5" customHeight="1">
      <c r="B1122" s="157"/>
      <c r="D1122" s="155" t="s">
        <v>134</v>
      </c>
      <c r="E1122" s="158" t="s">
        <v>3</v>
      </c>
      <c r="F1122" s="159" t="s">
        <v>246</v>
      </c>
      <c r="H1122" s="160" t="s">
        <v>3</v>
      </c>
      <c r="L1122" s="157"/>
      <c r="M1122" s="161"/>
      <c r="N1122" s="162"/>
      <c r="O1122" s="162"/>
      <c r="P1122" s="162"/>
      <c r="Q1122" s="162"/>
      <c r="R1122" s="162"/>
      <c r="S1122" s="162"/>
      <c r="T1122" s="163"/>
      <c r="AT1122" s="160" t="s">
        <v>134</v>
      </c>
      <c r="AU1122" s="160" t="s">
        <v>78</v>
      </c>
      <c r="AV1122" s="11" t="s">
        <v>20</v>
      </c>
      <c r="AW1122" s="11" t="s">
        <v>35</v>
      </c>
      <c r="AX1122" s="11" t="s">
        <v>71</v>
      </c>
      <c r="AY1122" s="160" t="s">
        <v>123</v>
      </c>
    </row>
    <row r="1123" spans="2:51" s="12" customFormat="1" ht="22.5" customHeight="1">
      <c r="B1123" s="164"/>
      <c r="D1123" s="155" t="s">
        <v>134</v>
      </c>
      <c r="E1123" s="165" t="s">
        <v>3</v>
      </c>
      <c r="F1123" s="166" t="s">
        <v>254</v>
      </c>
      <c r="H1123" s="167">
        <v>165.952</v>
      </c>
      <c r="L1123" s="164"/>
      <c r="M1123" s="168"/>
      <c r="N1123" s="169"/>
      <c r="O1123" s="169"/>
      <c r="P1123" s="169"/>
      <c r="Q1123" s="169"/>
      <c r="R1123" s="169"/>
      <c r="S1123" s="169"/>
      <c r="T1123" s="170"/>
      <c r="AT1123" s="165" t="s">
        <v>134</v>
      </c>
      <c r="AU1123" s="165" t="s">
        <v>78</v>
      </c>
      <c r="AV1123" s="12" t="s">
        <v>78</v>
      </c>
      <c r="AW1123" s="12" t="s">
        <v>35</v>
      </c>
      <c r="AX1123" s="12" t="s">
        <v>71</v>
      </c>
      <c r="AY1123" s="165" t="s">
        <v>123</v>
      </c>
    </row>
    <row r="1124" spans="2:51" s="11" customFormat="1" ht="22.5" customHeight="1">
      <c r="B1124" s="157"/>
      <c r="D1124" s="155" t="s">
        <v>134</v>
      </c>
      <c r="E1124" s="158" t="s">
        <v>3</v>
      </c>
      <c r="F1124" s="159" t="s">
        <v>250</v>
      </c>
      <c r="H1124" s="160" t="s">
        <v>3</v>
      </c>
      <c r="L1124" s="164"/>
      <c r="M1124" s="168"/>
      <c r="N1124" s="169"/>
      <c r="O1124" s="169"/>
      <c r="P1124" s="169"/>
      <c r="Q1124" s="169"/>
      <c r="R1124" s="169"/>
      <c r="S1124" s="169"/>
      <c r="T1124" s="170"/>
      <c r="U1124" s="12"/>
      <c r="V1124" s="12"/>
      <c r="W1124" s="12"/>
      <c r="AT1124" s="160" t="s">
        <v>134</v>
      </c>
      <c r="AU1124" s="160" t="s">
        <v>78</v>
      </c>
      <c r="AV1124" s="11" t="s">
        <v>20</v>
      </c>
      <c r="AW1124" s="11" t="s">
        <v>35</v>
      </c>
      <c r="AX1124" s="11" t="s">
        <v>71</v>
      </c>
      <c r="AY1124" s="160" t="s">
        <v>123</v>
      </c>
    </row>
    <row r="1125" spans="2:51" s="12" customFormat="1" ht="22.5" customHeight="1">
      <c r="B1125" s="164"/>
      <c r="D1125" s="155" t="s">
        <v>134</v>
      </c>
      <c r="E1125" s="165" t="s">
        <v>3</v>
      </c>
      <c r="F1125" s="166" t="s">
        <v>255</v>
      </c>
      <c r="H1125" s="167">
        <v>22.592</v>
      </c>
      <c r="L1125" s="164"/>
      <c r="M1125" s="168"/>
      <c r="N1125" s="169"/>
      <c r="O1125" s="169"/>
      <c r="P1125" s="169"/>
      <c r="Q1125" s="169"/>
      <c r="R1125" s="169"/>
      <c r="S1125" s="169"/>
      <c r="T1125" s="170"/>
      <c r="AT1125" s="165" t="s">
        <v>134</v>
      </c>
      <c r="AU1125" s="165" t="s">
        <v>78</v>
      </c>
      <c r="AV1125" s="12" t="s">
        <v>78</v>
      </c>
      <c r="AW1125" s="12" t="s">
        <v>35</v>
      </c>
      <c r="AX1125" s="12" t="s">
        <v>71</v>
      </c>
      <c r="AY1125" s="165" t="s">
        <v>123</v>
      </c>
    </row>
    <row r="1126" spans="2:51" s="11" customFormat="1" ht="22.5" customHeight="1">
      <c r="B1126" s="157"/>
      <c r="D1126" s="155" t="s">
        <v>134</v>
      </c>
      <c r="E1126" s="158" t="s">
        <v>3</v>
      </c>
      <c r="F1126" s="159" t="s">
        <v>256</v>
      </c>
      <c r="H1126" s="160" t="s">
        <v>3</v>
      </c>
      <c r="L1126" s="164"/>
      <c r="M1126" s="168"/>
      <c r="N1126" s="169"/>
      <c r="O1126" s="169"/>
      <c r="P1126" s="169"/>
      <c r="Q1126" s="169"/>
      <c r="R1126" s="169"/>
      <c r="S1126" s="169"/>
      <c r="T1126" s="170"/>
      <c r="U1126" s="12"/>
      <c r="V1126" s="12"/>
      <c r="W1126" s="12"/>
      <c r="AT1126" s="160" t="s">
        <v>134</v>
      </c>
      <c r="AU1126" s="160" t="s">
        <v>78</v>
      </c>
      <c r="AV1126" s="11" t="s">
        <v>20</v>
      </c>
      <c r="AW1126" s="11" t="s">
        <v>35</v>
      </c>
      <c r="AX1126" s="11" t="s">
        <v>71</v>
      </c>
      <c r="AY1126" s="160" t="s">
        <v>123</v>
      </c>
    </row>
    <row r="1127" spans="2:51" s="11" customFormat="1" ht="22.5" customHeight="1">
      <c r="B1127" s="157"/>
      <c r="D1127" s="155" t="s">
        <v>134</v>
      </c>
      <c r="E1127" s="158" t="s">
        <v>3</v>
      </c>
      <c r="F1127" s="159" t="s">
        <v>246</v>
      </c>
      <c r="H1127" s="160" t="s">
        <v>3</v>
      </c>
      <c r="L1127" s="157"/>
      <c r="M1127" s="161"/>
      <c r="N1127" s="162"/>
      <c r="O1127" s="162"/>
      <c r="P1127" s="162"/>
      <c r="Q1127" s="162"/>
      <c r="R1127" s="162"/>
      <c r="S1127" s="162"/>
      <c r="T1127" s="163"/>
      <c r="AT1127" s="160" t="s">
        <v>134</v>
      </c>
      <c r="AU1127" s="160" t="s">
        <v>78</v>
      </c>
      <c r="AV1127" s="11" t="s">
        <v>20</v>
      </c>
      <c r="AW1127" s="11" t="s">
        <v>35</v>
      </c>
      <c r="AX1127" s="11" t="s">
        <v>71</v>
      </c>
      <c r="AY1127" s="160" t="s">
        <v>123</v>
      </c>
    </row>
    <row r="1128" spans="2:51" s="12" customFormat="1" ht="22.5" customHeight="1">
      <c r="B1128" s="164"/>
      <c r="D1128" s="155" t="s">
        <v>134</v>
      </c>
      <c r="E1128" s="165" t="s">
        <v>3</v>
      </c>
      <c r="F1128" s="166" t="s">
        <v>257</v>
      </c>
      <c r="H1128" s="167">
        <v>110.72</v>
      </c>
      <c r="L1128" s="157"/>
      <c r="M1128" s="161"/>
      <c r="N1128" s="162"/>
      <c r="O1128" s="162"/>
      <c r="P1128" s="162"/>
      <c r="Q1128" s="162"/>
      <c r="R1128" s="162"/>
      <c r="S1128" s="162"/>
      <c r="T1128" s="163"/>
      <c r="U1128" s="11"/>
      <c r="V1128" s="11"/>
      <c r="W1128" s="11"/>
      <c r="AT1128" s="165" t="s">
        <v>134</v>
      </c>
      <c r="AU1128" s="165" t="s">
        <v>78</v>
      </c>
      <c r="AV1128" s="12" t="s">
        <v>78</v>
      </c>
      <c r="AW1128" s="12" t="s">
        <v>35</v>
      </c>
      <c r="AX1128" s="12" t="s">
        <v>71</v>
      </c>
      <c r="AY1128" s="165" t="s">
        <v>123</v>
      </c>
    </row>
    <row r="1129" spans="2:51" s="12" customFormat="1" ht="22.5" customHeight="1">
      <c r="B1129" s="164"/>
      <c r="D1129" s="155" t="s">
        <v>134</v>
      </c>
      <c r="E1129" s="165" t="s">
        <v>3</v>
      </c>
      <c r="F1129" s="166" t="s">
        <v>258</v>
      </c>
      <c r="H1129" s="167">
        <v>8.65</v>
      </c>
      <c r="L1129" s="164"/>
      <c r="M1129" s="168"/>
      <c r="N1129" s="169"/>
      <c r="O1129" s="169"/>
      <c r="P1129" s="169"/>
      <c r="Q1129" s="169"/>
      <c r="R1129" s="169"/>
      <c r="S1129" s="169"/>
      <c r="T1129" s="170"/>
      <c r="AT1129" s="165" t="s">
        <v>134</v>
      </c>
      <c r="AU1129" s="165" t="s">
        <v>78</v>
      </c>
      <c r="AV1129" s="12" t="s">
        <v>78</v>
      </c>
      <c r="AW1129" s="12" t="s">
        <v>35</v>
      </c>
      <c r="AX1129" s="12" t="s">
        <v>71</v>
      </c>
      <c r="AY1129" s="165" t="s">
        <v>123</v>
      </c>
    </row>
    <row r="1130" spans="2:51" s="12" customFormat="1" ht="22.5" customHeight="1">
      <c r="B1130" s="164"/>
      <c r="D1130" s="155" t="s">
        <v>134</v>
      </c>
      <c r="E1130" s="165" t="s">
        <v>3</v>
      </c>
      <c r="F1130" s="166" t="s">
        <v>259</v>
      </c>
      <c r="H1130" s="167">
        <v>17.385</v>
      </c>
      <c r="L1130" s="157"/>
      <c r="M1130" s="161"/>
      <c r="N1130" s="162"/>
      <c r="O1130" s="162"/>
      <c r="P1130" s="162"/>
      <c r="Q1130" s="162"/>
      <c r="R1130" s="162"/>
      <c r="S1130" s="162"/>
      <c r="T1130" s="163"/>
      <c r="U1130" s="11"/>
      <c r="V1130" s="11"/>
      <c r="W1130" s="11"/>
      <c r="AT1130" s="165" t="s">
        <v>134</v>
      </c>
      <c r="AU1130" s="165" t="s">
        <v>78</v>
      </c>
      <c r="AV1130" s="12" t="s">
        <v>78</v>
      </c>
      <c r="AW1130" s="12" t="s">
        <v>35</v>
      </c>
      <c r="AX1130" s="12" t="s">
        <v>71</v>
      </c>
      <c r="AY1130" s="165" t="s">
        <v>123</v>
      </c>
    </row>
    <row r="1131" spans="2:51" s="11" customFormat="1" ht="22.5" customHeight="1">
      <c r="B1131" s="157"/>
      <c r="D1131" s="155" t="s">
        <v>134</v>
      </c>
      <c r="E1131" s="158" t="s">
        <v>3</v>
      </c>
      <c r="F1131" s="159" t="s">
        <v>250</v>
      </c>
      <c r="H1131" s="160" t="s">
        <v>3</v>
      </c>
      <c r="L1131" s="164"/>
      <c r="M1131" s="168"/>
      <c r="N1131" s="169"/>
      <c r="O1131" s="169"/>
      <c r="P1131" s="169"/>
      <c r="Q1131" s="169"/>
      <c r="R1131" s="169"/>
      <c r="S1131" s="169"/>
      <c r="T1131" s="170"/>
      <c r="U1131" s="12"/>
      <c r="V1131" s="12"/>
      <c r="W1131" s="12"/>
      <c r="AT1131" s="160" t="s">
        <v>134</v>
      </c>
      <c r="AU1131" s="160" t="s">
        <v>78</v>
      </c>
      <c r="AV1131" s="11" t="s">
        <v>20</v>
      </c>
      <c r="AW1131" s="11" t="s">
        <v>35</v>
      </c>
      <c r="AX1131" s="11" t="s">
        <v>71</v>
      </c>
      <c r="AY1131" s="160" t="s">
        <v>123</v>
      </c>
    </row>
    <row r="1132" spans="2:51" s="12" customFormat="1" ht="22.5" customHeight="1">
      <c r="B1132" s="164"/>
      <c r="D1132" s="155" t="s">
        <v>134</v>
      </c>
      <c r="E1132" s="165" t="s">
        <v>3</v>
      </c>
      <c r="F1132" s="166" t="s">
        <v>260</v>
      </c>
      <c r="H1132" s="167">
        <v>8.576</v>
      </c>
      <c r="L1132" s="157"/>
      <c r="M1132" s="161"/>
      <c r="N1132" s="162"/>
      <c r="O1132" s="162"/>
      <c r="P1132" s="162"/>
      <c r="Q1132" s="162"/>
      <c r="R1132" s="162"/>
      <c r="S1132" s="162"/>
      <c r="T1132" s="163"/>
      <c r="U1132" s="11"/>
      <c r="V1132" s="11"/>
      <c r="W1132" s="11"/>
      <c r="AT1132" s="165" t="s">
        <v>134</v>
      </c>
      <c r="AU1132" s="165" t="s">
        <v>78</v>
      </c>
      <c r="AV1132" s="12" t="s">
        <v>78</v>
      </c>
      <c r="AW1132" s="12" t="s">
        <v>35</v>
      </c>
      <c r="AX1132" s="12" t="s">
        <v>71</v>
      </c>
      <c r="AY1132" s="165" t="s">
        <v>123</v>
      </c>
    </row>
    <row r="1133" spans="2:51" s="12" customFormat="1" ht="22.5" customHeight="1">
      <c r="B1133" s="164"/>
      <c r="D1133" s="155" t="s">
        <v>134</v>
      </c>
      <c r="E1133" s="165" t="s">
        <v>3</v>
      </c>
      <c r="F1133" s="166" t="s">
        <v>261</v>
      </c>
      <c r="H1133" s="167">
        <v>0.7</v>
      </c>
      <c r="L1133" s="164"/>
      <c r="M1133" s="168"/>
      <c r="N1133" s="169"/>
      <c r="O1133" s="169"/>
      <c r="P1133" s="169"/>
      <c r="Q1133" s="169"/>
      <c r="R1133" s="169"/>
      <c r="S1133" s="169"/>
      <c r="T1133" s="170"/>
      <c r="AT1133" s="165" t="s">
        <v>134</v>
      </c>
      <c r="AU1133" s="165" t="s">
        <v>78</v>
      </c>
      <c r="AV1133" s="12" t="s">
        <v>78</v>
      </c>
      <c r="AW1133" s="12" t="s">
        <v>35</v>
      </c>
      <c r="AX1133" s="12" t="s">
        <v>71</v>
      </c>
      <c r="AY1133" s="165" t="s">
        <v>123</v>
      </c>
    </row>
    <row r="1134" spans="2:51" s="12" customFormat="1" ht="22.5" customHeight="1">
      <c r="B1134" s="164"/>
      <c r="D1134" s="155" t="s">
        <v>134</v>
      </c>
      <c r="E1134" s="165" t="s">
        <v>3</v>
      </c>
      <c r="F1134" s="166" t="s">
        <v>262</v>
      </c>
      <c r="H1134" s="167">
        <v>1.8</v>
      </c>
      <c r="L1134" s="171"/>
      <c r="M1134" s="175"/>
      <c r="N1134" s="176"/>
      <c r="O1134" s="176"/>
      <c r="P1134" s="176"/>
      <c r="Q1134" s="176"/>
      <c r="R1134" s="176"/>
      <c r="S1134" s="176"/>
      <c r="T1134" s="177"/>
      <c r="U1134" s="13"/>
      <c r="V1134" s="13"/>
      <c r="W1134" s="13"/>
      <c r="AT1134" s="165" t="s">
        <v>134</v>
      </c>
      <c r="AU1134" s="165" t="s">
        <v>78</v>
      </c>
      <c r="AV1134" s="12" t="s">
        <v>78</v>
      </c>
      <c r="AW1134" s="12" t="s">
        <v>35</v>
      </c>
      <c r="AX1134" s="12" t="s">
        <v>71</v>
      </c>
      <c r="AY1134" s="165" t="s">
        <v>123</v>
      </c>
    </row>
    <row r="1135" spans="2:51" s="11" customFormat="1" ht="22.5" customHeight="1">
      <c r="B1135" s="157"/>
      <c r="D1135" s="155" t="s">
        <v>134</v>
      </c>
      <c r="E1135" s="158" t="s">
        <v>3</v>
      </c>
      <c r="F1135" s="159" t="s">
        <v>263</v>
      </c>
      <c r="H1135" s="160" t="s">
        <v>3</v>
      </c>
      <c r="L1135" s="157"/>
      <c r="M1135" s="161"/>
      <c r="N1135" s="162"/>
      <c r="O1135" s="162"/>
      <c r="P1135" s="162"/>
      <c r="Q1135" s="162"/>
      <c r="R1135" s="162"/>
      <c r="S1135" s="162"/>
      <c r="T1135" s="163"/>
      <c r="AT1135" s="160" t="s">
        <v>134</v>
      </c>
      <c r="AU1135" s="160" t="s">
        <v>78</v>
      </c>
      <c r="AV1135" s="11" t="s">
        <v>20</v>
      </c>
      <c r="AW1135" s="11" t="s">
        <v>35</v>
      </c>
      <c r="AX1135" s="11" t="s">
        <v>71</v>
      </c>
      <c r="AY1135" s="160" t="s">
        <v>123</v>
      </c>
    </row>
    <row r="1136" spans="2:51" s="12" customFormat="1" ht="22.5" customHeight="1">
      <c r="B1136" s="164"/>
      <c r="D1136" s="155" t="s">
        <v>134</v>
      </c>
      <c r="E1136" s="165" t="s">
        <v>3</v>
      </c>
      <c r="F1136" s="166" t="s">
        <v>264</v>
      </c>
      <c r="H1136" s="167">
        <v>43.84</v>
      </c>
      <c r="L1136" s="164"/>
      <c r="M1136" s="168"/>
      <c r="N1136" s="169"/>
      <c r="O1136" s="169"/>
      <c r="P1136" s="169"/>
      <c r="Q1136" s="169"/>
      <c r="R1136" s="169"/>
      <c r="S1136" s="169"/>
      <c r="T1136" s="170"/>
      <c r="AT1136" s="165" t="s">
        <v>134</v>
      </c>
      <c r="AU1136" s="165" t="s">
        <v>78</v>
      </c>
      <c r="AV1136" s="12" t="s">
        <v>78</v>
      </c>
      <c r="AW1136" s="12" t="s">
        <v>35</v>
      </c>
      <c r="AX1136" s="12" t="s">
        <v>71</v>
      </c>
      <c r="AY1136" s="165" t="s">
        <v>123</v>
      </c>
    </row>
    <row r="1137" spans="2:51" s="12" customFormat="1" ht="22.5" customHeight="1">
      <c r="B1137" s="164"/>
      <c r="D1137" s="155" t="s">
        <v>134</v>
      </c>
      <c r="E1137" s="165" t="s">
        <v>3</v>
      </c>
      <c r="F1137" s="166" t="s">
        <v>265</v>
      </c>
      <c r="H1137" s="167">
        <v>9.38</v>
      </c>
      <c r="L1137" s="171"/>
      <c r="M1137" s="175"/>
      <c r="N1137" s="176"/>
      <c r="O1137" s="176"/>
      <c r="P1137" s="176"/>
      <c r="Q1137" s="176"/>
      <c r="R1137" s="176"/>
      <c r="S1137" s="176"/>
      <c r="T1137" s="177"/>
      <c r="U1137" s="13"/>
      <c r="V1137" s="13"/>
      <c r="W1137" s="13"/>
      <c r="AT1137" s="165" t="s">
        <v>134</v>
      </c>
      <c r="AU1137" s="165" t="s">
        <v>78</v>
      </c>
      <c r="AV1137" s="12" t="s">
        <v>78</v>
      </c>
      <c r="AW1137" s="12" t="s">
        <v>35</v>
      </c>
      <c r="AX1137" s="12" t="s">
        <v>71</v>
      </c>
      <c r="AY1137" s="165" t="s">
        <v>123</v>
      </c>
    </row>
    <row r="1138" spans="2:51" s="12" customFormat="1" ht="22.5" customHeight="1">
      <c r="B1138" s="164"/>
      <c r="D1138" s="155" t="s">
        <v>134</v>
      </c>
      <c r="E1138" s="165" t="s">
        <v>3</v>
      </c>
      <c r="F1138" s="166" t="s">
        <v>266</v>
      </c>
      <c r="H1138" s="167">
        <v>10.35</v>
      </c>
      <c r="L1138" s="157"/>
      <c r="M1138" s="161"/>
      <c r="N1138" s="162"/>
      <c r="O1138" s="162"/>
      <c r="P1138" s="162"/>
      <c r="Q1138" s="162"/>
      <c r="R1138" s="162"/>
      <c r="S1138" s="162"/>
      <c r="T1138" s="163"/>
      <c r="U1138" s="11"/>
      <c r="V1138" s="11"/>
      <c r="W1138" s="11"/>
      <c r="AT1138" s="165" t="s">
        <v>134</v>
      </c>
      <c r="AU1138" s="165" t="s">
        <v>78</v>
      </c>
      <c r="AV1138" s="12" t="s">
        <v>78</v>
      </c>
      <c r="AW1138" s="12" t="s">
        <v>35</v>
      </c>
      <c r="AX1138" s="12" t="s">
        <v>71</v>
      </c>
      <c r="AY1138" s="165" t="s">
        <v>123</v>
      </c>
    </row>
    <row r="1139" spans="2:51" s="12" customFormat="1" ht="22.5" customHeight="1">
      <c r="B1139" s="164"/>
      <c r="D1139" s="155" t="s">
        <v>134</v>
      </c>
      <c r="E1139" s="165" t="s">
        <v>3</v>
      </c>
      <c r="F1139" s="166" t="s">
        <v>262</v>
      </c>
      <c r="H1139" s="167">
        <v>1.8</v>
      </c>
      <c r="L1139" s="157"/>
      <c r="M1139" s="161"/>
      <c r="N1139" s="162"/>
      <c r="O1139" s="162"/>
      <c r="P1139" s="162"/>
      <c r="Q1139" s="162"/>
      <c r="R1139" s="162"/>
      <c r="S1139" s="162"/>
      <c r="T1139" s="163"/>
      <c r="U1139" s="11"/>
      <c r="V1139" s="11"/>
      <c r="W1139" s="11"/>
      <c r="AT1139" s="165" t="s">
        <v>134</v>
      </c>
      <c r="AU1139" s="165" t="s">
        <v>78</v>
      </c>
      <c r="AV1139" s="12" t="s">
        <v>78</v>
      </c>
      <c r="AW1139" s="12" t="s">
        <v>35</v>
      </c>
      <c r="AX1139" s="12" t="s">
        <v>71</v>
      </c>
      <c r="AY1139" s="165" t="s">
        <v>123</v>
      </c>
    </row>
    <row r="1140" spans="2:51" s="11" customFormat="1" ht="22.5" customHeight="1">
      <c r="B1140" s="157"/>
      <c r="D1140" s="155" t="s">
        <v>134</v>
      </c>
      <c r="E1140" s="158" t="s">
        <v>3</v>
      </c>
      <c r="F1140" s="159" t="s">
        <v>267</v>
      </c>
      <c r="H1140" s="160" t="s">
        <v>3</v>
      </c>
      <c r="L1140" s="157"/>
      <c r="M1140" s="161"/>
      <c r="N1140" s="162"/>
      <c r="O1140" s="162"/>
      <c r="P1140" s="162"/>
      <c r="Q1140" s="162"/>
      <c r="R1140" s="162"/>
      <c r="S1140" s="162"/>
      <c r="T1140" s="163"/>
      <c r="AT1140" s="160" t="s">
        <v>134</v>
      </c>
      <c r="AU1140" s="160" t="s">
        <v>78</v>
      </c>
      <c r="AV1140" s="11" t="s">
        <v>20</v>
      </c>
      <c r="AW1140" s="11" t="s">
        <v>35</v>
      </c>
      <c r="AX1140" s="11" t="s">
        <v>71</v>
      </c>
      <c r="AY1140" s="160" t="s">
        <v>123</v>
      </c>
    </row>
    <row r="1141" spans="2:51" s="11" customFormat="1" ht="22.5" customHeight="1">
      <c r="B1141" s="157"/>
      <c r="D1141" s="155" t="s">
        <v>134</v>
      </c>
      <c r="E1141" s="158" t="s">
        <v>3</v>
      </c>
      <c r="F1141" s="159" t="s">
        <v>246</v>
      </c>
      <c r="H1141" s="160" t="s">
        <v>3</v>
      </c>
      <c r="L1141" s="157"/>
      <c r="M1141" s="161"/>
      <c r="N1141" s="162"/>
      <c r="O1141" s="162"/>
      <c r="P1141" s="162"/>
      <c r="Q1141" s="162"/>
      <c r="R1141" s="162"/>
      <c r="S1141" s="162"/>
      <c r="T1141" s="163"/>
      <c r="AT1141" s="160" t="s">
        <v>134</v>
      </c>
      <c r="AU1141" s="160" t="s">
        <v>78</v>
      </c>
      <c r="AV1141" s="11" t="s">
        <v>20</v>
      </c>
      <c r="AW1141" s="11" t="s">
        <v>35</v>
      </c>
      <c r="AX1141" s="11" t="s">
        <v>71</v>
      </c>
      <c r="AY1141" s="160" t="s">
        <v>123</v>
      </c>
    </row>
    <row r="1142" spans="2:51" s="12" customFormat="1" ht="22.5" customHeight="1">
      <c r="B1142" s="164"/>
      <c r="D1142" s="155" t="s">
        <v>134</v>
      </c>
      <c r="E1142" s="165" t="s">
        <v>3</v>
      </c>
      <c r="F1142" s="166" t="s">
        <v>268</v>
      </c>
      <c r="H1142" s="167">
        <v>23.488</v>
      </c>
      <c r="L1142" s="164"/>
      <c r="M1142" s="168"/>
      <c r="N1142" s="169"/>
      <c r="O1142" s="169"/>
      <c r="P1142" s="169"/>
      <c r="Q1142" s="169"/>
      <c r="R1142" s="169"/>
      <c r="S1142" s="169"/>
      <c r="T1142" s="170"/>
      <c r="AT1142" s="165" t="s">
        <v>134</v>
      </c>
      <c r="AU1142" s="165" t="s">
        <v>78</v>
      </c>
      <c r="AV1142" s="12" t="s">
        <v>78</v>
      </c>
      <c r="AW1142" s="12" t="s">
        <v>35</v>
      </c>
      <c r="AX1142" s="12" t="s">
        <v>71</v>
      </c>
      <c r="AY1142" s="165" t="s">
        <v>123</v>
      </c>
    </row>
    <row r="1143" spans="2:51" s="11" customFormat="1" ht="22.5" customHeight="1">
      <c r="B1143" s="157"/>
      <c r="D1143" s="155" t="s">
        <v>134</v>
      </c>
      <c r="E1143" s="158" t="s">
        <v>3</v>
      </c>
      <c r="F1143" s="159" t="s">
        <v>250</v>
      </c>
      <c r="H1143" s="160" t="s">
        <v>3</v>
      </c>
      <c r="L1143" s="157"/>
      <c r="M1143" s="161"/>
      <c r="N1143" s="162"/>
      <c r="O1143" s="162"/>
      <c r="P1143" s="162"/>
      <c r="Q1143" s="162"/>
      <c r="R1143" s="162"/>
      <c r="S1143" s="162"/>
      <c r="T1143" s="163"/>
      <c r="AT1143" s="160" t="s">
        <v>134</v>
      </c>
      <c r="AU1143" s="160" t="s">
        <v>78</v>
      </c>
      <c r="AV1143" s="11" t="s">
        <v>20</v>
      </c>
      <c r="AW1143" s="11" t="s">
        <v>35</v>
      </c>
      <c r="AX1143" s="11" t="s">
        <v>71</v>
      </c>
      <c r="AY1143" s="160" t="s">
        <v>123</v>
      </c>
    </row>
    <row r="1144" spans="2:51" s="12" customFormat="1" ht="22.5" customHeight="1">
      <c r="B1144" s="164"/>
      <c r="D1144" s="155" t="s">
        <v>134</v>
      </c>
      <c r="E1144" s="165" t="s">
        <v>3</v>
      </c>
      <c r="F1144" s="166" t="s">
        <v>269</v>
      </c>
      <c r="H1144" s="167">
        <v>119.744</v>
      </c>
      <c r="L1144" s="164"/>
      <c r="M1144" s="168"/>
      <c r="N1144" s="169"/>
      <c r="O1144" s="169"/>
      <c r="P1144" s="169"/>
      <c r="Q1144" s="169"/>
      <c r="R1144" s="169"/>
      <c r="S1144" s="169"/>
      <c r="T1144" s="170"/>
      <c r="AT1144" s="165" t="s">
        <v>134</v>
      </c>
      <c r="AU1144" s="165" t="s">
        <v>78</v>
      </c>
      <c r="AV1144" s="12" t="s">
        <v>78</v>
      </c>
      <c r="AW1144" s="12" t="s">
        <v>35</v>
      </c>
      <c r="AX1144" s="12" t="s">
        <v>71</v>
      </c>
      <c r="AY1144" s="165" t="s">
        <v>123</v>
      </c>
    </row>
    <row r="1145" spans="2:51" s="11" customFormat="1" ht="22.5" customHeight="1">
      <c r="B1145" s="157"/>
      <c r="D1145" s="155" t="s">
        <v>134</v>
      </c>
      <c r="E1145" s="158" t="s">
        <v>3</v>
      </c>
      <c r="F1145" s="159" t="s">
        <v>263</v>
      </c>
      <c r="H1145" s="160" t="s">
        <v>3</v>
      </c>
      <c r="L1145" s="157"/>
      <c r="M1145" s="161"/>
      <c r="N1145" s="162"/>
      <c r="O1145" s="162"/>
      <c r="P1145" s="162"/>
      <c r="Q1145" s="162"/>
      <c r="R1145" s="162"/>
      <c r="S1145" s="162"/>
      <c r="T1145" s="163"/>
      <c r="AT1145" s="160" t="s">
        <v>134</v>
      </c>
      <c r="AU1145" s="160" t="s">
        <v>78</v>
      </c>
      <c r="AV1145" s="11" t="s">
        <v>20</v>
      </c>
      <c r="AW1145" s="11" t="s">
        <v>35</v>
      </c>
      <c r="AX1145" s="11" t="s">
        <v>71</v>
      </c>
      <c r="AY1145" s="160" t="s">
        <v>123</v>
      </c>
    </row>
    <row r="1146" spans="2:51" s="12" customFormat="1" ht="22.5" customHeight="1">
      <c r="B1146" s="164"/>
      <c r="D1146" s="155" t="s">
        <v>134</v>
      </c>
      <c r="E1146" s="165" t="s">
        <v>3</v>
      </c>
      <c r="F1146" s="166" t="s">
        <v>270</v>
      </c>
      <c r="H1146" s="167">
        <v>59.926</v>
      </c>
      <c r="L1146" s="164"/>
      <c r="M1146" s="168"/>
      <c r="N1146" s="169"/>
      <c r="O1146" s="169"/>
      <c r="P1146" s="169"/>
      <c r="Q1146" s="169"/>
      <c r="R1146" s="169"/>
      <c r="S1146" s="169"/>
      <c r="T1146" s="170"/>
      <c r="AT1146" s="165" t="s">
        <v>134</v>
      </c>
      <c r="AU1146" s="165" t="s">
        <v>78</v>
      </c>
      <c r="AV1146" s="12" t="s">
        <v>78</v>
      </c>
      <c r="AW1146" s="12" t="s">
        <v>35</v>
      </c>
      <c r="AX1146" s="12" t="s">
        <v>71</v>
      </c>
      <c r="AY1146" s="165" t="s">
        <v>123</v>
      </c>
    </row>
    <row r="1147" spans="2:51" s="13" customFormat="1" ht="22.5" customHeight="1">
      <c r="B1147" s="171"/>
      <c r="D1147" s="155" t="s">
        <v>134</v>
      </c>
      <c r="E1147" s="172" t="s">
        <v>3</v>
      </c>
      <c r="F1147" s="173" t="s">
        <v>138</v>
      </c>
      <c r="H1147" s="174">
        <v>758.815</v>
      </c>
      <c r="L1147" s="157"/>
      <c r="M1147" s="161"/>
      <c r="N1147" s="162"/>
      <c r="O1147" s="162"/>
      <c r="P1147" s="162"/>
      <c r="Q1147" s="162"/>
      <c r="R1147" s="162"/>
      <c r="S1147" s="162"/>
      <c r="T1147" s="163"/>
      <c r="U1147" s="11"/>
      <c r="V1147" s="11"/>
      <c r="W1147" s="11"/>
      <c r="AT1147" s="172" t="s">
        <v>134</v>
      </c>
      <c r="AU1147" s="172" t="s">
        <v>78</v>
      </c>
      <c r="AV1147" s="13" t="s">
        <v>81</v>
      </c>
      <c r="AW1147" s="13" t="s">
        <v>35</v>
      </c>
      <c r="AX1147" s="13" t="s">
        <v>71</v>
      </c>
      <c r="AY1147" s="172" t="s">
        <v>123</v>
      </c>
    </row>
    <row r="1148" spans="2:51" s="11" customFormat="1" ht="22.5" customHeight="1">
      <c r="B1148" s="157"/>
      <c r="D1148" s="155" t="s">
        <v>134</v>
      </c>
      <c r="E1148" s="158" t="s">
        <v>3</v>
      </c>
      <c r="F1148" s="159" t="s">
        <v>271</v>
      </c>
      <c r="H1148" s="160" t="s">
        <v>3</v>
      </c>
      <c r="L1148" s="164"/>
      <c r="M1148" s="168"/>
      <c r="N1148" s="169"/>
      <c r="O1148" s="169"/>
      <c r="P1148" s="169"/>
      <c r="Q1148" s="169"/>
      <c r="R1148" s="169"/>
      <c r="S1148" s="169"/>
      <c r="T1148" s="170"/>
      <c r="U1148" s="12"/>
      <c r="V1148" s="12"/>
      <c r="W1148" s="12"/>
      <c r="AT1148" s="160" t="s">
        <v>134</v>
      </c>
      <c r="AU1148" s="160" t="s">
        <v>78</v>
      </c>
      <c r="AV1148" s="11" t="s">
        <v>20</v>
      </c>
      <c r="AW1148" s="11" t="s">
        <v>35</v>
      </c>
      <c r="AX1148" s="11" t="s">
        <v>71</v>
      </c>
      <c r="AY1148" s="160" t="s">
        <v>123</v>
      </c>
    </row>
    <row r="1149" spans="2:51" s="12" customFormat="1" ht="22.5" customHeight="1">
      <c r="B1149" s="164"/>
      <c r="D1149" s="155" t="s">
        <v>134</v>
      </c>
      <c r="E1149" s="165" t="s">
        <v>3</v>
      </c>
      <c r="F1149" s="166" t="s">
        <v>272</v>
      </c>
      <c r="H1149" s="167">
        <v>-122.894</v>
      </c>
      <c r="L1149" s="157"/>
      <c r="M1149" s="161"/>
      <c r="N1149" s="162"/>
      <c r="O1149" s="162"/>
      <c r="P1149" s="162"/>
      <c r="Q1149" s="162"/>
      <c r="R1149" s="162"/>
      <c r="S1149" s="162"/>
      <c r="T1149" s="163"/>
      <c r="U1149" s="11"/>
      <c r="V1149" s="11"/>
      <c r="W1149" s="11"/>
      <c r="AT1149" s="165" t="s">
        <v>134</v>
      </c>
      <c r="AU1149" s="165" t="s">
        <v>78</v>
      </c>
      <c r="AV1149" s="12" t="s">
        <v>78</v>
      </c>
      <c r="AW1149" s="12" t="s">
        <v>35</v>
      </c>
      <c r="AX1149" s="12" t="s">
        <v>71</v>
      </c>
      <c r="AY1149" s="165" t="s">
        <v>123</v>
      </c>
    </row>
    <row r="1150" spans="2:51" s="13" customFormat="1" ht="22.5" customHeight="1">
      <c r="B1150" s="171"/>
      <c r="D1150" s="155" t="s">
        <v>134</v>
      </c>
      <c r="E1150" s="172" t="s">
        <v>3</v>
      </c>
      <c r="F1150" s="173" t="s">
        <v>138</v>
      </c>
      <c r="H1150" s="174">
        <v>-122.894</v>
      </c>
      <c r="L1150" s="164"/>
      <c r="M1150" s="168"/>
      <c r="N1150" s="169"/>
      <c r="O1150" s="169"/>
      <c r="P1150" s="169"/>
      <c r="Q1150" s="169"/>
      <c r="R1150" s="169"/>
      <c r="S1150" s="169"/>
      <c r="T1150" s="170"/>
      <c r="U1150" s="12"/>
      <c r="V1150" s="12"/>
      <c r="W1150" s="12"/>
      <c r="AT1150" s="172" t="s">
        <v>134</v>
      </c>
      <c r="AU1150" s="172" t="s">
        <v>78</v>
      </c>
      <c r="AV1150" s="13" t="s">
        <v>81</v>
      </c>
      <c r="AW1150" s="13" t="s">
        <v>35</v>
      </c>
      <c r="AX1150" s="13" t="s">
        <v>71</v>
      </c>
      <c r="AY1150" s="172" t="s">
        <v>123</v>
      </c>
    </row>
    <row r="1151" spans="2:51" s="11" customFormat="1" ht="22.5" customHeight="1">
      <c r="B1151" s="157"/>
      <c r="D1151" s="155" t="s">
        <v>134</v>
      </c>
      <c r="E1151" s="158" t="s">
        <v>3</v>
      </c>
      <c r="F1151" s="159" t="s">
        <v>273</v>
      </c>
      <c r="H1151" s="160" t="s">
        <v>3</v>
      </c>
      <c r="L1151" s="157"/>
      <c r="M1151" s="161"/>
      <c r="N1151" s="162"/>
      <c r="O1151" s="162"/>
      <c r="P1151" s="162"/>
      <c r="Q1151" s="162"/>
      <c r="R1151" s="162"/>
      <c r="S1151" s="162"/>
      <c r="T1151" s="163"/>
      <c r="AT1151" s="160" t="s">
        <v>134</v>
      </c>
      <c r="AU1151" s="160" t="s">
        <v>78</v>
      </c>
      <c r="AV1151" s="11" t="s">
        <v>20</v>
      </c>
      <c r="AW1151" s="11" t="s">
        <v>35</v>
      </c>
      <c r="AX1151" s="11" t="s">
        <v>71</v>
      </c>
      <c r="AY1151" s="160" t="s">
        <v>123</v>
      </c>
    </row>
    <row r="1152" spans="2:51" s="11" customFormat="1" ht="22.5" customHeight="1">
      <c r="B1152" s="157"/>
      <c r="D1152" s="155" t="s">
        <v>134</v>
      </c>
      <c r="E1152" s="158" t="s">
        <v>3</v>
      </c>
      <c r="F1152" s="159" t="s">
        <v>156</v>
      </c>
      <c r="H1152" s="160" t="s">
        <v>3</v>
      </c>
      <c r="L1152" s="164"/>
      <c r="M1152" s="168"/>
      <c r="N1152" s="169"/>
      <c r="O1152" s="169"/>
      <c r="P1152" s="169"/>
      <c r="Q1152" s="169"/>
      <c r="R1152" s="169"/>
      <c r="S1152" s="169"/>
      <c r="T1152" s="170"/>
      <c r="U1152" s="12"/>
      <c r="V1152" s="12"/>
      <c r="W1152" s="12"/>
      <c r="AT1152" s="160" t="s">
        <v>134</v>
      </c>
      <c r="AU1152" s="160" t="s">
        <v>78</v>
      </c>
      <c r="AV1152" s="11" t="s">
        <v>20</v>
      </c>
      <c r="AW1152" s="11" t="s">
        <v>35</v>
      </c>
      <c r="AX1152" s="11" t="s">
        <v>71</v>
      </c>
      <c r="AY1152" s="160" t="s">
        <v>123</v>
      </c>
    </row>
    <row r="1153" spans="2:51" s="11" customFormat="1" ht="22.5" customHeight="1">
      <c r="B1153" s="157"/>
      <c r="D1153" s="155" t="s">
        <v>134</v>
      </c>
      <c r="E1153" s="158" t="s">
        <v>3</v>
      </c>
      <c r="F1153" s="159" t="s">
        <v>157</v>
      </c>
      <c r="H1153" s="160" t="s">
        <v>3</v>
      </c>
      <c r="L1153" s="157"/>
      <c r="M1153" s="161"/>
      <c r="N1153" s="162"/>
      <c r="O1153" s="162"/>
      <c r="P1153" s="162"/>
      <c r="Q1153" s="162"/>
      <c r="R1153" s="162"/>
      <c r="S1153" s="162"/>
      <c r="T1153" s="163"/>
      <c r="AT1153" s="160" t="s">
        <v>134</v>
      </c>
      <c r="AU1153" s="160" t="s">
        <v>78</v>
      </c>
      <c r="AV1153" s="11" t="s">
        <v>20</v>
      </c>
      <c r="AW1153" s="11" t="s">
        <v>35</v>
      </c>
      <c r="AX1153" s="11" t="s">
        <v>71</v>
      </c>
      <c r="AY1153" s="160" t="s">
        <v>123</v>
      </c>
    </row>
    <row r="1154" spans="2:51" s="11" customFormat="1" ht="22.5" customHeight="1">
      <c r="B1154" s="157"/>
      <c r="D1154" s="155" t="s">
        <v>134</v>
      </c>
      <c r="E1154" s="158" t="s">
        <v>3</v>
      </c>
      <c r="F1154" s="159" t="s">
        <v>158</v>
      </c>
      <c r="H1154" s="160" t="s">
        <v>3</v>
      </c>
      <c r="L1154" s="164"/>
      <c r="M1154" s="168"/>
      <c r="N1154" s="169"/>
      <c r="O1154" s="169"/>
      <c r="P1154" s="169"/>
      <c r="Q1154" s="169"/>
      <c r="R1154" s="169"/>
      <c r="S1154" s="169"/>
      <c r="T1154" s="170"/>
      <c r="U1154" s="12"/>
      <c r="V1154" s="12"/>
      <c r="W1154" s="12"/>
      <c r="AT1154" s="160" t="s">
        <v>134</v>
      </c>
      <c r="AU1154" s="160" t="s">
        <v>78</v>
      </c>
      <c r="AV1154" s="11" t="s">
        <v>20</v>
      </c>
      <c r="AW1154" s="11" t="s">
        <v>35</v>
      </c>
      <c r="AX1154" s="11" t="s">
        <v>71</v>
      </c>
      <c r="AY1154" s="160" t="s">
        <v>123</v>
      </c>
    </row>
    <row r="1155" spans="2:51" s="12" customFormat="1" ht="22.5" customHeight="1">
      <c r="B1155" s="164"/>
      <c r="D1155" s="155" t="s">
        <v>134</v>
      </c>
      <c r="E1155" s="165" t="s">
        <v>3</v>
      </c>
      <c r="F1155" s="166" t="s">
        <v>159</v>
      </c>
      <c r="H1155" s="167">
        <v>24.7</v>
      </c>
      <c r="L1155" s="157"/>
      <c r="M1155" s="161"/>
      <c r="N1155" s="162"/>
      <c r="O1155" s="162"/>
      <c r="P1155" s="162"/>
      <c r="Q1155" s="162"/>
      <c r="R1155" s="162"/>
      <c r="S1155" s="162"/>
      <c r="T1155" s="163"/>
      <c r="U1155" s="11"/>
      <c r="V1155" s="11"/>
      <c r="W1155" s="11"/>
      <c r="AT1155" s="165" t="s">
        <v>134</v>
      </c>
      <c r="AU1155" s="165" t="s">
        <v>78</v>
      </c>
      <c r="AV1155" s="12" t="s">
        <v>78</v>
      </c>
      <c r="AW1155" s="12" t="s">
        <v>35</v>
      </c>
      <c r="AX1155" s="12" t="s">
        <v>71</v>
      </c>
      <c r="AY1155" s="165" t="s">
        <v>123</v>
      </c>
    </row>
    <row r="1156" spans="2:51" s="11" customFormat="1" ht="22.5" customHeight="1">
      <c r="B1156" s="157"/>
      <c r="D1156" s="155" t="s">
        <v>134</v>
      </c>
      <c r="E1156" s="158" t="s">
        <v>3</v>
      </c>
      <c r="F1156" s="159" t="s">
        <v>160</v>
      </c>
      <c r="H1156" s="160" t="s">
        <v>3</v>
      </c>
      <c r="L1156" s="164"/>
      <c r="M1156" s="168"/>
      <c r="N1156" s="169"/>
      <c r="O1156" s="169"/>
      <c r="P1156" s="169"/>
      <c r="Q1156" s="169"/>
      <c r="R1156" s="169"/>
      <c r="S1156" s="169"/>
      <c r="T1156" s="170"/>
      <c r="U1156" s="12"/>
      <c r="V1156" s="12"/>
      <c r="W1156" s="12"/>
      <c r="AT1156" s="160" t="s">
        <v>134</v>
      </c>
      <c r="AU1156" s="160" t="s">
        <v>78</v>
      </c>
      <c r="AV1156" s="11" t="s">
        <v>20</v>
      </c>
      <c r="AW1156" s="11" t="s">
        <v>35</v>
      </c>
      <c r="AX1156" s="11" t="s">
        <v>71</v>
      </c>
      <c r="AY1156" s="160" t="s">
        <v>123</v>
      </c>
    </row>
    <row r="1157" spans="2:51" s="12" customFormat="1" ht="22.5" customHeight="1">
      <c r="B1157" s="164"/>
      <c r="D1157" s="155" t="s">
        <v>134</v>
      </c>
      <c r="E1157" s="165" t="s">
        <v>3</v>
      </c>
      <c r="F1157" s="166" t="s">
        <v>161</v>
      </c>
      <c r="H1157" s="167">
        <v>8.204</v>
      </c>
      <c r="L1157" s="157"/>
      <c r="M1157" s="161"/>
      <c r="N1157" s="162"/>
      <c r="O1157" s="162"/>
      <c r="P1157" s="162"/>
      <c r="Q1157" s="162"/>
      <c r="R1157" s="162"/>
      <c r="S1157" s="162"/>
      <c r="T1157" s="163"/>
      <c r="U1157" s="11"/>
      <c r="V1157" s="11"/>
      <c r="W1157" s="11"/>
      <c r="AT1157" s="165" t="s">
        <v>134</v>
      </c>
      <c r="AU1157" s="165" t="s">
        <v>78</v>
      </c>
      <c r="AV1157" s="12" t="s">
        <v>78</v>
      </c>
      <c r="AW1157" s="12" t="s">
        <v>35</v>
      </c>
      <c r="AX1157" s="12" t="s">
        <v>71</v>
      </c>
      <c r="AY1157" s="165" t="s">
        <v>123</v>
      </c>
    </row>
    <row r="1158" spans="2:51" s="11" customFormat="1" ht="22.5" customHeight="1">
      <c r="B1158" s="157"/>
      <c r="D1158" s="155" t="s">
        <v>134</v>
      </c>
      <c r="E1158" s="158" t="s">
        <v>3</v>
      </c>
      <c r="F1158" s="159" t="s">
        <v>162</v>
      </c>
      <c r="H1158" s="160" t="s">
        <v>3</v>
      </c>
      <c r="L1158" s="164"/>
      <c r="M1158" s="168"/>
      <c r="N1158" s="169"/>
      <c r="O1158" s="169"/>
      <c r="P1158" s="169"/>
      <c r="Q1158" s="169"/>
      <c r="R1158" s="169"/>
      <c r="S1158" s="169"/>
      <c r="T1158" s="170"/>
      <c r="U1158" s="12"/>
      <c r="V1158" s="12"/>
      <c r="W1158" s="12"/>
      <c r="AT1158" s="160" t="s">
        <v>134</v>
      </c>
      <c r="AU1158" s="160" t="s">
        <v>78</v>
      </c>
      <c r="AV1158" s="11" t="s">
        <v>20</v>
      </c>
      <c r="AW1158" s="11" t="s">
        <v>35</v>
      </c>
      <c r="AX1158" s="11" t="s">
        <v>71</v>
      </c>
      <c r="AY1158" s="160" t="s">
        <v>123</v>
      </c>
    </row>
    <row r="1159" spans="2:51" s="12" customFormat="1" ht="22.5" customHeight="1">
      <c r="B1159" s="164"/>
      <c r="D1159" s="155" t="s">
        <v>134</v>
      </c>
      <c r="E1159" s="165" t="s">
        <v>3</v>
      </c>
      <c r="F1159" s="166" t="s">
        <v>163</v>
      </c>
      <c r="H1159" s="167">
        <v>1.44</v>
      </c>
      <c r="L1159" s="157"/>
      <c r="M1159" s="161"/>
      <c r="N1159" s="162"/>
      <c r="O1159" s="162"/>
      <c r="P1159" s="162"/>
      <c r="Q1159" s="162"/>
      <c r="R1159" s="162"/>
      <c r="S1159" s="162"/>
      <c r="T1159" s="163"/>
      <c r="U1159" s="11"/>
      <c r="V1159" s="11"/>
      <c r="W1159" s="11"/>
      <c r="AT1159" s="165" t="s">
        <v>134</v>
      </c>
      <c r="AU1159" s="165" t="s">
        <v>78</v>
      </c>
      <c r="AV1159" s="12" t="s">
        <v>78</v>
      </c>
      <c r="AW1159" s="12" t="s">
        <v>35</v>
      </c>
      <c r="AX1159" s="12" t="s">
        <v>71</v>
      </c>
      <c r="AY1159" s="165" t="s">
        <v>123</v>
      </c>
    </row>
    <row r="1160" spans="2:51" s="11" customFormat="1" ht="22.5" customHeight="1">
      <c r="B1160" s="157"/>
      <c r="D1160" s="155" t="s">
        <v>134</v>
      </c>
      <c r="E1160" s="158" t="s">
        <v>3</v>
      </c>
      <c r="F1160" s="159" t="s">
        <v>164</v>
      </c>
      <c r="H1160" s="160" t="s">
        <v>3</v>
      </c>
      <c r="L1160" s="164"/>
      <c r="M1160" s="168"/>
      <c r="N1160" s="169"/>
      <c r="O1160" s="169"/>
      <c r="P1160" s="169"/>
      <c r="Q1160" s="169"/>
      <c r="R1160" s="169"/>
      <c r="S1160" s="169"/>
      <c r="T1160" s="170"/>
      <c r="U1160" s="12"/>
      <c r="V1160" s="12"/>
      <c r="W1160" s="12"/>
      <c r="AT1160" s="160" t="s">
        <v>134</v>
      </c>
      <c r="AU1160" s="160" t="s">
        <v>78</v>
      </c>
      <c r="AV1160" s="11" t="s">
        <v>20</v>
      </c>
      <c r="AW1160" s="11" t="s">
        <v>35</v>
      </c>
      <c r="AX1160" s="11" t="s">
        <v>71</v>
      </c>
      <c r="AY1160" s="160" t="s">
        <v>123</v>
      </c>
    </row>
    <row r="1161" spans="2:51" s="12" customFormat="1" ht="22.5" customHeight="1">
      <c r="B1161" s="164"/>
      <c r="D1161" s="155" t="s">
        <v>134</v>
      </c>
      <c r="E1161" s="165" t="s">
        <v>3</v>
      </c>
      <c r="F1161" s="166" t="s">
        <v>165</v>
      </c>
      <c r="H1161" s="167">
        <v>1.68</v>
      </c>
      <c r="L1161" s="157"/>
      <c r="M1161" s="161"/>
      <c r="N1161" s="162"/>
      <c r="O1161" s="162"/>
      <c r="P1161" s="162"/>
      <c r="Q1161" s="162"/>
      <c r="R1161" s="162"/>
      <c r="S1161" s="162"/>
      <c r="T1161" s="163"/>
      <c r="U1161" s="11"/>
      <c r="V1161" s="11"/>
      <c r="W1161" s="11"/>
      <c r="AT1161" s="165" t="s">
        <v>134</v>
      </c>
      <c r="AU1161" s="165" t="s">
        <v>78</v>
      </c>
      <c r="AV1161" s="12" t="s">
        <v>78</v>
      </c>
      <c r="AW1161" s="12" t="s">
        <v>35</v>
      </c>
      <c r="AX1161" s="12" t="s">
        <v>71</v>
      </c>
      <c r="AY1161" s="165" t="s">
        <v>123</v>
      </c>
    </row>
    <row r="1162" spans="2:51" s="11" customFormat="1" ht="22.5" customHeight="1">
      <c r="B1162" s="157"/>
      <c r="D1162" s="155" t="s">
        <v>134</v>
      </c>
      <c r="E1162" s="158" t="s">
        <v>3</v>
      </c>
      <c r="F1162" s="159" t="s">
        <v>166</v>
      </c>
      <c r="H1162" s="160" t="s">
        <v>3</v>
      </c>
      <c r="L1162" s="164"/>
      <c r="M1162" s="168"/>
      <c r="N1162" s="169"/>
      <c r="O1162" s="169"/>
      <c r="P1162" s="169"/>
      <c r="Q1162" s="169"/>
      <c r="R1162" s="169"/>
      <c r="S1162" s="169"/>
      <c r="T1162" s="170"/>
      <c r="U1162" s="12"/>
      <c r="V1162" s="12"/>
      <c r="W1162" s="12"/>
      <c r="AT1162" s="160" t="s">
        <v>134</v>
      </c>
      <c r="AU1162" s="160" t="s">
        <v>78</v>
      </c>
      <c r="AV1162" s="11" t="s">
        <v>20</v>
      </c>
      <c r="AW1162" s="11" t="s">
        <v>35</v>
      </c>
      <c r="AX1162" s="11" t="s">
        <v>71</v>
      </c>
      <c r="AY1162" s="160" t="s">
        <v>123</v>
      </c>
    </row>
    <row r="1163" spans="2:51" s="12" customFormat="1" ht="22.5" customHeight="1">
      <c r="B1163" s="164"/>
      <c r="D1163" s="155" t="s">
        <v>134</v>
      </c>
      <c r="E1163" s="165" t="s">
        <v>3</v>
      </c>
      <c r="F1163" s="166" t="s">
        <v>167</v>
      </c>
      <c r="H1163" s="167">
        <v>1.836</v>
      </c>
      <c r="L1163" s="171"/>
      <c r="M1163" s="175"/>
      <c r="N1163" s="176"/>
      <c r="O1163" s="176"/>
      <c r="P1163" s="176"/>
      <c r="Q1163" s="176"/>
      <c r="R1163" s="176"/>
      <c r="S1163" s="176"/>
      <c r="T1163" s="177"/>
      <c r="U1163" s="13"/>
      <c r="V1163" s="13"/>
      <c r="W1163" s="13"/>
      <c r="AT1163" s="165" t="s">
        <v>134</v>
      </c>
      <c r="AU1163" s="165" t="s">
        <v>78</v>
      </c>
      <c r="AV1163" s="12" t="s">
        <v>78</v>
      </c>
      <c r="AW1163" s="12" t="s">
        <v>35</v>
      </c>
      <c r="AX1163" s="12" t="s">
        <v>71</v>
      </c>
      <c r="AY1163" s="165" t="s">
        <v>123</v>
      </c>
    </row>
    <row r="1164" spans="2:51" s="11" customFormat="1" ht="22.5" customHeight="1">
      <c r="B1164" s="157"/>
      <c r="D1164" s="155" t="s">
        <v>134</v>
      </c>
      <c r="E1164" s="158" t="s">
        <v>3</v>
      </c>
      <c r="F1164" s="159" t="s">
        <v>168</v>
      </c>
      <c r="H1164" s="160" t="s">
        <v>3</v>
      </c>
      <c r="L1164" s="157"/>
      <c r="M1164" s="161"/>
      <c r="N1164" s="162"/>
      <c r="O1164" s="162"/>
      <c r="P1164" s="162"/>
      <c r="Q1164" s="162"/>
      <c r="R1164" s="162"/>
      <c r="S1164" s="162"/>
      <c r="T1164" s="163"/>
      <c r="AT1164" s="160" t="s">
        <v>134</v>
      </c>
      <c r="AU1164" s="160" t="s">
        <v>78</v>
      </c>
      <c r="AV1164" s="11" t="s">
        <v>20</v>
      </c>
      <c r="AW1164" s="11" t="s">
        <v>35</v>
      </c>
      <c r="AX1164" s="11" t="s">
        <v>71</v>
      </c>
      <c r="AY1164" s="160" t="s">
        <v>123</v>
      </c>
    </row>
    <row r="1165" spans="2:51" s="12" customFormat="1" ht="22.5" customHeight="1">
      <c r="B1165" s="164"/>
      <c r="D1165" s="155" t="s">
        <v>134</v>
      </c>
      <c r="E1165" s="165" t="s">
        <v>3</v>
      </c>
      <c r="F1165" s="166" t="s">
        <v>169</v>
      </c>
      <c r="H1165" s="167">
        <v>1.32</v>
      </c>
      <c r="L1165" s="164"/>
      <c r="M1165" s="168"/>
      <c r="N1165" s="169"/>
      <c r="O1165" s="169"/>
      <c r="P1165" s="169"/>
      <c r="Q1165" s="169"/>
      <c r="R1165" s="169"/>
      <c r="S1165" s="169"/>
      <c r="T1165" s="170"/>
      <c r="AT1165" s="165" t="s">
        <v>134</v>
      </c>
      <c r="AU1165" s="165" t="s">
        <v>78</v>
      </c>
      <c r="AV1165" s="12" t="s">
        <v>78</v>
      </c>
      <c r="AW1165" s="12" t="s">
        <v>35</v>
      </c>
      <c r="AX1165" s="12" t="s">
        <v>71</v>
      </c>
      <c r="AY1165" s="165" t="s">
        <v>123</v>
      </c>
    </row>
    <row r="1166" spans="2:51" s="11" customFormat="1" ht="22.5" customHeight="1">
      <c r="B1166" s="157"/>
      <c r="D1166" s="155" t="s">
        <v>134</v>
      </c>
      <c r="E1166" s="158" t="s">
        <v>3</v>
      </c>
      <c r="F1166" s="159" t="s">
        <v>170</v>
      </c>
      <c r="H1166" s="160" t="s">
        <v>3</v>
      </c>
      <c r="L1166" s="164"/>
      <c r="M1166" s="168"/>
      <c r="N1166" s="169"/>
      <c r="O1166" s="169"/>
      <c r="P1166" s="169"/>
      <c r="Q1166" s="169"/>
      <c r="R1166" s="169"/>
      <c r="S1166" s="169"/>
      <c r="T1166" s="170"/>
      <c r="U1166" s="12"/>
      <c r="V1166" s="12"/>
      <c r="W1166" s="12"/>
      <c r="AT1166" s="160" t="s">
        <v>134</v>
      </c>
      <c r="AU1166" s="160" t="s">
        <v>78</v>
      </c>
      <c r="AV1166" s="11" t="s">
        <v>20</v>
      </c>
      <c r="AW1166" s="11" t="s">
        <v>35</v>
      </c>
      <c r="AX1166" s="11" t="s">
        <v>71</v>
      </c>
      <c r="AY1166" s="160" t="s">
        <v>123</v>
      </c>
    </row>
    <row r="1167" spans="2:51" s="12" customFormat="1" ht="22.5" customHeight="1">
      <c r="B1167" s="164"/>
      <c r="D1167" s="155" t="s">
        <v>134</v>
      </c>
      <c r="E1167" s="165" t="s">
        <v>3</v>
      </c>
      <c r="F1167" s="166" t="s">
        <v>171</v>
      </c>
      <c r="H1167" s="167">
        <v>1.68</v>
      </c>
      <c r="L1167" s="157"/>
      <c r="M1167" s="161"/>
      <c r="N1167" s="162"/>
      <c r="O1167" s="162"/>
      <c r="P1167" s="162"/>
      <c r="Q1167" s="162"/>
      <c r="R1167" s="162"/>
      <c r="S1167" s="162"/>
      <c r="T1167" s="163"/>
      <c r="U1167" s="11"/>
      <c r="V1167" s="11"/>
      <c r="W1167" s="11"/>
      <c r="AT1167" s="165" t="s">
        <v>134</v>
      </c>
      <c r="AU1167" s="165" t="s">
        <v>78</v>
      </c>
      <c r="AV1167" s="12" t="s">
        <v>78</v>
      </c>
      <c r="AW1167" s="12" t="s">
        <v>35</v>
      </c>
      <c r="AX1167" s="12" t="s">
        <v>71</v>
      </c>
      <c r="AY1167" s="165" t="s">
        <v>123</v>
      </c>
    </row>
    <row r="1168" spans="2:51" s="11" customFormat="1" ht="22.5" customHeight="1">
      <c r="B1168" s="157"/>
      <c r="D1168" s="155" t="s">
        <v>134</v>
      </c>
      <c r="E1168" s="158" t="s">
        <v>3</v>
      </c>
      <c r="F1168" s="159" t="s">
        <v>172</v>
      </c>
      <c r="H1168" s="160" t="s">
        <v>3</v>
      </c>
      <c r="L1168" s="164"/>
      <c r="M1168" s="168"/>
      <c r="N1168" s="169"/>
      <c r="O1168" s="169"/>
      <c r="P1168" s="169"/>
      <c r="Q1168" s="169"/>
      <c r="R1168" s="169"/>
      <c r="S1168" s="169"/>
      <c r="T1168" s="170"/>
      <c r="U1168" s="12"/>
      <c r="V1168" s="12"/>
      <c r="W1168" s="12"/>
      <c r="AT1168" s="160" t="s">
        <v>134</v>
      </c>
      <c r="AU1168" s="160" t="s">
        <v>78</v>
      </c>
      <c r="AV1168" s="11" t="s">
        <v>20</v>
      </c>
      <c r="AW1168" s="11" t="s">
        <v>35</v>
      </c>
      <c r="AX1168" s="11" t="s">
        <v>71</v>
      </c>
      <c r="AY1168" s="160" t="s">
        <v>123</v>
      </c>
    </row>
    <row r="1169" spans="2:51" s="12" customFormat="1" ht="22.5" customHeight="1">
      <c r="B1169" s="164"/>
      <c r="D1169" s="155" t="s">
        <v>134</v>
      </c>
      <c r="E1169" s="165" t="s">
        <v>3</v>
      </c>
      <c r="F1169" s="166" t="s">
        <v>173</v>
      </c>
      <c r="H1169" s="167">
        <v>0.72</v>
      </c>
      <c r="L1169" s="164"/>
      <c r="M1169" s="168"/>
      <c r="N1169" s="169"/>
      <c r="O1169" s="169"/>
      <c r="P1169" s="169"/>
      <c r="Q1169" s="169"/>
      <c r="R1169" s="169"/>
      <c r="S1169" s="169"/>
      <c r="T1169" s="170"/>
      <c r="AT1169" s="165" t="s">
        <v>134</v>
      </c>
      <c r="AU1169" s="165" t="s">
        <v>78</v>
      </c>
      <c r="AV1169" s="12" t="s">
        <v>78</v>
      </c>
      <c r="AW1169" s="12" t="s">
        <v>35</v>
      </c>
      <c r="AX1169" s="12" t="s">
        <v>71</v>
      </c>
      <c r="AY1169" s="165" t="s">
        <v>123</v>
      </c>
    </row>
    <row r="1170" spans="2:51" s="11" customFormat="1" ht="22.5" customHeight="1">
      <c r="B1170" s="157"/>
      <c r="D1170" s="155" t="s">
        <v>134</v>
      </c>
      <c r="E1170" s="158" t="s">
        <v>3</v>
      </c>
      <c r="F1170" s="159" t="s">
        <v>174</v>
      </c>
      <c r="H1170" s="160" t="s">
        <v>3</v>
      </c>
      <c r="L1170" s="171"/>
      <c r="M1170" s="175"/>
      <c r="N1170" s="176"/>
      <c r="O1170" s="176"/>
      <c r="P1170" s="176"/>
      <c r="Q1170" s="176"/>
      <c r="R1170" s="176"/>
      <c r="S1170" s="176"/>
      <c r="T1170" s="177"/>
      <c r="U1170" s="13"/>
      <c r="V1170" s="13"/>
      <c r="W1170" s="13"/>
      <c r="AT1170" s="160" t="s">
        <v>134</v>
      </c>
      <c r="AU1170" s="160" t="s">
        <v>78</v>
      </c>
      <c r="AV1170" s="11" t="s">
        <v>20</v>
      </c>
      <c r="AW1170" s="11" t="s">
        <v>35</v>
      </c>
      <c r="AX1170" s="11" t="s">
        <v>71</v>
      </c>
      <c r="AY1170" s="160" t="s">
        <v>123</v>
      </c>
    </row>
    <row r="1171" spans="2:51" s="12" customFormat="1" ht="22.5" customHeight="1">
      <c r="B1171" s="164"/>
      <c r="D1171" s="155" t="s">
        <v>134</v>
      </c>
      <c r="E1171" s="165" t="s">
        <v>3</v>
      </c>
      <c r="F1171" s="166" t="s">
        <v>175</v>
      </c>
      <c r="H1171" s="167">
        <v>0.852</v>
      </c>
      <c r="L1171" s="178"/>
      <c r="M1171" s="182"/>
      <c r="N1171" s="183"/>
      <c r="O1171" s="183"/>
      <c r="P1171" s="183"/>
      <c r="Q1171" s="183"/>
      <c r="R1171" s="183"/>
      <c r="S1171" s="183"/>
      <c r="T1171" s="184"/>
      <c r="U1171" s="14"/>
      <c r="V1171" s="14"/>
      <c r="W1171" s="14"/>
      <c r="AT1171" s="165" t="s">
        <v>134</v>
      </c>
      <c r="AU1171" s="165" t="s">
        <v>78</v>
      </c>
      <c r="AV1171" s="12" t="s">
        <v>78</v>
      </c>
      <c r="AW1171" s="12" t="s">
        <v>35</v>
      </c>
      <c r="AX1171" s="12" t="s">
        <v>71</v>
      </c>
      <c r="AY1171" s="165" t="s">
        <v>123</v>
      </c>
    </row>
    <row r="1172" spans="2:51" s="11" customFormat="1" ht="22.5" customHeight="1">
      <c r="B1172" s="157"/>
      <c r="D1172" s="155" t="s">
        <v>134</v>
      </c>
      <c r="E1172" s="158" t="s">
        <v>3</v>
      </c>
      <c r="F1172" s="159" t="s">
        <v>176</v>
      </c>
      <c r="H1172" s="160" t="s">
        <v>3</v>
      </c>
      <c r="L1172" s="32"/>
      <c r="M1172" s="150" t="s">
        <v>3</v>
      </c>
      <c r="N1172" s="151" t="s">
        <v>42</v>
      </c>
      <c r="O1172" s="152">
        <v>0.22</v>
      </c>
      <c r="P1172" s="152">
        <f>O1172*H1185</f>
        <v>20.1949</v>
      </c>
      <c r="Q1172" s="152">
        <v>0</v>
      </c>
      <c r="R1172" s="152">
        <f>Q1172*H1185</f>
        <v>0</v>
      </c>
      <c r="S1172" s="152">
        <v>0.014</v>
      </c>
      <c r="T1172" s="153">
        <f>S1172*H1185</f>
        <v>1.28513</v>
      </c>
      <c r="U1172" s="1"/>
      <c r="V1172" s="1"/>
      <c r="W1172" s="1"/>
      <c r="AT1172" s="160" t="s">
        <v>134</v>
      </c>
      <c r="AU1172" s="160" t="s">
        <v>78</v>
      </c>
      <c r="AV1172" s="11" t="s">
        <v>20</v>
      </c>
      <c r="AW1172" s="11" t="s">
        <v>35</v>
      </c>
      <c r="AX1172" s="11" t="s">
        <v>71</v>
      </c>
      <c r="AY1172" s="160" t="s">
        <v>123</v>
      </c>
    </row>
    <row r="1173" spans="2:51" s="12" customFormat="1" ht="22.5" customHeight="1">
      <c r="B1173" s="164"/>
      <c r="D1173" s="155" t="s">
        <v>134</v>
      </c>
      <c r="E1173" s="165" t="s">
        <v>3</v>
      </c>
      <c r="F1173" s="166" t="s">
        <v>177</v>
      </c>
      <c r="H1173" s="167">
        <v>3.44</v>
      </c>
      <c r="L1173" s="32"/>
      <c r="M1173" s="61"/>
      <c r="N1173" s="33"/>
      <c r="O1173" s="33"/>
      <c r="P1173" s="33"/>
      <c r="Q1173" s="33"/>
      <c r="R1173" s="33"/>
      <c r="S1173" s="33"/>
      <c r="T1173" s="62"/>
      <c r="U1173" s="1"/>
      <c r="V1173" s="1"/>
      <c r="W1173" s="1"/>
      <c r="AT1173" s="165" t="s">
        <v>134</v>
      </c>
      <c r="AU1173" s="165" t="s">
        <v>78</v>
      </c>
      <c r="AV1173" s="12" t="s">
        <v>78</v>
      </c>
      <c r="AW1173" s="12" t="s">
        <v>35</v>
      </c>
      <c r="AX1173" s="12" t="s">
        <v>71</v>
      </c>
      <c r="AY1173" s="165" t="s">
        <v>123</v>
      </c>
    </row>
    <row r="1174" spans="2:51" s="11" customFormat="1" ht="22.5" customHeight="1">
      <c r="B1174" s="157"/>
      <c r="D1174" s="155" t="s">
        <v>134</v>
      </c>
      <c r="E1174" s="158" t="s">
        <v>3</v>
      </c>
      <c r="F1174" s="159" t="s">
        <v>178</v>
      </c>
      <c r="H1174" s="160" t="s">
        <v>3</v>
      </c>
      <c r="L1174" s="157"/>
      <c r="M1174" s="161"/>
      <c r="N1174" s="162"/>
      <c r="O1174" s="162"/>
      <c r="P1174" s="162"/>
      <c r="Q1174" s="162"/>
      <c r="R1174" s="162"/>
      <c r="S1174" s="162"/>
      <c r="T1174" s="163"/>
      <c r="AT1174" s="160" t="s">
        <v>134</v>
      </c>
      <c r="AU1174" s="160" t="s">
        <v>78</v>
      </c>
      <c r="AV1174" s="11" t="s">
        <v>20</v>
      </c>
      <c r="AW1174" s="11" t="s">
        <v>35</v>
      </c>
      <c r="AX1174" s="11" t="s">
        <v>71</v>
      </c>
      <c r="AY1174" s="160" t="s">
        <v>123</v>
      </c>
    </row>
    <row r="1175" spans="2:51" s="12" customFormat="1" ht="22.5" customHeight="1">
      <c r="B1175" s="164"/>
      <c r="D1175" s="155" t="s">
        <v>134</v>
      </c>
      <c r="E1175" s="165" t="s">
        <v>3</v>
      </c>
      <c r="F1175" s="166" t="s">
        <v>179</v>
      </c>
      <c r="H1175" s="167">
        <v>9.6</v>
      </c>
      <c r="L1175" s="157"/>
      <c r="M1175" s="161"/>
      <c r="N1175" s="162"/>
      <c r="O1175" s="162"/>
      <c r="P1175" s="162"/>
      <c r="Q1175" s="162"/>
      <c r="R1175" s="162"/>
      <c r="S1175" s="162"/>
      <c r="T1175" s="163"/>
      <c r="U1175" s="11"/>
      <c r="V1175" s="11"/>
      <c r="W1175" s="11"/>
      <c r="AT1175" s="165" t="s">
        <v>134</v>
      </c>
      <c r="AU1175" s="165" t="s">
        <v>78</v>
      </c>
      <c r="AV1175" s="12" t="s">
        <v>78</v>
      </c>
      <c r="AW1175" s="12" t="s">
        <v>35</v>
      </c>
      <c r="AX1175" s="12" t="s">
        <v>71</v>
      </c>
      <c r="AY1175" s="165" t="s">
        <v>123</v>
      </c>
    </row>
    <row r="1176" spans="2:51" s="13" customFormat="1" ht="22.5" customHeight="1">
      <c r="B1176" s="171"/>
      <c r="D1176" s="155" t="s">
        <v>134</v>
      </c>
      <c r="E1176" s="172" t="s">
        <v>3</v>
      </c>
      <c r="F1176" s="173" t="s">
        <v>138</v>
      </c>
      <c r="H1176" s="174">
        <v>55.472</v>
      </c>
      <c r="L1176" s="164"/>
      <c r="M1176" s="168"/>
      <c r="N1176" s="169"/>
      <c r="O1176" s="169"/>
      <c r="P1176" s="169"/>
      <c r="Q1176" s="169"/>
      <c r="R1176" s="169"/>
      <c r="S1176" s="169"/>
      <c r="T1176" s="170"/>
      <c r="U1176" s="12"/>
      <c r="V1176" s="12"/>
      <c r="W1176" s="12"/>
      <c r="AT1176" s="172" t="s">
        <v>134</v>
      </c>
      <c r="AU1176" s="172" t="s">
        <v>78</v>
      </c>
      <c r="AV1176" s="13" t="s">
        <v>81</v>
      </c>
      <c r="AW1176" s="13" t="s">
        <v>35</v>
      </c>
      <c r="AX1176" s="13" t="s">
        <v>71</v>
      </c>
      <c r="AY1176" s="172" t="s">
        <v>123</v>
      </c>
    </row>
    <row r="1177" spans="2:51" s="11" customFormat="1" ht="22.5" customHeight="1">
      <c r="B1177" s="157"/>
      <c r="D1177" s="155" t="s">
        <v>134</v>
      </c>
      <c r="E1177" s="158" t="s">
        <v>3</v>
      </c>
      <c r="F1177" s="159" t="s">
        <v>274</v>
      </c>
      <c r="H1177" s="160" t="s">
        <v>3</v>
      </c>
      <c r="L1177" s="164"/>
      <c r="M1177" s="168"/>
      <c r="N1177" s="169"/>
      <c r="O1177" s="169"/>
      <c r="P1177" s="169"/>
      <c r="Q1177" s="169"/>
      <c r="R1177" s="169"/>
      <c r="S1177" s="169"/>
      <c r="T1177" s="170"/>
      <c r="U1177" s="12"/>
      <c r="V1177" s="12"/>
      <c r="W1177" s="12"/>
      <c r="AT1177" s="160" t="s">
        <v>134</v>
      </c>
      <c r="AU1177" s="160" t="s">
        <v>78</v>
      </c>
      <c r="AV1177" s="11" t="s">
        <v>20</v>
      </c>
      <c r="AW1177" s="11" t="s">
        <v>35</v>
      </c>
      <c r="AX1177" s="11" t="s">
        <v>71</v>
      </c>
      <c r="AY1177" s="160" t="s">
        <v>123</v>
      </c>
    </row>
    <row r="1178" spans="2:51" s="12" customFormat="1" ht="22.5" customHeight="1">
      <c r="B1178" s="164"/>
      <c r="D1178" s="155" t="s">
        <v>134</v>
      </c>
      <c r="E1178" s="165" t="s">
        <v>3</v>
      </c>
      <c r="F1178" s="166" t="s">
        <v>275</v>
      </c>
      <c r="H1178" s="167">
        <v>3.018</v>
      </c>
      <c r="L1178" s="171"/>
      <c r="M1178" s="175"/>
      <c r="N1178" s="176"/>
      <c r="O1178" s="176"/>
      <c r="P1178" s="176"/>
      <c r="Q1178" s="176"/>
      <c r="R1178" s="176"/>
      <c r="S1178" s="176"/>
      <c r="T1178" s="177"/>
      <c r="U1178" s="13"/>
      <c r="V1178" s="13"/>
      <c r="W1178" s="13"/>
      <c r="AT1178" s="165" t="s">
        <v>134</v>
      </c>
      <c r="AU1178" s="165" t="s">
        <v>78</v>
      </c>
      <c r="AV1178" s="12" t="s">
        <v>78</v>
      </c>
      <c r="AW1178" s="12" t="s">
        <v>35</v>
      </c>
      <c r="AX1178" s="12" t="s">
        <v>71</v>
      </c>
      <c r="AY1178" s="165" t="s">
        <v>123</v>
      </c>
    </row>
    <row r="1179" spans="2:51" s="12" customFormat="1" ht="22.5" customHeight="1">
      <c r="B1179" s="164"/>
      <c r="D1179" s="155" t="s">
        <v>134</v>
      </c>
      <c r="E1179" s="165" t="s">
        <v>3</v>
      </c>
      <c r="F1179" s="166" t="s">
        <v>276</v>
      </c>
      <c r="H1179" s="167">
        <v>1.23</v>
      </c>
      <c r="L1179" s="178"/>
      <c r="M1179" s="182"/>
      <c r="N1179" s="183"/>
      <c r="O1179" s="183"/>
      <c r="P1179" s="183"/>
      <c r="Q1179" s="183"/>
      <c r="R1179" s="183"/>
      <c r="S1179" s="183"/>
      <c r="T1179" s="184"/>
      <c r="U1179" s="14"/>
      <c r="V1179" s="14"/>
      <c r="W1179" s="14"/>
      <c r="AT1179" s="165" t="s">
        <v>134</v>
      </c>
      <c r="AU1179" s="165" t="s">
        <v>78</v>
      </c>
      <c r="AV1179" s="12" t="s">
        <v>78</v>
      </c>
      <c r="AW1179" s="12" t="s">
        <v>35</v>
      </c>
      <c r="AX1179" s="12" t="s">
        <v>71</v>
      </c>
      <c r="AY1179" s="165" t="s">
        <v>123</v>
      </c>
    </row>
    <row r="1180" spans="2:51" s="11" customFormat="1" ht="22.5" customHeight="1">
      <c r="B1180" s="157"/>
      <c r="D1180" s="155" t="s">
        <v>134</v>
      </c>
      <c r="E1180" s="158" t="s">
        <v>3</v>
      </c>
      <c r="F1180" s="159" t="s">
        <v>217</v>
      </c>
      <c r="H1180" s="160" t="s">
        <v>3</v>
      </c>
      <c r="L1180" s="32"/>
      <c r="M1180" s="150" t="s">
        <v>3</v>
      </c>
      <c r="N1180" s="151" t="s">
        <v>42</v>
      </c>
      <c r="O1180" s="152">
        <v>0.382</v>
      </c>
      <c r="P1180" s="152">
        <f>O1180*H1193</f>
        <v>7.97616</v>
      </c>
      <c r="Q1180" s="152">
        <v>0</v>
      </c>
      <c r="R1180" s="152">
        <f>Q1180*H1193</f>
        <v>0</v>
      </c>
      <c r="S1180" s="152">
        <v>0.05</v>
      </c>
      <c r="T1180" s="153">
        <f>S1180*H1193</f>
        <v>1.044</v>
      </c>
      <c r="U1180" s="1"/>
      <c r="V1180" s="1"/>
      <c r="W1180" s="1"/>
      <c r="AT1180" s="160" t="s">
        <v>134</v>
      </c>
      <c r="AU1180" s="160" t="s">
        <v>78</v>
      </c>
      <c r="AV1180" s="11" t="s">
        <v>20</v>
      </c>
      <c r="AW1180" s="11" t="s">
        <v>35</v>
      </c>
      <c r="AX1180" s="11" t="s">
        <v>71</v>
      </c>
      <c r="AY1180" s="160" t="s">
        <v>123</v>
      </c>
    </row>
    <row r="1181" spans="2:51" s="12" customFormat="1" ht="22.5" customHeight="1">
      <c r="B1181" s="164"/>
      <c r="D1181" s="155" t="s">
        <v>134</v>
      </c>
      <c r="E1181" s="165" t="s">
        <v>3</v>
      </c>
      <c r="F1181" s="166" t="s">
        <v>238</v>
      </c>
      <c r="H1181" s="167">
        <v>6.9</v>
      </c>
      <c r="L1181" s="32"/>
      <c r="M1181" s="61"/>
      <c r="N1181" s="33"/>
      <c r="O1181" s="33"/>
      <c r="P1181" s="33"/>
      <c r="Q1181" s="33"/>
      <c r="R1181" s="33"/>
      <c r="S1181" s="33"/>
      <c r="T1181" s="62"/>
      <c r="U1181" s="1"/>
      <c r="V1181" s="1"/>
      <c r="W1181" s="1"/>
      <c r="AT1181" s="165" t="s">
        <v>134</v>
      </c>
      <c r="AU1181" s="165" t="s">
        <v>78</v>
      </c>
      <c r="AV1181" s="12" t="s">
        <v>78</v>
      </c>
      <c r="AW1181" s="12" t="s">
        <v>35</v>
      </c>
      <c r="AX1181" s="12" t="s">
        <v>71</v>
      </c>
      <c r="AY1181" s="165" t="s">
        <v>123</v>
      </c>
    </row>
    <row r="1182" spans="2:51" s="12" customFormat="1" ht="22.5" customHeight="1">
      <c r="B1182" s="164"/>
      <c r="D1182" s="155" t="s">
        <v>134</v>
      </c>
      <c r="E1182" s="165" t="s">
        <v>3</v>
      </c>
      <c r="F1182" s="166" t="s">
        <v>218</v>
      </c>
      <c r="H1182" s="167">
        <v>6.606</v>
      </c>
      <c r="L1182" s="157"/>
      <c r="M1182" s="161"/>
      <c r="N1182" s="162"/>
      <c r="O1182" s="162"/>
      <c r="P1182" s="162"/>
      <c r="Q1182" s="162"/>
      <c r="R1182" s="162"/>
      <c r="S1182" s="162"/>
      <c r="T1182" s="163"/>
      <c r="U1182" s="11"/>
      <c r="V1182" s="11"/>
      <c r="W1182" s="11"/>
      <c r="AT1182" s="165" t="s">
        <v>134</v>
      </c>
      <c r="AU1182" s="165" t="s">
        <v>78</v>
      </c>
      <c r="AV1182" s="12" t="s">
        <v>78</v>
      </c>
      <c r="AW1182" s="12" t="s">
        <v>35</v>
      </c>
      <c r="AX1182" s="12" t="s">
        <v>71</v>
      </c>
      <c r="AY1182" s="165" t="s">
        <v>123</v>
      </c>
    </row>
    <row r="1183" spans="2:51" s="13" customFormat="1" ht="22.5" customHeight="1">
      <c r="B1183" s="171"/>
      <c r="D1183" s="155" t="s">
        <v>134</v>
      </c>
      <c r="E1183" s="172" t="s">
        <v>3</v>
      </c>
      <c r="F1183" s="173" t="s">
        <v>138</v>
      </c>
      <c r="H1183" s="174">
        <v>17.754</v>
      </c>
      <c r="L1183" s="157"/>
      <c r="M1183" s="161"/>
      <c r="N1183" s="162"/>
      <c r="O1183" s="162"/>
      <c r="P1183" s="162"/>
      <c r="Q1183" s="162"/>
      <c r="R1183" s="162"/>
      <c r="S1183" s="162"/>
      <c r="T1183" s="163"/>
      <c r="U1183" s="11"/>
      <c r="V1183" s="11"/>
      <c r="W1183" s="11"/>
      <c r="AT1183" s="172" t="s">
        <v>134</v>
      </c>
      <c r="AU1183" s="172" t="s">
        <v>78</v>
      </c>
      <c r="AV1183" s="13" t="s">
        <v>81</v>
      </c>
      <c r="AW1183" s="13" t="s">
        <v>35</v>
      </c>
      <c r="AX1183" s="13" t="s">
        <v>71</v>
      </c>
      <c r="AY1183" s="172" t="s">
        <v>123</v>
      </c>
    </row>
    <row r="1184" spans="2:51" s="14" customFormat="1" ht="22.5" customHeight="1">
      <c r="B1184" s="178"/>
      <c r="D1184" s="186" t="s">
        <v>134</v>
      </c>
      <c r="E1184" s="187" t="s">
        <v>3</v>
      </c>
      <c r="F1184" s="188" t="s">
        <v>139</v>
      </c>
      <c r="H1184" s="189">
        <v>709.147</v>
      </c>
      <c r="L1184" s="164"/>
      <c r="M1184" s="168"/>
      <c r="N1184" s="169"/>
      <c r="O1184" s="169"/>
      <c r="P1184" s="169"/>
      <c r="Q1184" s="169"/>
      <c r="R1184" s="169"/>
      <c r="S1184" s="169"/>
      <c r="T1184" s="170"/>
      <c r="U1184" s="12"/>
      <c r="V1184" s="12"/>
      <c r="W1184" s="12"/>
      <c r="AT1184" s="185" t="s">
        <v>134</v>
      </c>
      <c r="AU1184" s="185" t="s">
        <v>78</v>
      </c>
      <c r="AV1184" s="14" t="s">
        <v>130</v>
      </c>
      <c r="AW1184" s="14" t="s">
        <v>35</v>
      </c>
      <c r="AX1184" s="14" t="s">
        <v>20</v>
      </c>
      <c r="AY1184" s="185" t="s">
        <v>123</v>
      </c>
    </row>
    <row r="1185" spans="2:65" s="1" customFormat="1" ht="22.5" customHeight="1">
      <c r="B1185" s="143"/>
      <c r="C1185" s="144" t="s">
        <v>625</v>
      </c>
      <c r="D1185" s="144" t="s">
        <v>125</v>
      </c>
      <c r="E1185" s="145" t="s">
        <v>626</v>
      </c>
      <c r="F1185" s="146" t="s">
        <v>627</v>
      </c>
      <c r="G1185" s="147" t="s">
        <v>152</v>
      </c>
      <c r="H1185" s="148">
        <v>91.795</v>
      </c>
      <c r="I1185" s="149"/>
      <c r="J1185" s="149"/>
      <c r="K1185" s="146" t="s">
        <v>129</v>
      </c>
      <c r="L1185" s="164"/>
      <c r="M1185" s="168"/>
      <c r="N1185" s="169"/>
      <c r="O1185" s="169"/>
      <c r="P1185" s="169"/>
      <c r="Q1185" s="169"/>
      <c r="R1185" s="169"/>
      <c r="S1185" s="169"/>
      <c r="T1185" s="170"/>
      <c r="U1185" s="12"/>
      <c r="V1185" s="12"/>
      <c r="W1185" s="12"/>
      <c r="AR1185" s="18" t="s">
        <v>130</v>
      </c>
      <c r="AT1185" s="18" t="s">
        <v>125</v>
      </c>
      <c r="AU1185" s="18" t="s">
        <v>78</v>
      </c>
      <c r="AY1185" s="18" t="s">
        <v>123</v>
      </c>
      <c r="BE1185" s="154">
        <f>IF(N1172="základní",J1185,0)</f>
        <v>0</v>
      </c>
      <c r="BF1185" s="154">
        <f>IF(N1172="snížená",J1185,0)</f>
        <v>0</v>
      </c>
      <c r="BG1185" s="154">
        <f>IF(N1172="zákl. přenesená",J1185,0)</f>
        <v>0</v>
      </c>
      <c r="BH1185" s="154">
        <f>IF(N1172="sníž. přenesená",J1185,0)</f>
        <v>0</v>
      </c>
      <c r="BI1185" s="154">
        <f>IF(N1172="nulová",J1185,0)</f>
        <v>0</v>
      </c>
      <c r="BJ1185" s="18" t="s">
        <v>20</v>
      </c>
      <c r="BK1185" s="154">
        <f>ROUND(I1185*H1185,2)</f>
        <v>0</v>
      </c>
      <c r="BL1185" s="18" t="s">
        <v>130</v>
      </c>
      <c r="BM1185" s="18" t="s">
        <v>628</v>
      </c>
    </row>
    <row r="1186" spans="2:47" s="1" customFormat="1" ht="22.5" customHeight="1">
      <c r="B1186" s="32"/>
      <c r="D1186" s="155" t="s">
        <v>132</v>
      </c>
      <c r="F1186" s="156" t="s">
        <v>629</v>
      </c>
      <c r="L1186" s="164"/>
      <c r="M1186" s="168"/>
      <c r="N1186" s="169"/>
      <c r="O1186" s="169"/>
      <c r="P1186" s="169"/>
      <c r="Q1186" s="169"/>
      <c r="R1186" s="169"/>
      <c r="S1186" s="169"/>
      <c r="T1186" s="170"/>
      <c r="U1186" s="12"/>
      <c r="V1186" s="12"/>
      <c r="W1186" s="12"/>
      <c r="AT1186" s="18" t="s">
        <v>132</v>
      </c>
      <c r="AU1186" s="18" t="s">
        <v>78</v>
      </c>
    </row>
    <row r="1187" spans="2:51" s="11" customFormat="1" ht="22.5" customHeight="1">
      <c r="B1187" s="157"/>
      <c r="D1187" s="155" t="s">
        <v>134</v>
      </c>
      <c r="E1187" s="158" t="s">
        <v>3</v>
      </c>
      <c r="F1187" s="159" t="s">
        <v>630</v>
      </c>
      <c r="H1187" s="160" t="s">
        <v>3</v>
      </c>
      <c r="L1187" s="171"/>
      <c r="M1187" s="175"/>
      <c r="N1187" s="176"/>
      <c r="O1187" s="176"/>
      <c r="P1187" s="176"/>
      <c r="Q1187" s="176"/>
      <c r="R1187" s="176"/>
      <c r="S1187" s="176"/>
      <c r="T1187" s="177"/>
      <c r="U1187" s="13"/>
      <c r="V1187" s="13"/>
      <c r="W1187" s="13"/>
      <c r="AT1187" s="160" t="s">
        <v>134</v>
      </c>
      <c r="AU1187" s="160" t="s">
        <v>78</v>
      </c>
      <c r="AV1187" s="11" t="s">
        <v>20</v>
      </c>
      <c r="AW1187" s="11" t="s">
        <v>35</v>
      </c>
      <c r="AX1187" s="11" t="s">
        <v>71</v>
      </c>
      <c r="AY1187" s="160" t="s">
        <v>123</v>
      </c>
    </row>
    <row r="1188" spans="2:51" s="11" customFormat="1" ht="22.5" customHeight="1">
      <c r="B1188" s="157"/>
      <c r="D1188" s="155" t="s">
        <v>134</v>
      </c>
      <c r="E1188" s="158" t="s">
        <v>3</v>
      </c>
      <c r="F1188" s="159" t="s">
        <v>631</v>
      </c>
      <c r="H1188" s="160" t="s">
        <v>3</v>
      </c>
      <c r="L1188" s="178"/>
      <c r="M1188" s="182"/>
      <c r="N1188" s="183"/>
      <c r="O1188" s="183"/>
      <c r="P1188" s="183"/>
      <c r="Q1188" s="183"/>
      <c r="R1188" s="183"/>
      <c r="S1188" s="183"/>
      <c r="T1188" s="184"/>
      <c r="U1188" s="14"/>
      <c r="V1188" s="14"/>
      <c r="W1188" s="14"/>
      <c r="AT1188" s="160" t="s">
        <v>134</v>
      </c>
      <c r="AU1188" s="160" t="s">
        <v>78</v>
      </c>
      <c r="AV1188" s="11" t="s">
        <v>20</v>
      </c>
      <c r="AW1188" s="11" t="s">
        <v>35</v>
      </c>
      <c r="AX1188" s="11" t="s">
        <v>71</v>
      </c>
      <c r="AY1188" s="160" t="s">
        <v>123</v>
      </c>
    </row>
    <row r="1189" spans="2:51" s="12" customFormat="1" ht="22.5" customHeight="1">
      <c r="B1189" s="164"/>
      <c r="D1189" s="155" t="s">
        <v>134</v>
      </c>
      <c r="E1189" s="165" t="s">
        <v>3</v>
      </c>
      <c r="F1189" s="166" t="s">
        <v>632</v>
      </c>
      <c r="H1189" s="167">
        <v>70.915</v>
      </c>
      <c r="L1189" s="32"/>
      <c r="M1189" s="150" t="s">
        <v>3</v>
      </c>
      <c r="N1189" s="151" t="s">
        <v>42</v>
      </c>
      <c r="O1189" s="152">
        <v>1.25</v>
      </c>
      <c r="P1189" s="152">
        <f>O1189*H1202</f>
        <v>32.0625</v>
      </c>
      <c r="Q1189" s="152">
        <v>0.03885</v>
      </c>
      <c r="R1189" s="152">
        <f>Q1189*H1202</f>
        <v>0.9965025</v>
      </c>
      <c r="S1189" s="152">
        <v>0</v>
      </c>
      <c r="T1189" s="153">
        <f>S1189*H1202</f>
        <v>0</v>
      </c>
      <c r="U1189" s="1"/>
      <c r="V1189" s="1"/>
      <c r="W1189" s="1"/>
      <c r="AT1189" s="165" t="s">
        <v>134</v>
      </c>
      <c r="AU1189" s="165" t="s">
        <v>78</v>
      </c>
      <c r="AV1189" s="12" t="s">
        <v>78</v>
      </c>
      <c r="AW1189" s="12" t="s">
        <v>35</v>
      </c>
      <c r="AX1189" s="12" t="s">
        <v>71</v>
      </c>
      <c r="AY1189" s="165" t="s">
        <v>123</v>
      </c>
    </row>
    <row r="1190" spans="2:51" s="12" customFormat="1" ht="22.5" customHeight="1">
      <c r="B1190" s="164"/>
      <c r="D1190" s="155" t="s">
        <v>134</v>
      </c>
      <c r="E1190" s="165" t="s">
        <v>3</v>
      </c>
      <c r="F1190" s="166" t="s">
        <v>633</v>
      </c>
      <c r="H1190" s="167">
        <v>20.88</v>
      </c>
      <c r="L1190" s="32"/>
      <c r="M1190" s="61"/>
      <c r="N1190" s="33"/>
      <c r="O1190" s="33"/>
      <c r="P1190" s="33"/>
      <c r="Q1190" s="33"/>
      <c r="R1190" s="33"/>
      <c r="S1190" s="33"/>
      <c r="T1190" s="62"/>
      <c r="U1190" s="1"/>
      <c r="V1190" s="1"/>
      <c r="W1190" s="1"/>
      <c r="AT1190" s="165" t="s">
        <v>134</v>
      </c>
      <c r="AU1190" s="165" t="s">
        <v>78</v>
      </c>
      <c r="AV1190" s="12" t="s">
        <v>78</v>
      </c>
      <c r="AW1190" s="12" t="s">
        <v>35</v>
      </c>
      <c r="AX1190" s="12" t="s">
        <v>71</v>
      </c>
      <c r="AY1190" s="165" t="s">
        <v>123</v>
      </c>
    </row>
    <row r="1191" spans="2:51" s="13" customFormat="1" ht="22.5" customHeight="1">
      <c r="B1191" s="171"/>
      <c r="D1191" s="155" t="s">
        <v>134</v>
      </c>
      <c r="E1191" s="172" t="s">
        <v>3</v>
      </c>
      <c r="F1191" s="173" t="s">
        <v>138</v>
      </c>
      <c r="H1191" s="174">
        <v>91.795</v>
      </c>
      <c r="L1191" s="157"/>
      <c r="M1191" s="161"/>
      <c r="N1191" s="162"/>
      <c r="O1191" s="162"/>
      <c r="P1191" s="162"/>
      <c r="Q1191" s="162"/>
      <c r="R1191" s="162"/>
      <c r="S1191" s="162"/>
      <c r="T1191" s="163"/>
      <c r="U1191" s="11"/>
      <c r="V1191" s="11"/>
      <c r="W1191" s="11"/>
      <c r="AT1191" s="172" t="s">
        <v>134</v>
      </c>
      <c r="AU1191" s="172" t="s">
        <v>78</v>
      </c>
      <c r="AV1191" s="13" t="s">
        <v>81</v>
      </c>
      <c r="AW1191" s="13" t="s">
        <v>35</v>
      </c>
      <c r="AX1191" s="13" t="s">
        <v>71</v>
      </c>
      <c r="AY1191" s="172" t="s">
        <v>123</v>
      </c>
    </row>
    <row r="1192" spans="2:51" s="14" customFormat="1" ht="22.5" customHeight="1">
      <c r="B1192" s="178"/>
      <c r="D1192" s="186" t="s">
        <v>134</v>
      </c>
      <c r="E1192" s="187" t="s">
        <v>3</v>
      </c>
      <c r="F1192" s="188" t="s">
        <v>139</v>
      </c>
      <c r="H1192" s="189">
        <v>91.795</v>
      </c>
      <c r="L1192" s="157"/>
      <c r="M1192" s="161"/>
      <c r="N1192" s="162"/>
      <c r="O1192" s="162"/>
      <c r="P1192" s="162"/>
      <c r="Q1192" s="162"/>
      <c r="R1192" s="162"/>
      <c r="S1192" s="162"/>
      <c r="T1192" s="163"/>
      <c r="U1192" s="11"/>
      <c r="V1192" s="11"/>
      <c r="W1192" s="11"/>
      <c r="AT1192" s="185" t="s">
        <v>134</v>
      </c>
      <c r="AU1192" s="185" t="s">
        <v>78</v>
      </c>
      <c r="AV1192" s="14" t="s">
        <v>130</v>
      </c>
      <c r="AW1192" s="14" t="s">
        <v>35</v>
      </c>
      <c r="AX1192" s="14" t="s">
        <v>20</v>
      </c>
      <c r="AY1192" s="185" t="s">
        <v>123</v>
      </c>
    </row>
    <row r="1193" spans="2:65" s="1" customFormat="1" ht="22.5" customHeight="1">
      <c r="B1193" s="143"/>
      <c r="C1193" s="144" t="s">
        <v>634</v>
      </c>
      <c r="D1193" s="144" t="s">
        <v>125</v>
      </c>
      <c r="E1193" s="145" t="s">
        <v>635</v>
      </c>
      <c r="F1193" s="146" t="s">
        <v>636</v>
      </c>
      <c r="G1193" s="147" t="s">
        <v>152</v>
      </c>
      <c r="H1193" s="148">
        <v>20.88</v>
      </c>
      <c r="I1193" s="149"/>
      <c r="J1193" s="149"/>
      <c r="K1193" s="146" t="s">
        <v>129</v>
      </c>
      <c r="L1193" s="157"/>
      <c r="M1193" s="161"/>
      <c r="N1193" s="162"/>
      <c r="O1193" s="162"/>
      <c r="P1193" s="162"/>
      <c r="Q1193" s="162"/>
      <c r="R1193" s="162"/>
      <c r="S1193" s="162"/>
      <c r="T1193" s="163"/>
      <c r="U1193" s="11"/>
      <c r="V1193" s="11"/>
      <c r="W1193" s="11"/>
      <c r="AR1193" s="18" t="s">
        <v>130</v>
      </c>
      <c r="AT1193" s="18" t="s">
        <v>125</v>
      </c>
      <c r="AU1193" s="18" t="s">
        <v>78</v>
      </c>
      <c r="AY1193" s="18" t="s">
        <v>123</v>
      </c>
      <c r="BE1193" s="154">
        <f>IF(N1180="základní",J1193,0)</f>
        <v>0</v>
      </c>
      <c r="BF1193" s="154">
        <f>IF(N1180="snížená",J1193,0)</f>
        <v>0</v>
      </c>
      <c r="BG1193" s="154">
        <f>IF(N1180="zákl. přenesená",J1193,0)</f>
        <v>0</v>
      </c>
      <c r="BH1193" s="154">
        <f>IF(N1180="sníž. přenesená",J1193,0)</f>
        <v>0</v>
      </c>
      <c r="BI1193" s="154">
        <f>IF(N1180="nulová",J1193,0)</f>
        <v>0</v>
      </c>
      <c r="BJ1193" s="18" t="s">
        <v>20</v>
      </c>
      <c r="BK1193" s="154">
        <f>ROUND(I1193*H1193,2)</f>
        <v>0</v>
      </c>
      <c r="BL1193" s="18" t="s">
        <v>130</v>
      </c>
      <c r="BM1193" s="18" t="s">
        <v>637</v>
      </c>
    </row>
    <row r="1194" spans="2:47" s="1" customFormat="1" ht="30" customHeight="1">
      <c r="B1194" s="32"/>
      <c r="D1194" s="155" t="s">
        <v>132</v>
      </c>
      <c r="F1194" s="156" t="s">
        <v>638</v>
      </c>
      <c r="L1194" s="164"/>
      <c r="M1194" s="168"/>
      <c r="N1194" s="169"/>
      <c r="O1194" s="169"/>
      <c r="P1194" s="169"/>
      <c r="Q1194" s="169"/>
      <c r="R1194" s="169"/>
      <c r="S1194" s="169"/>
      <c r="T1194" s="170"/>
      <c r="U1194" s="12"/>
      <c r="V1194" s="12"/>
      <c r="W1194" s="12"/>
      <c r="AT1194" s="18" t="s">
        <v>132</v>
      </c>
      <c r="AU1194" s="18" t="s">
        <v>78</v>
      </c>
    </row>
    <row r="1195" spans="2:51" s="11" customFormat="1" ht="22.5" customHeight="1">
      <c r="B1195" s="157"/>
      <c r="D1195" s="155" t="s">
        <v>134</v>
      </c>
      <c r="E1195" s="158" t="s">
        <v>3</v>
      </c>
      <c r="F1195" s="159" t="s">
        <v>639</v>
      </c>
      <c r="H1195" s="160" t="s">
        <v>3</v>
      </c>
      <c r="L1195" s="171"/>
      <c r="M1195" s="175"/>
      <c r="N1195" s="176"/>
      <c r="O1195" s="176"/>
      <c r="P1195" s="176"/>
      <c r="Q1195" s="176"/>
      <c r="R1195" s="176"/>
      <c r="S1195" s="176"/>
      <c r="T1195" s="177"/>
      <c r="U1195" s="13"/>
      <c r="V1195" s="13"/>
      <c r="W1195" s="13"/>
      <c r="AT1195" s="160" t="s">
        <v>134</v>
      </c>
      <c r="AU1195" s="160" t="s">
        <v>78</v>
      </c>
      <c r="AV1195" s="11" t="s">
        <v>20</v>
      </c>
      <c r="AW1195" s="11" t="s">
        <v>35</v>
      </c>
      <c r="AX1195" s="11" t="s">
        <v>71</v>
      </c>
      <c r="AY1195" s="160" t="s">
        <v>123</v>
      </c>
    </row>
    <row r="1196" spans="2:51" s="11" customFormat="1" ht="22.5" customHeight="1">
      <c r="B1196" s="157"/>
      <c r="D1196" s="155" t="s">
        <v>134</v>
      </c>
      <c r="E1196" s="158" t="s">
        <v>3</v>
      </c>
      <c r="F1196" s="159" t="s">
        <v>469</v>
      </c>
      <c r="H1196" s="160" t="s">
        <v>3</v>
      </c>
      <c r="L1196" s="178"/>
      <c r="M1196" s="182"/>
      <c r="N1196" s="183"/>
      <c r="O1196" s="183"/>
      <c r="P1196" s="183"/>
      <c r="Q1196" s="183"/>
      <c r="R1196" s="183"/>
      <c r="S1196" s="183"/>
      <c r="T1196" s="184"/>
      <c r="U1196" s="14"/>
      <c r="V1196" s="14"/>
      <c r="W1196" s="14"/>
      <c r="AT1196" s="160" t="s">
        <v>134</v>
      </c>
      <c r="AU1196" s="160" t="s">
        <v>78</v>
      </c>
      <c r="AV1196" s="11" t="s">
        <v>20</v>
      </c>
      <c r="AW1196" s="11" t="s">
        <v>35</v>
      </c>
      <c r="AX1196" s="11" t="s">
        <v>71</v>
      </c>
      <c r="AY1196" s="160" t="s">
        <v>123</v>
      </c>
    </row>
    <row r="1197" spans="2:51" s="12" customFormat="1" ht="22.5" customHeight="1">
      <c r="B1197" s="164"/>
      <c r="D1197" s="155" t="s">
        <v>134</v>
      </c>
      <c r="E1197" s="165" t="s">
        <v>3</v>
      </c>
      <c r="F1197" s="166" t="s">
        <v>470</v>
      </c>
      <c r="H1197" s="167">
        <v>15.75</v>
      </c>
      <c r="L1197" s="32"/>
      <c r="M1197" s="150" t="s">
        <v>3</v>
      </c>
      <c r="N1197" s="151" t="s">
        <v>42</v>
      </c>
      <c r="O1197" s="152">
        <v>0.361</v>
      </c>
      <c r="P1197" s="152">
        <f>O1197*H1210</f>
        <v>0.9259649999999999</v>
      </c>
      <c r="Q1197" s="152">
        <v>0.00099</v>
      </c>
      <c r="R1197" s="152">
        <f>Q1197*H1210</f>
        <v>0.00253935</v>
      </c>
      <c r="S1197" s="152">
        <v>0</v>
      </c>
      <c r="T1197" s="153">
        <f>S1197*H1210</f>
        <v>0</v>
      </c>
      <c r="U1197" s="1"/>
      <c r="V1197" s="1"/>
      <c r="W1197" s="1"/>
      <c r="AT1197" s="165" t="s">
        <v>134</v>
      </c>
      <c r="AU1197" s="165" t="s">
        <v>78</v>
      </c>
      <c r="AV1197" s="12" t="s">
        <v>78</v>
      </c>
      <c r="AW1197" s="12" t="s">
        <v>35</v>
      </c>
      <c r="AX1197" s="12" t="s">
        <v>71</v>
      </c>
      <c r="AY1197" s="165" t="s">
        <v>123</v>
      </c>
    </row>
    <row r="1198" spans="2:51" s="12" customFormat="1" ht="22.5" customHeight="1">
      <c r="B1198" s="164"/>
      <c r="D1198" s="155" t="s">
        <v>134</v>
      </c>
      <c r="E1198" s="165" t="s">
        <v>3</v>
      </c>
      <c r="F1198" s="166" t="s">
        <v>471</v>
      </c>
      <c r="H1198" s="167">
        <v>3.78</v>
      </c>
      <c r="L1198" s="32"/>
      <c r="M1198" s="61"/>
      <c r="N1198" s="33"/>
      <c r="O1198" s="33"/>
      <c r="P1198" s="33"/>
      <c r="Q1198" s="33"/>
      <c r="R1198" s="33"/>
      <c r="S1198" s="33"/>
      <c r="T1198" s="62"/>
      <c r="U1198" s="1"/>
      <c r="V1198" s="1"/>
      <c r="W1198" s="1"/>
      <c r="AT1198" s="165" t="s">
        <v>134</v>
      </c>
      <c r="AU1198" s="165" t="s">
        <v>78</v>
      </c>
      <c r="AV1198" s="12" t="s">
        <v>78</v>
      </c>
      <c r="AW1198" s="12" t="s">
        <v>35</v>
      </c>
      <c r="AX1198" s="12" t="s">
        <v>71</v>
      </c>
      <c r="AY1198" s="165" t="s">
        <v>123</v>
      </c>
    </row>
    <row r="1199" spans="2:51" s="12" customFormat="1" ht="22.5" customHeight="1">
      <c r="B1199" s="164"/>
      <c r="D1199" s="155" t="s">
        <v>134</v>
      </c>
      <c r="E1199" s="165" t="s">
        <v>3</v>
      </c>
      <c r="F1199" s="166" t="s">
        <v>472</v>
      </c>
      <c r="H1199" s="167">
        <v>1.35</v>
      </c>
      <c r="L1199" s="157"/>
      <c r="M1199" s="161"/>
      <c r="N1199" s="162"/>
      <c r="O1199" s="162"/>
      <c r="P1199" s="162"/>
      <c r="Q1199" s="162"/>
      <c r="R1199" s="162"/>
      <c r="S1199" s="162"/>
      <c r="T1199" s="163"/>
      <c r="U1199" s="11"/>
      <c r="V1199" s="11"/>
      <c r="W1199" s="11"/>
      <c r="AT1199" s="165" t="s">
        <v>134</v>
      </c>
      <c r="AU1199" s="165" t="s">
        <v>78</v>
      </c>
      <c r="AV1199" s="12" t="s">
        <v>78</v>
      </c>
      <c r="AW1199" s="12" t="s">
        <v>35</v>
      </c>
      <c r="AX1199" s="12" t="s">
        <v>71</v>
      </c>
      <c r="AY1199" s="165" t="s">
        <v>123</v>
      </c>
    </row>
    <row r="1200" spans="2:51" s="13" customFormat="1" ht="22.5" customHeight="1">
      <c r="B1200" s="171"/>
      <c r="D1200" s="155" t="s">
        <v>134</v>
      </c>
      <c r="E1200" s="172" t="s">
        <v>3</v>
      </c>
      <c r="F1200" s="173" t="s">
        <v>138</v>
      </c>
      <c r="H1200" s="174">
        <v>20.88</v>
      </c>
      <c r="L1200" s="157"/>
      <c r="M1200" s="161"/>
      <c r="N1200" s="162"/>
      <c r="O1200" s="162"/>
      <c r="P1200" s="162"/>
      <c r="Q1200" s="162"/>
      <c r="R1200" s="162"/>
      <c r="S1200" s="162"/>
      <c r="T1200" s="163"/>
      <c r="U1200" s="11"/>
      <c r="V1200" s="11"/>
      <c r="W1200" s="11"/>
      <c r="AT1200" s="172" t="s">
        <v>134</v>
      </c>
      <c r="AU1200" s="172" t="s">
        <v>78</v>
      </c>
      <c r="AV1200" s="13" t="s">
        <v>81</v>
      </c>
      <c r="AW1200" s="13" t="s">
        <v>35</v>
      </c>
      <c r="AX1200" s="13" t="s">
        <v>71</v>
      </c>
      <c r="AY1200" s="172" t="s">
        <v>123</v>
      </c>
    </row>
    <row r="1201" spans="2:51" s="14" customFormat="1" ht="22.5" customHeight="1">
      <c r="B1201" s="178"/>
      <c r="D1201" s="186" t="s">
        <v>134</v>
      </c>
      <c r="E1201" s="187" t="s">
        <v>3</v>
      </c>
      <c r="F1201" s="188" t="s">
        <v>139</v>
      </c>
      <c r="H1201" s="189">
        <v>20.88</v>
      </c>
      <c r="L1201" s="157"/>
      <c r="M1201" s="161"/>
      <c r="N1201" s="162"/>
      <c r="O1201" s="162"/>
      <c r="P1201" s="162"/>
      <c r="Q1201" s="162"/>
      <c r="R1201" s="162"/>
      <c r="S1201" s="162"/>
      <c r="T1201" s="163"/>
      <c r="U1201" s="11"/>
      <c r="V1201" s="11"/>
      <c r="W1201" s="11"/>
      <c r="AT1201" s="185" t="s">
        <v>134</v>
      </c>
      <c r="AU1201" s="185" t="s">
        <v>78</v>
      </c>
      <c r="AV1201" s="14" t="s">
        <v>130</v>
      </c>
      <c r="AW1201" s="14" t="s">
        <v>35</v>
      </c>
      <c r="AX1201" s="14" t="s">
        <v>20</v>
      </c>
      <c r="AY1201" s="185" t="s">
        <v>123</v>
      </c>
    </row>
    <row r="1202" spans="2:65" s="1" customFormat="1" ht="22.5" customHeight="1">
      <c r="B1202" s="143"/>
      <c r="C1202" s="144" t="s">
        <v>640</v>
      </c>
      <c r="D1202" s="144" t="s">
        <v>125</v>
      </c>
      <c r="E1202" s="145" t="s">
        <v>641</v>
      </c>
      <c r="F1202" s="146" t="s">
        <v>642</v>
      </c>
      <c r="G1202" s="147" t="s">
        <v>152</v>
      </c>
      <c r="H1202" s="148">
        <v>25.65</v>
      </c>
      <c r="I1202" s="149"/>
      <c r="J1202" s="149"/>
      <c r="K1202" s="146" t="s">
        <v>129</v>
      </c>
      <c r="L1202" s="164"/>
      <c r="M1202" s="168"/>
      <c r="N1202" s="169"/>
      <c r="O1202" s="169"/>
      <c r="P1202" s="169"/>
      <c r="Q1202" s="169"/>
      <c r="R1202" s="169"/>
      <c r="S1202" s="169"/>
      <c r="T1202" s="170"/>
      <c r="U1202" s="12"/>
      <c r="V1202" s="12"/>
      <c r="W1202" s="12"/>
      <c r="AR1202" s="18" t="s">
        <v>130</v>
      </c>
      <c r="AT1202" s="18" t="s">
        <v>125</v>
      </c>
      <c r="AU1202" s="18" t="s">
        <v>78</v>
      </c>
      <c r="AY1202" s="18" t="s">
        <v>123</v>
      </c>
      <c r="BE1202" s="154">
        <f>IF(N1189="základní",J1202,0)</f>
        <v>0</v>
      </c>
      <c r="BF1202" s="154">
        <f>IF(N1189="snížená",J1202,0)</f>
        <v>0</v>
      </c>
      <c r="BG1202" s="154">
        <f>IF(N1189="zákl. přenesená",J1202,0)</f>
        <v>0</v>
      </c>
      <c r="BH1202" s="154">
        <f>IF(N1189="sníž. přenesená",J1202,0)</f>
        <v>0</v>
      </c>
      <c r="BI1202" s="154">
        <f>IF(N1189="nulová",J1202,0)</f>
        <v>0</v>
      </c>
      <c r="BJ1202" s="18" t="s">
        <v>20</v>
      </c>
      <c r="BK1202" s="154">
        <f>ROUND(I1202*H1202,2)</f>
        <v>0</v>
      </c>
      <c r="BL1202" s="18" t="s">
        <v>130</v>
      </c>
      <c r="BM1202" s="18" t="s">
        <v>643</v>
      </c>
    </row>
    <row r="1203" spans="2:47" s="1" customFormat="1" ht="22.5" customHeight="1">
      <c r="B1203" s="32"/>
      <c r="D1203" s="155" t="s">
        <v>132</v>
      </c>
      <c r="F1203" s="156" t="s">
        <v>644</v>
      </c>
      <c r="L1203" s="171"/>
      <c r="M1203" s="175"/>
      <c r="N1203" s="176"/>
      <c r="O1203" s="176"/>
      <c r="P1203" s="176"/>
      <c r="Q1203" s="176"/>
      <c r="R1203" s="176"/>
      <c r="S1203" s="176"/>
      <c r="T1203" s="177"/>
      <c r="U1203" s="13"/>
      <c r="V1203" s="13"/>
      <c r="W1203" s="13"/>
      <c r="AT1203" s="18" t="s">
        <v>132</v>
      </c>
      <c r="AU1203" s="18" t="s">
        <v>78</v>
      </c>
    </row>
    <row r="1204" spans="2:51" s="11" customFormat="1" ht="22.5" customHeight="1">
      <c r="B1204" s="157"/>
      <c r="D1204" s="155" t="s">
        <v>134</v>
      </c>
      <c r="E1204" s="158" t="s">
        <v>3</v>
      </c>
      <c r="F1204" s="159" t="s">
        <v>645</v>
      </c>
      <c r="H1204" s="160" t="s">
        <v>3</v>
      </c>
      <c r="L1204" s="178"/>
      <c r="M1204" s="182"/>
      <c r="N1204" s="183"/>
      <c r="O1204" s="183"/>
      <c r="P1204" s="183"/>
      <c r="Q1204" s="183"/>
      <c r="R1204" s="183"/>
      <c r="S1204" s="183"/>
      <c r="T1204" s="184"/>
      <c r="U1204" s="14"/>
      <c r="V1204" s="14"/>
      <c r="W1204" s="14"/>
      <c r="AT1204" s="160" t="s">
        <v>134</v>
      </c>
      <c r="AU1204" s="160" t="s">
        <v>78</v>
      </c>
      <c r="AV1204" s="11" t="s">
        <v>20</v>
      </c>
      <c r="AW1204" s="11" t="s">
        <v>35</v>
      </c>
      <c r="AX1204" s="11" t="s">
        <v>71</v>
      </c>
      <c r="AY1204" s="160" t="s">
        <v>123</v>
      </c>
    </row>
    <row r="1205" spans="2:51" s="11" customFormat="1" ht="22.5" customHeight="1">
      <c r="B1205" s="157"/>
      <c r="D1205" s="155" t="s">
        <v>134</v>
      </c>
      <c r="E1205" s="158" t="s">
        <v>3</v>
      </c>
      <c r="F1205" s="159" t="s">
        <v>203</v>
      </c>
      <c r="H1205" s="160" t="s">
        <v>3</v>
      </c>
      <c r="L1205" s="32"/>
      <c r="M1205" s="150" t="s">
        <v>3</v>
      </c>
      <c r="N1205" s="151" t="s">
        <v>42</v>
      </c>
      <c r="O1205" s="152">
        <v>0.51</v>
      </c>
      <c r="P1205" s="152">
        <f>O1205*H1218</f>
        <v>13.0815</v>
      </c>
      <c r="Q1205" s="152">
        <v>0.00158</v>
      </c>
      <c r="R1205" s="152">
        <f>Q1205*H1218</f>
        <v>0.040527</v>
      </c>
      <c r="S1205" s="152">
        <v>0</v>
      </c>
      <c r="T1205" s="153">
        <f>S1205*H1218</f>
        <v>0</v>
      </c>
      <c r="U1205" s="1"/>
      <c r="V1205" s="1"/>
      <c r="W1205" s="1"/>
      <c r="AT1205" s="160" t="s">
        <v>134</v>
      </c>
      <c r="AU1205" s="160" t="s">
        <v>78</v>
      </c>
      <c r="AV1205" s="11" t="s">
        <v>20</v>
      </c>
      <c r="AW1205" s="11" t="s">
        <v>35</v>
      </c>
      <c r="AX1205" s="11" t="s">
        <v>71</v>
      </c>
      <c r="AY1205" s="160" t="s">
        <v>123</v>
      </c>
    </row>
    <row r="1206" spans="2:51" s="11" customFormat="1" ht="22.5" customHeight="1">
      <c r="B1206" s="157"/>
      <c r="D1206" s="155" t="s">
        <v>134</v>
      </c>
      <c r="E1206" s="158" t="s">
        <v>3</v>
      </c>
      <c r="F1206" s="159" t="s">
        <v>204</v>
      </c>
      <c r="H1206" s="160" t="s">
        <v>3</v>
      </c>
      <c r="L1206" s="32"/>
      <c r="M1206" s="61"/>
      <c r="N1206" s="33"/>
      <c r="O1206" s="33"/>
      <c r="P1206" s="33"/>
      <c r="Q1206" s="33"/>
      <c r="R1206" s="33"/>
      <c r="S1206" s="33"/>
      <c r="T1206" s="62"/>
      <c r="U1206" s="1"/>
      <c r="V1206" s="1"/>
      <c r="W1206" s="1"/>
      <c r="AT1206" s="160" t="s">
        <v>134</v>
      </c>
      <c r="AU1206" s="160" t="s">
        <v>78</v>
      </c>
      <c r="AV1206" s="11" t="s">
        <v>20</v>
      </c>
      <c r="AW1206" s="11" t="s">
        <v>35</v>
      </c>
      <c r="AX1206" s="11" t="s">
        <v>71</v>
      </c>
      <c r="AY1206" s="160" t="s">
        <v>123</v>
      </c>
    </row>
    <row r="1207" spans="2:51" s="12" customFormat="1" ht="22.5" customHeight="1">
      <c r="B1207" s="164"/>
      <c r="D1207" s="155" t="s">
        <v>134</v>
      </c>
      <c r="E1207" s="165" t="s">
        <v>3</v>
      </c>
      <c r="F1207" s="166" t="s">
        <v>205</v>
      </c>
      <c r="H1207" s="167">
        <v>25.65</v>
      </c>
      <c r="L1207" s="157"/>
      <c r="M1207" s="161"/>
      <c r="N1207" s="162"/>
      <c r="O1207" s="162"/>
      <c r="P1207" s="162"/>
      <c r="Q1207" s="162"/>
      <c r="R1207" s="162"/>
      <c r="S1207" s="162"/>
      <c r="T1207" s="163"/>
      <c r="U1207" s="11"/>
      <c r="V1207" s="11"/>
      <c r="W1207" s="11"/>
      <c r="AT1207" s="165" t="s">
        <v>134</v>
      </c>
      <c r="AU1207" s="165" t="s">
        <v>78</v>
      </c>
      <c r="AV1207" s="12" t="s">
        <v>78</v>
      </c>
      <c r="AW1207" s="12" t="s">
        <v>35</v>
      </c>
      <c r="AX1207" s="12" t="s">
        <v>71</v>
      </c>
      <c r="AY1207" s="165" t="s">
        <v>123</v>
      </c>
    </row>
    <row r="1208" spans="2:51" s="13" customFormat="1" ht="22.5" customHeight="1">
      <c r="B1208" s="171"/>
      <c r="D1208" s="155" t="s">
        <v>134</v>
      </c>
      <c r="E1208" s="172" t="s">
        <v>3</v>
      </c>
      <c r="F1208" s="173" t="s">
        <v>138</v>
      </c>
      <c r="H1208" s="174">
        <v>25.65</v>
      </c>
      <c r="L1208" s="157"/>
      <c r="M1208" s="161"/>
      <c r="N1208" s="162"/>
      <c r="O1208" s="162"/>
      <c r="P1208" s="162"/>
      <c r="Q1208" s="162"/>
      <c r="R1208" s="162"/>
      <c r="S1208" s="162"/>
      <c r="T1208" s="163"/>
      <c r="U1208" s="11"/>
      <c r="V1208" s="11"/>
      <c r="W1208" s="11"/>
      <c r="AT1208" s="172" t="s">
        <v>134</v>
      </c>
      <c r="AU1208" s="172" t="s">
        <v>78</v>
      </c>
      <c r="AV1208" s="13" t="s">
        <v>81</v>
      </c>
      <c r="AW1208" s="13" t="s">
        <v>35</v>
      </c>
      <c r="AX1208" s="13" t="s">
        <v>71</v>
      </c>
      <c r="AY1208" s="172" t="s">
        <v>123</v>
      </c>
    </row>
    <row r="1209" spans="2:51" s="14" customFormat="1" ht="22.5" customHeight="1">
      <c r="B1209" s="178"/>
      <c r="D1209" s="186" t="s">
        <v>134</v>
      </c>
      <c r="E1209" s="187" t="s">
        <v>3</v>
      </c>
      <c r="F1209" s="188" t="s">
        <v>139</v>
      </c>
      <c r="H1209" s="189">
        <v>25.65</v>
      </c>
      <c r="L1209" s="157"/>
      <c r="M1209" s="161"/>
      <c r="N1209" s="162"/>
      <c r="O1209" s="162"/>
      <c r="P1209" s="162"/>
      <c r="Q1209" s="162"/>
      <c r="R1209" s="162"/>
      <c r="S1209" s="162"/>
      <c r="T1209" s="163"/>
      <c r="U1209" s="11"/>
      <c r="V1209" s="11"/>
      <c r="W1209" s="11"/>
      <c r="AT1209" s="185" t="s">
        <v>134</v>
      </c>
      <c r="AU1209" s="185" t="s">
        <v>78</v>
      </c>
      <c r="AV1209" s="14" t="s">
        <v>130</v>
      </c>
      <c r="AW1209" s="14" t="s">
        <v>35</v>
      </c>
      <c r="AX1209" s="14" t="s">
        <v>20</v>
      </c>
      <c r="AY1209" s="185" t="s">
        <v>123</v>
      </c>
    </row>
    <row r="1210" spans="2:65" s="1" customFormat="1" ht="22.5" customHeight="1">
      <c r="B1210" s="143"/>
      <c r="C1210" s="144" t="s">
        <v>646</v>
      </c>
      <c r="D1210" s="144" t="s">
        <v>125</v>
      </c>
      <c r="E1210" s="145" t="s">
        <v>647</v>
      </c>
      <c r="F1210" s="146" t="s">
        <v>648</v>
      </c>
      <c r="G1210" s="147" t="s">
        <v>152</v>
      </c>
      <c r="H1210" s="148">
        <v>2.565</v>
      </c>
      <c r="I1210" s="149"/>
      <c r="J1210" s="149"/>
      <c r="K1210" s="146" t="s">
        <v>129</v>
      </c>
      <c r="L1210" s="164"/>
      <c r="M1210" s="168"/>
      <c r="N1210" s="169"/>
      <c r="O1210" s="169"/>
      <c r="P1210" s="169"/>
      <c r="Q1210" s="169"/>
      <c r="R1210" s="169"/>
      <c r="S1210" s="169"/>
      <c r="T1210" s="170"/>
      <c r="U1210" s="12"/>
      <c r="V1210" s="12"/>
      <c r="W1210" s="12"/>
      <c r="AR1210" s="18" t="s">
        <v>130</v>
      </c>
      <c r="AT1210" s="18" t="s">
        <v>125</v>
      </c>
      <c r="AU1210" s="18" t="s">
        <v>78</v>
      </c>
      <c r="AY1210" s="18" t="s">
        <v>123</v>
      </c>
      <c r="BE1210" s="154">
        <f>IF(N1197="základní",J1210,0)</f>
        <v>0</v>
      </c>
      <c r="BF1210" s="154">
        <f>IF(N1197="snížená",J1210,0)</f>
        <v>0</v>
      </c>
      <c r="BG1210" s="154">
        <f>IF(N1197="zákl. přenesená",J1210,0)</f>
        <v>0</v>
      </c>
      <c r="BH1210" s="154">
        <f>IF(N1197="sníž. přenesená",J1210,0)</f>
        <v>0</v>
      </c>
      <c r="BI1210" s="154">
        <f>IF(N1197="nulová",J1210,0)</f>
        <v>0</v>
      </c>
      <c r="BJ1210" s="18" t="s">
        <v>20</v>
      </c>
      <c r="BK1210" s="154">
        <f>ROUND(I1210*H1210,2)</f>
        <v>0</v>
      </c>
      <c r="BL1210" s="18" t="s">
        <v>130</v>
      </c>
      <c r="BM1210" s="18" t="s">
        <v>649</v>
      </c>
    </row>
    <row r="1211" spans="2:47" s="1" customFormat="1" ht="30" customHeight="1">
      <c r="B1211" s="32"/>
      <c r="D1211" s="155" t="s">
        <v>132</v>
      </c>
      <c r="F1211" s="156" t="s">
        <v>650</v>
      </c>
      <c r="L1211" s="171"/>
      <c r="M1211" s="175"/>
      <c r="N1211" s="176"/>
      <c r="O1211" s="176"/>
      <c r="P1211" s="176"/>
      <c r="Q1211" s="176"/>
      <c r="R1211" s="176"/>
      <c r="S1211" s="176"/>
      <c r="T1211" s="177"/>
      <c r="U1211" s="13"/>
      <c r="V1211" s="13"/>
      <c r="W1211" s="13"/>
      <c r="AT1211" s="18" t="s">
        <v>132</v>
      </c>
      <c r="AU1211" s="18" t="s">
        <v>78</v>
      </c>
    </row>
    <row r="1212" spans="2:51" s="11" customFormat="1" ht="22.5" customHeight="1">
      <c r="B1212" s="157"/>
      <c r="D1212" s="155" t="s">
        <v>134</v>
      </c>
      <c r="E1212" s="158" t="s">
        <v>3</v>
      </c>
      <c r="F1212" s="159" t="s">
        <v>651</v>
      </c>
      <c r="H1212" s="160" t="s">
        <v>3</v>
      </c>
      <c r="L1212" s="178"/>
      <c r="M1212" s="182"/>
      <c r="N1212" s="183"/>
      <c r="O1212" s="183"/>
      <c r="P1212" s="183"/>
      <c r="Q1212" s="183"/>
      <c r="R1212" s="183"/>
      <c r="S1212" s="183"/>
      <c r="T1212" s="184"/>
      <c r="U1212" s="14"/>
      <c r="V1212" s="14"/>
      <c r="W1212" s="14"/>
      <c r="AT1212" s="160" t="s">
        <v>134</v>
      </c>
      <c r="AU1212" s="160" t="s">
        <v>78</v>
      </c>
      <c r="AV1212" s="11" t="s">
        <v>20</v>
      </c>
      <c r="AW1212" s="11" t="s">
        <v>35</v>
      </c>
      <c r="AX1212" s="11" t="s">
        <v>71</v>
      </c>
      <c r="AY1212" s="160" t="s">
        <v>123</v>
      </c>
    </row>
    <row r="1213" spans="2:51" s="11" customFormat="1" ht="22.5" customHeight="1">
      <c r="B1213" s="157"/>
      <c r="D1213" s="155" t="s">
        <v>134</v>
      </c>
      <c r="E1213" s="158" t="s">
        <v>3</v>
      </c>
      <c r="F1213" s="159" t="s">
        <v>203</v>
      </c>
      <c r="H1213" s="160" t="s">
        <v>3</v>
      </c>
      <c r="L1213" s="32"/>
      <c r="M1213" s="150" t="s">
        <v>3</v>
      </c>
      <c r="N1213" s="151" t="s">
        <v>42</v>
      </c>
      <c r="O1213" s="152">
        <v>2.236</v>
      </c>
      <c r="P1213" s="152">
        <f>O1213*H1226</f>
        <v>10.062000000000001</v>
      </c>
      <c r="Q1213" s="152">
        <v>0.00024</v>
      </c>
      <c r="R1213" s="152">
        <f>Q1213*H1226</f>
        <v>0.00108</v>
      </c>
      <c r="S1213" s="152">
        <v>0</v>
      </c>
      <c r="T1213" s="153">
        <f>S1213*H1226</f>
        <v>0</v>
      </c>
      <c r="U1213" s="1"/>
      <c r="V1213" s="1"/>
      <c r="W1213" s="1"/>
      <c r="AT1213" s="160" t="s">
        <v>134</v>
      </c>
      <c r="AU1213" s="160" t="s">
        <v>78</v>
      </c>
      <c r="AV1213" s="11" t="s">
        <v>20</v>
      </c>
      <c r="AW1213" s="11" t="s">
        <v>35</v>
      </c>
      <c r="AX1213" s="11" t="s">
        <v>71</v>
      </c>
      <c r="AY1213" s="160" t="s">
        <v>123</v>
      </c>
    </row>
    <row r="1214" spans="2:51" s="11" customFormat="1" ht="22.5" customHeight="1">
      <c r="B1214" s="157"/>
      <c r="D1214" s="155" t="s">
        <v>134</v>
      </c>
      <c r="E1214" s="158" t="s">
        <v>3</v>
      </c>
      <c r="F1214" s="159" t="s">
        <v>204</v>
      </c>
      <c r="H1214" s="160" t="s">
        <v>3</v>
      </c>
      <c r="L1214" s="32"/>
      <c r="M1214" s="61"/>
      <c r="N1214" s="33"/>
      <c r="O1214" s="33"/>
      <c r="P1214" s="33"/>
      <c r="Q1214" s="33"/>
      <c r="R1214" s="33"/>
      <c r="S1214" s="33"/>
      <c r="T1214" s="62"/>
      <c r="U1214" s="1"/>
      <c r="V1214" s="1"/>
      <c r="W1214" s="1"/>
      <c r="AT1214" s="160" t="s">
        <v>134</v>
      </c>
      <c r="AU1214" s="160" t="s">
        <v>78</v>
      </c>
      <c r="AV1214" s="11" t="s">
        <v>20</v>
      </c>
      <c r="AW1214" s="11" t="s">
        <v>35</v>
      </c>
      <c r="AX1214" s="11" t="s">
        <v>71</v>
      </c>
      <c r="AY1214" s="160" t="s">
        <v>123</v>
      </c>
    </row>
    <row r="1215" spans="2:51" s="12" customFormat="1" ht="22.5" customHeight="1">
      <c r="B1215" s="164"/>
      <c r="D1215" s="155" t="s">
        <v>134</v>
      </c>
      <c r="E1215" s="165" t="s">
        <v>3</v>
      </c>
      <c r="F1215" s="166" t="s">
        <v>652</v>
      </c>
      <c r="H1215" s="167">
        <v>2.565</v>
      </c>
      <c r="L1215" s="157"/>
      <c r="M1215" s="161"/>
      <c r="N1215" s="162"/>
      <c r="O1215" s="162"/>
      <c r="P1215" s="162"/>
      <c r="Q1215" s="162"/>
      <c r="R1215" s="162"/>
      <c r="S1215" s="162"/>
      <c r="T1215" s="163"/>
      <c r="U1215" s="11"/>
      <c r="V1215" s="11"/>
      <c r="W1215" s="11"/>
      <c r="AT1215" s="165" t="s">
        <v>134</v>
      </c>
      <c r="AU1215" s="165" t="s">
        <v>78</v>
      </c>
      <c r="AV1215" s="12" t="s">
        <v>78</v>
      </c>
      <c r="AW1215" s="12" t="s">
        <v>35</v>
      </c>
      <c r="AX1215" s="12" t="s">
        <v>71</v>
      </c>
      <c r="AY1215" s="165" t="s">
        <v>123</v>
      </c>
    </row>
    <row r="1216" spans="2:51" s="13" customFormat="1" ht="22.5" customHeight="1">
      <c r="B1216" s="171"/>
      <c r="D1216" s="155" t="s">
        <v>134</v>
      </c>
      <c r="E1216" s="172" t="s">
        <v>3</v>
      </c>
      <c r="F1216" s="173" t="s">
        <v>138</v>
      </c>
      <c r="H1216" s="174">
        <v>2.565</v>
      </c>
      <c r="L1216" s="157"/>
      <c r="M1216" s="161"/>
      <c r="N1216" s="162"/>
      <c r="O1216" s="162"/>
      <c r="P1216" s="162"/>
      <c r="Q1216" s="162"/>
      <c r="R1216" s="162"/>
      <c r="S1216" s="162"/>
      <c r="T1216" s="163"/>
      <c r="U1216" s="11"/>
      <c r="V1216" s="11"/>
      <c r="W1216" s="11"/>
      <c r="AT1216" s="172" t="s">
        <v>134</v>
      </c>
      <c r="AU1216" s="172" t="s">
        <v>78</v>
      </c>
      <c r="AV1216" s="13" t="s">
        <v>81</v>
      </c>
      <c r="AW1216" s="13" t="s">
        <v>35</v>
      </c>
      <c r="AX1216" s="13" t="s">
        <v>71</v>
      </c>
      <c r="AY1216" s="172" t="s">
        <v>123</v>
      </c>
    </row>
    <row r="1217" spans="2:51" s="14" customFormat="1" ht="22.5" customHeight="1">
      <c r="B1217" s="178"/>
      <c r="D1217" s="186" t="s">
        <v>134</v>
      </c>
      <c r="E1217" s="187" t="s">
        <v>3</v>
      </c>
      <c r="F1217" s="188" t="s">
        <v>139</v>
      </c>
      <c r="H1217" s="189">
        <v>2.565</v>
      </c>
      <c r="L1217" s="164"/>
      <c r="M1217" s="168"/>
      <c r="N1217" s="169"/>
      <c r="O1217" s="169"/>
      <c r="P1217" s="169"/>
      <c r="Q1217" s="169"/>
      <c r="R1217" s="169"/>
      <c r="S1217" s="169"/>
      <c r="T1217" s="170"/>
      <c r="U1217" s="12"/>
      <c r="V1217" s="12"/>
      <c r="W1217" s="12"/>
      <c r="AT1217" s="185" t="s">
        <v>134</v>
      </c>
      <c r="AU1217" s="185" t="s">
        <v>78</v>
      </c>
      <c r="AV1217" s="14" t="s">
        <v>130</v>
      </c>
      <c r="AW1217" s="14" t="s">
        <v>35</v>
      </c>
      <c r="AX1217" s="14" t="s">
        <v>20</v>
      </c>
      <c r="AY1217" s="185" t="s">
        <v>123</v>
      </c>
    </row>
    <row r="1218" spans="2:65" s="1" customFormat="1" ht="22.5" customHeight="1">
      <c r="B1218" s="143"/>
      <c r="C1218" s="144" t="s">
        <v>147</v>
      </c>
      <c r="D1218" s="144" t="s">
        <v>125</v>
      </c>
      <c r="E1218" s="145" t="s">
        <v>653</v>
      </c>
      <c r="F1218" s="146" t="s">
        <v>654</v>
      </c>
      <c r="G1218" s="147" t="s">
        <v>152</v>
      </c>
      <c r="H1218" s="148">
        <v>25.65</v>
      </c>
      <c r="I1218" s="149"/>
      <c r="J1218" s="149"/>
      <c r="K1218" s="146" t="s">
        <v>129</v>
      </c>
      <c r="L1218" s="171"/>
      <c r="M1218" s="175"/>
      <c r="N1218" s="176"/>
      <c r="O1218" s="176"/>
      <c r="P1218" s="176"/>
      <c r="Q1218" s="176"/>
      <c r="R1218" s="176"/>
      <c r="S1218" s="176"/>
      <c r="T1218" s="177"/>
      <c r="U1218" s="13"/>
      <c r="V1218" s="13"/>
      <c r="W1218" s="13"/>
      <c r="AR1218" s="18" t="s">
        <v>130</v>
      </c>
      <c r="AT1218" s="18" t="s">
        <v>125</v>
      </c>
      <c r="AU1218" s="18" t="s">
        <v>78</v>
      </c>
      <c r="AY1218" s="18" t="s">
        <v>123</v>
      </c>
      <c r="BE1218" s="154">
        <f>IF(N1205="základní",J1218,0)</f>
        <v>0</v>
      </c>
      <c r="BF1218" s="154">
        <f>IF(N1205="snížená",J1218,0)</f>
        <v>0</v>
      </c>
      <c r="BG1218" s="154">
        <f>IF(N1205="zákl. přenesená",J1218,0)</f>
        <v>0</v>
      </c>
      <c r="BH1218" s="154">
        <f>IF(N1205="sníž. přenesená",J1218,0)</f>
        <v>0</v>
      </c>
      <c r="BI1218" s="154">
        <f>IF(N1205="nulová",J1218,0)</f>
        <v>0</v>
      </c>
      <c r="BJ1218" s="18" t="s">
        <v>20</v>
      </c>
      <c r="BK1218" s="154">
        <f>ROUND(I1218*H1218,2)</f>
        <v>0</v>
      </c>
      <c r="BL1218" s="18" t="s">
        <v>130</v>
      </c>
      <c r="BM1218" s="18" t="s">
        <v>655</v>
      </c>
    </row>
    <row r="1219" spans="2:47" s="1" customFormat="1" ht="22.5" customHeight="1">
      <c r="B1219" s="32"/>
      <c r="D1219" s="155" t="s">
        <v>132</v>
      </c>
      <c r="F1219" s="156" t="s">
        <v>656</v>
      </c>
      <c r="L1219" s="178"/>
      <c r="M1219" s="182"/>
      <c r="N1219" s="183"/>
      <c r="O1219" s="183"/>
      <c r="P1219" s="183"/>
      <c r="Q1219" s="183"/>
      <c r="R1219" s="183"/>
      <c r="S1219" s="183"/>
      <c r="T1219" s="184"/>
      <c r="U1219" s="14"/>
      <c r="V1219" s="14"/>
      <c r="W1219" s="14"/>
      <c r="AT1219" s="18" t="s">
        <v>132</v>
      </c>
      <c r="AU1219" s="18" t="s">
        <v>78</v>
      </c>
    </row>
    <row r="1220" spans="2:51" s="11" customFormat="1" ht="22.5" customHeight="1">
      <c r="B1220" s="157"/>
      <c r="D1220" s="155" t="s">
        <v>134</v>
      </c>
      <c r="E1220" s="158" t="s">
        <v>3</v>
      </c>
      <c r="F1220" s="159" t="s">
        <v>657</v>
      </c>
      <c r="H1220" s="160" t="s">
        <v>3</v>
      </c>
      <c r="L1220" s="130"/>
      <c r="M1220" s="134"/>
      <c r="N1220" s="135"/>
      <c r="O1220" s="135"/>
      <c r="P1220" s="136">
        <f>SUM(P1221:P1227)</f>
        <v>3.467485</v>
      </c>
      <c r="Q1220" s="135"/>
      <c r="R1220" s="136">
        <f>SUM(R1221:R1227)</f>
        <v>0</v>
      </c>
      <c r="S1220" s="135"/>
      <c r="T1220" s="137">
        <f>SUM(T1221:T1227)</f>
        <v>0</v>
      </c>
      <c r="U1220" s="10"/>
      <c r="V1220" s="10"/>
      <c r="W1220" s="10"/>
      <c r="AT1220" s="160" t="s">
        <v>134</v>
      </c>
      <c r="AU1220" s="160" t="s">
        <v>78</v>
      </c>
      <c r="AV1220" s="11" t="s">
        <v>20</v>
      </c>
      <c r="AW1220" s="11" t="s">
        <v>35</v>
      </c>
      <c r="AX1220" s="11" t="s">
        <v>71</v>
      </c>
      <c r="AY1220" s="160" t="s">
        <v>123</v>
      </c>
    </row>
    <row r="1221" spans="2:51" s="11" customFormat="1" ht="22.5" customHeight="1">
      <c r="B1221" s="157"/>
      <c r="D1221" s="155" t="s">
        <v>134</v>
      </c>
      <c r="E1221" s="158" t="s">
        <v>3</v>
      </c>
      <c r="F1221" s="159" t="s">
        <v>203</v>
      </c>
      <c r="H1221" s="160" t="s">
        <v>3</v>
      </c>
      <c r="L1221" s="32"/>
      <c r="M1221" s="150" t="s">
        <v>3</v>
      </c>
      <c r="N1221" s="151" t="s">
        <v>42</v>
      </c>
      <c r="O1221" s="152">
        <v>0.125</v>
      </c>
      <c r="P1221" s="152">
        <f>O1221*H1234</f>
        <v>1.769125</v>
      </c>
      <c r="Q1221" s="152">
        <v>0</v>
      </c>
      <c r="R1221" s="152">
        <f>Q1221*H1234</f>
        <v>0</v>
      </c>
      <c r="S1221" s="152">
        <v>0</v>
      </c>
      <c r="T1221" s="153">
        <f>S1221*H1234</f>
        <v>0</v>
      </c>
      <c r="U1221" s="1"/>
      <c r="V1221" s="1"/>
      <c r="W1221" s="1"/>
      <c r="AT1221" s="160" t="s">
        <v>134</v>
      </c>
      <c r="AU1221" s="160" t="s">
        <v>78</v>
      </c>
      <c r="AV1221" s="11" t="s">
        <v>20</v>
      </c>
      <c r="AW1221" s="11" t="s">
        <v>35</v>
      </c>
      <c r="AX1221" s="11" t="s">
        <v>71</v>
      </c>
      <c r="AY1221" s="160" t="s">
        <v>123</v>
      </c>
    </row>
    <row r="1222" spans="2:51" s="11" customFormat="1" ht="22.5" customHeight="1">
      <c r="B1222" s="157"/>
      <c r="D1222" s="155" t="s">
        <v>134</v>
      </c>
      <c r="E1222" s="158" t="s">
        <v>3</v>
      </c>
      <c r="F1222" s="159" t="s">
        <v>204</v>
      </c>
      <c r="H1222" s="160" t="s">
        <v>3</v>
      </c>
      <c r="L1222" s="32"/>
      <c r="M1222" s="61"/>
      <c r="N1222" s="33"/>
      <c r="O1222" s="33"/>
      <c r="P1222" s="33"/>
      <c r="Q1222" s="33"/>
      <c r="R1222" s="33"/>
      <c r="S1222" s="33"/>
      <c r="T1222" s="62"/>
      <c r="U1222" s="1"/>
      <c r="V1222" s="1"/>
      <c r="W1222" s="1"/>
      <c r="AT1222" s="160" t="s">
        <v>134</v>
      </c>
      <c r="AU1222" s="160" t="s">
        <v>78</v>
      </c>
      <c r="AV1222" s="11" t="s">
        <v>20</v>
      </c>
      <c r="AW1222" s="11" t="s">
        <v>35</v>
      </c>
      <c r="AX1222" s="11" t="s">
        <v>71</v>
      </c>
      <c r="AY1222" s="160" t="s">
        <v>123</v>
      </c>
    </row>
    <row r="1223" spans="2:51" s="12" customFormat="1" ht="22.5" customHeight="1">
      <c r="B1223" s="164"/>
      <c r="D1223" s="155" t="s">
        <v>134</v>
      </c>
      <c r="E1223" s="165" t="s">
        <v>3</v>
      </c>
      <c r="F1223" s="166" t="s">
        <v>205</v>
      </c>
      <c r="H1223" s="167">
        <v>25.65</v>
      </c>
      <c r="L1223" s="32"/>
      <c r="M1223" s="150" t="s">
        <v>3</v>
      </c>
      <c r="N1223" s="151" t="s">
        <v>42</v>
      </c>
      <c r="O1223" s="152">
        <v>0.006</v>
      </c>
      <c r="P1223" s="152">
        <f>O1223*H1236</f>
        <v>1.69836</v>
      </c>
      <c r="Q1223" s="152">
        <v>0</v>
      </c>
      <c r="R1223" s="152">
        <f>Q1223*H1236</f>
        <v>0</v>
      </c>
      <c r="S1223" s="152">
        <v>0</v>
      </c>
      <c r="T1223" s="153">
        <f>S1223*H1236</f>
        <v>0</v>
      </c>
      <c r="U1223" s="1"/>
      <c r="V1223" s="1"/>
      <c r="W1223" s="1"/>
      <c r="AT1223" s="165" t="s">
        <v>134</v>
      </c>
      <c r="AU1223" s="165" t="s">
        <v>78</v>
      </c>
      <c r="AV1223" s="12" t="s">
        <v>78</v>
      </c>
      <c r="AW1223" s="12" t="s">
        <v>35</v>
      </c>
      <c r="AX1223" s="12" t="s">
        <v>71</v>
      </c>
      <c r="AY1223" s="165" t="s">
        <v>123</v>
      </c>
    </row>
    <row r="1224" spans="2:51" s="13" customFormat="1" ht="22.5" customHeight="1">
      <c r="B1224" s="171"/>
      <c r="D1224" s="155" t="s">
        <v>134</v>
      </c>
      <c r="E1224" s="172" t="s">
        <v>3</v>
      </c>
      <c r="F1224" s="173" t="s">
        <v>138</v>
      </c>
      <c r="H1224" s="174">
        <v>25.65</v>
      </c>
      <c r="L1224" s="32"/>
      <c r="M1224" s="61"/>
      <c r="N1224" s="33"/>
      <c r="O1224" s="33"/>
      <c r="P1224" s="33"/>
      <c r="Q1224" s="33"/>
      <c r="R1224" s="33"/>
      <c r="S1224" s="33"/>
      <c r="T1224" s="62"/>
      <c r="U1224" s="1"/>
      <c r="V1224" s="1"/>
      <c r="W1224" s="1"/>
      <c r="AT1224" s="172" t="s">
        <v>134</v>
      </c>
      <c r="AU1224" s="172" t="s">
        <v>78</v>
      </c>
      <c r="AV1224" s="13" t="s">
        <v>81</v>
      </c>
      <c r="AW1224" s="13" t="s">
        <v>35</v>
      </c>
      <c r="AX1224" s="13" t="s">
        <v>71</v>
      </c>
      <c r="AY1224" s="172" t="s">
        <v>123</v>
      </c>
    </row>
    <row r="1225" spans="2:51" s="14" customFormat="1" ht="22.5" customHeight="1">
      <c r="B1225" s="178"/>
      <c r="D1225" s="186" t="s">
        <v>134</v>
      </c>
      <c r="E1225" s="187" t="s">
        <v>3</v>
      </c>
      <c r="F1225" s="188" t="s">
        <v>139</v>
      </c>
      <c r="H1225" s="189">
        <v>25.65</v>
      </c>
      <c r="L1225" s="164"/>
      <c r="M1225" s="168"/>
      <c r="N1225" s="169"/>
      <c r="O1225" s="169"/>
      <c r="P1225" s="169"/>
      <c r="Q1225" s="169"/>
      <c r="R1225" s="169"/>
      <c r="S1225" s="169"/>
      <c r="T1225" s="170"/>
      <c r="U1225" s="12"/>
      <c r="V1225" s="12"/>
      <c r="W1225" s="12"/>
      <c r="AT1225" s="185" t="s">
        <v>134</v>
      </c>
      <c r="AU1225" s="185" t="s">
        <v>78</v>
      </c>
      <c r="AV1225" s="14" t="s">
        <v>130</v>
      </c>
      <c r="AW1225" s="14" t="s">
        <v>35</v>
      </c>
      <c r="AX1225" s="14" t="s">
        <v>20</v>
      </c>
      <c r="AY1225" s="185" t="s">
        <v>123</v>
      </c>
    </row>
    <row r="1226" spans="2:65" s="1" customFormat="1" ht="31.5" customHeight="1">
      <c r="B1226" s="143"/>
      <c r="C1226" s="144" t="s">
        <v>658</v>
      </c>
      <c r="D1226" s="144" t="s">
        <v>125</v>
      </c>
      <c r="E1226" s="145" t="s">
        <v>659</v>
      </c>
      <c r="F1226" s="146" t="s">
        <v>660</v>
      </c>
      <c r="G1226" s="147" t="s">
        <v>182</v>
      </c>
      <c r="H1226" s="148">
        <v>4.5</v>
      </c>
      <c r="I1226" s="149"/>
      <c r="J1226" s="149"/>
      <c r="K1226" s="146" t="s">
        <v>129</v>
      </c>
      <c r="L1226" s="32"/>
      <c r="M1226" s="150" t="s">
        <v>3</v>
      </c>
      <c r="N1226" s="151" t="s">
        <v>42</v>
      </c>
      <c r="O1226" s="152">
        <v>0</v>
      </c>
      <c r="P1226" s="152">
        <f>O1226*H1239</f>
        <v>0</v>
      </c>
      <c r="Q1226" s="152">
        <v>0</v>
      </c>
      <c r="R1226" s="152">
        <f>Q1226*H1239</f>
        <v>0</v>
      </c>
      <c r="S1226" s="152">
        <v>0</v>
      </c>
      <c r="T1226" s="153">
        <f>S1226*H1239</f>
        <v>0</v>
      </c>
      <c r="AR1226" s="18" t="s">
        <v>130</v>
      </c>
      <c r="AT1226" s="18" t="s">
        <v>125</v>
      </c>
      <c r="AU1226" s="18" t="s">
        <v>78</v>
      </c>
      <c r="AY1226" s="18" t="s">
        <v>123</v>
      </c>
      <c r="BE1226" s="154">
        <f>IF(N1213="základní",J1226,0)</f>
        <v>0</v>
      </c>
      <c r="BF1226" s="154">
        <f>IF(N1213="snížená",J1226,0)</f>
        <v>0</v>
      </c>
      <c r="BG1226" s="154">
        <f>IF(N1213="zákl. přenesená",J1226,0)</f>
        <v>0</v>
      </c>
      <c r="BH1226" s="154">
        <f>IF(N1213="sníž. přenesená",J1226,0)</f>
        <v>0</v>
      </c>
      <c r="BI1226" s="154">
        <f>IF(N1213="nulová",J1226,0)</f>
        <v>0</v>
      </c>
      <c r="BJ1226" s="18" t="s">
        <v>20</v>
      </c>
      <c r="BK1226" s="154">
        <f>ROUND(I1226*H1226,2)</f>
        <v>0</v>
      </c>
      <c r="BL1226" s="18" t="s">
        <v>130</v>
      </c>
      <c r="BM1226" s="18" t="s">
        <v>661</v>
      </c>
    </row>
    <row r="1227" spans="2:47" s="1" customFormat="1" ht="30" customHeight="1">
      <c r="B1227" s="32"/>
      <c r="D1227" s="155" t="s">
        <v>132</v>
      </c>
      <c r="F1227" s="156" t="s">
        <v>662</v>
      </c>
      <c r="L1227" s="32"/>
      <c r="M1227" s="61"/>
      <c r="N1227" s="33"/>
      <c r="O1227" s="33"/>
      <c r="P1227" s="33"/>
      <c r="Q1227" s="33"/>
      <c r="R1227" s="33"/>
      <c r="S1227" s="33"/>
      <c r="T1227" s="62"/>
      <c r="AT1227" s="18" t="s">
        <v>132</v>
      </c>
      <c r="AU1227" s="18" t="s">
        <v>78</v>
      </c>
    </row>
    <row r="1228" spans="2:51" s="11" customFormat="1" ht="22.5" customHeight="1">
      <c r="B1228" s="157"/>
      <c r="D1228" s="155" t="s">
        <v>134</v>
      </c>
      <c r="E1228" s="158" t="s">
        <v>3</v>
      </c>
      <c r="F1228" s="159" t="s">
        <v>663</v>
      </c>
      <c r="H1228" s="160" t="s">
        <v>3</v>
      </c>
      <c r="L1228" s="130"/>
      <c r="M1228" s="134"/>
      <c r="N1228" s="135"/>
      <c r="O1228" s="135"/>
      <c r="P1228" s="136">
        <f>SUM(P1229:P1230)</f>
        <v>7.286652000000001</v>
      </c>
      <c r="Q1228" s="135"/>
      <c r="R1228" s="136">
        <f>SUM(R1229:R1230)</f>
        <v>0</v>
      </c>
      <c r="S1228" s="135"/>
      <c r="T1228" s="137">
        <f>SUM(T1229:T1230)</f>
        <v>0</v>
      </c>
      <c r="U1228" s="10"/>
      <c r="V1228" s="10"/>
      <c r="W1228" s="10"/>
      <c r="AT1228" s="160" t="s">
        <v>134</v>
      </c>
      <c r="AU1228" s="160" t="s">
        <v>78</v>
      </c>
      <c r="AV1228" s="11" t="s">
        <v>20</v>
      </c>
      <c r="AW1228" s="11" t="s">
        <v>35</v>
      </c>
      <c r="AX1228" s="11" t="s">
        <v>71</v>
      </c>
      <c r="AY1228" s="160" t="s">
        <v>123</v>
      </c>
    </row>
    <row r="1229" spans="2:51" s="11" customFormat="1" ht="22.5" customHeight="1">
      <c r="B1229" s="157"/>
      <c r="D1229" s="155" t="s">
        <v>134</v>
      </c>
      <c r="E1229" s="158" t="s">
        <v>3</v>
      </c>
      <c r="F1229" s="159" t="s">
        <v>664</v>
      </c>
      <c r="H1229" s="160" t="s">
        <v>3</v>
      </c>
      <c r="L1229" s="32"/>
      <c r="M1229" s="150" t="s">
        <v>3</v>
      </c>
      <c r="N1229" s="151" t="s">
        <v>42</v>
      </c>
      <c r="O1229" s="152">
        <v>0.318</v>
      </c>
      <c r="P1229" s="152">
        <f>O1229*H1242</f>
        <v>7.286652000000001</v>
      </c>
      <c r="Q1229" s="152">
        <v>0</v>
      </c>
      <c r="R1229" s="152">
        <f>Q1229*H1242</f>
        <v>0</v>
      </c>
      <c r="S1229" s="152">
        <v>0</v>
      </c>
      <c r="T1229" s="153">
        <f>S1229*H1242</f>
        <v>0</v>
      </c>
      <c r="U1229" s="1"/>
      <c r="V1229" s="1"/>
      <c r="W1229" s="1"/>
      <c r="AT1229" s="160" t="s">
        <v>134</v>
      </c>
      <c r="AU1229" s="160" t="s">
        <v>78</v>
      </c>
      <c r="AV1229" s="11" t="s">
        <v>20</v>
      </c>
      <c r="AW1229" s="11" t="s">
        <v>35</v>
      </c>
      <c r="AX1229" s="11" t="s">
        <v>71</v>
      </c>
      <c r="AY1229" s="160" t="s">
        <v>123</v>
      </c>
    </row>
    <row r="1230" spans="2:51" s="12" customFormat="1" ht="22.5" customHeight="1">
      <c r="B1230" s="164"/>
      <c r="D1230" s="155" t="s">
        <v>134</v>
      </c>
      <c r="E1230" s="165" t="s">
        <v>3</v>
      </c>
      <c r="F1230" s="166" t="s">
        <v>665</v>
      </c>
      <c r="H1230" s="167">
        <v>4.5</v>
      </c>
      <c r="L1230" s="32"/>
      <c r="M1230" s="61"/>
      <c r="N1230" s="33"/>
      <c r="O1230" s="33"/>
      <c r="P1230" s="33"/>
      <c r="Q1230" s="33"/>
      <c r="R1230" s="33"/>
      <c r="S1230" s="33"/>
      <c r="T1230" s="62"/>
      <c r="U1230" s="1"/>
      <c r="V1230" s="1"/>
      <c r="W1230" s="1"/>
      <c r="AT1230" s="165" t="s">
        <v>134</v>
      </c>
      <c r="AU1230" s="165" t="s">
        <v>78</v>
      </c>
      <c r="AV1230" s="12" t="s">
        <v>78</v>
      </c>
      <c r="AW1230" s="12" t="s">
        <v>35</v>
      </c>
      <c r="AX1230" s="12" t="s">
        <v>71</v>
      </c>
      <c r="AY1230" s="165" t="s">
        <v>123</v>
      </c>
    </row>
    <row r="1231" spans="2:51" s="13" customFormat="1" ht="22.5" customHeight="1">
      <c r="B1231" s="171"/>
      <c r="D1231" s="155" t="s">
        <v>134</v>
      </c>
      <c r="E1231" s="172" t="s">
        <v>3</v>
      </c>
      <c r="F1231" s="173" t="s">
        <v>138</v>
      </c>
      <c r="H1231" s="174">
        <v>4.5</v>
      </c>
      <c r="L1231" s="130"/>
      <c r="M1231" s="134"/>
      <c r="N1231" s="135"/>
      <c r="O1231" s="135"/>
      <c r="P1231" s="136">
        <f>P1232+P1239+P1384+P1535+P1707+P1782</f>
        <v>552.3692179999999</v>
      </c>
      <c r="Q1231" s="135"/>
      <c r="R1231" s="136">
        <f>R1232+R1239+R1384+R1535+R1707+R1782</f>
        <v>2.2894934</v>
      </c>
      <c r="S1231" s="135"/>
      <c r="T1231" s="137">
        <f>T1232+T1239+T1384+T1535+T1707+T1782</f>
        <v>2.5716147000000005</v>
      </c>
      <c r="U1231" s="10"/>
      <c r="V1231" s="10"/>
      <c r="W1231" s="10"/>
      <c r="AT1231" s="172" t="s">
        <v>134</v>
      </c>
      <c r="AU1231" s="172" t="s">
        <v>78</v>
      </c>
      <c r="AV1231" s="13" t="s">
        <v>81</v>
      </c>
      <c r="AW1231" s="13" t="s">
        <v>35</v>
      </c>
      <c r="AX1231" s="13" t="s">
        <v>71</v>
      </c>
      <c r="AY1231" s="172" t="s">
        <v>123</v>
      </c>
    </row>
    <row r="1232" spans="2:51" s="14" customFormat="1" ht="22.5" customHeight="1">
      <c r="B1232" s="178"/>
      <c r="D1232" s="155" t="s">
        <v>134</v>
      </c>
      <c r="E1232" s="179" t="s">
        <v>3</v>
      </c>
      <c r="F1232" s="180" t="s">
        <v>139</v>
      </c>
      <c r="H1232" s="181">
        <v>4.5</v>
      </c>
      <c r="L1232" s="130"/>
      <c r="M1232" s="134"/>
      <c r="N1232" s="135"/>
      <c r="O1232" s="135"/>
      <c r="P1232" s="136">
        <f>SUM(P1233:P1238)</f>
        <v>0</v>
      </c>
      <c r="Q1232" s="135"/>
      <c r="R1232" s="136">
        <f>SUM(R1233:R1238)</f>
        <v>0</v>
      </c>
      <c r="S1232" s="135"/>
      <c r="T1232" s="137">
        <f>SUM(T1233:T1238)</f>
        <v>0</v>
      </c>
      <c r="U1232" s="10"/>
      <c r="V1232" s="10"/>
      <c r="W1232" s="10"/>
      <c r="AT1232" s="185" t="s">
        <v>134</v>
      </c>
      <c r="AU1232" s="185" t="s">
        <v>78</v>
      </c>
      <c r="AV1232" s="14" t="s">
        <v>130</v>
      </c>
      <c r="AW1232" s="14" t="s">
        <v>35</v>
      </c>
      <c r="AX1232" s="14" t="s">
        <v>20</v>
      </c>
      <c r="AY1232" s="185" t="s">
        <v>123</v>
      </c>
    </row>
    <row r="1233" spans="2:63" s="10" customFormat="1" ht="29.25" customHeight="1">
      <c r="B1233" s="130"/>
      <c r="D1233" s="140" t="s">
        <v>70</v>
      </c>
      <c r="E1233" s="141" t="s">
        <v>666</v>
      </c>
      <c r="F1233" s="141" t="s">
        <v>667</v>
      </c>
      <c r="J1233" s="142"/>
      <c r="L1233" s="32"/>
      <c r="M1233" s="150" t="s">
        <v>3</v>
      </c>
      <c r="N1233" s="151" t="s">
        <v>42</v>
      </c>
      <c r="O1233" s="152">
        <v>0</v>
      </c>
      <c r="P1233" s="152">
        <f>O1233*H1246</f>
        <v>0</v>
      </c>
      <c r="Q1233" s="152">
        <v>0</v>
      </c>
      <c r="R1233" s="152">
        <f>Q1233*H1246</f>
        <v>0</v>
      </c>
      <c r="S1233" s="152">
        <v>0</v>
      </c>
      <c r="T1233" s="153">
        <f>S1233*H1246</f>
        <v>0</v>
      </c>
      <c r="U1233" s="1"/>
      <c r="V1233" s="1"/>
      <c r="W1233" s="1"/>
      <c r="AR1233" s="131" t="s">
        <v>20</v>
      </c>
      <c r="AT1233" s="138" t="s">
        <v>70</v>
      </c>
      <c r="AU1233" s="138" t="s">
        <v>20</v>
      </c>
      <c r="AY1233" s="131" t="s">
        <v>123</v>
      </c>
      <c r="BK1233" s="139">
        <f>SUM(BK1234:BK1240)</f>
        <v>0</v>
      </c>
    </row>
    <row r="1234" spans="2:65" s="1" customFormat="1" ht="22.5" customHeight="1">
      <c r="B1234" s="143"/>
      <c r="C1234" s="144" t="s">
        <v>668</v>
      </c>
      <c r="D1234" s="144" t="s">
        <v>125</v>
      </c>
      <c r="E1234" s="145" t="s">
        <v>669</v>
      </c>
      <c r="F1234" s="146" t="s">
        <v>670</v>
      </c>
      <c r="G1234" s="147" t="s">
        <v>671</v>
      </c>
      <c r="H1234" s="148">
        <v>14.153</v>
      </c>
      <c r="I1234" s="149"/>
      <c r="J1234" s="149"/>
      <c r="K1234" s="146" t="s">
        <v>129</v>
      </c>
      <c r="L1234" s="157"/>
      <c r="M1234" s="161"/>
      <c r="N1234" s="162"/>
      <c r="O1234" s="162"/>
      <c r="P1234" s="162"/>
      <c r="Q1234" s="162"/>
      <c r="R1234" s="162"/>
      <c r="S1234" s="162"/>
      <c r="T1234" s="163"/>
      <c r="U1234" s="11"/>
      <c r="V1234" s="11"/>
      <c r="W1234" s="11"/>
      <c r="AR1234" s="18" t="s">
        <v>130</v>
      </c>
      <c r="AT1234" s="18" t="s">
        <v>125</v>
      </c>
      <c r="AU1234" s="18" t="s">
        <v>78</v>
      </c>
      <c r="AY1234" s="18" t="s">
        <v>123</v>
      </c>
      <c r="BE1234" s="154">
        <f>IF(N1221="základní",J1234,0)</f>
        <v>0</v>
      </c>
      <c r="BF1234" s="154">
        <f>IF(N1221="snížená",J1234,0)</f>
        <v>0</v>
      </c>
      <c r="BG1234" s="154">
        <f>IF(N1221="zákl. přenesená",J1234,0)</f>
        <v>0</v>
      </c>
      <c r="BH1234" s="154">
        <f>IF(N1221="sníž. přenesená",J1234,0)</f>
        <v>0</v>
      </c>
      <c r="BI1234" s="154">
        <f>IF(N1221="nulová",J1234,0)</f>
        <v>0</v>
      </c>
      <c r="BJ1234" s="18" t="s">
        <v>20</v>
      </c>
      <c r="BK1234" s="154">
        <f>ROUND(I1234*H1234,2)</f>
        <v>0</v>
      </c>
      <c r="BL1234" s="18" t="s">
        <v>130</v>
      </c>
      <c r="BM1234" s="18" t="s">
        <v>672</v>
      </c>
    </row>
    <row r="1235" spans="2:47" s="1" customFormat="1" ht="22.5" customHeight="1">
      <c r="B1235" s="32"/>
      <c r="D1235" s="186" t="s">
        <v>132</v>
      </c>
      <c r="F1235" s="202" t="s">
        <v>673</v>
      </c>
      <c r="L1235" s="157"/>
      <c r="M1235" s="161"/>
      <c r="N1235" s="162"/>
      <c r="O1235" s="162"/>
      <c r="P1235" s="162"/>
      <c r="Q1235" s="162"/>
      <c r="R1235" s="162"/>
      <c r="S1235" s="162"/>
      <c r="T1235" s="163"/>
      <c r="U1235" s="11"/>
      <c r="V1235" s="11"/>
      <c r="W1235" s="11"/>
      <c r="AT1235" s="18" t="s">
        <v>132</v>
      </c>
      <c r="AU1235" s="18" t="s">
        <v>78</v>
      </c>
    </row>
    <row r="1236" spans="2:65" s="1" customFormat="1" ht="22.5" customHeight="1">
      <c r="B1236" s="143"/>
      <c r="C1236" s="144" t="s">
        <v>674</v>
      </c>
      <c r="D1236" s="144" t="s">
        <v>125</v>
      </c>
      <c r="E1236" s="145" t="s">
        <v>675</v>
      </c>
      <c r="F1236" s="146" t="s">
        <v>676</v>
      </c>
      <c r="G1236" s="147" t="s">
        <v>671</v>
      </c>
      <c r="H1236" s="148">
        <v>283.06</v>
      </c>
      <c r="I1236" s="149"/>
      <c r="J1236" s="149"/>
      <c r="K1236" s="146" t="s">
        <v>129</v>
      </c>
      <c r="L1236" s="164"/>
      <c r="M1236" s="168"/>
      <c r="N1236" s="169"/>
      <c r="O1236" s="169"/>
      <c r="P1236" s="169"/>
      <c r="Q1236" s="169"/>
      <c r="R1236" s="169"/>
      <c r="S1236" s="169"/>
      <c r="T1236" s="170"/>
      <c r="U1236" s="12"/>
      <c r="V1236" s="12"/>
      <c r="W1236" s="12"/>
      <c r="AR1236" s="18" t="s">
        <v>130</v>
      </c>
      <c r="AT1236" s="18" t="s">
        <v>125</v>
      </c>
      <c r="AU1236" s="18" t="s">
        <v>78</v>
      </c>
      <c r="AY1236" s="18" t="s">
        <v>123</v>
      </c>
      <c r="BE1236" s="154">
        <f>IF(N1223="základní",J1236,0)</f>
        <v>0</v>
      </c>
      <c r="BF1236" s="154">
        <f>IF(N1223="snížená",J1236,0)</f>
        <v>0</v>
      </c>
      <c r="BG1236" s="154">
        <f>IF(N1223="zákl. přenesená",J1236,0)</f>
        <v>0</v>
      </c>
      <c r="BH1236" s="154">
        <f>IF(N1223="sníž. přenesená",J1236,0)</f>
        <v>0</v>
      </c>
      <c r="BI1236" s="154">
        <f>IF(N1223="nulová",J1236,0)</f>
        <v>0</v>
      </c>
      <c r="BJ1236" s="18" t="s">
        <v>20</v>
      </c>
      <c r="BK1236" s="154">
        <f>ROUND(I1236*H1236,2)</f>
        <v>0</v>
      </c>
      <c r="BL1236" s="18" t="s">
        <v>130</v>
      </c>
      <c r="BM1236" s="18" t="s">
        <v>677</v>
      </c>
    </row>
    <row r="1237" spans="2:47" s="1" customFormat="1" ht="30" customHeight="1">
      <c r="B1237" s="32"/>
      <c r="D1237" s="155" t="s">
        <v>132</v>
      </c>
      <c r="F1237" s="156" t="s">
        <v>678</v>
      </c>
      <c r="L1237" s="171"/>
      <c r="M1237" s="175"/>
      <c r="N1237" s="176"/>
      <c r="O1237" s="176"/>
      <c r="P1237" s="176"/>
      <c r="Q1237" s="176"/>
      <c r="R1237" s="176"/>
      <c r="S1237" s="176"/>
      <c r="T1237" s="177"/>
      <c r="U1237" s="13"/>
      <c r="V1237" s="13"/>
      <c r="W1237" s="13"/>
      <c r="AT1237" s="18" t="s">
        <v>132</v>
      </c>
      <c r="AU1237" s="18" t="s">
        <v>78</v>
      </c>
    </row>
    <row r="1238" spans="2:51" s="12" customFormat="1" ht="22.5" customHeight="1">
      <c r="B1238" s="164"/>
      <c r="D1238" s="186" t="s">
        <v>134</v>
      </c>
      <c r="F1238" s="199" t="s">
        <v>679</v>
      </c>
      <c r="H1238" s="200">
        <v>283.06</v>
      </c>
      <c r="L1238" s="178"/>
      <c r="M1238" s="182"/>
      <c r="N1238" s="183"/>
      <c r="O1238" s="183"/>
      <c r="P1238" s="183"/>
      <c r="Q1238" s="183"/>
      <c r="R1238" s="183"/>
      <c r="S1238" s="183"/>
      <c r="T1238" s="184"/>
      <c r="U1238" s="14"/>
      <c r="V1238" s="14"/>
      <c r="W1238" s="14"/>
      <c r="AT1238" s="165" t="s">
        <v>134</v>
      </c>
      <c r="AU1238" s="165" t="s">
        <v>78</v>
      </c>
      <c r="AV1238" s="12" t="s">
        <v>78</v>
      </c>
      <c r="AW1238" s="12" t="s">
        <v>4</v>
      </c>
      <c r="AX1238" s="12" t="s">
        <v>20</v>
      </c>
      <c r="AY1238" s="165" t="s">
        <v>123</v>
      </c>
    </row>
    <row r="1239" spans="2:65" s="1" customFormat="1" ht="22.5" customHeight="1">
      <c r="B1239" s="143"/>
      <c r="C1239" s="144" t="s">
        <v>680</v>
      </c>
      <c r="D1239" s="144" t="s">
        <v>125</v>
      </c>
      <c r="E1239" s="145" t="s">
        <v>681</v>
      </c>
      <c r="F1239" s="146" t="s">
        <v>682</v>
      </c>
      <c r="G1239" s="147" t="s">
        <v>671</v>
      </c>
      <c r="H1239" s="148">
        <v>14.153</v>
      </c>
      <c r="I1239" s="149"/>
      <c r="J1239" s="149"/>
      <c r="K1239" s="146" t="s">
        <v>129</v>
      </c>
      <c r="L1239" s="130"/>
      <c r="M1239" s="134"/>
      <c r="N1239" s="135"/>
      <c r="O1239" s="135"/>
      <c r="P1239" s="136">
        <f>SUM(P1240:P1383)</f>
        <v>179.11263000000002</v>
      </c>
      <c r="Q1239" s="135"/>
      <c r="R1239" s="136">
        <f>SUM(R1240:R1383)</f>
        <v>1.2224089999999999</v>
      </c>
      <c r="S1239" s="135"/>
      <c r="T1239" s="137">
        <f>SUM(T1240:T1383)</f>
        <v>0.5396147</v>
      </c>
      <c r="U1239" s="10"/>
      <c r="V1239" s="10"/>
      <c r="W1239" s="10"/>
      <c r="AR1239" s="18" t="s">
        <v>130</v>
      </c>
      <c r="AT1239" s="18" t="s">
        <v>125</v>
      </c>
      <c r="AU1239" s="18" t="s">
        <v>78</v>
      </c>
      <c r="AY1239" s="18" t="s">
        <v>123</v>
      </c>
      <c r="BE1239" s="154">
        <f>IF(N1226="základní",J1239,0)</f>
        <v>0</v>
      </c>
      <c r="BF1239" s="154">
        <f>IF(N1226="snížená",J1239,0)</f>
        <v>0</v>
      </c>
      <c r="BG1239" s="154">
        <f>IF(N1226="zákl. přenesená",J1239,0)</f>
        <v>0</v>
      </c>
      <c r="BH1239" s="154">
        <f>IF(N1226="sníž. přenesená",J1239,0)</f>
        <v>0</v>
      </c>
      <c r="BI1239" s="154">
        <f>IF(N1226="nulová",J1239,0)</f>
        <v>0</v>
      </c>
      <c r="BJ1239" s="18" t="s">
        <v>20</v>
      </c>
      <c r="BK1239" s="154">
        <f>ROUND(I1239*H1239,2)</f>
        <v>0</v>
      </c>
      <c r="BL1239" s="18" t="s">
        <v>130</v>
      </c>
      <c r="BM1239" s="18" t="s">
        <v>683</v>
      </c>
    </row>
    <row r="1240" spans="2:47" s="1" customFormat="1" ht="22.5" customHeight="1">
      <c r="B1240" s="32"/>
      <c r="D1240" s="155" t="s">
        <v>132</v>
      </c>
      <c r="F1240" s="156" t="s">
        <v>684</v>
      </c>
      <c r="L1240" s="32"/>
      <c r="M1240" s="150" t="s">
        <v>3</v>
      </c>
      <c r="N1240" s="151" t="s">
        <v>42</v>
      </c>
      <c r="O1240" s="152">
        <v>0.214</v>
      </c>
      <c r="P1240" s="152">
        <f>O1240*H1253</f>
        <v>0.29104</v>
      </c>
      <c r="Q1240" s="152">
        <v>0</v>
      </c>
      <c r="R1240" s="152">
        <f>Q1240*H1253</f>
        <v>0</v>
      </c>
      <c r="S1240" s="152">
        <v>0.00312</v>
      </c>
      <c r="T1240" s="153">
        <f>S1240*H1253</f>
        <v>0.0042432</v>
      </c>
      <c r="AT1240" s="18" t="s">
        <v>132</v>
      </c>
      <c r="AU1240" s="18" t="s">
        <v>78</v>
      </c>
    </row>
    <row r="1241" spans="2:63" s="10" customFormat="1" ht="29.25" customHeight="1">
      <c r="B1241" s="130"/>
      <c r="D1241" s="140" t="s">
        <v>70</v>
      </c>
      <c r="E1241" s="141" t="s">
        <v>685</v>
      </c>
      <c r="F1241" s="141" t="s">
        <v>686</v>
      </c>
      <c r="J1241" s="142"/>
      <c r="L1241" s="32"/>
      <c r="M1241" s="61"/>
      <c r="N1241" s="33"/>
      <c r="O1241" s="33"/>
      <c r="P1241" s="33"/>
      <c r="Q1241" s="33"/>
      <c r="R1241" s="33"/>
      <c r="S1241" s="33"/>
      <c r="T1241" s="62"/>
      <c r="U1241" s="1"/>
      <c r="V1241" s="1"/>
      <c r="W1241" s="1"/>
      <c r="AR1241" s="131" t="s">
        <v>20</v>
      </c>
      <c r="AT1241" s="138" t="s">
        <v>70</v>
      </c>
      <c r="AU1241" s="138" t="s">
        <v>20</v>
      </c>
      <c r="AY1241" s="131" t="s">
        <v>123</v>
      </c>
      <c r="BK1241" s="139">
        <f>SUM(BK1242:BK1243)</f>
        <v>0</v>
      </c>
    </row>
    <row r="1242" spans="2:65" s="1" customFormat="1" ht="22.5" customHeight="1">
      <c r="B1242" s="143"/>
      <c r="C1242" s="144" t="s">
        <v>687</v>
      </c>
      <c r="D1242" s="144" t="s">
        <v>125</v>
      </c>
      <c r="E1242" s="145" t="s">
        <v>688</v>
      </c>
      <c r="F1242" s="146" t="s">
        <v>689</v>
      </c>
      <c r="G1242" s="147" t="s">
        <v>671</v>
      </c>
      <c r="H1242" s="148">
        <v>22.914</v>
      </c>
      <c r="I1242" s="149"/>
      <c r="J1242" s="149"/>
      <c r="K1242" s="146" t="s">
        <v>129</v>
      </c>
      <c r="L1242" s="157"/>
      <c r="M1242" s="161"/>
      <c r="N1242" s="162"/>
      <c r="O1242" s="162"/>
      <c r="P1242" s="162"/>
      <c r="Q1242" s="162"/>
      <c r="R1242" s="162"/>
      <c r="S1242" s="162"/>
      <c r="T1242" s="163"/>
      <c r="U1242" s="11"/>
      <c r="V1242" s="11"/>
      <c r="W1242" s="11"/>
      <c r="AR1242" s="18" t="s">
        <v>130</v>
      </c>
      <c r="AT1242" s="18" t="s">
        <v>125</v>
      </c>
      <c r="AU1242" s="18" t="s">
        <v>78</v>
      </c>
      <c r="AY1242" s="18" t="s">
        <v>123</v>
      </c>
      <c r="BE1242" s="154">
        <f>IF(N1229="základní",J1242,0)</f>
        <v>0</v>
      </c>
      <c r="BF1242" s="154">
        <f>IF(N1229="snížená",J1242,0)</f>
        <v>0</v>
      </c>
      <c r="BG1242" s="154">
        <f>IF(N1229="zákl. přenesená",J1242,0)</f>
        <v>0</v>
      </c>
      <c r="BH1242" s="154">
        <f>IF(N1229="sníž. přenesená",J1242,0)</f>
        <v>0</v>
      </c>
      <c r="BI1242" s="154">
        <f>IF(N1229="nulová",J1242,0)</f>
        <v>0</v>
      </c>
      <c r="BJ1242" s="18" t="s">
        <v>20</v>
      </c>
      <c r="BK1242" s="154">
        <f>ROUND(I1242*H1242,2)</f>
        <v>0</v>
      </c>
      <c r="BL1242" s="18" t="s">
        <v>130</v>
      </c>
      <c r="BM1242" s="18" t="s">
        <v>690</v>
      </c>
    </row>
    <row r="1243" spans="2:47" s="1" customFormat="1" ht="42" customHeight="1">
      <c r="B1243" s="32"/>
      <c r="D1243" s="155" t="s">
        <v>132</v>
      </c>
      <c r="F1243" s="156" t="s">
        <v>691</v>
      </c>
      <c r="L1243" s="157"/>
      <c r="M1243" s="161"/>
      <c r="N1243" s="162"/>
      <c r="O1243" s="162"/>
      <c r="P1243" s="162"/>
      <c r="Q1243" s="162"/>
      <c r="R1243" s="162"/>
      <c r="S1243" s="162"/>
      <c r="T1243" s="163"/>
      <c r="U1243" s="11"/>
      <c r="V1243" s="11"/>
      <c r="W1243" s="11"/>
      <c r="AT1243" s="18" t="s">
        <v>132</v>
      </c>
      <c r="AU1243" s="18" t="s">
        <v>78</v>
      </c>
    </row>
    <row r="1244" spans="2:63" s="10" customFormat="1" ht="36.75" customHeight="1">
      <c r="B1244" s="130"/>
      <c r="D1244" s="131" t="s">
        <v>70</v>
      </c>
      <c r="E1244" s="132" t="s">
        <v>692</v>
      </c>
      <c r="F1244" s="132" t="s">
        <v>693</v>
      </c>
      <c r="J1244" s="133"/>
      <c r="L1244" s="157"/>
      <c r="M1244" s="161"/>
      <c r="N1244" s="162"/>
      <c r="O1244" s="162"/>
      <c r="P1244" s="162"/>
      <c r="Q1244" s="162"/>
      <c r="R1244" s="162"/>
      <c r="S1244" s="162"/>
      <c r="T1244" s="163"/>
      <c r="U1244" s="11"/>
      <c r="V1244" s="11"/>
      <c r="W1244" s="11"/>
      <c r="AR1244" s="131" t="s">
        <v>78</v>
      </c>
      <c r="AT1244" s="138" t="s">
        <v>70</v>
      </c>
      <c r="AU1244" s="138" t="s">
        <v>71</v>
      </c>
      <c r="AY1244" s="131" t="s">
        <v>123</v>
      </c>
      <c r="BK1244" s="139">
        <f>BK1245+BK1252+BK1397+BK1548+BK1720+BK1795</f>
        <v>0</v>
      </c>
    </row>
    <row r="1245" spans="2:63" s="10" customFormat="1" ht="19.5" customHeight="1">
      <c r="B1245" s="130"/>
      <c r="D1245" s="140" t="s">
        <v>70</v>
      </c>
      <c r="E1245" s="141" t="s">
        <v>694</v>
      </c>
      <c r="F1245" s="141" t="s">
        <v>695</v>
      </c>
      <c r="J1245" s="142"/>
      <c r="L1245" s="164"/>
      <c r="M1245" s="168"/>
      <c r="N1245" s="169"/>
      <c r="O1245" s="169"/>
      <c r="P1245" s="169"/>
      <c r="Q1245" s="169"/>
      <c r="R1245" s="169"/>
      <c r="S1245" s="169"/>
      <c r="T1245" s="170"/>
      <c r="U1245" s="12"/>
      <c r="V1245" s="12"/>
      <c r="W1245" s="12"/>
      <c r="AR1245" s="131" t="s">
        <v>78</v>
      </c>
      <c r="AT1245" s="138" t="s">
        <v>70</v>
      </c>
      <c r="AU1245" s="138" t="s">
        <v>20</v>
      </c>
      <c r="AY1245" s="131" t="s">
        <v>123</v>
      </c>
      <c r="BK1245" s="139">
        <f>SUM(BK1246:BK1251)</f>
        <v>0</v>
      </c>
    </row>
    <row r="1246" spans="2:65" s="1" customFormat="1" ht="22.5" customHeight="1">
      <c r="B1246" s="143"/>
      <c r="C1246" s="144" t="s">
        <v>696</v>
      </c>
      <c r="D1246" s="144" t="s">
        <v>125</v>
      </c>
      <c r="E1246" s="145" t="s">
        <v>697</v>
      </c>
      <c r="F1246" s="146" t="s">
        <v>698</v>
      </c>
      <c r="G1246" s="147" t="s">
        <v>143</v>
      </c>
      <c r="H1246" s="148">
        <v>1</v>
      </c>
      <c r="I1246" s="149"/>
      <c r="J1246" s="149"/>
      <c r="K1246" s="146" t="s">
        <v>3</v>
      </c>
      <c r="L1246" s="171"/>
      <c r="M1246" s="175"/>
      <c r="N1246" s="176"/>
      <c r="O1246" s="176"/>
      <c r="P1246" s="176"/>
      <c r="Q1246" s="176"/>
      <c r="R1246" s="176"/>
      <c r="S1246" s="176"/>
      <c r="T1246" s="177"/>
      <c r="U1246" s="13"/>
      <c r="V1246" s="13"/>
      <c r="W1246" s="13"/>
      <c r="AR1246" s="18" t="s">
        <v>306</v>
      </c>
      <c r="AT1246" s="18" t="s">
        <v>125</v>
      </c>
      <c r="AU1246" s="18" t="s">
        <v>78</v>
      </c>
      <c r="AY1246" s="18" t="s">
        <v>123</v>
      </c>
      <c r="BE1246" s="154">
        <f>IF(N1233="základní",J1246,0)</f>
        <v>0</v>
      </c>
      <c r="BF1246" s="154">
        <f>IF(N1233="snížená",J1246,0)</f>
        <v>0</v>
      </c>
      <c r="BG1246" s="154">
        <f>IF(N1233="zákl. přenesená",J1246,0)</f>
        <v>0</v>
      </c>
      <c r="BH1246" s="154">
        <f>IF(N1233="sníž. přenesená",J1246,0)</f>
        <v>0</v>
      </c>
      <c r="BI1246" s="154">
        <f>IF(N1233="nulová",J1246,0)</f>
        <v>0</v>
      </c>
      <c r="BJ1246" s="18" t="s">
        <v>20</v>
      </c>
      <c r="BK1246" s="154">
        <f>ROUND(I1246*H1246,2)</f>
        <v>0</v>
      </c>
      <c r="BL1246" s="18" t="s">
        <v>306</v>
      </c>
      <c r="BM1246" s="18" t="s">
        <v>699</v>
      </c>
    </row>
    <row r="1247" spans="2:51" s="11" customFormat="1" ht="22.5" customHeight="1">
      <c r="B1247" s="157"/>
      <c r="D1247" s="155" t="s">
        <v>134</v>
      </c>
      <c r="E1247" s="158" t="s">
        <v>3</v>
      </c>
      <c r="F1247" s="159" t="s">
        <v>700</v>
      </c>
      <c r="H1247" s="160" t="s">
        <v>3</v>
      </c>
      <c r="L1247" s="178"/>
      <c r="M1247" s="182"/>
      <c r="N1247" s="183"/>
      <c r="O1247" s="183"/>
      <c r="P1247" s="183"/>
      <c r="Q1247" s="183"/>
      <c r="R1247" s="183"/>
      <c r="S1247" s="183"/>
      <c r="T1247" s="184"/>
      <c r="U1247" s="14"/>
      <c r="V1247" s="14"/>
      <c r="W1247" s="14"/>
      <c r="AT1247" s="160" t="s">
        <v>134</v>
      </c>
      <c r="AU1247" s="160" t="s">
        <v>78</v>
      </c>
      <c r="AV1247" s="11" t="s">
        <v>20</v>
      </c>
      <c r="AW1247" s="11" t="s">
        <v>35</v>
      </c>
      <c r="AX1247" s="11" t="s">
        <v>71</v>
      </c>
      <c r="AY1247" s="160" t="s">
        <v>123</v>
      </c>
    </row>
    <row r="1248" spans="2:51" s="11" customFormat="1" ht="22.5" customHeight="1">
      <c r="B1248" s="157"/>
      <c r="D1248" s="155" t="s">
        <v>134</v>
      </c>
      <c r="E1248" s="158" t="s">
        <v>3</v>
      </c>
      <c r="F1248" s="159" t="s">
        <v>136</v>
      </c>
      <c r="H1248" s="160" t="s">
        <v>3</v>
      </c>
      <c r="L1248" s="32"/>
      <c r="M1248" s="150" t="s">
        <v>3</v>
      </c>
      <c r="N1248" s="151" t="s">
        <v>42</v>
      </c>
      <c r="O1248" s="152">
        <v>0.104</v>
      </c>
      <c r="P1248" s="152">
        <f>O1248*H1261</f>
        <v>5.72</v>
      </c>
      <c r="Q1248" s="152">
        <v>0</v>
      </c>
      <c r="R1248" s="152">
        <f>Q1248*H1261</f>
        <v>0</v>
      </c>
      <c r="S1248" s="152">
        <v>0.0017</v>
      </c>
      <c r="T1248" s="153">
        <f>S1248*H1261</f>
        <v>0.0935</v>
      </c>
      <c r="U1248" s="1"/>
      <c r="V1248" s="1"/>
      <c r="W1248" s="1"/>
      <c r="AT1248" s="160" t="s">
        <v>134</v>
      </c>
      <c r="AU1248" s="160" t="s">
        <v>78</v>
      </c>
      <c r="AV1248" s="11" t="s">
        <v>20</v>
      </c>
      <c r="AW1248" s="11" t="s">
        <v>35</v>
      </c>
      <c r="AX1248" s="11" t="s">
        <v>71</v>
      </c>
      <c r="AY1248" s="160" t="s">
        <v>123</v>
      </c>
    </row>
    <row r="1249" spans="2:51" s="12" customFormat="1" ht="22.5" customHeight="1">
      <c r="B1249" s="164"/>
      <c r="D1249" s="155" t="s">
        <v>134</v>
      </c>
      <c r="E1249" s="165" t="s">
        <v>3</v>
      </c>
      <c r="F1249" s="166" t="s">
        <v>20</v>
      </c>
      <c r="H1249" s="167">
        <v>1</v>
      </c>
      <c r="L1249" s="32"/>
      <c r="M1249" s="61"/>
      <c r="N1249" s="33"/>
      <c r="O1249" s="33"/>
      <c r="P1249" s="33"/>
      <c r="Q1249" s="33"/>
      <c r="R1249" s="33"/>
      <c r="S1249" s="33"/>
      <c r="T1249" s="62"/>
      <c r="U1249" s="1"/>
      <c r="V1249" s="1"/>
      <c r="W1249" s="1"/>
      <c r="AT1249" s="165" t="s">
        <v>134</v>
      </c>
      <c r="AU1249" s="165" t="s">
        <v>78</v>
      </c>
      <c r="AV1249" s="12" t="s">
        <v>78</v>
      </c>
      <c r="AW1249" s="12" t="s">
        <v>35</v>
      </c>
      <c r="AX1249" s="12" t="s">
        <v>71</v>
      </c>
      <c r="AY1249" s="165" t="s">
        <v>123</v>
      </c>
    </row>
    <row r="1250" spans="2:51" s="13" customFormat="1" ht="22.5" customHeight="1">
      <c r="B1250" s="171"/>
      <c r="D1250" s="155" t="s">
        <v>134</v>
      </c>
      <c r="E1250" s="172" t="s">
        <v>3</v>
      </c>
      <c r="F1250" s="173" t="s">
        <v>138</v>
      </c>
      <c r="H1250" s="174">
        <v>1</v>
      </c>
      <c r="L1250" s="157"/>
      <c r="M1250" s="161"/>
      <c r="N1250" s="162"/>
      <c r="O1250" s="162"/>
      <c r="P1250" s="162"/>
      <c r="Q1250" s="162"/>
      <c r="R1250" s="162"/>
      <c r="S1250" s="162"/>
      <c r="T1250" s="163"/>
      <c r="U1250" s="11"/>
      <c r="V1250" s="11"/>
      <c r="W1250" s="11"/>
      <c r="AT1250" s="172" t="s">
        <v>134</v>
      </c>
      <c r="AU1250" s="172" t="s">
        <v>78</v>
      </c>
      <c r="AV1250" s="13" t="s">
        <v>81</v>
      </c>
      <c r="AW1250" s="13" t="s">
        <v>35</v>
      </c>
      <c r="AX1250" s="13" t="s">
        <v>71</v>
      </c>
      <c r="AY1250" s="172" t="s">
        <v>123</v>
      </c>
    </row>
    <row r="1251" spans="2:51" s="14" customFormat="1" ht="22.5" customHeight="1">
      <c r="B1251" s="178"/>
      <c r="D1251" s="155" t="s">
        <v>134</v>
      </c>
      <c r="E1251" s="179" t="s">
        <v>3</v>
      </c>
      <c r="F1251" s="180" t="s">
        <v>139</v>
      </c>
      <c r="H1251" s="181">
        <v>1</v>
      </c>
      <c r="L1251" s="157"/>
      <c r="M1251" s="161"/>
      <c r="N1251" s="162"/>
      <c r="O1251" s="162"/>
      <c r="P1251" s="162"/>
      <c r="Q1251" s="162"/>
      <c r="R1251" s="162"/>
      <c r="S1251" s="162"/>
      <c r="T1251" s="163"/>
      <c r="U1251" s="11"/>
      <c r="V1251" s="11"/>
      <c r="W1251" s="11"/>
      <c r="AT1251" s="185" t="s">
        <v>134</v>
      </c>
      <c r="AU1251" s="185" t="s">
        <v>78</v>
      </c>
      <c r="AV1251" s="14" t="s">
        <v>130</v>
      </c>
      <c r="AW1251" s="14" t="s">
        <v>35</v>
      </c>
      <c r="AX1251" s="14" t="s">
        <v>20</v>
      </c>
      <c r="AY1251" s="185" t="s">
        <v>123</v>
      </c>
    </row>
    <row r="1252" spans="2:63" s="10" customFormat="1" ht="29.25" customHeight="1">
      <c r="B1252" s="130"/>
      <c r="D1252" s="140" t="s">
        <v>70</v>
      </c>
      <c r="E1252" s="141" t="s">
        <v>701</v>
      </c>
      <c r="F1252" s="141" t="s">
        <v>702</v>
      </c>
      <c r="J1252" s="142"/>
      <c r="L1252" s="157"/>
      <c r="M1252" s="161"/>
      <c r="N1252" s="162"/>
      <c r="O1252" s="162"/>
      <c r="P1252" s="162"/>
      <c r="Q1252" s="162"/>
      <c r="R1252" s="162"/>
      <c r="S1252" s="162"/>
      <c r="T1252" s="163"/>
      <c r="U1252" s="11"/>
      <c r="V1252" s="11"/>
      <c r="W1252" s="11"/>
      <c r="AR1252" s="131" t="s">
        <v>78</v>
      </c>
      <c r="AT1252" s="138" t="s">
        <v>70</v>
      </c>
      <c r="AU1252" s="138" t="s">
        <v>20</v>
      </c>
      <c r="AY1252" s="131" t="s">
        <v>123</v>
      </c>
      <c r="BK1252" s="139">
        <f>SUM(BK1253:BK1396)</f>
        <v>0</v>
      </c>
    </row>
    <row r="1253" spans="2:65" s="1" customFormat="1" ht="22.5" customHeight="1">
      <c r="B1253" s="143"/>
      <c r="C1253" s="144" t="s">
        <v>703</v>
      </c>
      <c r="D1253" s="144" t="s">
        <v>125</v>
      </c>
      <c r="E1253" s="145" t="s">
        <v>704</v>
      </c>
      <c r="F1253" s="146" t="s">
        <v>705</v>
      </c>
      <c r="G1253" s="147" t="s">
        <v>152</v>
      </c>
      <c r="H1253" s="148">
        <v>1.36</v>
      </c>
      <c r="I1253" s="149"/>
      <c r="J1253" s="149"/>
      <c r="K1253" s="146" t="s">
        <v>129</v>
      </c>
      <c r="L1253" s="164"/>
      <c r="M1253" s="168"/>
      <c r="N1253" s="169"/>
      <c r="O1253" s="169"/>
      <c r="P1253" s="169"/>
      <c r="Q1253" s="169"/>
      <c r="R1253" s="169"/>
      <c r="S1253" s="169"/>
      <c r="T1253" s="170"/>
      <c r="U1253" s="12"/>
      <c r="V1253" s="12"/>
      <c r="W1253" s="12"/>
      <c r="AR1253" s="18" t="s">
        <v>306</v>
      </c>
      <c r="AT1253" s="18" t="s">
        <v>125</v>
      </c>
      <c r="AU1253" s="18" t="s">
        <v>78</v>
      </c>
      <c r="AY1253" s="18" t="s">
        <v>123</v>
      </c>
      <c r="BE1253" s="154">
        <f>IF(N1240="základní",J1253,0)</f>
        <v>0</v>
      </c>
      <c r="BF1253" s="154">
        <f>IF(N1240="snížená",J1253,0)</f>
        <v>0</v>
      </c>
      <c r="BG1253" s="154">
        <f>IF(N1240="zákl. přenesená",J1253,0)</f>
        <v>0</v>
      </c>
      <c r="BH1253" s="154">
        <f>IF(N1240="sníž. přenesená",J1253,0)</f>
        <v>0</v>
      </c>
      <c r="BI1253" s="154">
        <f>IF(N1240="nulová",J1253,0)</f>
        <v>0</v>
      </c>
      <c r="BJ1253" s="18" t="s">
        <v>20</v>
      </c>
      <c r="BK1253" s="154">
        <f>ROUND(I1253*H1253,2)</f>
        <v>0</v>
      </c>
      <c r="BL1253" s="18" t="s">
        <v>306</v>
      </c>
      <c r="BM1253" s="18" t="s">
        <v>706</v>
      </c>
    </row>
    <row r="1254" spans="2:47" s="1" customFormat="1" ht="22.5" customHeight="1">
      <c r="B1254" s="32"/>
      <c r="D1254" s="155" t="s">
        <v>132</v>
      </c>
      <c r="F1254" s="156" t="s">
        <v>707</v>
      </c>
      <c r="L1254" s="171"/>
      <c r="M1254" s="175"/>
      <c r="N1254" s="176"/>
      <c r="O1254" s="176"/>
      <c r="P1254" s="176"/>
      <c r="Q1254" s="176"/>
      <c r="R1254" s="176"/>
      <c r="S1254" s="176"/>
      <c r="T1254" s="177"/>
      <c r="U1254" s="13"/>
      <c r="V1254" s="13"/>
      <c r="W1254" s="13"/>
      <c r="AT1254" s="18" t="s">
        <v>132</v>
      </c>
      <c r="AU1254" s="18" t="s">
        <v>78</v>
      </c>
    </row>
    <row r="1255" spans="2:51" s="11" customFormat="1" ht="22.5" customHeight="1">
      <c r="B1255" s="157"/>
      <c r="D1255" s="155" t="s">
        <v>134</v>
      </c>
      <c r="E1255" s="158" t="s">
        <v>3</v>
      </c>
      <c r="F1255" s="159" t="s">
        <v>708</v>
      </c>
      <c r="H1255" s="160" t="s">
        <v>3</v>
      </c>
      <c r="L1255" s="178"/>
      <c r="M1255" s="182"/>
      <c r="N1255" s="183"/>
      <c r="O1255" s="183"/>
      <c r="P1255" s="183"/>
      <c r="Q1255" s="183"/>
      <c r="R1255" s="183"/>
      <c r="S1255" s="183"/>
      <c r="T1255" s="184"/>
      <c r="U1255" s="14"/>
      <c r="V1255" s="14"/>
      <c r="W1255" s="14"/>
      <c r="AT1255" s="160" t="s">
        <v>134</v>
      </c>
      <c r="AU1255" s="160" t="s">
        <v>78</v>
      </c>
      <c r="AV1255" s="11" t="s">
        <v>20</v>
      </c>
      <c r="AW1255" s="11" t="s">
        <v>35</v>
      </c>
      <c r="AX1255" s="11" t="s">
        <v>71</v>
      </c>
      <c r="AY1255" s="160" t="s">
        <v>123</v>
      </c>
    </row>
    <row r="1256" spans="2:51" s="11" customFormat="1" ht="22.5" customHeight="1">
      <c r="B1256" s="157"/>
      <c r="D1256" s="155" t="s">
        <v>134</v>
      </c>
      <c r="E1256" s="158" t="s">
        <v>3</v>
      </c>
      <c r="F1256" s="159" t="s">
        <v>709</v>
      </c>
      <c r="H1256" s="160" t="s">
        <v>3</v>
      </c>
      <c r="L1256" s="32"/>
      <c r="M1256" s="150" t="s">
        <v>3</v>
      </c>
      <c r="N1256" s="151" t="s">
        <v>42</v>
      </c>
      <c r="O1256" s="152">
        <v>0.195</v>
      </c>
      <c r="P1256" s="152">
        <f>O1256*H1269</f>
        <v>16.497</v>
      </c>
      <c r="Q1256" s="152">
        <v>0</v>
      </c>
      <c r="R1256" s="152">
        <f>Q1256*H1269</f>
        <v>0</v>
      </c>
      <c r="S1256" s="152">
        <v>0.00167</v>
      </c>
      <c r="T1256" s="153">
        <f>S1256*H1269</f>
        <v>0.141282</v>
      </c>
      <c r="U1256" s="1"/>
      <c r="V1256" s="1"/>
      <c r="W1256" s="1"/>
      <c r="AT1256" s="160" t="s">
        <v>134</v>
      </c>
      <c r="AU1256" s="160" t="s">
        <v>78</v>
      </c>
      <c r="AV1256" s="11" t="s">
        <v>20</v>
      </c>
      <c r="AW1256" s="11" t="s">
        <v>35</v>
      </c>
      <c r="AX1256" s="11" t="s">
        <v>71</v>
      </c>
      <c r="AY1256" s="160" t="s">
        <v>123</v>
      </c>
    </row>
    <row r="1257" spans="2:51" s="11" customFormat="1" ht="22.5" customHeight="1">
      <c r="B1257" s="157"/>
      <c r="D1257" s="155" t="s">
        <v>134</v>
      </c>
      <c r="E1257" s="158" t="s">
        <v>3</v>
      </c>
      <c r="F1257" s="159" t="s">
        <v>710</v>
      </c>
      <c r="H1257" s="160" t="s">
        <v>3</v>
      </c>
      <c r="L1257" s="32"/>
      <c r="M1257" s="61"/>
      <c r="N1257" s="33"/>
      <c r="O1257" s="33"/>
      <c r="P1257" s="33"/>
      <c r="Q1257" s="33"/>
      <c r="R1257" s="33"/>
      <c r="S1257" s="33"/>
      <c r="T1257" s="62"/>
      <c r="U1257" s="1"/>
      <c r="V1257" s="1"/>
      <c r="W1257" s="1"/>
      <c r="AT1257" s="160" t="s">
        <v>134</v>
      </c>
      <c r="AU1257" s="160" t="s">
        <v>78</v>
      </c>
      <c r="AV1257" s="11" t="s">
        <v>20</v>
      </c>
      <c r="AW1257" s="11" t="s">
        <v>35</v>
      </c>
      <c r="AX1257" s="11" t="s">
        <v>71</v>
      </c>
      <c r="AY1257" s="160" t="s">
        <v>123</v>
      </c>
    </row>
    <row r="1258" spans="2:51" s="12" customFormat="1" ht="22.5" customHeight="1">
      <c r="B1258" s="164"/>
      <c r="D1258" s="155" t="s">
        <v>134</v>
      </c>
      <c r="E1258" s="165" t="s">
        <v>3</v>
      </c>
      <c r="F1258" s="166" t="s">
        <v>711</v>
      </c>
      <c r="H1258" s="167">
        <v>1.36</v>
      </c>
      <c r="L1258" s="157"/>
      <c r="M1258" s="161"/>
      <c r="N1258" s="162"/>
      <c r="O1258" s="162"/>
      <c r="P1258" s="162"/>
      <c r="Q1258" s="162"/>
      <c r="R1258" s="162"/>
      <c r="S1258" s="162"/>
      <c r="T1258" s="163"/>
      <c r="U1258" s="11"/>
      <c r="V1258" s="11"/>
      <c r="W1258" s="11"/>
      <c r="AT1258" s="165" t="s">
        <v>134</v>
      </c>
      <c r="AU1258" s="165" t="s">
        <v>78</v>
      </c>
      <c r="AV1258" s="12" t="s">
        <v>78</v>
      </c>
      <c r="AW1258" s="12" t="s">
        <v>35</v>
      </c>
      <c r="AX1258" s="12" t="s">
        <v>71</v>
      </c>
      <c r="AY1258" s="165" t="s">
        <v>123</v>
      </c>
    </row>
    <row r="1259" spans="2:51" s="13" customFormat="1" ht="22.5" customHeight="1">
      <c r="B1259" s="171"/>
      <c r="D1259" s="155" t="s">
        <v>134</v>
      </c>
      <c r="E1259" s="172" t="s">
        <v>3</v>
      </c>
      <c r="F1259" s="173" t="s">
        <v>138</v>
      </c>
      <c r="H1259" s="174">
        <v>1.36</v>
      </c>
      <c r="L1259" s="157"/>
      <c r="M1259" s="161"/>
      <c r="N1259" s="162"/>
      <c r="O1259" s="162"/>
      <c r="P1259" s="162"/>
      <c r="Q1259" s="162"/>
      <c r="R1259" s="162"/>
      <c r="S1259" s="162"/>
      <c r="T1259" s="163"/>
      <c r="U1259" s="11"/>
      <c r="V1259" s="11"/>
      <c r="W1259" s="11"/>
      <c r="AT1259" s="172" t="s">
        <v>134</v>
      </c>
      <c r="AU1259" s="172" t="s">
        <v>78</v>
      </c>
      <c r="AV1259" s="13" t="s">
        <v>81</v>
      </c>
      <c r="AW1259" s="13" t="s">
        <v>35</v>
      </c>
      <c r="AX1259" s="13" t="s">
        <v>71</v>
      </c>
      <c r="AY1259" s="172" t="s">
        <v>123</v>
      </c>
    </row>
    <row r="1260" spans="2:51" s="14" customFormat="1" ht="22.5" customHeight="1">
      <c r="B1260" s="178"/>
      <c r="D1260" s="186" t="s">
        <v>134</v>
      </c>
      <c r="E1260" s="187" t="s">
        <v>3</v>
      </c>
      <c r="F1260" s="188" t="s">
        <v>139</v>
      </c>
      <c r="H1260" s="189">
        <v>1.36</v>
      </c>
      <c r="L1260" s="157"/>
      <c r="M1260" s="161"/>
      <c r="N1260" s="162"/>
      <c r="O1260" s="162"/>
      <c r="P1260" s="162"/>
      <c r="Q1260" s="162"/>
      <c r="R1260" s="162"/>
      <c r="S1260" s="162"/>
      <c r="T1260" s="163"/>
      <c r="U1260" s="11"/>
      <c r="V1260" s="11"/>
      <c r="W1260" s="11"/>
      <c r="AT1260" s="185" t="s">
        <v>134</v>
      </c>
      <c r="AU1260" s="185" t="s">
        <v>78</v>
      </c>
      <c r="AV1260" s="14" t="s">
        <v>130</v>
      </c>
      <c r="AW1260" s="14" t="s">
        <v>35</v>
      </c>
      <c r="AX1260" s="14" t="s">
        <v>20</v>
      </c>
      <c r="AY1260" s="185" t="s">
        <v>123</v>
      </c>
    </row>
    <row r="1261" spans="2:65" s="1" customFormat="1" ht="22.5" customHeight="1">
      <c r="B1261" s="143"/>
      <c r="C1261" s="144" t="s">
        <v>712</v>
      </c>
      <c r="D1261" s="144" t="s">
        <v>125</v>
      </c>
      <c r="E1261" s="145" t="s">
        <v>713</v>
      </c>
      <c r="F1261" s="146" t="s">
        <v>714</v>
      </c>
      <c r="G1261" s="147" t="s">
        <v>182</v>
      </c>
      <c r="H1261" s="148">
        <v>55</v>
      </c>
      <c r="I1261" s="149"/>
      <c r="J1261" s="149"/>
      <c r="K1261" s="146" t="s">
        <v>129</v>
      </c>
      <c r="L1261" s="164"/>
      <c r="M1261" s="168"/>
      <c r="N1261" s="169"/>
      <c r="O1261" s="169"/>
      <c r="P1261" s="169"/>
      <c r="Q1261" s="169"/>
      <c r="R1261" s="169"/>
      <c r="S1261" s="169"/>
      <c r="T1261" s="170"/>
      <c r="U1261" s="12"/>
      <c r="V1261" s="12"/>
      <c r="W1261" s="12"/>
      <c r="AR1261" s="18" t="s">
        <v>306</v>
      </c>
      <c r="AT1261" s="18" t="s">
        <v>125</v>
      </c>
      <c r="AU1261" s="18" t="s">
        <v>78</v>
      </c>
      <c r="AY1261" s="18" t="s">
        <v>123</v>
      </c>
      <c r="BE1261" s="154">
        <f>IF(N1248="základní",J1261,0)</f>
        <v>0</v>
      </c>
      <c r="BF1261" s="154">
        <f>IF(N1248="snížená",J1261,0)</f>
        <v>0</v>
      </c>
      <c r="BG1261" s="154">
        <f>IF(N1248="zákl. přenesená",J1261,0)</f>
        <v>0</v>
      </c>
      <c r="BH1261" s="154">
        <f>IF(N1248="sníž. přenesená",J1261,0)</f>
        <v>0</v>
      </c>
      <c r="BI1261" s="154">
        <f>IF(N1248="nulová",J1261,0)</f>
        <v>0</v>
      </c>
      <c r="BJ1261" s="18" t="s">
        <v>20</v>
      </c>
      <c r="BK1261" s="154">
        <f>ROUND(I1261*H1261,2)</f>
        <v>0</v>
      </c>
      <c r="BL1261" s="18" t="s">
        <v>306</v>
      </c>
      <c r="BM1261" s="18" t="s">
        <v>715</v>
      </c>
    </row>
    <row r="1262" spans="2:47" s="1" customFormat="1" ht="22.5" customHeight="1">
      <c r="B1262" s="32"/>
      <c r="D1262" s="155" t="s">
        <v>132</v>
      </c>
      <c r="F1262" s="156" t="s">
        <v>716</v>
      </c>
      <c r="L1262" s="171"/>
      <c r="M1262" s="175"/>
      <c r="N1262" s="176"/>
      <c r="O1262" s="176"/>
      <c r="P1262" s="176"/>
      <c r="Q1262" s="176"/>
      <c r="R1262" s="176"/>
      <c r="S1262" s="176"/>
      <c r="T1262" s="177"/>
      <c r="U1262" s="13"/>
      <c r="V1262" s="13"/>
      <c r="W1262" s="13"/>
      <c r="AT1262" s="18" t="s">
        <v>132</v>
      </c>
      <c r="AU1262" s="18" t="s">
        <v>78</v>
      </c>
    </row>
    <row r="1263" spans="2:51" s="11" customFormat="1" ht="22.5" customHeight="1">
      <c r="B1263" s="157"/>
      <c r="D1263" s="155" t="s">
        <v>134</v>
      </c>
      <c r="E1263" s="158" t="s">
        <v>3</v>
      </c>
      <c r="F1263" s="159" t="s">
        <v>717</v>
      </c>
      <c r="H1263" s="160" t="s">
        <v>3</v>
      </c>
      <c r="L1263" s="178"/>
      <c r="M1263" s="182"/>
      <c r="N1263" s="183"/>
      <c r="O1263" s="183"/>
      <c r="P1263" s="183"/>
      <c r="Q1263" s="183"/>
      <c r="R1263" s="183"/>
      <c r="S1263" s="183"/>
      <c r="T1263" s="184"/>
      <c r="U1263" s="14"/>
      <c r="V1263" s="14"/>
      <c r="W1263" s="14"/>
      <c r="AT1263" s="160" t="s">
        <v>134</v>
      </c>
      <c r="AU1263" s="160" t="s">
        <v>78</v>
      </c>
      <c r="AV1263" s="11" t="s">
        <v>20</v>
      </c>
      <c r="AW1263" s="11" t="s">
        <v>35</v>
      </c>
      <c r="AX1263" s="11" t="s">
        <v>71</v>
      </c>
      <c r="AY1263" s="160" t="s">
        <v>123</v>
      </c>
    </row>
    <row r="1264" spans="2:51" s="11" customFormat="1" ht="22.5" customHeight="1">
      <c r="B1264" s="157"/>
      <c r="D1264" s="155" t="s">
        <v>134</v>
      </c>
      <c r="E1264" s="158" t="s">
        <v>3</v>
      </c>
      <c r="F1264" s="159" t="s">
        <v>709</v>
      </c>
      <c r="H1264" s="160" t="s">
        <v>3</v>
      </c>
      <c r="L1264" s="32"/>
      <c r="M1264" s="150" t="s">
        <v>3</v>
      </c>
      <c r="N1264" s="151" t="s">
        <v>42</v>
      </c>
      <c r="O1264" s="152">
        <v>0.256</v>
      </c>
      <c r="P1264" s="152">
        <f>O1264*H1277</f>
        <v>6.5664</v>
      </c>
      <c r="Q1264" s="152">
        <v>0</v>
      </c>
      <c r="R1264" s="152">
        <f>Q1264*H1277</f>
        <v>0</v>
      </c>
      <c r="S1264" s="152">
        <v>0.00223</v>
      </c>
      <c r="T1264" s="153">
        <f>S1264*H1277</f>
        <v>0.0571995</v>
      </c>
      <c r="U1264" s="1"/>
      <c r="V1264" s="1"/>
      <c r="W1264" s="1"/>
      <c r="AT1264" s="160" t="s">
        <v>134</v>
      </c>
      <c r="AU1264" s="160" t="s">
        <v>78</v>
      </c>
      <c r="AV1264" s="11" t="s">
        <v>20</v>
      </c>
      <c r="AW1264" s="11" t="s">
        <v>35</v>
      </c>
      <c r="AX1264" s="11" t="s">
        <v>71</v>
      </c>
      <c r="AY1264" s="160" t="s">
        <v>123</v>
      </c>
    </row>
    <row r="1265" spans="2:51" s="11" customFormat="1" ht="22.5" customHeight="1">
      <c r="B1265" s="157"/>
      <c r="D1265" s="155" t="s">
        <v>134</v>
      </c>
      <c r="E1265" s="158" t="s">
        <v>3</v>
      </c>
      <c r="F1265" s="159" t="s">
        <v>718</v>
      </c>
      <c r="H1265" s="160" t="s">
        <v>3</v>
      </c>
      <c r="L1265" s="32"/>
      <c r="M1265" s="61"/>
      <c r="N1265" s="33"/>
      <c r="O1265" s="33"/>
      <c r="P1265" s="33"/>
      <c r="Q1265" s="33"/>
      <c r="R1265" s="33"/>
      <c r="S1265" s="33"/>
      <c r="T1265" s="62"/>
      <c r="U1265" s="1"/>
      <c r="V1265" s="1"/>
      <c r="W1265" s="1"/>
      <c r="AT1265" s="160" t="s">
        <v>134</v>
      </c>
      <c r="AU1265" s="160" t="s">
        <v>78</v>
      </c>
      <c r="AV1265" s="11" t="s">
        <v>20</v>
      </c>
      <c r="AW1265" s="11" t="s">
        <v>35</v>
      </c>
      <c r="AX1265" s="11" t="s">
        <v>71</v>
      </c>
      <c r="AY1265" s="160" t="s">
        <v>123</v>
      </c>
    </row>
    <row r="1266" spans="2:51" s="12" customFormat="1" ht="22.5" customHeight="1">
      <c r="B1266" s="164"/>
      <c r="D1266" s="155" t="s">
        <v>134</v>
      </c>
      <c r="E1266" s="165" t="s">
        <v>3</v>
      </c>
      <c r="F1266" s="166" t="s">
        <v>646</v>
      </c>
      <c r="H1266" s="167">
        <v>55</v>
      </c>
      <c r="L1266" s="157"/>
      <c r="M1266" s="161"/>
      <c r="N1266" s="162"/>
      <c r="O1266" s="162"/>
      <c r="P1266" s="162"/>
      <c r="Q1266" s="162"/>
      <c r="R1266" s="162"/>
      <c r="S1266" s="162"/>
      <c r="T1266" s="163"/>
      <c r="U1266" s="11"/>
      <c r="V1266" s="11"/>
      <c r="W1266" s="11"/>
      <c r="AT1266" s="165" t="s">
        <v>134</v>
      </c>
      <c r="AU1266" s="165" t="s">
        <v>78</v>
      </c>
      <c r="AV1266" s="12" t="s">
        <v>78</v>
      </c>
      <c r="AW1266" s="12" t="s">
        <v>35</v>
      </c>
      <c r="AX1266" s="12" t="s">
        <v>71</v>
      </c>
      <c r="AY1266" s="165" t="s">
        <v>123</v>
      </c>
    </row>
    <row r="1267" spans="2:51" s="13" customFormat="1" ht="22.5" customHeight="1">
      <c r="B1267" s="171"/>
      <c r="D1267" s="155" t="s">
        <v>134</v>
      </c>
      <c r="E1267" s="172" t="s">
        <v>3</v>
      </c>
      <c r="F1267" s="173" t="s">
        <v>138</v>
      </c>
      <c r="H1267" s="174">
        <v>55</v>
      </c>
      <c r="L1267" s="157"/>
      <c r="M1267" s="161"/>
      <c r="N1267" s="162"/>
      <c r="O1267" s="162"/>
      <c r="P1267" s="162"/>
      <c r="Q1267" s="162"/>
      <c r="R1267" s="162"/>
      <c r="S1267" s="162"/>
      <c r="T1267" s="163"/>
      <c r="U1267" s="11"/>
      <c r="V1267" s="11"/>
      <c r="W1267" s="11"/>
      <c r="AT1267" s="172" t="s">
        <v>134</v>
      </c>
      <c r="AU1267" s="172" t="s">
        <v>78</v>
      </c>
      <c r="AV1267" s="13" t="s">
        <v>81</v>
      </c>
      <c r="AW1267" s="13" t="s">
        <v>35</v>
      </c>
      <c r="AX1267" s="13" t="s">
        <v>71</v>
      </c>
      <c r="AY1267" s="172" t="s">
        <v>123</v>
      </c>
    </row>
    <row r="1268" spans="2:51" s="14" customFormat="1" ht="22.5" customHeight="1">
      <c r="B1268" s="178"/>
      <c r="D1268" s="186" t="s">
        <v>134</v>
      </c>
      <c r="E1268" s="187" t="s">
        <v>3</v>
      </c>
      <c r="F1268" s="188" t="s">
        <v>139</v>
      </c>
      <c r="H1268" s="189">
        <v>55</v>
      </c>
      <c r="L1268" s="157"/>
      <c r="M1268" s="161"/>
      <c r="N1268" s="162"/>
      <c r="O1268" s="162"/>
      <c r="P1268" s="162"/>
      <c r="Q1268" s="162"/>
      <c r="R1268" s="162"/>
      <c r="S1268" s="162"/>
      <c r="T1268" s="163"/>
      <c r="U1268" s="11"/>
      <c r="V1268" s="11"/>
      <c r="W1268" s="11"/>
      <c r="AT1268" s="185" t="s">
        <v>134</v>
      </c>
      <c r="AU1268" s="185" t="s">
        <v>78</v>
      </c>
      <c r="AV1268" s="14" t="s">
        <v>130</v>
      </c>
      <c r="AW1268" s="14" t="s">
        <v>35</v>
      </c>
      <c r="AX1268" s="14" t="s">
        <v>20</v>
      </c>
      <c r="AY1268" s="185" t="s">
        <v>123</v>
      </c>
    </row>
    <row r="1269" spans="2:65" s="1" customFormat="1" ht="22.5" customHeight="1">
      <c r="B1269" s="143"/>
      <c r="C1269" s="144" t="s">
        <v>719</v>
      </c>
      <c r="D1269" s="144" t="s">
        <v>125</v>
      </c>
      <c r="E1269" s="145" t="s">
        <v>720</v>
      </c>
      <c r="F1269" s="146" t="s">
        <v>721</v>
      </c>
      <c r="G1269" s="147" t="s">
        <v>182</v>
      </c>
      <c r="H1269" s="148">
        <v>84.6</v>
      </c>
      <c r="I1269" s="149"/>
      <c r="J1269" s="149"/>
      <c r="K1269" s="146" t="s">
        <v>129</v>
      </c>
      <c r="L1269" s="164"/>
      <c r="M1269" s="168"/>
      <c r="N1269" s="169"/>
      <c r="O1269" s="169"/>
      <c r="P1269" s="169"/>
      <c r="Q1269" s="169"/>
      <c r="R1269" s="169"/>
      <c r="S1269" s="169"/>
      <c r="T1269" s="170"/>
      <c r="U1269" s="12"/>
      <c r="V1269" s="12"/>
      <c r="W1269" s="12"/>
      <c r="AR1269" s="18" t="s">
        <v>306</v>
      </c>
      <c r="AT1269" s="18" t="s">
        <v>125</v>
      </c>
      <c r="AU1269" s="18" t="s">
        <v>78</v>
      </c>
      <c r="AY1269" s="18" t="s">
        <v>123</v>
      </c>
      <c r="BE1269" s="154">
        <f>IF(N1256="základní",J1269,0)</f>
        <v>0</v>
      </c>
      <c r="BF1269" s="154">
        <f>IF(N1256="snížená",J1269,0)</f>
        <v>0</v>
      </c>
      <c r="BG1269" s="154">
        <f>IF(N1256="zákl. přenesená",J1269,0)</f>
        <v>0</v>
      </c>
      <c r="BH1269" s="154">
        <f>IF(N1256="sníž. přenesená",J1269,0)</f>
        <v>0</v>
      </c>
      <c r="BI1269" s="154">
        <f>IF(N1256="nulová",J1269,0)</f>
        <v>0</v>
      </c>
      <c r="BJ1269" s="18" t="s">
        <v>20</v>
      </c>
      <c r="BK1269" s="154">
        <f>ROUND(I1269*H1269,2)</f>
        <v>0</v>
      </c>
      <c r="BL1269" s="18" t="s">
        <v>306</v>
      </c>
      <c r="BM1269" s="18" t="s">
        <v>722</v>
      </c>
    </row>
    <row r="1270" spans="2:47" s="1" customFormat="1" ht="22.5" customHeight="1">
      <c r="B1270" s="32"/>
      <c r="D1270" s="155" t="s">
        <v>132</v>
      </c>
      <c r="F1270" s="156" t="s">
        <v>723</v>
      </c>
      <c r="L1270" s="171"/>
      <c r="M1270" s="175"/>
      <c r="N1270" s="176"/>
      <c r="O1270" s="176"/>
      <c r="P1270" s="176"/>
      <c r="Q1270" s="176"/>
      <c r="R1270" s="176"/>
      <c r="S1270" s="176"/>
      <c r="T1270" s="177"/>
      <c r="U1270" s="13"/>
      <c r="V1270" s="13"/>
      <c r="W1270" s="13"/>
      <c r="AT1270" s="18" t="s">
        <v>132</v>
      </c>
      <c r="AU1270" s="18" t="s">
        <v>78</v>
      </c>
    </row>
    <row r="1271" spans="2:51" s="11" customFormat="1" ht="22.5" customHeight="1">
      <c r="B1271" s="157"/>
      <c r="D1271" s="155" t="s">
        <v>134</v>
      </c>
      <c r="E1271" s="158" t="s">
        <v>3</v>
      </c>
      <c r="F1271" s="159" t="s">
        <v>724</v>
      </c>
      <c r="H1271" s="160" t="s">
        <v>3</v>
      </c>
      <c r="L1271" s="178"/>
      <c r="M1271" s="182"/>
      <c r="N1271" s="183"/>
      <c r="O1271" s="183"/>
      <c r="P1271" s="183"/>
      <c r="Q1271" s="183"/>
      <c r="R1271" s="183"/>
      <c r="S1271" s="183"/>
      <c r="T1271" s="184"/>
      <c r="U1271" s="14"/>
      <c r="V1271" s="14"/>
      <c r="W1271" s="14"/>
      <c r="AT1271" s="160" t="s">
        <v>134</v>
      </c>
      <c r="AU1271" s="160" t="s">
        <v>78</v>
      </c>
      <c r="AV1271" s="11" t="s">
        <v>20</v>
      </c>
      <c r="AW1271" s="11" t="s">
        <v>35</v>
      </c>
      <c r="AX1271" s="11" t="s">
        <v>71</v>
      </c>
      <c r="AY1271" s="160" t="s">
        <v>123</v>
      </c>
    </row>
    <row r="1272" spans="2:51" s="11" customFormat="1" ht="22.5" customHeight="1">
      <c r="B1272" s="157"/>
      <c r="D1272" s="155" t="s">
        <v>134</v>
      </c>
      <c r="E1272" s="158" t="s">
        <v>3</v>
      </c>
      <c r="F1272" s="159" t="s">
        <v>709</v>
      </c>
      <c r="H1272" s="160" t="s">
        <v>3</v>
      </c>
      <c r="L1272" s="32"/>
      <c r="M1272" s="150" t="s">
        <v>3</v>
      </c>
      <c r="N1272" s="151" t="s">
        <v>42</v>
      </c>
      <c r="O1272" s="152">
        <v>0.179</v>
      </c>
      <c r="P1272" s="152">
        <f>O1272*H1285</f>
        <v>2.327</v>
      </c>
      <c r="Q1272" s="152">
        <v>0</v>
      </c>
      <c r="R1272" s="152">
        <f>Q1272*H1285</f>
        <v>0</v>
      </c>
      <c r="S1272" s="152">
        <v>0.00175</v>
      </c>
      <c r="T1272" s="153">
        <f>S1272*H1285</f>
        <v>0.02275</v>
      </c>
      <c r="U1272" s="1"/>
      <c r="V1272" s="1"/>
      <c r="W1272" s="1"/>
      <c r="AT1272" s="160" t="s">
        <v>134</v>
      </c>
      <c r="AU1272" s="160" t="s">
        <v>78</v>
      </c>
      <c r="AV1272" s="11" t="s">
        <v>20</v>
      </c>
      <c r="AW1272" s="11" t="s">
        <v>35</v>
      </c>
      <c r="AX1272" s="11" t="s">
        <v>71</v>
      </c>
      <c r="AY1272" s="160" t="s">
        <v>123</v>
      </c>
    </row>
    <row r="1273" spans="2:51" s="11" customFormat="1" ht="22.5" customHeight="1">
      <c r="B1273" s="157"/>
      <c r="D1273" s="155" t="s">
        <v>134</v>
      </c>
      <c r="E1273" s="158" t="s">
        <v>3</v>
      </c>
      <c r="F1273" s="159" t="s">
        <v>725</v>
      </c>
      <c r="H1273" s="160" t="s">
        <v>3</v>
      </c>
      <c r="L1273" s="32"/>
      <c r="M1273" s="61"/>
      <c r="N1273" s="33"/>
      <c r="O1273" s="33"/>
      <c r="P1273" s="33"/>
      <c r="Q1273" s="33"/>
      <c r="R1273" s="33"/>
      <c r="S1273" s="33"/>
      <c r="T1273" s="62"/>
      <c r="U1273" s="1"/>
      <c r="V1273" s="1"/>
      <c r="W1273" s="1"/>
      <c r="AT1273" s="160" t="s">
        <v>134</v>
      </c>
      <c r="AU1273" s="160" t="s">
        <v>78</v>
      </c>
      <c r="AV1273" s="11" t="s">
        <v>20</v>
      </c>
      <c r="AW1273" s="11" t="s">
        <v>35</v>
      </c>
      <c r="AX1273" s="11" t="s">
        <v>71</v>
      </c>
      <c r="AY1273" s="160" t="s">
        <v>123</v>
      </c>
    </row>
    <row r="1274" spans="2:51" s="12" customFormat="1" ht="22.5" customHeight="1">
      <c r="B1274" s="164"/>
      <c r="D1274" s="155" t="s">
        <v>134</v>
      </c>
      <c r="E1274" s="165" t="s">
        <v>3</v>
      </c>
      <c r="F1274" s="166" t="s">
        <v>726</v>
      </c>
      <c r="H1274" s="167">
        <v>84.6</v>
      </c>
      <c r="L1274" s="157"/>
      <c r="M1274" s="161"/>
      <c r="N1274" s="162"/>
      <c r="O1274" s="162"/>
      <c r="P1274" s="162"/>
      <c r="Q1274" s="162"/>
      <c r="R1274" s="162"/>
      <c r="S1274" s="162"/>
      <c r="T1274" s="163"/>
      <c r="U1274" s="11"/>
      <c r="V1274" s="11"/>
      <c r="W1274" s="11"/>
      <c r="AT1274" s="165" t="s">
        <v>134</v>
      </c>
      <c r="AU1274" s="165" t="s">
        <v>78</v>
      </c>
      <c r="AV1274" s="12" t="s">
        <v>78</v>
      </c>
      <c r="AW1274" s="12" t="s">
        <v>35</v>
      </c>
      <c r="AX1274" s="12" t="s">
        <v>71</v>
      </c>
      <c r="AY1274" s="165" t="s">
        <v>123</v>
      </c>
    </row>
    <row r="1275" spans="2:51" s="13" customFormat="1" ht="22.5" customHeight="1">
      <c r="B1275" s="171"/>
      <c r="D1275" s="155" t="s">
        <v>134</v>
      </c>
      <c r="E1275" s="172" t="s">
        <v>3</v>
      </c>
      <c r="F1275" s="173" t="s">
        <v>138</v>
      </c>
      <c r="H1275" s="174">
        <v>84.6</v>
      </c>
      <c r="L1275" s="157"/>
      <c r="M1275" s="161"/>
      <c r="N1275" s="162"/>
      <c r="O1275" s="162"/>
      <c r="P1275" s="162"/>
      <c r="Q1275" s="162"/>
      <c r="R1275" s="162"/>
      <c r="S1275" s="162"/>
      <c r="T1275" s="163"/>
      <c r="U1275" s="11"/>
      <c r="V1275" s="11"/>
      <c r="W1275" s="11"/>
      <c r="AT1275" s="172" t="s">
        <v>134</v>
      </c>
      <c r="AU1275" s="172" t="s">
        <v>78</v>
      </c>
      <c r="AV1275" s="13" t="s">
        <v>81</v>
      </c>
      <c r="AW1275" s="13" t="s">
        <v>35</v>
      </c>
      <c r="AX1275" s="13" t="s">
        <v>71</v>
      </c>
      <c r="AY1275" s="172" t="s">
        <v>123</v>
      </c>
    </row>
    <row r="1276" spans="2:51" s="14" customFormat="1" ht="22.5" customHeight="1">
      <c r="B1276" s="178"/>
      <c r="D1276" s="186" t="s">
        <v>134</v>
      </c>
      <c r="E1276" s="187" t="s">
        <v>3</v>
      </c>
      <c r="F1276" s="188" t="s">
        <v>139</v>
      </c>
      <c r="H1276" s="189">
        <v>84.6</v>
      </c>
      <c r="L1276" s="157"/>
      <c r="M1276" s="161"/>
      <c r="N1276" s="162"/>
      <c r="O1276" s="162"/>
      <c r="P1276" s="162"/>
      <c r="Q1276" s="162"/>
      <c r="R1276" s="162"/>
      <c r="S1276" s="162"/>
      <c r="T1276" s="163"/>
      <c r="U1276" s="11"/>
      <c r="V1276" s="11"/>
      <c r="W1276" s="11"/>
      <c r="AT1276" s="185" t="s">
        <v>134</v>
      </c>
      <c r="AU1276" s="185" t="s">
        <v>78</v>
      </c>
      <c r="AV1276" s="14" t="s">
        <v>130</v>
      </c>
      <c r="AW1276" s="14" t="s">
        <v>35</v>
      </c>
      <c r="AX1276" s="14" t="s">
        <v>20</v>
      </c>
      <c r="AY1276" s="185" t="s">
        <v>123</v>
      </c>
    </row>
    <row r="1277" spans="2:65" s="1" customFormat="1" ht="22.5" customHeight="1">
      <c r="B1277" s="143"/>
      <c r="C1277" s="144" t="s">
        <v>727</v>
      </c>
      <c r="D1277" s="144" t="s">
        <v>125</v>
      </c>
      <c r="E1277" s="145" t="s">
        <v>728</v>
      </c>
      <c r="F1277" s="146" t="s">
        <v>729</v>
      </c>
      <c r="G1277" s="147" t="s">
        <v>182</v>
      </c>
      <c r="H1277" s="148">
        <v>25.65</v>
      </c>
      <c r="I1277" s="149"/>
      <c r="J1277" s="149"/>
      <c r="K1277" s="146" t="s">
        <v>129</v>
      </c>
      <c r="L1277" s="164"/>
      <c r="M1277" s="168"/>
      <c r="N1277" s="169"/>
      <c r="O1277" s="169"/>
      <c r="P1277" s="169"/>
      <c r="Q1277" s="169"/>
      <c r="R1277" s="169"/>
      <c r="S1277" s="169"/>
      <c r="T1277" s="170"/>
      <c r="U1277" s="12"/>
      <c r="V1277" s="12"/>
      <c r="W1277" s="12"/>
      <c r="AR1277" s="18" t="s">
        <v>306</v>
      </c>
      <c r="AT1277" s="18" t="s">
        <v>125</v>
      </c>
      <c r="AU1277" s="18" t="s">
        <v>78</v>
      </c>
      <c r="AY1277" s="18" t="s">
        <v>123</v>
      </c>
      <c r="BE1277" s="154">
        <f>IF(N1264="základní",J1277,0)</f>
        <v>0</v>
      </c>
      <c r="BF1277" s="154">
        <f>IF(N1264="snížená",J1277,0)</f>
        <v>0</v>
      </c>
      <c r="BG1277" s="154">
        <f>IF(N1264="zákl. přenesená",J1277,0)</f>
        <v>0</v>
      </c>
      <c r="BH1277" s="154">
        <f>IF(N1264="sníž. přenesená",J1277,0)</f>
        <v>0</v>
      </c>
      <c r="BI1277" s="154">
        <f>IF(N1264="nulová",J1277,0)</f>
        <v>0</v>
      </c>
      <c r="BJ1277" s="18" t="s">
        <v>20</v>
      </c>
      <c r="BK1277" s="154">
        <f>ROUND(I1277*H1277,2)</f>
        <v>0</v>
      </c>
      <c r="BL1277" s="18" t="s">
        <v>306</v>
      </c>
      <c r="BM1277" s="18" t="s">
        <v>730</v>
      </c>
    </row>
    <row r="1278" spans="2:47" s="1" customFormat="1" ht="22.5" customHeight="1">
      <c r="B1278" s="32"/>
      <c r="D1278" s="155" t="s">
        <v>132</v>
      </c>
      <c r="F1278" s="156" t="s">
        <v>731</v>
      </c>
      <c r="L1278" s="171"/>
      <c r="M1278" s="175"/>
      <c r="N1278" s="176"/>
      <c r="O1278" s="176"/>
      <c r="P1278" s="176"/>
      <c r="Q1278" s="176"/>
      <c r="R1278" s="176"/>
      <c r="S1278" s="176"/>
      <c r="T1278" s="177"/>
      <c r="U1278" s="13"/>
      <c r="V1278" s="13"/>
      <c r="W1278" s="13"/>
      <c r="AT1278" s="18" t="s">
        <v>132</v>
      </c>
      <c r="AU1278" s="18" t="s">
        <v>78</v>
      </c>
    </row>
    <row r="1279" spans="2:51" s="11" customFormat="1" ht="22.5" customHeight="1">
      <c r="B1279" s="157"/>
      <c r="D1279" s="155" t="s">
        <v>134</v>
      </c>
      <c r="E1279" s="158" t="s">
        <v>3</v>
      </c>
      <c r="F1279" s="159" t="s">
        <v>732</v>
      </c>
      <c r="H1279" s="160" t="s">
        <v>3</v>
      </c>
      <c r="L1279" s="178"/>
      <c r="M1279" s="182"/>
      <c r="N1279" s="183"/>
      <c r="O1279" s="183"/>
      <c r="P1279" s="183"/>
      <c r="Q1279" s="183"/>
      <c r="R1279" s="183"/>
      <c r="S1279" s="183"/>
      <c r="T1279" s="184"/>
      <c r="U1279" s="14"/>
      <c r="V1279" s="14"/>
      <c r="W1279" s="14"/>
      <c r="AT1279" s="160" t="s">
        <v>134</v>
      </c>
      <c r="AU1279" s="160" t="s">
        <v>78</v>
      </c>
      <c r="AV1279" s="11" t="s">
        <v>20</v>
      </c>
      <c r="AW1279" s="11" t="s">
        <v>35</v>
      </c>
      <c r="AX1279" s="11" t="s">
        <v>71</v>
      </c>
      <c r="AY1279" s="160" t="s">
        <v>123</v>
      </c>
    </row>
    <row r="1280" spans="2:51" s="11" customFormat="1" ht="22.5" customHeight="1">
      <c r="B1280" s="157"/>
      <c r="D1280" s="155" t="s">
        <v>134</v>
      </c>
      <c r="E1280" s="158" t="s">
        <v>3</v>
      </c>
      <c r="F1280" s="159" t="s">
        <v>709</v>
      </c>
      <c r="H1280" s="160" t="s">
        <v>3</v>
      </c>
      <c r="L1280" s="32"/>
      <c r="M1280" s="150" t="s">
        <v>3</v>
      </c>
      <c r="N1280" s="151" t="s">
        <v>42</v>
      </c>
      <c r="O1280" s="152">
        <v>0.147</v>
      </c>
      <c r="P1280" s="152">
        <f>O1280*H1293</f>
        <v>8.232</v>
      </c>
      <c r="Q1280" s="152">
        <v>0</v>
      </c>
      <c r="R1280" s="152">
        <f>Q1280*H1293</f>
        <v>0</v>
      </c>
      <c r="S1280" s="152">
        <v>0.00394</v>
      </c>
      <c r="T1280" s="153">
        <f>S1280*H1293</f>
        <v>0.22064</v>
      </c>
      <c r="U1280" s="1"/>
      <c r="V1280" s="1"/>
      <c r="W1280" s="1"/>
      <c r="AT1280" s="160" t="s">
        <v>134</v>
      </c>
      <c r="AU1280" s="160" t="s">
        <v>78</v>
      </c>
      <c r="AV1280" s="11" t="s">
        <v>20</v>
      </c>
      <c r="AW1280" s="11" t="s">
        <v>35</v>
      </c>
      <c r="AX1280" s="11" t="s">
        <v>71</v>
      </c>
      <c r="AY1280" s="160" t="s">
        <v>123</v>
      </c>
    </row>
    <row r="1281" spans="2:51" s="11" customFormat="1" ht="22.5" customHeight="1">
      <c r="B1281" s="157"/>
      <c r="D1281" s="155" t="s">
        <v>134</v>
      </c>
      <c r="E1281" s="158" t="s">
        <v>3</v>
      </c>
      <c r="F1281" s="159" t="s">
        <v>733</v>
      </c>
      <c r="H1281" s="160" t="s">
        <v>3</v>
      </c>
      <c r="L1281" s="32"/>
      <c r="M1281" s="61"/>
      <c r="N1281" s="33"/>
      <c r="O1281" s="33"/>
      <c r="P1281" s="33"/>
      <c r="Q1281" s="33"/>
      <c r="R1281" s="33"/>
      <c r="S1281" s="33"/>
      <c r="T1281" s="62"/>
      <c r="U1281" s="1"/>
      <c r="V1281" s="1"/>
      <c r="W1281" s="1"/>
      <c r="AT1281" s="160" t="s">
        <v>134</v>
      </c>
      <c r="AU1281" s="160" t="s">
        <v>78</v>
      </c>
      <c r="AV1281" s="11" t="s">
        <v>20</v>
      </c>
      <c r="AW1281" s="11" t="s">
        <v>35</v>
      </c>
      <c r="AX1281" s="11" t="s">
        <v>71</v>
      </c>
      <c r="AY1281" s="160" t="s">
        <v>123</v>
      </c>
    </row>
    <row r="1282" spans="2:51" s="12" customFormat="1" ht="22.5" customHeight="1">
      <c r="B1282" s="164"/>
      <c r="D1282" s="155" t="s">
        <v>134</v>
      </c>
      <c r="E1282" s="165" t="s">
        <v>3</v>
      </c>
      <c r="F1282" s="166" t="s">
        <v>734</v>
      </c>
      <c r="H1282" s="167">
        <v>25.65</v>
      </c>
      <c r="L1282" s="157"/>
      <c r="M1282" s="161"/>
      <c r="N1282" s="162"/>
      <c r="O1282" s="162"/>
      <c r="P1282" s="162"/>
      <c r="Q1282" s="162"/>
      <c r="R1282" s="162"/>
      <c r="S1282" s="162"/>
      <c r="T1282" s="163"/>
      <c r="U1282" s="11"/>
      <c r="V1282" s="11"/>
      <c r="W1282" s="11"/>
      <c r="AT1282" s="165" t="s">
        <v>134</v>
      </c>
      <c r="AU1282" s="165" t="s">
        <v>78</v>
      </c>
      <c r="AV1282" s="12" t="s">
        <v>78</v>
      </c>
      <c r="AW1282" s="12" t="s">
        <v>35</v>
      </c>
      <c r="AX1282" s="12" t="s">
        <v>71</v>
      </c>
      <c r="AY1282" s="165" t="s">
        <v>123</v>
      </c>
    </row>
    <row r="1283" spans="2:51" s="13" customFormat="1" ht="22.5" customHeight="1">
      <c r="B1283" s="171"/>
      <c r="D1283" s="155" t="s">
        <v>134</v>
      </c>
      <c r="E1283" s="172" t="s">
        <v>3</v>
      </c>
      <c r="F1283" s="173" t="s">
        <v>138</v>
      </c>
      <c r="H1283" s="174">
        <v>25.65</v>
      </c>
      <c r="L1283" s="157"/>
      <c r="M1283" s="161"/>
      <c r="N1283" s="162"/>
      <c r="O1283" s="162"/>
      <c r="P1283" s="162"/>
      <c r="Q1283" s="162"/>
      <c r="R1283" s="162"/>
      <c r="S1283" s="162"/>
      <c r="T1283" s="163"/>
      <c r="U1283" s="11"/>
      <c r="V1283" s="11"/>
      <c r="W1283" s="11"/>
      <c r="AT1283" s="172" t="s">
        <v>134</v>
      </c>
      <c r="AU1283" s="172" t="s">
        <v>78</v>
      </c>
      <c r="AV1283" s="13" t="s">
        <v>81</v>
      </c>
      <c r="AW1283" s="13" t="s">
        <v>35</v>
      </c>
      <c r="AX1283" s="13" t="s">
        <v>71</v>
      </c>
      <c r="AY1283" s="172" t="s">
        <v>123</v>
      </c>
    </row>
    <row r="1284" spans="2:51" s="14" customFormat="1" ht="22.5" customHeight="1">
      <c r="B1284" s="178"/>
      <c r="D1284" s="186" t="s">
        <v>134</v>
      </c>
      <c r="E1284" s="187" t="s">
        <v>3</v>
      </c>
      <c r="F1284" s="188" t="s">
        <v>139</v>
      </c>
      <c r="H1284" s="189">
        <v>25.65</v>
      </c>
      <c r="L1284" s="157"/>
      <c r="M1284" s="161"/>
      <c r="N1284" s="162"/>
      <c r="O1284" s="162"/>
      <c r="P1284" s="162"/>
      <c r="Q1284" s="162"/>
      <c r="R1284" s="162"/>
      <c r="S1284" s="162"/>
      <c r="T1284" s="163"/>
      <c r="U1284" s="11"/>
      <c r="V1284" s="11"/>
      <c r="W1284" s="11"/>
      <c r="AT1284" s="185" t="s">
        <v>134</v>
      </c>
      <c r="AU1284" s="185" t="s">
        <v>78</v>
      </c>
      <c r="AV1284" s="14" t="s">
        <v>130</v>
      </c>
      <c r="AW1284" s="14" t="s">
        <v>35</v>
      </c>
      <c r="AX1284" s="14" t="s">
        <v>20</v>
      </c>
      <c r="AY1284" s="185" t="s">
        <v>123</v>
      </c>
    </row>
    <row r="1285" spans="2:65" s="1" customFormat="1" ht="22.5" customHeight="1">
      <c r="B1285" s="143"/>
      <c r="C1285" s="144" t="s">
        <v>735</v>
      </c>
      <c r="D1285" s="144" t="s">
        <v>125</v>
      </c>
      <c r="E1285" s="145" t="s">
        <v>736</v>
      </c>
      <c r="F1285" s="146" t="s">
        <v>737</v>
      </c>
      <c r="G1285" s="147" t="s">
        <v>182</v>
      </c>
      <c r="H1285" s="148">
        <v>13</v>
      </c>
      <c r="I1285" s="149"/>
      <c r="J1285" s="149"/>
      <c r="K1285" s="146" t="s">
        <v>129</v>
      </c>
      <c r="L1285" s="164"/>
      <c r="M1285" s="168"/>
      <c r="N1285" s="169"/>
      <c r="O1285" s="169"/>
      <c r="P1285" s="169"/>
      <c r="Q1285" s="169"/>
      <c r="R1285" s="169"/>
      <c r="S1285" s="169"/>
      <c r="T1285" s="170"/>
      <c r="U1285" s="12"/>
      <c r="V1285" s="12"/>
      <c r="W1285" s="12"/>
      <c r="AR1285" s="18" t="s">
        <v>306</v>
      </c>
      <c r="AT1285" s="18" t="s">
        <v>125</v>
      </c>
      <c r="AU1285" s="18" t="s">
        <v>78</v>
      </c>
      <c r="AY1285" s="18" t="s">
        <v>123</v>
      </c>
      <c r="BE1285" s="154">
        <f>IF(N1272="základní",J1285,0)</f>
        <v>0</v>
      </c>
      <c r="BF1285" s="154">
        <f>IF(N1272="snížená",J1285,0)</f>
        <v>0</v>
      </c>
      <c r="BG1285" s="154">
        <f>IF(N1272="zákl. přenesená",J1285,0)</f>
        <v>0</v>
      </c>
      <c r="BH1285" s="154">
        <f>IF(N1272="sníž. přenesená",J1285,0)</f>
        <v>0</v>
      </c>
      <c r="BI1285" s="154">
        <f>IF(N1272="nulová",J1285,0)</f>
        <v>0</v>
      </c>
      <c r="BJ1285" s="18" t="s">
        <v>20</v>
      </c>
      <c r="BK1285" s="154">
        <f>ROUND(I1285*H1285,2)</f>
        <v>0</v>
      </c>
      <c r="BL1285" s="18" t="s">
        <v>306</v>
      </c>
      <c r="BM1285" s="18" t="s">
        <v>738</v>
      </c>
    </row>
    <row r="1286" spans="2:47" s="1" customFormat="1" ht="22.5" customHeight="1">
      <c r="B1286" s="32"/>
      <c r="D1286" s="155" t="s">
        <v>132</v>
      </c>
      <c r="F1286" s="156" t="s">
        <v>739</v>
      </c>
      <c r="L1286" s="171"/>
      <c r="M1286" s="175"/>
      <c r="N1286" s="176"/>
      <c r="O1286" s="176"/>
      <c r="P1286" s="176"/>
      <c r="Q1286" s="176"/>
      <c r="R1286" s="176"/>
      <c r="S1286" s="176"/>
      <c r="T1286" s="177"/>
      <c r="U1286" s="13"/>
      <c r="V1286" s="13"/>
      <c r="W1286" s="13"/>
      <c r="AT1286" s="18" t="s">
        <v>132</v>
      </c>
      <c r="AU1286" s="18" t="s">
        <v>78</v>
      </c>
    </row>
    <row r="1287" spans="2:51" s="11" customFormat="1" ht="22.5" customHeight="1">
      <c r="B1287" s="157"/>
      <c r="D1287" s="155" t="s">
        <v>134</v>
      </c>
      <c r="E1287" s="158" t="s">
        <v>3</v>
      </c>
      <c r="F1287" s="159" t="s">
        <v>740</v>
      </c>
      <c r="H1287" s="160" t="s">
        <v>3</v>
      </c>
      <c r="L1287" s="178"/>
      <c r="M1287" s="182"/>
      <c r="N1287" s="183"/>
      <c r="O1287" s="183"/>
      <c r="P1287" s="183"/>
      <c r="Q1287" s="183"/>
      <c r="R1287" s="183"/>
      <c r="S1287" s="183"/>
      <c r="T1287" s="184"/>
      <c r="U1287" s="14"/>
      <c r="V1287" s="14"/>
      <c r="W1287" s="14"/>
      <c r="AT1287" s="160" t="s">
        <v>134</v>
      </c>
      <c r="AU1287" s="160" t="s">
        <v>78</v>
      </c>
      <c r="AV1287" s="11" t="s">
        <v>20</v>
      </c>
      <c r="AW1287" s="11" t="s">
        <v>35</v>
      </c>
      <c r="AX1287" s="11" t="s">
        <v>71</v>
      </c>
      <c r="AY1287" s="160" t="s">
        <v>123</v>
      </c>
    </row>
    <row r="1288" spans="2:51" s="11" customFormat="1" ht="22.5" customHeight="1">
      <c r="B1288" s="157"/>
      <c r="D1288" s="155" t="s">
        <v>134</v>
      </c>
      <c r="E1288" s="158" t="s">
        <v>3</v>
      </c>
      <c r="F1288" s="159" t="s">
        <v>709</v>
      </c>
      <c r="H1288" s="160" t="s">
        <v>3</v>
      </c>
      <c r="L1288" s="32"/>
      <c r="M1288" s="150" t="s">
        <v>3</v>
      </c>
      <c r="N1288" s="151" t="s">
        <v>42</v>
      </c>
      <c r="O1288" s="152">
        <v>1.18</v>
      </c>
      <c r="P1288" s="152">
        <f>O1288*H1301</f>
        <v>1.652</v>
      </c>
      <c r="Q1288" s="152">
        <v>0.00573</v>
      </c>
      <c r="R1288" s="152">
        <f>Q1288*H1301</f>
        <v>0.008022</v>
      </c>
      <c r="S1288" s="152">
        <v>0</v>
      </c>
      <c r="T1288" s="153">
        <f>S1288*H1301</f>
        <v>0</v>
      </c>
      <c r="U1288" s="1"/>
      <c r="V1288" s="1"/>
      <c r="W1288" s="1"/>
      <c r="AT1288" s="160" t="s">
        <v>134</v>
      </c>
      <c r="AU1288" s="160" t="s">
        <v>78</v>
      </c>
      <c r="AV1288" s="11" t="s">
        <v>20</v>
      </c>
      <c r="AW1288" s="11" t="s">
        <v>35</v>
      </c>
      <c r="AX1288" s="11" t="s">
        <v>71</v>
      </c>
      <c r="AY1288" s="160" t="s">
        <v>123</v>
      </c>
    </row>
    <row r="1289" spans="2:51" s="11" customFormat="1" ht="22.5" customHeight="1">
      <c r="B1289" s="157"/>
      <c r="D1289" s="155" t="s">
        <v>134</v>
      </c>
      <c r="E1289" s="158" t="s">
        <v>3</v>
      </c>
      <c r="F1289" s="159" t="s">
        <v>741</v>
      </c>
      <c r="H1289" s="160" t="s">
        <v>3</v>
      </c>
      <c r="L1289" s="32"/>
      <c r="M1289" s="61"/>
      <c r="N1289" s="33"/>
      <c r="O1289" s="33"/>
      <c r="P1289" s="33"/>
      <c r="Q1289" s="33"/>
      <c r="R1289" s="33"/>
      <c r="S1289" s="33"/>
      <c r="T1289" s="62"/>
      <c r="U1289" s="1"/>
      <c r="V1289" s="1"/>
      <c r="W1289" s="1"/>
      <c r="AT1289" s="160" t="s">
        <v>134</v>
      </c>
      <c r="AU1289" s="160" t="s">
        <v>78</v>
      </c>
      <c r="AV1289" s="11" t="s">
        <v>20</v>
      </c>
      <c r="AW1289" s="11" t="s">
        <v>35</v>
      </c>
      <c r="AX1289" s="11" t="s">
        <v>71</v>
      </c>
      <c r="AY1289" s="160" t="s">
        <v>123</v>
      </c>
    </row>
    <row r="1290" spans="2:51" s="12" customFormat="1" ht="22.5" customHeight="1">
      <c r="B1290" s="164"/>
      <c r="D1290" s="155" t="s">
        <v>134</v>
      </c>
      <c r="E1290" s="165" t="s">
        <v>3</v>
      </c>
      <c r="F1290" s="166" t="s">
        <v>283</v>
      </c>
      <c r="H1290" s="167">
        <v>13</v>
      </c>
      <c r="L1290" s="157"/>
      <c r="M1290" s="161"/>
      <c r="N1290" s="162"/>
      <c r="O1290" s="162"/>
      <c r="P1290" s="162"/>
      <c r="Q1290" s="162"/>
      <c r="R1290" s="162"/>
      <c r="S1290" s="162"/>
      <c r="T1290" s="163"/>
      <c r="U1290" s="11"/>
      <c r="V1290" s="11"/>
      <c r="W1290" s="11"/>
      <c r="AT1290" s="165" t="s">
        <v>134</v>
      </c>
      <c r="AU1290" s="165" t="s">
        <v>78</v>
      </c>
      <c r="AV1290" s="12" t="s">
        <v>78</v>
      </c>
      <c r="AW1290" s="12" t="s">
        <v>35</v>
      </c>
      <c r="AX1290" s="12" t="s">
        <v>71</v>
      </c>
      <c r="AY1290" s="165" t="s">
        <v>123</v>
      </c>
    </row>
    <row r="1291" spans="2:51" s="13" customFormat="1" ht="22.5" customHeight="1">
      <c r="B1291" s="171"/>
      <c r="D1291" s="155" t="s">
        <v>134</v>
      </c>
      <c r="E1291" s="172" t="s">
        <v>3</v>
      </c>
      <c r="F1291" s="173" t="s">
        <v>138</v>
      </c>
      <c r="H1291" s="174">
        <v>13</v>
      </c>
      <c r="L1291" s="157"/>
      <c r="M1291" s="161"/>
      <c r="N1291" s="162"/>
      <c r="O1291" s="162"/>
      <c r="P1291" s="162"/>
      <c r="Q1291" s="162"/>
      <c r="R1291" s="162"/>
      <c r="S1291" s="162"/>
      <c r="T1291" s="163"/>
      <c r="U1291" s="11"/>
      <c r="V1291" s="11"/>
      <c r="W1291" s="11"/>
      <c r="AT1291" s="172" t="s">
        <v>134</v>
      </c>
      <c r="AU1291" s="172" t="s">
        <v>78</v>
      </c>
      <c r="AV1291" s="13" t="s">
        <v>81</v>
      </c>
      <c r="AW1291" s="13" t="s">
        <v>35</v>
      </c>
      <c r="AX1291" s="13" t="s">
        <v>71</v>
      </c>
      <c r="AY1291" s="172" t="s">
        <v>123</v>
      </c>
    </row>
    <row r="1292" spans="2:51" s="14" customFormat="1" ht="22.5" customHeight="1">
      <c r="B1292" s="178"/>
      <c r="D1292" s="186" t="s">
        <v>134</v>
      </c>
      <c r="E1292" s="187" t="s">
        <v>3</v>
      </c>
      <c r="F1292" s="188" t="s">
        <v>139</v>
      </c>
      <c r="H1292" s="189">
        <v>13</v>
      </c>
      <c r="L1292" s="157"/>
      <c r="M1292" s="161"/>
      <c r="N1292" s="162"/>
      <c r="O1292" s="162"/>
      <c r="P1292" s="162"/>
      <c r="Q1292" s="162"/>
      <c r="R1292" s="162"/>
      <c r="S1292" s="162"/>
      <c r="T1292" s="163"/>
      <c r="U1292" s="11"/>
      <c r="V1292" s="11"/>
      <c r="W1292" s="11"/>
      <c r="AT1292" s="185" t="s">
        <v>134</v>
      </c>
      <c r="AU1292" s="185" t="s">
        <v>78</v>
      </c>
      <c r="AV1292" s="14" t="s">
        <v>130</v>
      </c>
      <c r="AW1292" s="14" t="s">
        <v>35</v>
      </c>
      <c r="AX1292" s="14" t="s">
        <v>20</v>
      </c>
      <c r="AY1292" s="185" t="s">
        <v>123</v>
      </c>
    </row>
    <row r="1293" spans="2:65" s="1" customFormat="1" ht="22.5" customHeight="1">
      <c r="B1293" s="143"/>
      <c r="C1293" s="144" t="s">
        <v>742</v>
      </c>
      <c r="D1293" s="144" t="s">
        <v>125</v>
      </c>
      <c r="E1293" s="145" t="s">
        <v>743</v>
      </c>
      <c r="F1293" s="146" t="s">
        <v>744</v>
      </c>
      <c r="G1293" s="147" t="s">
        <v>182</v>
      </c>
      <c r="H1293" s="148">
        <v>56</v>
      </c>
      <c r="I1293" s="149"/>
      <c r="J1293" s="149"/>
      <c r="K1293" s="146" t="s">
        <v>129</v>
      </c>
      <c r="L1293" s="164"/>
      <c r="M1293" s="168"/>
      <c r="N1293" s="169"/>
      <c r="O1293" s="169"/>
      <c r="P1293" s="169"/>
      <c r="Q1293" s="169"/>
      <c r="R1293" s="169"/>
      <c r="S1293" s="169"/>
      <c r="T1293" s="170"/>
      <c r="U1293" s="12"/>
      <c r="V1293" s="12"/>
      <c r="W1293" s="12"/>
      <c r="AR1293" s="18" t="s">
        <v>306</v>
      </c>
      <c r="AT1293" s="18" t="s">
        <v>125</v>
      </c>
      <c r="AU1293" s="18" t="s">
        <v>78</v>
      </c>
      <c r="AY1293" s="18" t="s">
        <v>123</v>
      </c>
      <c r="BE1293" s="154">
        <f>IF(N1280="základní",J1293,0)</f>
        <v>0</v>
      </c>
      <c r="BF1293" s="154">
        <f>IF(N1280="snížená",J1293,0)</f>
        <v>0</v>
      </c>
      <c r="BG1293" s="154">
        <f>IF(N1280="zákl. přenesená",J1293,0)</f>
        <v>0</v>
      </c>
      <c r="BH1293" s="154">
        <f>IF(N1280="sníž. přenesená",J1293,0)</f>
        <v>0</v>
      </c>
      <c r="BI1293" s="154">
        <f>IF(N1280="nulová",J1293,0)</f>
        <v>0</v>
      </c>
      <c r="BJ1293" s="18" t="s">
        <v>20</v>
      </c>
      <c r="BK1293" s="154">
        <f>ROUND(I1293*H1293,2)</f>
        <v>0</v>
      </c>
      <c r="BL1293" s="18" t="s">
        <v>306</v>
      </c>
      <c r="BM1293" s="18" t="s">
        <v>745</v>
      </c>
    </row>
    <row r="1294" spans="2:47" s="1" customFormat="1" ht="22.5" customHeight="1">
      <c r="B1294" s="32"/>
      <c r="D1294" s="155" t="s">
        <v>132</v>
      </c>
      <c r="F1294" s="156" t="s">
        <v>746</v>
      </c>
      <c r="L1294" s="171"/>
      <c r="M1294" s="175"/>
      <c r="N1294" s="176"/>
      <c r="O1294" s="176"/>
      <c r="P1294" s="176"/>
      <c r="Q1294" s="176"/>
      <c r="R1294" s="176"/>
      <c r="S1294" s="176"/>
      <c r="T1294" s="177"/>
      <c r="U1294" s="13"/>
      <c r="V1294" s="13"/>
      <c r="W1294" s="13"/>
      <c r="AT1294" s="18" t="s">
        <v>132</v>
      </c>
      <c r="AU1294" s="18" t="s">
        <v>78</v>
      </c>
    </row>
    <row r="1295" spans="2:51" s="11" customFormat="1" ht="22.5" customHeight="1">
      <c r="B1295" s="157"/>
      <c r="D1295" s="155" t="s">
        <v>134</v>
      </c>
      <c r="E1295" s="158" t="s">
        <v>3</v>
      </c>
      <c r="F1295" s="159" t="s">
        <v>747</v>
      </c>
      <c r="H1295" s="160" t="s">
        <v>3</v>
      </c>
      <c r="L1295" s="178"/>
      <c r="M1295" s="182"/>
      <c r="N1295" s="183"/>
      <c r="O1295" s="183"/>
      <c r="P1295" s="183"/>
      <c r="Q1295" s="183"/>
      <c r="R1295" s="183"/>
      <c r="S1295" s="183"/>
      <c r="T1295" s="184"/>
      <c r="U1295" s="14"/>
      <c r="V1295" s="14"/>
      <c r="W1295" s="14"/>
      <c r="AT1295" s="160" t="s">
        <v>134</v>
      </c>
      <c r="AU1295" s="160" t="s">
        <v>78</v>
      </c>
      <c r="AV1295" s="11" t="s">
        <v>20</v>
      </c>
      <c r="AW1295" s="11" t="s">
        <v>35</v>
      </c>
      <c r="AX1295" s="11" t="s">
        <v>71</v>
      </c>
      <c r="AY1295" s="160" t="s">
        <v>123</v>
      </c>
    </row>
    <row r="1296" spans="2:51" s="11" customFormat="1" ht="22.5" customHeight="1">
      <c r="B1296" s="157"/>
      <c r="D1296" s="155" t="s">
        <v>134</v>
      </c>
      <c r="E1296" s="158" t="s">
        <v>3</v>
      </c>
      <c r="F1296" s="159" t="s">
        <v>709</v>
      </c>
      <c r="H1296" s="160" t="s">
        <v>3</v>
      </c>
      <c r="L1296" s="32"/>
      <c r="M1296" s="150" t="s">
        <v>3</v>
      </c>
      <c r="N1296" s="151" t="s">
        <v>42</v>
      </c>
      <c r="O1296" s="152">
        <v>0.959</v>
      </c>
      <c r="P1296" s="152">
        <f>O1296*H1309</f>
        <v>24.7422</v>
      </c>
      <c r="Q1296" s="152">
        <v>0.0076</v>
      </c>
      <c r="R1296" s="152">
        <f>Q1296*H1309</f>
        <v>0.19608</v>
      </c>
      <c r="S1296" s="152">
        <v>0</v>
      </c>
      <c r="T1296" s="153">
        <f>S1296*H1309</f>
        <v>0</v>
      </c>
      <c r="U1296" s="1"/>
      <c r="V1296" s="1"/>
      <c r="W1296" s="1"/>
      <c r="AT1296" s="160" t="s">
        <v>134</v>
      </c>
      <c r="AU1296" s="160" t="s">
        <v>78</v>
      </c>
      <c r="AV1296" s="11" t="s">
        <v>20</v>
      </c>
      <c r="AW1296" s="11" t="s">
        <v>35</v>
      </c>
      <c r="AX1296" s="11" t="s">
        <v>71</v>
      </c>
      <c r="AY1296" s="160" t="s">
        <v>123</v>
      </c>
    </row>
    <row r="1297" spans="2:51" s="11" customFormat="1" ht="22.5" customHeight="1">
      <c r="B1297" s="157"/>
      <c r="D1297" s="155" t="s">
        <v>134</v>
      </c>
      <c r="E1297" s="158" t="s">
        <v>3</v>
      </c>
      <c r="F1297" s="159" t="s">
        <v>748</v>
      </c>
      <c r="H1297" s="160" t="s">
        <v>3</v>
      </c>
      <c r="L1297" s="32"/>
      <c r="M1297" s="61"/>
      <c r="N1297" s="33"/>
      <c r="O1297" s="33"/>
      <c r="P1297" s="33"/>
      <c r="Q1297" s="33"/>
      <c r="R1297" s="33"/>
      <c r="S1297" s="33"/>
      <c r="T1297" s="62"/>
      <c r="U1297" s="1"/>
      <c r="V1297" s="1"/>
      <c r="W1297" s="1"/>
      <c r="AT1297" s="160" t="s">
        <v>134</v>
      </c>
      <c r="AU1297" s="160" t="s">
        <v>78</v>
      </c>
      <c r="AV1297" s="11" t="s">
        <v>20</v>
      </c>
      <c r="AW1297" s="11" t="s">
        <v>35</v>
      </c>
      <c r="AX1297" s="11" t="s">
        <v>71</v>
      </c>
      <c r="AY1297" s="160" t="s">
        <v>123</v>
      </c>
    </row>
    <row r="1298" spans="2:51" s="12" customFormat="1" ht="22.5" customHeight="1">
      <c r="B1298" s="164"/>
      <c r="D1298" s="155" t="s">
        <v>134</v>
      </c>
      <c r="E1298" s="165" t="s">
        <v>3</v>
      </c>
      <c r="F1298" s="166" t="s">
        <v>147</v>
      </c>
      <c r="H1298" s="167">
        <v>56</v>
      </c>
      <c r="L1298" s="157"/>
      <c r="M1298" s="161"/>
      <c r="N1298" s="162"/>
      <c r="O1298" s="162"/>
      <c r="P1298" s="162"/>
      <c r="Q1298" s="162"/>
      <c r="R1298" s="162"/>
      <c r="S1298" s="162"/>
      <c r="T1298" s="163"/>
      <c r="U1298" s="11"/>
      <c r="V1298" s="11"/>
      <c r="W1298" s="11"/>
      <c r="AT1298" s="165" t="s">
        <v>134</v>
      </c>
      <c r="AU1298" s="165" t="s">
        <v>78</v>
      </c>
      <c r="AV1298" s="12" t="s">
        <v>78</v>
      </c>
      <c r="AW1298" s="12" t="s">
        <v>35</v>
      </c>
      <c r="AX1298" s="12" t="s">
        <v>71</v>
      </c>
      <c r="AY1298" s="165" t="s">
        <v>123</v>
      </c>
    </row>
    <row r="1299" spans="2:51" s="13" customFormat="1" ht="22.5" customHeight="1">
      <c r="B1299" s="171"/>
      <c r="D1299" s="155" t="s">
        <v>134</v>
      </c>
      <c r="E1299" s="172" t="s">
        <v>3</v>
      </c>
      <c r="F1299" s="173" t="s">
        <v>138</v>
      </c>
      <c r="H1299" s="174">
        <v>56</v>
      </c>
      <c r="L1299" s="157"/>
      <c r="M1299" s="161"/>
      <c r="N1299" s="162"/>
      <c r="O1299" s="162"/>
      <c r="P1299" s="162"/>
      <c r="Q1299" s="162"/>
      <c r="R1299" s="162"/>
      <c r="S1299" s="162"/>
      <c r="T1299" s="163"/>
      <c r="U1299" s="11"/>
      <c r="V1299" s="11"/>
      <c r="W1299" s="11"/>
      <c r="AT1299" s="172" t="s">
        <v>134</v>
      </c>
      <c r="AU1299" s="172" t="s">
        <v>78</v>
      </c>
      <c r="AV1299" s="13" t="s">
        <v>81</v>
      </c>
      <c r="AW1299" s="13" t="s">
        <v>35</v>
      </c>
      <c r="AX1299" s="13" t="s">
        <v>71</v>
      </c>
      <c r="AY1299" s="172" t="s">
        <v>123</v>
      </c>
    </row>
    <row r="1300" spans="2:51" s="14" customFormat="1" ht="22.5" customHeight="1">
      <c r="B1300" s="178"/>
      <c r="D1300" s="186" t="s">
        <v>134</v>
      </c>
      <c r="E1300" s="187" t="s">
        <v>3</v>
      </c>
      <c r="F1300" s="188" t="s">
        <v>139</v>
      </c>
      <c r="H1300" s="189">
        <v>56</v>
      </c>
      <c r="L1300" s="157"/>
      <c r="M1300" s="161"/>
      <c r="N1300" s="162"/>
      <c r="O1300" s="162"/>
      <c r="P1300" s="162"/>
      <c r="Q1300" s="162"/>
      <c r="R1300" s="162"/>
      <c r="S1300" s="162"/>
      <c r="T1300" s="163"/>
      <c r="U1300" s="11"/>
      <c r="V1300" s="11"/>
      <c r="W1300" s="11"/>
      <c r="AT1300" s="185" t="s">
        <v>134</v>
      </c>
      <c r="AU1300" s="185" t="s">
        <v>78</v>
      </c>
      <c r="AV1300" s="14" t="s">
        <v>130</v>
      </c>
      <c r="AW1300" s="14" t="s">
        <v>35</v>
      </c>
      <c r="AX1300" s="14" t="s">
        <v>20</v>
      </c>
      <c r="AY1300" s="185" t="s">
        <v>123</v>
      </c>
    </row>
    <row r="1301" spans="2:65" s="1" customFormat="1" ht="22.5" customHeight="1">
      <c r="B1301" s="143"/>
      <c r="C1301" s="144" t="s">
        <v>749</v>
      </c>
      <c r="D1301" s="144" t="s">
        <v>125</v>
      </c>
      <c r="E1301" s="145" t="s">
        <v>750</v>
      </c>
      <c r="F1301" s="146" t="s">
        <v>751</v>
      </c>
      <c r="G1301" s="147" t="s">
        <v>152</v>
      </c>
      <c r="H1301" s="148">
        <v>1.4</v>
      </c>
      <c r="I1301" s="149"/>
      <c r="J1301" s="149"/>
      <c r="K1301" s="146" t="s">
        <v>129</v>
      </c>
      <c r="L1301" s="164"/>
      <c r="M1301" s="168"/>
      <c r="N1301" s="169"/>
      <c r="O1301" s="169"/>
      <c r="P1301" s="169"/>
      <c r="Q1301" s="169"/>
      <c r="R1301" s="169"/>
      <c r="S1301" s="169"/>
      <c r="T1301" s="170"/>
      <c r="U1301" s="12"/>
      <c r="V1301" s="12"/>
      <c r="W1301" s="12"/>
      <c r="AR1301" s="18" t="s">
        <v>306</v>
      </c>
      <c r="AT1301" s="18" t="s">
        <v>125</v>
      </c>
      <c r="AU1301" s="18" t="s">
        <v>78</v>
      </c>
      <c r="AY1301" s="18" t="s">
        <v>123</v>
      </c>
      <c r="BE1301" s="154">
        <f>IF(N1288="základní",J1301,0)</f>
        <v>0</v>
      </c>
      <c r="BF1301" s="154">
        <f>IF(N1288="snížená",J1301,0)</f>
        <v>0</v>
      </c>
      <c r="BG1301" s="154">
        <f>IF(N1288="zákl. přenesená",J1301,0)</f>
        <v>0</v>
      </c>
      <c r="BH1301" s="154">
        <f>IF(N1288="sníž. přenesená",J1301,0)</f>
        <v>0</v>
      </c>
      <c r="BI1301" s="154">
        <f>IF(N1288="nulová",J1301,0)</f>
        <v>0</v>
      </c>
      <c r="BJ1301" s="18" t="s">
        <v>20</v>
      </c>
      <c r="BK1301" s="154">
        <f>ROUND(I1301*H1301,2)</f>
        <v>0</v>
      </c>
      <c r="BL1301" s="18" t="s">
        <v>306</v>
      </c>
      <c r="BM1301" s="18" t="s">
        <v>752</v>
      </c>
    </row>
    <row r="1302" spans="2:47" s="1" customFormat="1" ht="30" customHeight="1">
      <c r="B1302" s="32"/>
      <c r="D1302" s="155" t="s">
        <v>132</v>
      </c>
      <c r="F1302" s="156" t="s">
        <v>753</v>
      </c>
      <c r="L1302" s="171"/>
      <c r="M1302" s="175"/>
      <c r="N1302" s="176"/>
      <c r="O1302" s="176"/>
      <c r="P1302" s="176"/>
      <c r="Q1302" s="176"/>
      <c r="R1302" s="176"/>
      <c r="S1302" s="176"/>
      <c r="T1302" s="177"/>
      <c r="U1302" s="13"/>
      <c r="V1302" s="13"/>
      <c r="W1302" s="13"/>
      <c r="AT1302" s="18" t="s">
        <v>132</v>
      </c>
      <c r="AU1302" s="18" t="s">
        <v>78</v>
      </c>
    </row>
    <row r="1303" spans="2:51" s="11" customFormat="1" ht="22.5" customHeight="1">
      <c r="B1303" s="157"/>
      <c r="D1303" s="155" t="s">
        <v>134</v>
      </c>
      <c r="E1303" s="158" t="s">
        <v>3</v>
      </c>
      <c r="F1303" s="159" t="s">
        <v>754</v>
      </c>
      <c r="H1303" s="160" t="s">
        <v>3</v>
      </c>
      <c r="L1303" s="178"/>
      <c r="M1303" s="182"/>
      <c r="N1303" s="183"/>
      <c r="O1303" s="183"/>
      <c r="P1303" s="183"/>
      <c r="Q1303" s="183"/>
      <c r="R1303" s="183"/>
      <c r="S1303" s="183"/>
      <c r="T1303" s="184"/>
      <c r="U1303" s="14"/>
      <c r="V1303" s="14"/>
      <c r="W1303" s="14"/>
      <c r="AT1303" s="160" t="s">
        <v>134</v>
      </c>
      <c r="AU1303" s="160" t="s">
        <v>78</v>
      </c>
      <c r="AV1303" s="11" t="s">
        <v>20</v>
      </c>
      <c r="AW1303" s="11" t="s">
        <v>35</v>
      </c>
      <c r="AX1303" s="11" t="s">
        <v>71</v>
      </c>
      <c r="AY1303" s="160" t="s">
        <v>123</v>
      </c>
    </row>
    <row r="1304" spans="2:51" s="11" customFormat="1" ht="22.5" customHeight="1">
      <c r="B1304" s="157"/>
      <c r="D1304" s="155" t="s">
        <v>134</v>
      </c>
      <c r="E1304" s="158" t="s">
        <v>3</v>
      </c>
      <c r="F1304" s="159" t="s">
        <v>156</v>
      </c>
      <c r="H1304" s="160" t="s">
        <v>3</v>
      </c>
      <c r="L1304" s="32"/>
      <c r="M1304" s="150" t="s">
        <v>3</v>
      </c>
      <c r="N1304" s="151" t="s">
        <v>42</v>
      </c>
      <c r="O1304" s="152">
        <v>0.305</v>
      </c>
      <c r="P1304" s="152">
        <f>O1304*H1317</f>
        <v>0.61</v>
      </c>
      <c r="Q1304" s="152">
        <v>0.00287</v>
      </c>
      <c r="R1304" s="152">
        <f>Q1304*H1317</f>
        <v>0.00574</v>
      </c>
      <c r="S1304" s="152">
        <v>0</v>
      </c>
      <c r="T1304" s="153">
        <f>S1304*H1317</f>
        <v>0</v>
      </c>
      <c r="U1304" s="1"/>
      <c r="V1304" s="1"/>
      <c r="W1304" s="1"/>
      <c r="AT1304" s="160" t="s">
        <v>134</v>
      </c>
      <c r="AU1304" s="160" t="s">
        <v>78</v>
      </c>
      <c r="AV1304" s="11" t="s">
        <v>20</v>
      </c>
      <c r="AW1304" s="11" t="s">
        <v>35</v>
      </c>
      <c r="AX1304" s="11" t="s">
        <v>71</v>
      </c>
      <c r="AY1304" s="160" t="s">
        <v>123</v>
      </c>
    </row>
    <row r="1305" spans="2:51" s="11" customFormat="1" ht="22.5" customHeight="1">
      <c r="B1305" s="157"/>
      <c r="D1305" s="155" t="s">
        <v>134</v>
      </c>
      <c r="E1305" s="158" t="s">
        <v>3</v>
      </c>
      <c r="F1305" s="159" t="s">
        <v>755</v>
      </c>
      <c r="H1305" s="160" t="s">
        <v>3</v>
      </c>
      <c r="L1305" s="32"/>
      <c r="M1305" s="61"/>
      <c r="N1305" s="33"/>
      <c r="O1305" s="33"/>
      <c r="P1305" s="33"/>
      <c r="Q1305" s="33"/>
      <c r="R1305" s="33"/>
      <c r="S1305" s="33"/>
      <c r="T1305" s="62"/>
      <c r="U1305" s="1"/>
      <c r="V1305" s="1"/>
      <c r="W1305" s="1"/>
      <c r="AT1305" s="160" t="s">
        <v>134</v>
      </c>
      <c r="AU1305" s="160" t="s">
        <v>78</v>
      </c>
      <c r="AV1305" s="11" t="s">
        <v>20</v>
      </c>
      <c r="AW1305" s="11" t="s">
        <v>35</v>
      </c>
      <c r="AX1305" s="11" t="s">
        <v>71</v>
      </c>
      <c r="AY1305" s="160" t="s">
        <v>123</v>
      </c>
    </row>
    <row r="1306" spans="2:51" s="12" customFormat="1" ht="22.5" customHeight="1">
      <c r="B1306" s="164"/>
      <c r="D1306" s="155" t="s">
        <v>134</v>
      </c>
      <c r="E1306" s="165" t="s">
        <v>3</v>
      </c>
      <c r="F1306" s="166" t="s">
        <v>756</v>
      </c>
      <c r="H1306" s="167">
        <v>1.4</v>
      </c>
      <c r="L1306" s="157"/>
      <c r="M1306" s="161"/>
      <c r="N1306" s="162"/>
      <c r="O1306" s="162"/>
      <c r="P1306" s="162"/>
      <c r="Q1306" s="162"/>
      <c r="R1306" s="162"/>
      <c r="S1306" s="162"/>
      <c r="T1306" s="163"/>
      <c r="U1306" s="11"/>
      <c r="V1306" s="11"/>
      <c r="W1306" s="11"/>
      <c r="AT1306" s="165" t="s">
        <v>134</v>
      </c>
      <c r="AU1306" s="165" t="s">
        <v>78</v>
      </c>
      <c r="AV1306" s="12" t="s">
        <v>78</v>
      </c>
      <c r="AW1306" s="12" t="s">
        <v>35</v>
      </c>
      <c r="AX1306" s="12" t="s">
        <v>71</v>
      </c>
      <c r="AY1306" s="165" t="s">
        <v>123</v>
      </c>
    </row>
    <row r="1307" spans="2:51" s="13" customFormat="1" ht="22.5" customHeight="1">
      <c r="B1307" s="171"/>
      <c r="D1307" s="155" t="s">
        <v>134</v>
      </c>
      <c r="E1307" s="172" t="s">
        <v>3</v>
      </c>
      <c r="F1307" s="173" t="s">
        <v>138</v>
      </c>
      <c r="H1307" s="174">
        <v>1.4</v>
      </c>
      <c r="L1307" s="157"/>
      <c r="M1307" s="161"/>
      <c r="N1307" s="162"/>
      <c r="O1307" s="162"/>
      <c r="P1307" s="162"/>
      <c r="Q1307" s="162"/>
      <c r="R1307" s="162"/>
      <c r="S1307" s="162"/>
      <c r="T1307" s="163"/>
      <c r="U1307" s="11"/>
      <c r="V1307" s="11"/>
      <c r="W1307" s="11"/>
      <c r="AT1307" s="172" t="s">
        <v>134</v>
      </c>
      <c r="AU1307" s="172" t="s">
        <v>78</v>
      </c>
      <c r="AV1307" s="13" t="s">
        <v>81</v>
      </c>
      <c r="AW1307" s="13" t="s">
        <v>35</v>
      </c>
      <c r="AX1307" s="13" t="s">
        <v>71</v>
      </c>
      <c r="AY1307" s="172" t="s">
        <v>123</v>
      </c>
    </row>
    <row r="1308" spans="2:51" s="14" customFormat="1" ht="22.5" customHeight="1">
      <c r="B1308" s="178"/>
      <c r="D1308" s="186" t="s">
        <v>134</v>
      </c>
      <c r="E1308" s="187" t="s">
        <v>3</v>
      </c>
      <c r="F1308" s="188" t="s">
        <v>139</v>
      </c>
      <c r="H1308" s="189">
        <v>1.4</v>
      </c>
      <c r="L1308" s="157"/>
      <c r="M1308" s="161"/>
      <c r="N1308" s="162"/>
      <c r="O1308" s="162"/>
      <c r="P1308" s="162"/>
      <c r="Q1308" s="162"/>
      <c r="R1308" s="162"/>
      <c r="S1308" s="162"/>
      <c r="T1308" s="163"/>
      <c r="U1308" s="11"/>
      <c r="V1308" s="11"/>
      <c r="W1308" s="11"/>
      <c r="AT1308" s="185" t="s">
        <v>134</v>
      </c>
      <c r="AU1308" s="185" t="s">
        <v>78</v>
      </c>
      <c r="AV1308" s="14" t="s">
        <v>130</v>
      </c>
      <c r="AW1308" s="14" t="s">
        <v>35</v>
      </c>
      <c r="AX1308" s="14" t="s">
        <v>20</v>
      </c>
      <c r="AY1308" s="185" t="s">
        <v>123</v>
      </c>
    </row>
    <row r="1309" spans="2:65" s="1" customFormat="1" ht="31.5" customHeight="1">
      <c r="B1309" s="143"/>
      <c r="C1309" s="144" t="s">
        <v>757</v>
      </c>
      <c r="D1309" s="144" t="s">
        <v>125</v>
      </c>
      <c r="E1309" s="145" t="s">
        <v>758</v>
      </c>
      <c r="F1309" s="146" t="s">
        <v>759</v>
      </c>
      <c r="G1309" s="147" t="s">
        <v>152</v>
      </c>
      <c r="H1309" s="148">
        <v>25.8</v>
      </c>
      <c r="I1309" s="149"/>
      <c r="J1309" s="149"/>
      <c r="K1309" s="146" t="s">
        <v>129</v>
      </c>
      <c r="L1309" s="164"/>
      <c r="M1309" s="168"/>
      <c r="N1309" s="169"/>
      <c r="O1309" s="169"/>
      <c r="P1309" s="169"/>
      <c r="Q1309" s="169"/>
      <c r="R1309" s="169"/>
      <c r="S1309" s="169"/>
      <c r="T1309" s="170"/>
      <c r="U1309" s="12"/>
      <c r="V1309" s="12"/>
      <c r="W1309" s="12"/>
      <c r="AR1309" s="18" t="s">
        <v>306</v>
      </c>
      <c r="AT1309" s="18" t="s">
        <v>125</v>
      </c>
      <c r="AU1309" s="18" t="s">
        <v>78</v>
      </c>
      <c r="AY1309" s="18" t="s">
        <v>123</v>
      </c>
      <c r="BE1309" s="154">
        <f>IF(N1296="základní",J1309,0)</f>
        <v>0</v>
      </c>
      <c r="BF1309" s="154">
        <f>IF(N1296="snížená",J1309,0)</f>
        <v>0</v>
      </c>
      <c r="BG1309" s="154">
        <f>IF(N1296="zákl. přenesená",J1309,0)</f>
        <v>0</v>
      </c>
      <c r="BH1309" s="154">
        <f>IF(N1296="sníž. přenesená",J1309,0)</f>
        <v>0</v>
      </c>
      <c r="BI1309" s="154">
        <f>IF(N1296="nulová",J1309,0)</f>
        <v>0</v>
      </c>
      <c r="BJ1309" s="18" t="s">
        <v>20</v>
      </c>
      <c r="BK1309" s="154">
        <f>ROUND(I1309*H1309,2)</f>
        <v>0</v>
      </c>
      <c r="BL1309" s="18" t="s">
        <v>306</v>
      </c>
      <c r="BM1309" s="18" t="s">
        <v>760</v>
      </c>
    </row>
    <row r="1310" spans="2:47" s="1" customFormat="1" ht="30" customHeight="1">
      <c r="B1310" s="32"/>
      <c r="D1310" s="155" t="s">
        <v>132</v>
      </c>
      <c r="F1310" s="156" t="s">
        <v>761</v>
      </c>
      <c r="L1310" s="171"/>
      <c r="M1310" s="175"/>
      <c r="N1310" s="176"/>
      <c r="O1310" s="176"/>
      <c r="P1310" s="176"/>
      <c r="Q1310" s="176"/>
      <c r="R1310" s="176"/>
      <c r="S1310" s="176"/>
      <c r="T1310" s="177"/>
      <c r="U1310" s="13"/>
      <c r="V1310" s="13"/>
      <c r="W1310" s="13"/>
      <c r="AT1310" s="18" t="s">
        <v>132</v>
      </c>
      <c r="AU1310" s="18" t="s">
        <v>78</v>
      </c>
    </row>
    <row r="1311" spans="2:51" s="11" customFormat="1" ht="22.5" customHeight="1">
      <c r="B1311" s="157"/>
      <c r="D1311" s="155" t="s">
        <v>134</v>
      </c>
      <c r="E1311" s="158" t="s">
        <v>3</v>
      </c>
      <c r="F1311" s="159" t="s">
        <v>762</v>
      </c>
      <c r="H1311" s="160" t="s">
        <v>3</v>
      </c>
      <c r="L1311" s="178"/>
      <c r="M1311" s="182"/>
      <c r="N1311" s="183"/>
      <c r="O1311" s="183"/>
      <c r="P1311" s="183"/>
      <c r="Q1311" s="183"/>
      <c r="R1311" s="183"/>
      <c r="S1311" s="183"/>
      <c r="T1311" s="184"/>
      <c r="U1311" s="14"/>
      <c r="V1311" s="14"/>
      <c r="W1311" s="14"/>
      <c r="AT1311" s="160" t="s">
        <v>134</v>
      </c>
      <c r="AU1311" s="160" t="s">
        <v>78</v>
      </c>
      <c r="AV1311" s="11" t="s">
        <v>20</v>
      </c>
      <c r="AW1311" s="11" t="s">
        <v>35</v>
      </c>
      <c r="AX1311" s="11" t="s">
        <v>71</v>
      </c>
      <c r="AY1311" s="160" t="s">
        <v>123</v>
      </c>
    </row>
    <row r="1312" spans="2:51" s="11" customFormat="1" ht="22.5" customHeight="1">
      <c r="B1312" s="157"/>
      <c r="D1312" s="155" t="s">
        <v>134</v>
      </c>
      <c r="E1312" s="158" t="s">
        <v>3</v>
      </c>
      <c r="F1312" s="159" t="s">
        <v>156</v>
      </c>
      <c r="H1312" s="160" t="s">
        <v>3</v>
      </c>
      <c r="L1312" s="32"/>
      <c r="M1312" s="150" t="s">
        <v>3</v>
      </c>
      <c r="N1312" s="151" t="s">
        <v>42</v>
      </c>
      <c r="O1312" s="152">
        <v>0.359</v>
      </c>
      <c r="P1312" s="152">
        <f>O1312*H1325</f>
        <v>19.744999999999997</v>
      </c>
      <c r="Q1312" s="152">
        <v>0.00433</v>
      </c>
      <c r="R1312" s="152">
        <f>Q1312*H1325</f>
        <v>0.23814999999999997</v>
      </c>
      <c r="S1312" s="152">
        <v>0</v>
      </c>
      <c r="T1312" s="153">
        <f>S1312*H1325</f>
        <v>0</v>
      </c>
      <c r="U1312" s="1"/>
      <c r="V1312" s="1"/>
      <c r="W1312" s="1"/>
      <c r="AT1312" s="160" t="s">
        <v>134</v>
      </c>
      <c r="AU1312" s="160" t="s">
        <v>78</v>
      </c>
      <c r="AV1312" s="11" t="s">
        <v>20</v>
      </c>
      <c r="AW1312" s="11" t="s">
        <v>35</v>
      </c>
      <c r="AX1312" s="11" t="s">
        <v>71</v>
      </c>
      <c r="AY1312" s="160" t="s">
        <v>123</v>
      </c>
    </row>
    <row r="1313" spans="2:51" s="11" customFormat="1" ht="22.5" customHeight="1">
      <c r="B1313" s="157"/>
      <c r="D1313" s="155" t="s">
        <v>134</v>
      </c>
      <c r="E1313" s="158" t="s">
        <v>3</v>
      </c>
      <c r="F1313" s="159" t="s">
        <v>763</v>
      </c>
      <c r="H1313" s="160" t="s">
        <v>3</v>
      </c>
      <c r="L1313" s="32"/>
      <c r="M1313" s="61"/>
      <c r="N1313" s="33"/>
      <c r="O1313" s="33"/>
      <c r="P1313" s="33"/>
      <c r="Q1313" s="33"/>
      <c r="R1313" s="33"/>
      <c r="S1313" s="33"/>
      <c r="T1313" s="62"/>
      <c r="U1313" s="1"/>
      <c r="V1313" s="1"/>
      <c r="W1313" s="1"/>
      <c r="AT1313" s="160" t="s">
        <v>134</v>
      </c>
      <c r="AU1313" s="160" t="s">
        <v>78</v>
      </c>
      <c r="AV1313" s="11" t="s">
        <v>20</v>
      </c>
      <c r="AW1313" s="11" t="s">
        <v>35</v>
      </c>
      <c r="AX1313" s="11" t="s">
        <v>71</v>
      </c>
      <c r="AY1313" s="160" t="s">
        <v>123</v>
      </c>
    </row>
    <row r="1314" spans="2:51" s="12" customFormat="1" ht="22.5" customHeight="1">
      <c r="B1314" s="164"/>
      <c r="D1314" s="155" t="s">
        <v>134</v>
      </c>
      <c r="E1314" s="165" t="s">
        <v>3</v>
      </c>
      <c r="F1314" s="166" t="s">
        <v>764</v>
      </c>
      <c r="H1314" s="167">
        <v>25.8</v>
      </c>
      <c r="L1314" s="157"/>
      <c r="M1314" s="161"/>
      <c r="N1314" s="162"/>
      <c r="O1314" s="162"/>
      <c r="P1314" s="162"/>
      <c r="Q1314" s="162"/>
      <c r="R1314" s="162"/>
      <c r="S1314" s="162"/>
      <c r="T1314" s="163"/>
      <c r="U1314" s="11"/>
      <c r="V1314" s="11"/>
      <c r="W1314" s="11"/>
      <c r="AT1314" s="165" t="s">
        <v>134</v>
      </c>
      <c r="AU1314" s="165" t="s">
        <v>78</v>
      </c>
      <c r="AV1314" s="12" t="s">
        <v>78</v>
      </c>
      <c r="AW1314" s="12" t="s">
        <v>35</v>
      </c>
      <c r="AX1314" s="12" t="s">
        <v>71</v>
      </c>
      <c r="AY1314" s="165" t="s">
        <v>123</v>
      </c>
    </row>
    <row r="1315" spans="2:51" s="13" customFormat="1" ht="22.5" customHeight="1">
      <c r="B1315" s="171"/>
      <c r="D1315" s="155" t="s">
        <v>134</v>
      </c>
      <c r="E1315" s="172" t="s">
        <v>3</v>
      </c>
      <c r="F1315" s="173" t="s">
        <v>138</v>
      </c>
      <c r="H1315" s="174">
        <v>25.8</v>
      </c>
      <c r="L1315" s="157"/>
      <c r="M1315" s="161"/>
      <c r="N1315" s="162"/>
      <c r="O1315" s="162"/>
      <c r="P1315" s="162"/>
      <c r="Q1315" s="162"/>
      <c r="R1315" s="162"/>
      <c r="S1315" s="162"/>
      <c r="T1315" s="163"/>
      <c r="U1315" s="11"/>
      <c r="V1315" s="11"/>
      <c r="W1315" s="11"/>
      <c r="AT1315" s="172" t="s">
        <v>134</v>
      </c>
      <c r="AU1315" s="172" t="s">
        <v>78</v>
      </c>
      <c r="AV1315" s="13" t="s">
        <v>81</v>
      </c>
      <c r="AW1315" s="13" t="s">
        <v>35</v>
      </c>
      <c r="AX1315" s="13" t="s">
        <v>71</v>
      </c>
      <c r="AY1315" s="172" t="s">
        <v>123</v>
      </c>
    </row>
    <row r="1316" spans="2:51" s="14" customFormat="1" ht="22.5" customHeight="1">
      <c r="B1316" s="178"/>
      <c r="D1316" s="186" t="s">
        <v>134</v>
      </c>
      <c r="E1316" s="187" t="s">
        <v>3</v>
      </c>
      <c r="F1316" s="188" t="s">
        <v>139</v>
      </c>
      <c r="H1316" s="189">
        <v>25.8</v>
      </c>
      <c r="L1316" s="157"/>
      <c r="M1316" s="161"/>
      <c r="N1316" s="162"/>
      <c r="O1316" s="162"/>
      <c r="P1316" s="162"/>
      <c r="Q1316" s="162"/>
      <c r="R1316" s="162"/>
      <c r="S1316" s="162"/>
      <c r="T1316" s="163"/>
      <c r="U1316" s="11"/>
      <c r="V1316" s="11"/>
      <c r="W1316" s="11"/>
      <c r="AT1316" s="185" t="s">
        <v>134</v>
      </c>
      <c r="AU1316" s="185" t="s">
        <v>78</v>
      </c>
      <c r="AV1316" s="14" t="s">
        <v>130</v>
      </c>
      <c r="AW1316" s="14" t="s">
        <v>35</v>
      </c>
      <c r="AX1316" s="14" t="s">
        <v>20</v>
      </c>
      <c r="AY1316" s="185" t="s">
        <v>123</v>
      </c>
    </row>
    <row r="1317" spans="2:65" s="1" customFormat="1" ht="22.5" customHeight="1">
      <c r="B1317" s="143"/>
      <c r="C1317" s="144" t="s">
        <v>765</v>
      </c>
      <c r="D1317" s="144" t="s">
        <v>125</v>
      </c>
      <c r="E1317" s="145" t="s">
        <v>766</v>
      </c>
      <c r="F1317" s="146" t="s">
        <v>767</v>
      </c>
      <c r="G1317" s="147" t="s">
        <v>182</v>
      </c>
      <c r="H1317" s="148">
        <v>2</v>
      </c>
      <c r="I1317" s="149"/>
      <c r="J1317" s="149"/>
      <c r="K1317" s="146" t="s">
        <v>129</v>
      </c>
      <c r="L1317" s="164"/>
      <c r="M1317" s="168"/>
      <c r="N1317" s="169"/>
      <c r="O1317" s="169"/>
      <c r="P1317" s="169"/>
      <c r="Q1317" s="169"/>
      <c r="R1317" s="169"/>
      <c r="S1317" s="169"/>
      <c r="T1317" s="170"/>
      <c r="U1317" s="12"/>
      <c r="V1317" s="12"/>
      <c r="W1317" s="12"/>
      <c r="AR1317" s="18" t="s">
        <v>306</v>
      </c>
      <c r="AT1317" s="18" t="s">
        <v>125</v>
      </c>
      <c r="AU1317" s="18" t="s">
        <v>78</v>
      </c>
      <c r="AY1317" s="18" t="s">
        <v>123</v>
      </c>
      <c r="BE1317" s="154">
        <f>IF(N1304="základní",J1317,0)</f>
        <v>0</v>
      </c>
      <c r="BF1317" s="154">
        <f>IF(N1304="snížená",J1317,0)</f>
        <v>0</v>
      </c>
      <c r="BG1317" s="154">
        <f>IF(N1304="zákl. přenesená",J1317,0)</f>
        <v>0</v>
      </c>
      <c r="BH1317" s="154">
        <f>IF(N1304="sníž. přenesená",J1317,0)</f>
        <v>0</v>
      </c>
      <c r="BI1317" s="154">
        <f>IF(N1304="nulová",J1317,0)</f>
        <v>0</v>
      </c>
      <c r="BJ1317" s="18" t="s">
        <v>20</v>
      </c>
      <c r="BK1317" s="154">
        <f>ROUND(I1317*H1317,2)</f>
        <v>0</v>
      </c>
      <c r="BL1317" s="18" t="s">
        <v>306</v>
      </c>
      <c r="BM1317" s="18" t="s">
        <v>768</v>
      </c>
    </row>
    <row r="1318" spans="2:47" s="1" customFormat="1" ht="30" customHeight="1">
      <c r="B1318" s="32"/>
      <c r="D1318" s="155" t="s">
        <v>132</v>
      </c>
      <c r="F1318" s="156" t="s">
        <v>769</v>
      </c>
      <c r="L1318" s="171"/>
      <c r="M1318" s="175"/>
      <c r="N1318" s="176"/>
      <c r="O1318" s="176"/>
      <c r="P1318" s="176"/>
      <c r="Q1318" s="176"/>
      <c r="R1318" s="176"/>
      <c r="S1318" s="176"/>
      <c r="T1318" s="177"/>
      <c r="U1318" s="13"/>
      <c r="V1318" s="13"/>
      <c r="W1318" s="13"/>
      <c r="AT1318" s="18" t="s">
        <v>132</v>
      </c>
      <c r="AU1318" s="18" t="s">
        <v>78</v>
      </c>
    </row>
    <row r="1319" spans="2:51" s="11" customFormat="1" ht="22.5" customHeight="1">
      <c r="B1319" s="157"/>
      <c r="D1319" s="155" t="s">
        <v>134</v>
      </c>
      <c r="E1319" s="158" t="s">
        <v>3</v>
      </c>
      <c r="F1319" s="159" t="s">
        <v>770</v>
      </c>
      <c r="H1319" s="160" t="s">
        <v>3</v>
      </c>
      <c r="L1319" s="178"/>
      <c r="M1319" s="182"/>
      <c r="N1319" s="183"/>
      <c r="O1319" s="183"/>
      <c r="P1319" s="183"/>
      <c r="Q1319" s="183"/>
      <c r="R1319" s="183"/>
      <c r="S1319" s="183"/>
      <c r="T1319" s="184"/>
      <c r="U1319" s="14"/>
      <c r="V1319" s="14"/>
      <c r="W1319" s="14"/>
      <c r="AT1319" s="160" t="s">
        <v>134</v>
      </c>
      <c r="AU1319" s="160" t="s">
        <v>78</v>
      </c>
      <c r="AV1319" s="11" t="s">
        <v>20</v>
      </c>
      <c r="AW1319" s="11" t="s">
        <v>35</v>
      </c>
      <c r="AX1319" s="11" t="s">
        <v>71</v>
      </c>
      <c r="AY1319" s="160" t="s">
        <v>123</v>
      </c>
    </row>
    <row r="1320" spans="2:51" s="11" customFormat="1" ht="22.5" customHeight="1">
      <c r="B1320" s="157"/>
      <c r="D1320" s="155" t="s">
        <v>134</v>
      </c>
      <c r="E1320" s="158" t="s">
        <v>3</v>
      </c>
      <c r="F1320" s="159" t="s">
        <v>156</v>
      </c>
      <c r="H1320" s="160" t="s">
        <v>3</v>
      </c>
      <c r="L1320" s="32"/>
      <c r="M1320" s="150" t="s">
        <v>3</v>
      </c>
      <c r="N1320" s="151" t="s">
        <v>42</v>
      </c>
      <c r="O1320" s="152">
        <v>0.251</v>
      </c>
      <c r="P1320" s="152">
        <f>O1320*H1333</f>
        <v>6.438149999999999</v>
      </c>
      <c r="Q1320" s="152">
        <v>0.00296</v>
      </c>
      <c r="R1320" s="152">
        <f>Q1320*H1333</f>
        <v>0.07592399999999999</v>
      </c>
      <c r="S1320" s="152">
        <v>0</v>
      </c>
      <c r="T1320" s="153">
        <f>S1320*H1333</f>
        <v>0</v>
      </c>
      <c r="U1320" s="1"/>
      <c r="V1320" s="1"/>
      <c r="W1320" s="1"/>
      <c r="AT1320" s="160" t="s">
        <v>134</v>
      </c>
      <c r="AU1320" s="160" t="s">
        <v>78</v>
      </c>
      <c r="AV1320" s="11" t="s">
        <v>20</v>
      </c>
      <c r="AW1320" s="11" t="s">
        <v>35</v>
      </c>
      <c r="AX1320" s="11" t="s">
        <v>71</v>
      </c>
      <c r="AY1320" s="160" t="s">
        <v>123</v>
      </c>
    </row>
    <row r="1321" spans="2:51" s="11" customFormat="1" ht="22.5" customHeight="1">
      <c r="B1321" s="157"/>
      <c r="D1321" s="155" t="s">
        <v>134</v>
      </c>
      <c r="E1321" s="158" t="s">
        <v>3</v>
      </c>
      <c r="F1321" s="159" t="s">
        <v>763</v>
      </c>
      <c r="H1321" s="160" t="s">
        <v>3</v>
      </c>
      <c r="L1321" s="32"/>
      <c r="M1321" s="61"/>
      <c r="N1321" s="33"/>
      <c r="O1321" s="33"/>
      <c r="P1321" s="33"/>
      <c r="Q1321" s="33"/>
      <c r="R1321" s="33"/>
      <c r="S1321" s="33"/>
      <c r="T1321" s="62"/>
      <c r="U1321" s="1"/>
      <c r="V1321" s="1"/>
      <c r="W1321" s="1"/>
      <c r="AT1321" s="160" t="s">
        <v>134</v>
      </c>
      <c r="AU1321" s="160" t="s">
        <v>78</v>
      </c>
      <c r="AV1321" s="11" t="s">
        <v>20</v>
      </c>
      <c r="AW1321" s="11" t="s">
        <v>35</v>
      </c>
      <c r="AX1321" s="11" t="s">
        <v>71</v>
      </c>
      <c r="AY1321" s="160" t="s">
        <v>123</v>
      </c>
    </row>
    <row r="1322" spans="2:51" s="12" customFormat="1" ht="22.5" customHeight="1">
      <c r="B1322" s="164"/>
      <c r="D1322" s="155" t="s">
        <v>134</v>
      </c>
      <c r="E1322" s="165" t="s">
        <v>3</v>
      </c>
      <c r="F1322" s="166" t="s">
        <v>771</v>
      </c>
      <c r="H1322" s="167">
        <v>2</v>
      </c>
      <c r="L1322" s="157"/>
      <c r="M1322" s="161"/>
      <c r="N1322" s="162"/>
      <c r="O1322" s="162"/>
      <c r="P1322" s="162"/>
      <c r="Q1322" s="162"/>
      <c r="R1322" s="162"/>
      <c r="S1322" s="162"/>
      <c r="T1322" s="163"/>
      <c r="U1322" s="11"/>
      <c r="V1322" s="11"/>
      <c r="W1322" s="11"/>
      <c r="AT1322" s="165" t="s">
        <v>134</v>
      </c>
      <c r="AU1322" s="165" t="s">
        <v>78</v>
      </c>
      <c r="AV1322" s="12" t="s">
        <v>78</v>
      </c>
      <c r="AW1322" s="12" t="s">
        <v>35</v>
      </c>
      <c r="AX1322" s="12" t="s">
        <v>71</v>
      </c>
      <c r="AY1322" s="165" t="s">
        <v>123</v>
      </c>
    </row>
    <row r="1323" spans="2:51" s="13" customFormat="1" ht="22.5" customHeight="1">
      <c r="B1323" s="171"/>
      <c r="D1323" s="155" t="s">
        <v>134</v>
      </c>
      <c r="E1323" s="172" t="s">
        <v>3</v>
      </c>
      <c r="F1323" s="173" t="s">
        <v>138</v>
      </c>
      <c r="H1323" s="174">
        <v>2</v>
      </c>
      <c r="L1323" s="157"/>
      <c r="M1323" s="161"/>
      <c r="N1323" s="162"/>
      <c r="O1323" s="162"/>
      <c r="P1323" s="162"/>
      <c r="Q1323" s="162"/>
      <c r="R1323" s="162"/>
      <c r="S1323" s="162"/>
      <c r="T1323" s="163"/>
      <c r="U1323" s="11"/>
      <c r="V1323" s="11"/>
      <c r="W1323" s="11"/>
      <c r="AT1323" s="172" t="s">
        <v>134</v>
      </c>
      <c r="AU1323" s="172" t="s">
        <v>78</v>
      </c>
      <c r="AV1323" s="13" t="s">
        <v>81</v>
      </c>
      <c r="AW1323" s="13" t="s">
        <v>35</v>
      </c>
      <c r="AX1323" s="13" t="s">
        <v>71</v>
      </c>
      <c r="AY1323" s="172" t="s">
        <v>123</v>
      </c>
    </row>
    <row r="1324" spans="2:51" s="14" customFormat="1" ht="22.5" customHeight="1">
      <c r="B1324" s="178"/>
      <c r="D1324" s="186" t="s">
        <v>134</v>
      </c>
      <c r="E1324" s="187" t="s">
        <v>3</v>
      </c>
      <c r="F1324" s="188" t="s">
        <v>139</v>
      </c>
      <c r="H1324" s="189">
        <v>2</v>
      </c>
      <c r="L1324" s="157"/>
      <c r="M1324" s="161"/>
      <c r="N1324" s="162"/>
      <c r="O1324" s="162"/>
      <c r="P1324" s="162"/>
      <c r="Q1324" s="162"/>
      <c r="R1324" s="162"/>
      <c r="S1324" s="162"/>
      <c r="T1324" s="163"/>
      <c r="U1324" s="11"/>
      <c r="V1324" s="11"/>
      <c r="W1324" s="11"/>
      <c r="AT1324" s="185" t="s">
        <v>134</v>
      </c>
      <c r="AU1324" s="185" t="s">
        <v>78</v>
      </c>
      <c r="AV1324" s="14" t="s">
        <v>130</v>
      </c>
      <c r="AW1324" s="14" t="s">
        <v>35</v>
      </c>
      <c r="AX1324" s="14" t="s">
        <v>20</v>
      </c>
      <c r="AY1324" s="185" t="s">
        <v>123</v>
      </c>
    </row>
    <row r="1325" spans="2:65" s="1" customFormat="1" ht="22.5" customHeight="1">
      <c r="B1325" s="143"/>
      <c r="C1325" s="144" t="s">
        <v>772</v>
      </c>
      <c r="D1325" s="144" t="s">
        <v>125</v>
      </c>
      <c r="E1325" s="145" t="s">
        <v>773</v>
      </c>
      <c r="F1325" s="146" t="s">
        <v>774</v>
      </c>
      <c r="G1325" s="147" t="s">
        <v>182</v>
      </c>
      <c r="H1325" s="148">
        <v>55</v>
      </c>
      <c r="I1325" s="149"/>
      <c r="J1325" s="149"/>
      <c r="K1325" s="146" t="s">
        <v>129</v>
      </c>
      <c r="L1325" s="164"/>
      <c r="M1325" s="168"/>
      <c r="N1325" s="169"/>
      <c r="O1325" s="169"/>
      <c r="P1325" s="169"/>
      <c r="Q1325" s="169"/>
      <c r="R1325" s="169"/>
      <c r="S1325" s="169"/>
      <c r="T1325" s="170"/>
      <c r="U1325" s="12"/>
      <c r="V1325" s="12"/>
      <c r="W1325" s="12"/>
      <c r="AR1325" s="18" t="s">
        <v>306</v>
      </c>
      <c r="AT1325" s="18" t="s">
        <v>125</v>
      </c>
      <c r="AU1325" s="18" t="s">
        <v>78</v>
      </c>
      <c r="AY1325" s="18" t="s">
        <v>123</v>
      </c>
      <c r="BE1325" s="154">
        <f>IF(N1312="základní",J1325,0)</f>
        <v>0</v>
      </c>
      <c r="BF1325" s="154">
        <f>IF(N1312="snížená",J1325,0)</f>
        <v>0</v>
      </c>
      <c r="BG1325" s="154">
        <f>IF(N1312="zákl. přenesená",J1325,0)</f>
        <v>0</v>
      </c>
      <c r="BH1325" s="154">
        <f>IF(N1312="sníž. přenesená",J1325,0)</f>
        <v>0</v>
      </c>
      <c r="BI1325" s="154">
        <f>IF(N1312="nulová",J1325,0)</f>
        <v>0</v>
      </c>
      <c r="BJ1325" s="18" t="s">
        <v>20</v>
      </c>
      <c r="BK1325" s="154">
        <f>ROUND(I1325*H1325,2)</f>
        <v>0</v>
      </c>
      <c r="BL1325" s="18" t="s">
        <v>306</v>
      </c>
      <c r="BM1325" s="18" t="s">
        <v>775</v>
      </c>
    </row>
    <row r="1326" spans="2:47" s="1" customFormat="1" ht="30" customHeight="1">
      <c r="B1326" s="32"/>
      <c r="D1326" s="155" t="s">
        <v>132</v>
      </c>
      <c r="F1326" s="156" t="s">
        <v>776</v>
      </c>
      <c r="L1326" s="171"/>
      <c r="M1326" s="175"/>
      <c r="N1326" s="176"/>
      <c r="O1326" s="176"/>
      <c r="P1326" s="176"/>
      <c r="Q1326" s="176"/>
      <c r="R1326" s="176"/>
      <c r="S1326" s="176"/>
      <c r="T1326" s="177"/>
      <c r="U1326" s="13"/>
      <c r="V1326" s="13"/>
      <c r="W1326" s="13"/>
      <c r="AT1326" s="18" t="s">
        <v>132</v>
      </c>
      <c r="AU1326" s="18" t="s">
        <v>78</v>
      </c>
    </row>
    <row r="1327" spans="2:51" s="11" customFormat="1" ht="22.5" customHeight="1">
      <c r="B1327" s="157"/>
      <c r="D1327" s="155" t="s">
        <v>134</v>
      </c>
      <c r="E1327" s="158" t="s">
        <v>3</v>
      </c>
      <c r="F1327" s="159" t="s">
        <v>770</v>
      </c>
      <c r="H1327" s="160" t="s">
        <v>3</v>
      </c>
      <c r="L1327" s="178"/>
      <c r="M1327" s="182"/>
      <c r="N1327" s="183"/>
      <c r="O1327" s="183"/>
      <c r="P1327" s="183"/>
      <c r="Q1327" s="183"/>
      <c r="R1327" s="183"/>
      <c r="S1327" s="183"/>
      <c r="T1327" s="184"/>
      <c r="U1327" s="14"/>
      <c r="V1327" s="14"/>
      <c r="W1327" s="14"/>
      <c r="AT1327" s="160" t="s">
        <v>134</v>
      </c>
      <c r="AU1327" s="160" t="s">
        <v>78</v>
      </c>
      <c r="AV1327" s="11" t="s">
        <v>20</v>
      </c>
      <c r="AW1327" s="11" t="s">
        <v>35</v>
      </c>
      <c r="AX1327" s="11" t="s">
        <v>71</v>
      </c>
      <c r="AY1327" s="160" t="s">
        <v>123</v>
      </c>
    </row>
    <row r="1328" spans="2:51" s="11" customFormat="1" ht="22.5" customHeight="1">
      <c r="B1328" s="157"/>
      <c r="D1328" s="155" t="s">
        <v>134</v>
      </c>
      <c r="E1328" s="158" t="s">
        <v>3</v>
      </c>
      <c r="F1328" s="159" t="s">
        <v>156</v>
      </c>
      <c r="H1328" s="160" t="s">
        <v>3</v>
      </c>
      <c r="L1328" s="32"/>
      <c r="M1328" s="150" t="s">
        <v>3</v>
      </c>
      <c r="N1328" s="151" t="s">
        <v>42</v>
      </c>
      <c r="O1328" s="152">
        <v>0.298</v>
      </c>
      <c r="P1328" s="152">
        <f>O1328*H1341</f>
        <v>16.39</v>
      </c>
      <c r="Q1328" s="152">
        <v>0.00538</v>
      </c>
      <c r="R1328" s="152">
        <f>Q1328*H1341</f>
        <v>0.2959</v>
      </c>
      <c r="S1328" s="152">
        <v>0</v>
      </c>
      <c r="T1328" s="153">
        <f>S1328*H1341</f>
        <v>0</v>
      </c>
      <c r="U1328" s="1"/>
      <c r="V1328" s="1"/>
      <c r="W1328" s="1"/>
      <c r="AT1328" s="160" t="s">
        <v>134</v>
      </c>
      <c r="AU1328" s="160" t="s">
        <v>78</v>
      </c>
      <c r="AV1328" s="11" t="s">
        <v>20</v>
      </c>
      <c r="AW1328" s="11" t="s">
        <v>35</v>
      </c>
      <c r="AX1328" s="11" t="s">
        <v>71</v>
      </c>
      <c r="AY1328" s="160" t="s">
        <v>123</v>
      </c>
    </row>
    <row r="1329" spans="2:51" s="11" customFormat="1" ht="22.5" customHeight="1">
      <c r="B1329" s="157"/>
      <c r="D1329" s="155" t="s">
        <v>134</v>
      </c>
      <c r="E1329" s="158" t="s">
        <v>3</v>
      </c>
      <c r="F1329" s="159" t="s">
        <v>777</v>
      </c>
      <c r="H1329" s="160" t="s">
        <v>3</v>
      </c>
      <c r="L1329" s="32"/>
      <c r="M1329" s="61"/>
      <c r="N1329" s="33"/>
      <c r="O1329" s="33"/>
      <c r="P1329" s="33"/>
      <c r="Q1329" s="33"/>
      <c r="R1329" s="33"/>
      <c r="S1329" s="33"/>
      <c r="T1329" s="62"/>
      <c r="U1329" s="1"/>
      <c r="V1329" s="1"/>
      <c r="W1329" s="1"/>
      <c r="AT1329" s="160" t="s">
        <v>134</v>
      </c>
      <c r="AU1329" s="160" t="s">
        <v>78</v>
      </c>
      <c r="AV1329" s="11" t="s">
        <v>20</v>
      </c>
      <c r="AW1329" s="11" t="s">
        <v>35</v>
      </c>
      <c r="AX1329" s="11" t="s">
        <v>71</v>
      </c>
      <c r="AY1329" s="160" t="s">
        <v>123</v>
      </c>
    </row>
    <row r="1330" spans="2:51" s="12" customFormat="1" ht="22.5" customHeight="1">
      <c r="B1330" s="164"/>
      <c r="D1330" s="155" t="s">
        <v>134</v>
      </c>
      <c r="E1330" s="165" t="s">
        <v>3</v>
      </c>
      <c r="F1330" s="166" t="s">
        <v>646</v>
      </c>
      <c r="H1330" s="167">
        <v>55</v>
      </c>
      <c r="L1330" s="157"/>
      <c r="M1330" s="161"/>
      <c r="N1330" s="162"/>
      <c r="O1330" s="162"/>
      <c r="P1330" s="162"/>
      <c r="Q1330" s="162"/>
      <c r="R1330" s="162"/>
      <c r="S1330" s="162"/>
      <c r="T1330" s="163"/>
      <c r="U1330" s="11"/>
      <c r="V1330" s="11"/>
      <c r="W1330" s="11"/>
      <c r="AT1330" s="165" t="s">
        <v>134</v>
      </c>
      <c r="AU1330" s="165" t="s">
        <v>78</v>
      </c>
      <c r="AV1330" s="12" t="s">
        <v>78</v>
      </c>
      <c r="AW1330" s="12" t="s">
        <v>35</v>
      </c>
      <c r="AX1330" s="12" t="s">
        <v>71</v>
      </c>
      <c r="AY1330" s="165" t="s">
        <v>123</v>
      </c>
    </row>
    <row r="1331" spans="2:51" s="13" customFormat="1" ht="22.5" customHeight="1">
      <c r="B1331" s="171"/>
      <c r="D1331" s="155" t="s">
        <v>134</v>
      </c>
      <c r="E1331" s="172" t="s">
        <v>3</v>
      </c>
      <c r="F1331" s="173" t="s">
        <v>138</v>
      </c>
      <c r="H1331" s="174">
        <v>55</v>
      </c>
      <c r="L1331" s="157"/>
      <c r="M1331" s="161"/>
      <c r="N1331" s="162"/>
      <c r="O1331" s="162"/>
      <c r="P1331" s="162"/>
      <c r="Q1331" s="162"/>
      <c r="R1331" s="162"/>
      <c r="S1331" s="162"/>
      <c r="T1331" s="163"/>
      <c r="U1331" s="11"/>
      <c r="V1331" s="11"/>
      <c r="W1331" s="11"/>
      <c r="AT1331" s="172" t="s">
        <v>134</v>
      </c>
      <c r="AU1331" s="172" t="s">
        <v>78</v>
      </c>
      <c r="AV1331" s="13" t="s">
        <v>81</v>
      </c>
      <c r="AW1331" s="13" t="s">
        <v>35</v>
      </c>
      <c r="AX1331" s="13" t="s">
        <v>71</v>
      </c>
      <c r="AY1331" s="172" t="s">
        <v>123</v>
      </c>
    </row>
    <row r="1332" spans="2:51" s="14" customFormat="1" ht="22.5" customHeight="1">
      <c r="B1332" s="178"/>
      <c r="D1332" s="186" t="s">
        <v>134</v>
      </c>
      <c r="E1332" s="187" t="s">
        <v>3</v>
      </c>
      <c r="F1332" s="188" t="s">
        <v>139</v>
      </c>
      <c r="H1332" s="189">
        <v>55</v>
      </c>
      <c r="L1332" s="157"/>
      <c r="M1332" s="161"/>
      <c r="N1332" s="162"/>
      <c r="O1332" s="162"/>
      <c r="P1332" s="162"/>
      <c r="Q1332" s="162"/>
      <c r="R1332" s="162"/>
      <c r="S1332" s="162"/>
      <c r="T1332" s="163"/>
      <c r="U1332" s="11"/>
      <c r="V1332" s="11"/>
      <c r="W1332" s="11"/>
      <c r="AT1332" s="185" t="s">
        <v>134</v>
      </c>
      <c r="AU1332" s="185" t="s">
        <v>78</v>
      </c>
      <c r="AV1332" s="14" t="s">
        <v>130</v>
      </c>
      <c r="AW1332" s="14" t="s">
        <v>35</v>
      </c>
      <c r="AX1332" s="14" t="s">
        <v>20</v>
      </c>
      <c r="AY1332" s="185" t="s">
        <v>123</v>
      </c>
    </row>
    <row r="1333" spans="2:65" s="1" customFormat="1" ht="22.5" customHeight="1">
      <c r="B1333" s="143"/>
      <c r="C1333" s="144" t="s">
        <v>778</v>
      </c>
      <c r="D1333" s="144" t="s">
        <v>125</v>
      </c>
      <c r="E1333" s="145" t="s">
        <v>779</v>
      </c>
      <c r="F1333" s="146" t="s">
        <v>780</v>
      </c>
      <c r="G1333" s="147" t="s">
        <v>182</v>
      </c>
      <c r="H1333" s="148">
        <v>25.65</v>
      </c>
      <c r="I1333" s="149"/>
      <c r="J1333" s="149"/>
      <c r="K1333" s="146" t="s">
        <v>129</v>
      </c>
      <c r="L1333" s="164"/>
      <c r="M1333" s="168"/>
      <c r="N1333" s="169"/>
      <c r="O1333" s="169"/>
      <c r="P1333" s="169"/>
      <c r="Q1333" s="169"/>
      <c r="R1333" s="169"/>
      <c r="S1333" s="169"/>
      <c r="T1333" s="170"/>
      <c r="U1333" s="12"/>
      <c r="V1333" s="12"/>
      <c r="W1333" s="12"/>
      <c r="AR1333" s="18" t="s">
        <v>306</v>
      </c>
      <c r="AT1333" s="18" t="s">
        <v>125</v>
      </c>
      <c r="AU1333" s="18" t="s">
        <v>78</v>
      </c>
      <c r="AY1333" s="18" t="s">
        <v>123</v>
      </c>
      <c r="BE1333" s="154">
        <f>IF(N1320="základní",J1333,0)</f>
        <v>0</v>
      </c>
      <c r="BF1333" s="154">
        <f>IF(N1320="snížená",J1333,0)</f>
        <v>0</v>
      </c>
      <c r="BG1333" s="154">
        <f>IF(N1320="zákl. přenesená",J1333,0)</f>
        <v>0</v>
      </c>
      <c r="BH1333" s="154">
        <f>IF(N1320="sníž. přenesená",J1333,0)</f>
        <v>0</v>
      </c>
      <c r="BI1333" s="154">
        <f>IF(N1320="nulová",J1333,0)</f>
        <v>0</v>
      </c>
      <c r="BJ1333" s="18" t="s">
        <v>20</v>
      </c>
      <c r="BK1333" s="154">
        <f>ROUND(I1333*H1333,2)</f>
        <v>0</v>
      </c>
      <c r="BL1333" s="18" t="s">
        <v>306</v>
      </c>
      <c r="BM1333" s="18" t="s">
        <v>781</v>
      </c>
    </row>
    <row r="1334" spans="2:47" s="1" customFormat="1" ht="30" customHeight="1">
      <c r="B1334" s="32"/>
      <c r="D1334" s="155" t="s">
        <v>132</v>
      </c>
      <c r="F1334" s="156" t="s">
        <v>782</v>
      </c>
      <c r="L1334" s="171"/>
      <c r="M1334" s="175"/>
      <c r="N1334" s="176"/>
      <c r="O1334" s="176"/>
      <c r="P1334" s="176"/>
      <c r="Q1334" s="176"/>
      <c r="R1334" s="176"/>
      <c r="S1334" s="176"/>
      <c r="T1334" s="177"/>
      <c r="U1334" s="13"/>
      <c r="V1334" s="13"/>
      <c r="W1334" s="13"/>
      <c r="AT1334" s="18" t="s">
        <v>132</v>
      </c>
      <c r="AU1334" s="18" t="s">
        <v>78</v>
      </c>
    </row>
    <row r="1335" spans="2:51" s="11" customFormat="1" ht="22.5" customHeight="1">
      <c r="B1335" s="157"/>
      <c r="D1335" s="155" t="s">
        <v>134</v>
      </c>
      <c r="E1335" s="158" t="s">
        <v>3</v>
      </c>
      <c r="F1335" s="159" t="s">
        <v>783</v>
      </c>
      <c r="H1335" s="160" t="s">
        <v>3</v>
      </c>
      <c r="L1335" s="178"/>
      <c r="M1335" s="182"/>
      <c r="N1335" s="183"/>
      <c r="O1335" s="183"/>
      <c r="P1335" s="183"/>
      <c r="Q1335" s="183"/>
      <c r="R1335" s="183"/>
      <c r="S1335" s="183"/>
      <c r="T1335" s="184"/>
      <c r="U1335" s="14"/>
      <c r="V1335" s="14"/>
      <c r="W1335" s="14"/>
      <c r="AT1335" s="160" t="s">
        <v>134</v>
      </c>
      <c r="AU1335" s="160" t="s">
        <v>78</v>
      </c>
      <c r="AV1335" s="11" t="s">
        <v>20</v>
      </c>
      <c r="AW1335" s="11" t="s">
        <v>35</v>
      </c>
      <c r="AX1335" s="11" t="s">
        <v>71</v>
      </c>
      <c r="AY1335" s="160" t="s">
        <v>123</v>
      </c>
    </row>
    <row r="1336" spans="2:51" s="11" customFormat="1" ht="22.5" customHeight="1">
      <c r="B1336" s="157"/>
      <c r="D1336" s="155" t="s">
        <v>134</v>
      </c>
      <c r="E1336" s="158" t="s">
        <v>3</v>
      </c>
      <c r="F1336" s="159" t="s">
        <v>156</v>
      </c>
      <c r="H1336" s="160" t="s">
        <v>3</v>
      </c>
      <c r="L1336" s="32"/>
      <c r="M1336" s="150" t="s">
        <v>3</v>
      </c>
      <c r="N1336" s="151" t="s">
        <v>42</v>
      </c>
      <c r="O1336" s="152">
        <v>0.413</v>
      </c>
      <c r="P1336" s="152">
        <f>O1336*H1349</f>
        <v>36.385299999999994</v>
      </c>
      <c r="Q1336" s="152">
        <v>0.00213</v>
      </c>
      <c r="R1336" s="152">
        <f>Q1336*H1349</f>
        <v>0.187653</v>
      </c>
      <c r="S1336" s="152">
        <v>0</v>
      </c>
      <c r="T1336" s="153">
        <f>S1336*H1349</f>
        <v>0</v>
      </c>
      <c r="U1336" s="1"/>
      <c r="V1336" s="1"/>
      <c r="W1336" s="1"/>
      <c r="AT1336" s="160" t="s">
        <v>134</v>
      </c>
      <c r="AU1336" s="160" t="s">
        <v>78</v>
      </c>
      <c r="AV1336" s="11" t="s">
        <v>20</v>
      </c>
      <c r="AW1336" s="11" t="s">
        <v>35</v>
      </c>
      <c r="AX1336" s="11" t="s">
        <v>71</v>
      </c>
      <c r="AY1336" s="160" t="s">
        <v>123</v>
      </c>
    </row>
    <row r="1337" spans="2:51" s="11" customFormat="1" ht="22.5" customHeight="1">
      <c r="B1337" s="157"/>
      <c r="D1337" s="155" t="s">
        <v>134</v>
      </c>
      <c r="E1337" s="158" t="s">
        <v>3</v>
      </c>
      <c r="F1337" s="159" t="s">
        <v>763</v>
      </c>
      <c r="H1337" s="160" t="s">
        <v>3</v>
      </c>
      <c r="L1337" s="32"/>
      <c r="M1337" s="61"/>
      <c r="N1337" s="33"/>
      <c r="O1337" s="33"/>
      <c r="P1337" s="33"/>
      <c r="Q1337" s="33"/>
      <c r="R1337" s="33"/>
      <c r="S1337" s="33"/>
      <c r="T1337" s="62"/>
      <c r="U1337" s="1"/>
      <c r="V1337" s="1"/>
      <c r="W1337" s="1"/>
      <c r="AT1337" s="160" t="s">
        <v>134</v>
      </c>
      <c r="AU1337" s="160" t="s">
        <v>78</v>
      </c>
      <c r="AV1337" s="11" t="s">
        <v>20</v>
      </c>
      <c r="AW1337" s="11" t="s">
        <v>35</v>
      </c>
      <c r="AX1337" s="11" t="s">
        <v>71</v>
      </c>
      <c r="AY1337" s="160" t="s">
        <v>123</v>
      </c>
    </row>
    <row r="1338" spans="2:51" s="12" customFormat="1" ht="22.5" customHeight="1">
      <c r="B1338" s="164"/>
      <c r="D1338" s="155" t="s">
        <v>134</v>
      </c>
      <c r="E1338" s="165" t="s">
        <v>3</v>
      </c>
      <c r="F1338" s="166" t="s">
        <v>734</v>
      </c>
      <c r="H1338" s="167">
        <v>25.65</v>
      </c>
      <c r="L1338" s="157"/>
      <c r="M1338" s="161"/>
      <c r="N1338" s="162"/>
      <c r="O1338" s="162"/>
      <c r="P1338" s="162"/>
      <c r="Q1338" s="162"/>
      <c r="R1338" s="162"/>
      <c r="S1338" s="162"/>
      <c r="T1338" s="163"/>
      <c r="U1338" s="11"/>
      <c r="V1338" s="11"/>
      <c r="W1338" s="11"/>
      <c r="AT1338" s="165" t="s">
        <v>134</v>
      </c>
      <c r="AU1338" s="165" t="s">
        <v>78</v>
      </c>
      <c r="AV1338" s="12" t="s">
        <v>78</v>
      </c>
      <c r="AW1338" s="12" t="s">
        <v>35</v>
      </c>
      <c r="AX1338" s="12" t="s">
        <v>71</v>
      </c>
      <c r="AY1338" s="165" t="s">
        <v>123</v>
      </c>
    </row>
    <row r="1339" spans="2:51" s="13" customFormat="1" ht="22.5" customHeight="1">
      <c r="B1339" s="171"/>
      <c r="D1339" s="155" t="s">
        <v>134</v>
      </c>
      <c r="E1339" s="172" t="s">
        <v>3</v>
      </c>
      <c r="F1339" s="173" t="s">
        <v>138</v>
      </c>
      <c r="H1339" s="174">
        <v>25.65</v>
      </c>
      <c r="L1339" s="157"/>
      <c r="M1339" s="161"/>
      <c r="N1339" s="162"/>
      <c r="O1339" s="162"/>
      <c r="P1339" s="162"/>
      <c r="Q1339" s="162"/>
      <c r="R1339" s="162"/>
      <c r="S1339" s="162"/>
      <c r="T1339" s="163"/>
      <c r="U1339" s="11"/>
      <c r="V1339" s="11"/>
      <c r="W1339" s="11"/>
      <c r="AT1339" s="172" t="s">
        <v>134</v>
      </c>
      <c r="AU1339" s="172" t="s">
        <v>78</v>
      </c>
      <c r="AV1339" s="13" t="s">
        <v>81</v>
      </c>
      <c r="AW1339" s="13" t="s">
        <v>35</v>
      </c>
      <c r="AX1339" s="13" t="s">
        <v>71</v>
      </c>
      <c r="AY1339" s="172" t="s">
        <v>123</v>
      </c>
    </row>
    <row r="1340" spans="2:51" s="14" customFormat="1" ht="22.5" customHeight="1">
      <c r="B1340" s="178"/>
      <c r="D1340" s="186" t="s">
        <v>134</v>
      </c>
      <c r="E1340" s="187" t="s">
        <v>3</v>
      </c>
      <c r="F1340" s="188" t="s">
        <v>139</v>
      </c>
      <c r="H1340" s="189">
        <v>25.65</v>
      </c>
      <c r="L1340" s="157"/>
      <c r="M1340" s="161"/>
      <c r="N1340" s="162"/>
      <c r="O1340" s="162"/>
      <c r="P1340" s="162"/>
      <c r="Q1340" s="162"/>
      <c r="R1340" s="162"/>
      <c r="S1340" s="162"/>
      <c r="T1340" s="163"/>
      <c r="U1340" s="11"/>
      <c r="V1340" s="11"/>
      <c r="W1340" s="11"/>
      <c r="AT1340" s="185" t="s">
        <v>134</v>
      </c>
      <c r="AU1340" s="185" t="s">
        <v>78</v>
      </c>
      <c r="AV1340" s="14" t="s">
        <v>130</v>
      </c>
      <c r="AW1340" s="14" t="s">
        <v>35</v>
      </c>
      <c r="AX1340" s="14" t="s">
        <v>20</v>
      </c>
      <c r="AY1340" s="185" t="s">
        <v>123</v>
      </c>
    </row>
    <row r="1341" spans="2:65" s="1" customFormat="1" ht="22.5" customHeight="1">
      <c r="B1341" s="143"/>
      <c r="C1341" s="144" t="s">
        <v>784</v>
      </c>
      <c r="D1341" s="144" t="s">
        <v>125</v>
      </c>
      <c r="E1341" s="145" t="s">
        <v>785</v>
      </c>
      <c r="F1341" s="146" t="s">
        <v>786</v>
      </c>
      <c r="G1341" s="147" t="s">
        <v>182</v>
      </c>
      <c r="H1341" s="148">
        <v>55</v>
      </c>
      <c r="I1341" s="149"/>
      <c r="J1341" s="149"/>
      <c r="K1341" s="146" t="s">
        <v>129</v>
      </c>
      <c r="L1341" s="164"/>
      <c r="M1341" s="168"/>
      <c r="N1341" s="169"/>
      <c r="O1341" s="169"/>
      <c r="P1341" s="169"/>
      <c r="Q1341" s="169"/>
      <c r="R1341" s="169"/>
      <c r="S1341" s="169"/>
      <c r="T1341" s="170"/>
      <c r="U1341" s="12"/>
      <c r="V1341" s="12"/>
      <c r="W1341" s="12"/>
      <c r="AR1341" s="18" t="s">
        <v>306</v>
      </c>
      <c r="AT1341" s="18" t="s">
        <v>125</v>
      </c>
      <c r="AU1341" s="18" t="s">
        <v>78</v>
      </c>
      <c r="AY1341" s="18" t="s">
        <v>123</v>
      </c>
      <c r="BE1341" s="154">
        <f>IF(N1328="základní",J1341,0)</f>
        <v>0</v>
      </c>
      <c r="BF1341" s="154">
        <f>IF(N1328="snížená",J1341,0)</f>
        <v>0</v>
      </c>
      <c r="BG1341" s="154">
        <f>IF(N1328="zákl. přenesená",J1341,0)</f>
        <v>0</v>
      </c>
      <c r="BH1341" s="154">
        <f>IF(N1328="sníž. přenesená",J1341,0)</f>
        <v>0</v>
      </c>
      <c r="BI1341" s="154">
        <f>IF(N1328="nulová",J1341,0)</f>
        <v>0</v>
      </c>
      <c r="BJ1341" s="18" t="s">
        <v>20</v>
      </c>
      <c r="BK1341" s="154">
        <f>ROUND(I1341*H1341,2)</f>
        <v>0</v>
      </c>
      <c r="BL1341" s="18" t="s">
        <v>306</v>
      </c>
      <c r="BM1341" s="18" t="s">
        <v>787</v>
      </c>
    </row>
    <row r="1342" spans="2:47" s="1" customFormat="1" ht="30" customHeight="1">
      <c r="B1342" s="32"/>
      <c r="D1342" s="155" t="s">
        <v>132</v>
      </c>
      <c r="F1342" s="156" t="s">
        <v>788</v>
      </c>
      <c r="L1342" s="164"/>
      <c r="M1342" s="168"/>
      <c r="N1342" s="169"/>
      <c r="O1342" s="169"/>
      <c r="P1342" s="169"/>
      <c r="Q1342" s="169"/>
      <c r="R1342" s="169"/>
      <c r="S1342" s="169"/>
      <c r="T1342" s="170"/>
      <c r="U1342" s="12"/>
      <c r="V1342" s="12"/>
      <c r="W1342" s="12"/>
      <c r="AT1342" s="18" t="s">
        <v>132</v>
      </c>
      <c r="AU1342" s="18" t="s">
        <v>78</v>
      </c>
    </row>
    <row r="1343" spans="2:51" s="11" customFormat="1" ht="22.5" customHeight="1">
      <c r="B1343" s="157"/>
      <c r="D1343" s="155" t="s">
        <v>134</v>
      </c>
      <c r="E1343" s="158" t="s">
        <v>3</v>
      </c>
      <c r="F1343" s="159" t="s">
        <v>789</v>
      </c>
      <c r="H1343" s="160" t="s">
        <v>3</v>
      </c>
      <c r="L1343" s="164"/>
      <c r="M1343" s="168"/>
      <c r="N1343" s="169"/>
      <c r="O1343" s="169"/>
      <c r="P1343" s="169"/>
      <c r="Q1343" s="169"/>
      <c r="R1343" s="169"/>
      <c r="S1343" s="169"/>
      <c r="T1343" s="170"/>
      <c r="U1343" s="12"/>
      <c r="V1343" s="12"/>
      <c r="W1343" s="12"/>
      <c r="AT1343" s="160" t="s">
        <v>134</v>
      </c>
      <c r="AU1343" s="160" t="s">
        <v>78</v>
      </c>
      <c r="AV1343" s="11" t="s">
        <v>20</v>
      </c>
      <c r="AW1343" s="11" t="s">
        <v>35</v>
      </c>
      <c r="AX1343" s="11" t="s">
        <v>71</v>
      </c>
      <c r="AY1343" s="160" t="s">
        <v>123</v>
      </c>
    </row>
    <row r="1344" spans="2:51" s="11" customFormat="1" ht="22.5" customHeight="1">
      <c r="B1344" s="157"/>
      <c r="D1344" s="155" t="s">
        <v>134</v>
      </c>
      <c r="E1344" s="158" t="s">
        <v>3</v>
      </c>
      <c r="F1344" s="159" t="s">
        <v>156</v>
      </c>
      <c r="H1344" s="160" t="s">
        <v>3</v>
      </c>
      <c r="L1344" s="164"/>
      <c r="M1344" s="168"/>
      <c r="N1344" s="169"/>
      <c r="O1344" s="169"/>
      <c r="P1344" s="169"/>
      <c r="Q1344" s="169"/>
      <c r="R1344" s="169"/>
      <c r="S1344" s="169"/>
      <c r="T1344" s="170"/>
      <c r="U1344" s="12"/>
      <c r="V1344" s="12"/>
      <c r="W1344" s="12"/>
      <c r="AT1344" s="160" t="s">
        <v>134</v>
      </c>
      <c r="AU1344" s="160" t="s">
        <v>78</v>
      </c>
      <c r="AV1344" s="11" t="s">
        <v>20</v>
      </c>
      <c r="AW1344" s="11" t="s">
        <v>35</v>
      </c>
      <c r="AX1344" s="11" t="s">
        <v>71</v>
      </c>
      <c r="AY1344" s="160" t="s">
        <v>123</v>
      </c>
    </row>
    <row r="1345" spans="2:51" s="11" customFormat="1" ht="22.5" customHeight="1">
      <c r="B1345" s="157"/>
      <c r="D1345" s="155" t="s">
        <v>134</v>
      </c>
      <c r="E1345" s="158" t="s">
        <v>3</v>
      </c>
      <c r="F1345" s="159" t="s">
        <v>790</v>
      </c>
      <c r="H1345" s="160" t="s">
        <v>3</v>
      </c>
      <c r="L1345" s="164"/>
      <c r="M1345" s="168"/>
      <c r="N1345" s="169"/>
      <c r="O1345" s="169"/>
      <c r="P1345" s="169"/>
      <c r="Q1345" s="169"/>
      <c r="R1345" s="169"/>
      <c r="S1345" s="169"/>
      <c r="T1345" s="170"/>
      <c r="U1345" s="12"/>
      <c r="V1345" s="12"/>
      <c r="W1345" s="12"/>
      <c r="AT1345" s="160" t="s">
        <v>134</v>
      </c>
      <c r="AU1345" s="160" t="s">
        <v>78</v>
      </c>
      <c r="AV1345" s="11" t="s">
        <v>20</v>
      </c>
      <c r="AW1345" s="11" t="s">
        <v>35</v>
      </c>
      <c r="AX1345" s="11" t="s">
        <v>71</v>
      </c>
      <c r="AY1345" s="160" t="s">
        <v>123</v>
      </c>
    </row>
    <row r="1346" spans="2:51" s="12" customFormat="1" ht="22.5" customHeight="1">
      <c r="B1346" s="164"/>
      <c r="D1346" s="155" t="s">
        <v>134</v>
      </c>
      <c r="E1346" s="165" t="s">
        <v>3</v>
      </c>
      <c r="F1346" s="166" t="s">
        <v>646</v>
      </c>
      <c r="H1346" s="167">
        <v>55</v>
      </c>
      <c r="L1346" s="164"/>
      <c r="M1346" s="168"/>
      <c r="N1346" s="169"/>
      <c r="O1346" s="169"/>
      <c r="P1346" s="169"/>
      <c r="Q1346" s="169"/>
      <c r="R1346" s="169"/>
      <c r="S1346" s="169"/>
      <c r="T1346" s="170"/>
      <c r="AT1346" s="165" t="s">
        <v>134</v>
      </c>
      <c r="AU1346" s="165" t="s">
        <v>78</v>
      </c>
      <c r="AV1346" s="12" t="s">
        <v>78</v>
      </c>
      <c r="AW1346" s="12" t="s">
        <v>35</v>
      </c>
      <c r="AX1346" s="12" t="s">
        <v>71</v>
      </c>
      <c r="AY1346" s="165" t="s">
        <v>123</v>
      </c>
    </row>
    <row r="1347" spans="2:51" s="13" customFormat="1" ht="22.5" customHeight="1">
      <c r="B1347" s="171"/>
      <c r="D1347" s="155" t="s">
        <v>134</v>
      </c>
      <c r="E1347" s="172" t="s">
        <v>3</v>
      </c>
      <c r="F1347" s="173" t="s">
        <v>138</v>
      </c>
      <c r="H1347" s="174">
        <v>55</v>
      </c>
      <c r="L1347" s="164"/>
      <c r="M1347" s="168"/>
      <c r="N1347" s="169"/>
      <c r="O1347" s="169"/>
      <c r="P1347" s="169"/>
      <c r="Q1347" s="169"/>
      <c r="R1347" s="169"/>
      <c r="S1347" s="169"/>
      <c r="T1347" s="170"/>
      <c r="U1347" s="12"/>
      <c r="V1347" s="12"/>
      <c r="W1347" s="12"/>
      <c r="AT1347" s="172" t="s">
        <v>134</v>
      </c>
      <c r="AU1347" s="172" t="s">
        <v>78</v>
      </c>
      <c r="AV1347" s="13" t="s">
        <v>81</v>
      </c>
      <c r="AW1347" s="13" t="s">
        <v>35</v>
      </c>
      <c r="AX1347" s="13" t="s">
        <v>71</v>
      </c>
      <c r="AY1347" s="172" t="s">
        <v>123</v>
      </c>
    </row>
    <row r="1348" spans="2:51" s="14" customFormat="1" ht="22.5" customHeight="1">
      <c r="B1348" s="178"/>
      <c r="D1348" s="186" t="s">
        <v>134</v>
      </c>
      <c r="E1348" s="187" t="s">
        <v>3</v>
      </c>
      <c r="F1348" s="188" t="s">
        <v>139</v>
      </c>
      <c r="H1348" s="189">
        <v>55</v>
      </c>
      <c r="L1348" s="171"/>
      <c r="M1348" s="175"/>
      <c r="N1348" s="176"/>
      <c r="O1348" s="176"/>
      <c r="P1348" s="176"/>
      <c r="Q1348" s="176"/>
      <c r="R1348" s="176"/>
      <c r="S1348" s="176"/>
      <c r="T1348" s="177"/>
      <c r="U1348" s="13"/>
      <c r="V1348" s="13"/>
      <c r="W1348" s="13"/>
      <c r="AT1348" s="185" t="s">
        <v>134</v>
      </c>
      <c r="AU1348" s="185" t="s">
        <v>78</v>
      </c>
      <c r="AV1348" s="14" t="s">
        <v>130</v>
      </c>
      <c r="AW1348" s="14" t="s">
        <v>35</v>
      </c>
      <c r="AX1348" s="14" t="s">
        <v>20</v>
      </c>
      <c r="AY1348" s="185" t="s">
        <v>123</v>
      </c>
    </row>
    <row r="1349" spans="2:65" s="1" customFormat="1" ht="22.5" customHeight="1">
      <c r="B1349" s="143"/>
      <c r="C1349" s="144" t="s">
        <v>791</v>
      </c>
      <c r="D1349" s="144" t="s">
        <v>125</v>
      </c>
      <c r="E1349" s="145" t="s">
        <v>792</v>
      </c>
      <c r="F1349" s="146" t="s">
        <v>793</v>
      </c>
      <c r="G1349" s="147" t="s">
        <v>182</v>
      </c>
      <c r="H1349" s="148">
        <v>88.1</v>
      </c>
      <c r="I1349" s="149"/>
      <c r="J1349" s="149"/>
      <c r="K1349" s="146" t="s">
        <v>129</v>
      </c>
      <c r="L1349" s="178"/>
      <c r="M1349" s="182"/>
      <c r="N1349" s="183"/>
      <c r="O1349" s="183"/>
      <c r="P1349" s="183"/>
      <c r="Q1349" s="183"/>
      <c r="R1349" s="183"/>
      <c r="S1349" s="183"/>
      <c r="T1349" s="184"/>
      <c r="U1349" s="14"/>
      <c r="V1349" s="14"/>
      <c r="W1349" s="14"/>
      <c r="AR1349" s="18" t="s">
        <v>306</v>
      </c>
      <c r="AT1349" s="18" t="s">
        <v>125</v>
      </c>
      <c r="AU1349" s="18" t="s">
        <v>78</v>
      </c>
      <c r="AY1349" s="18" t="s">
        <v>123</v>
      </c>
      <c r="BE1349" s="154">
        <f>IF(N1336="základní",J1349,0)</f>
        <v>0</v>
      </c>
      <c r="BF1349" s="154">
        <f>IF(N1336="snížená",J1349,0)</f>
        <v>0</v>
      </c>
      <c r="BG1349" s="154">
        <f>IF(N1336="zákl. přenesená",J1349,0)</f>
        <v>0</v>
      </c>
      <c r="BH1349" s="154">
        <f>IF(N1336="sníž. přenesená",J1349,0)</f>
        <v>0</v>
      </c>
      <c r="BI1349" s="154">
        <f>IF(N1336="nulová",J1349,0)</f>
        <v>0</v>
      </c>
      <c r="BJ1349" s="18" t="s">
        <v>20</v>
      </c>
      <c r="BK1349" s="154">
        <f>ROUND(I1349*H1349,2)</f>
        <v>0</v>
      </c>
      <c r="BL1349" s="18" t="s">
        <v>306</v>
      </c>
      <c r="BM1349" s="18" t="s">
        <v>794</v>
      </c>
    </row>
    <row r="1350" spans="2:47" s="1" customFormat="1" ht="22.5" customHeight="1">
      <c r="B1350" s="32"/>
      <c r="D1350" s="155" t="s">
        <v>132</v>
      </c>
      <c r="F1350" s="156" t="s">
        <v>795</v>
      </c>
      <c r="L1350" s="196"/>
      <c r="M1350" s="197" t="s">
        <v>3</v>
      </c>
      <c r="N1350" s="198" t="s">
        <v>42</v>
      </c>
      <c r="O1350" s="152">
        <v>0</v>
      </c>
      <c r="P1350" s="152">
        <f>O1350*H1363</f>
        <v>0</v>
      </c>
      <c r="Q1350" s="152">
        <v>6E-05</v>
      </c>
      <c r="R1350" s="152">
        <f>Q1350*H1363</f>
        <v>0.00492</v>
      </c>
      <c r="S1350" s="152">
        <v>0</v>
      </c>
      <c r="T1350" s="153">
        <f>S1350*H1363</f>
        <v>0</v>
      </c>
      <c r="AT1350" s="18" t="s">
        <v>132</v>
      </c>
      <c r="AU1350" s="18" t="s">
        <v>78</v>
      </c>
    </row>
    <row r="1351" spans="2:51" s="11" customFormat="1" ht="22.5" customHeight="1">
      <c r="B1351" s="157"/>
      <c r="D1351" s="155" t="s">
        <v>134</v>
      </c>
      <c r="E1351" s="158" t="s">
        <v>3</v>
      </c>
      <c r="F1351" s="159" t="s">
        <v>796</v>
      </c>
      <c r="H1351" s="160" t="s">
        <v>3</v>
      </c>
      <c r="L1351" s="32"/>
      <c r="M1351" s="61"/>
      <c r="N1351" s="33"/>
      <c r="O1351" s="33"/>
      <c r="P1351" s="33"/>
      <c r="Q1351" s="33"/>
      <c r="R1351" s="33"/>
      <c r="S1351" s="33"/>
      <c r="T1351" s="62"/>
      <c r="U1351" s="1"/>
      <c r="V1351" s="1"/>
      <c r="W1351" s="1"/>
      <c r="AT1351" s="160" t="s">
        <v>134</v>
      </c>
      <c r="AU1351" s="160" t="s">
        <v>78</v>
      </c>
      <c r="AV1351" s="11" t="s">
        <v>20</v>
      </c>
      <c r="AW1351" s="11" t="s">
        <v>35</v>
      </c>
      <c r="AX1351" s="11" t="s">
        <v>71</v>
      </c>
      <c r="AY1351" s="160" t="s">
        <v>123</v>
      </c>
    </row>
    <row r="1352" spans="2:51" s="11" customFormat="1" ht="22.5" customHeight="1">
      <c r="B1352" s="157"/>
      <c r="D1352" s="155" t="s">
        <v>134</v>
      </c>
      <c r="E1352" s="158" t="s">
        <v>3</v>
      </c>
      <c r="F1352" s="159" t="s">
        <v>156</v>
      </c>
      <c r="H1352" s="160" t="s">
        <v>3</v>
      </c>
      <c r="L1352" s="157"/>
      <c r="M1352" s="161"/>
      <c r="N1352" s="162"/>
      <c r="O1352" s="162"/>
      <c r="P1352" s="162"/>
      <c r="Q1352" s="162"/>
      <c r="R1352" s="162"/>
      <c r="S1352" s="162"/>
      <c r="T1352" s="163"/>
      <c r="AT1352" s="160" t="s">
        <v>134</v>
      </c>
      <c r="AU1352" s="160" t="s">
        <v>78</v>
      </c>
      <c r="AV1352" s="11" t="s">
        <v>20</v>
      </c>
      <c r="AW1352" s="11" t="s">
        <v>35</v>
      </c>
      <c r="AX1352" s="11" t="s">
        <v>71</v>
      </c>
      <c r="AY1352" s="160" t="s">
        <v>123</v>
      </c>
    </row>
    <row r="1353" spans="2:51" s="11" customFormat="1" ht="22.5" customHeight="1">
      <c r="B1353" s="157"/>
      <c r="D1353" s="155" t="s">
        <v>134</v>
      </c>
      <c r="E1353" s="158" t="s">
        <v>3</v>
      </c>
      <c r="F1353" s="159" t="s">
        <v>797</v>
      </c>
      <c r="H1353" s="160" t="s">
        <v>3</v>
      </c>
      <c r="L1353" s="157"/>
      <c r="M1353" s="161"/>
      <c r="N1353" s="162"/>
      <c r="O1353" s="162"/>
      <c r="P1353" s="162"/>
      <c r="Q1353" s="162"/>
      <c r="R1353" s="162"/>
      <c r="S1353" s="162"/>
      <c r="T1353" s="163"/>
      <c r="AT1353" s="160" t="s">
        <v>134</v>
      </c>
      <c r="AU1353" s="160" t="s">
        <v>78</v>
      </c>
      <c r="AV1353" s="11" t="s">
        <v>20</v>
      </c>
      <c r="AW1353" s="11" t="s">
        <v>35</v>
      </c>
      <c r="AX1353" s="11" t="s">
        <v>71</v>
      </c>
      <c r="AY1353" s="160" t="s">
        <v>123</v>
      </c>
    </row>
    <row r="1354" spans="2:51" s="12" customFormat="1" ht="22.5" customHeight="1">
      <c r="B1354" s="164"/>
      <c r="D1354" s="155" t="s">
        <v>134</v>
      </c>
      <c r="E1354" s="165" t="s">
        <v>3</v>
      </c>
      <c r="F1354" s="166" t="s">
        <v>798</v>
      </c>
      <c r="H1354" s="167">
        <v>11.6</v>
      </c>
      <c r="L1354" s="157"/>
      <c r="M1354" s="161"/>
      <c r="N1354" s="162"/>
      <c r="O1354" s="162"/>
      <c r="P1354" s="162"/>
      <c r="Q1354" s="162"/>
      <c r="R1354" s="162"/>
      <c r="S1354" s="162"/>
      <c r="T1354" s="163"/>
      <c r="U1354" s="11"/>
      <c r="V1354" s="11"/>
      <c r="W1354" s="11"/>
      <c r="AT1354" s="165" t="s">
        <v>134</v>
      </c>
      <c r="AU1354" s="165" t="s">
        <v>78</v>
      </c>
      <c r="AV1354" s="12" t="s">
        <v>78</v>
      </c>
      <c r="AW1354" s="12" t="s">
        <v>35</v>
      </c>
      <c r="AX1354" s="12" t="s">
        <v>71</v>
      </c>
      <c r="AY1354" s="165" t="s">
        <v>123</v>
      </c>
    </row>
    <row r="1355" spans="2:51" s="12" customFormat="1" ht="22.5" customHeight="1">
      <c r="B1355" s="164"/>
      <c r="D1355" s="155" t="s">
        <v>134</v>
      </c>
      <c r="E1355" s="165" t="s">
        <v>3</v>
      </c>
      <c r="F1355" s="166" t="s">
        <v>799</v>
      </c>
      <c r="H1355" s="167">
        <v>42.25</v>
      </c>
      <c r="L1355" s="164"/>
      <c r="M1355" s="168"/>
      <c r="N1355" s="169"/>
      <c r="O1355" s="169"/>
      <c r="P1355" s="169"/>
      <c r="Q1355" s="169"/>
      <c r="R1355" s="169"/>
      <c r="S1355" s="169"/>
      <c r="T1355" s="170"/>
      <c r="AT1355" s="165" t="s">
        <v>134</v>
      </c>
      <c r="AU1355" s="165" t="s">
        <v>78</v>
      </c>
      <c r="AV1355" s="12" t="s">
        <v>78</v>
      </c>
      <c r="AW1355" s="12" t="s">
        <v>35</v>
      </c>
      <c r="AX1355" s="12" t="s">
        <v>71</v>
      </c>
      <c r="AY1355" s="165" t="s">
        <v>123</v>
      </c>
    </row>
    <row r="1356" spans="2:51" s="12" customFormat="1" ht="22.5" customHeight="1">
      <c r="B1356" s="164"/>
      <c r="D1356" s="155" t="s">
        <v>134</v>
      </c>
      <c r="E1356" s="165" t="s">
        <v>3</v>
      </c>
      <c r="F1356" s="166" t="s">
        <v>800</v>
      </c>
      <c r="H1356" s="167">
        <v>6.3</v>
      </c>
      <c r="L1356" s="164"/>
      <c r="M1356" s="168"/>
      <c r="N1356" s="169"/>
      <c r="O1356" s="169"/>
      <c r="P1356" s="169"/>
      <c r="Q1356" s="169"/>
      <c r="R1356" s="169"/>
      <c r="S1356" s="169"/>
      <c r="T1356" s="170"/>
      <c r="AT1356" s="165" t="s">
        <v>134</v>
      </c>
      <c r="AU1356" s="165" t="s">
        <v>78</v>
      </c>
      <c r="AV1356" s="12" t="s">
        <v>78</v>
      </c>
      <c r="AW1356" s="12" t="s">
        <v>35</v>
      </c>
      <c r="AX1356" s="12" t="s">
        <v>71</v>
      </c>
      <c r="AY1356" s="165" t="s">
        <v>123</v>
      </c>
    </row>
    <row r="1357" spans="2:51" s="12" customFormat="1" ht="22.5" customHeight="1">
      <c r="B1357" s="164"/>
      <c r="D1357" s="155" t="s">
        <v>134</v>
      </c>
      <c r="E1357" s="165" t="s">
        <v>3</v>
      </c>
      <c r="F1357" s="166" t="s">
        <v>801</v>
      </c>
      <c r="H1357" s="167">
        <v>2.25</v>
      </c>
      <c r="L1357" s="164"/>
      <c r="M1357" s="168"/>
      <c r="N1357" s="169"/>
      <c r="O1357" s="169"/>
      <c r="P1357" s="169"/>
      <c r="Q1357" s="169"/>
      <c r="R1357" s="169"/>
      <c r="S1357" s="169"/>
      <c r="T1357" s="170"/>
      <c r="AT1357" s="165" t="s">
        <v>134</v>
      </c>
      <c r="AU1357" s="165" t="s">
        <v>78</v>
      </c>
      <c r="AV1357" s="12" t="s">
        <v>78</v>
      </c>
      <c r="AW1357" s="12" t="s">
        <v>35</v>
      </c>
      <c r="AX1357" s="12" t="s">
        <v>71</v>
      </c>
      <c r="AY1357" s="165" t="s">
        <v>123</v>
      </c>
    </row>
    <row r="1358" spans="2:51" s="12" customFormat="1" ht="22.5" customHeight="1">
      <c r="B1358" s="164"/>
      <c r="D1358" s="155" t="s">
        <v>134</v>
      </c>
      <c r="E1358" s="165" t="s">
        <v>3</v>
      </c>
      <c r="F1358" s="166" t="s">
        <v>802</v>
      </c>
      <c r="H1358" s="167">
        <v>2.6</v>
      </c>
      <c r="L1358" s="164"/>
      <c r="M1358" s="168"/>
      <c r="N1358" s="169"/>
      <c r="O1358" s="169"/>
      <c r="P1358" s="169"/>
      <c r="Q1358" s="169"/>
      <c r="R1358" s="169"/>
      <c r="S1358" s="169"/>
      <c r="T1358" s="170"/>
      <c r="AT1358" s="165" t="s">
        <v>134</v>
      </c>
      <c r="AU1358" s="165" t="s">
        <v>78</v>
      </c>
      <c r="AV1358" s="12" t="s">
        <v>78</v>
      </c>
      <c r="AW1358" s="12" t="s">
        <v>35</v>
      </c>
      <c r="AX1358" s="12" t="s">
        <v>71</v>
      </c>
      <c r="AY1358" s="165" t="s">
        <v>123</v>
      </c>
    </row>
    <row r="1359" spans="2:51" s="12" customFormat="1" ht="22.5" customHeight="1">
      <c r="B1359" s="164"/>
      <c r="D1359" s="155" t="s">
        <v>134</v>
      </c>
      <c r="E1359" s="165" t="s">
        <v>3</v>
      </c>
      <c r="F1359" s="166" t="s">
        <v>803</v>
      </c>
      <c r="H1359" s="167">
        <v>5.6</v>
      </c>
      <c r="L1359" s="164"/>
      <c r="M1359" s="168"/>
      <c r="N1359" s="169"/>
      <c r="O1359" s="169"/>
      <c r="P1359" s="169"/>
      <c r="Q1359" s="169"/>
      <c r="R1359" s="169"/>
      <c r="S1359" s="169"/>
      <c r="T1359" s="170"/>
      <c r="AT1359" s="165" t="s">
        <v>134</v>
      </c>
      <c r="AU1359" s="165" t="s">
        <v>78</v>
      </c>
      <c r="AV1359" s="12" t="s">
        <v>78</v>
      </c>
      <c r="AW1359" s="12" t="s">
        <v>35</v>
      </c>
      <c r="AX1359" s="12" t="s">
        <v>71</v>
      </c>
      <c r="AY1359" s="165" t="s">
        <v>123</v>
      </c>
    </row>
    <row r="1360" spans="2:51" s="12" customFormat="1" ht="22.5" customHeight="1">
      <c r="B1360" s="164"/>
      <c r="D1360" s="155" t="s">
        <v>134</v>
      </c>
      <c r="E1360" s="165" t="s">
        <v>3</v>
      </c>
      <c r="F1360" s="166" t="s">
        <v>804</v>
      </c>
      <c r="H1360" s="167">
        <v>17.5</v>
      </c>
      <c r="L1360" s="164"/>
      <c r="M1360" s="168"/>
      <c r="N1360" s="169"/>
      <c r="O1360" s="169"/>
      <c r="P1360" s="169"/>
      <c r="Q1360" s="169"/>
      <c r="R1360" s="169"/>
      <c r="S1360" s="169"/>
      <c r="T1360" s="170"/>
      <c r="AT1360" s="165" t="s">
        <v>134</v>
      </c>
      <c r="AU1360" s="165" t="s">
        <v>78</v>
      </c>
      <c r="AV1360" s="12" t="s">
        <v>78</v>
      </c>
      <c r="AW1360" s="12" t="s">
        <v>35</v>
      </c>
      <c r="AX1360" s="12" t="s">
        <v>71</v>
      </c>
      <c r="AY1360" s="165" t="s">
        <v>123</v>
      </c>
    </row>
    <row r="1361" spans="2:51" s="13" customFormat="1" ht="22.5" customHeight="1">
      <c r="B1361" s="171"/>
      <c r="D1361" s="155" t="s">
        <v>134</v>
      </c>
      <c r="E1361" s="172" t="s">
        <v>3</v>
      </c>
      <c r="F1361" s="173" t="s">
        <v>138</v>
      </c>
      <c r="H1361" s="174">
        <v>88.1</v>
      </c>
      <c r="L1361" s="164"/>
      <c r="M1361" s="168"/>
      <c r="N1361" s="169"/>
      <c r="O1361" s="169"/>
      <c r="P1361" s="169"/>
      <c r="Q1361" s="169"/>
      <c r="R1361" s="169"/>
      <c r="S1361" s="169"/>
      <c r="T1361" s="170"/>
      <c r="U1361" s="12"/>
      <c r="V1361" s="12"/>
      <c r="W1361" s="12"/>
      <c r="AT1361" s="172" t="s">
        <v>134</v>
      </c>
      <c r="AU1361" s="172" t="s">
        <v>78</v>
      </c>
      <c r="AV1361" s="13" t="s">
        <v>81</v>
      </c>
      <c r="AW1361" s="13" t="s">
        <v>35</v>
      </c>
      <c r="AX1361" s="13" t="s">
        <v>71</v>
      </c>
      <c r="AY1361" s="172" t="s">
        <v>123</v>
      </c>
    </row>
    <row r="1362" spans="2:51" s="14" customFormat="1" ht="22.5" customHeight="1">
      <c r="B1362" s="178"/>
      <c r="D1362" s="186" t="s">
        <v>134</v>
      </c>
      <c r="E1362" s="187" t="s">
        <v>3</v>
      </c>
      <c r="F1362" s="188" t="s">
        <v>139</v>
      </c>
      <c r="H1362" s="189">
        <v>88.1</v>
      </c>
      <c r="L1362" s="171"/>
      <c r="M1362" s="175"/>
      <c r="N1362" s="176"/>
      <c r="O1362" s="176"/>
      <c r="P1362" s="176"/>
      <c r="Q1362" s="176"/>
      <c r="R1362" s="176"/>
      <c r="S1362" s="176"/>
      <c r="T1362" s="177"/>
      <c r="U1362" s="13"/>
      <c r="V1362" s="13"/>
      <c r="W1362" s="13"/>
      <c r="AT1362" s="185" t="s">
        <v>134</v>
      </c>
      <c r="AU1362" s="185" t="s">
        <v>78</v>
      </c>
      <c r="AV1362" s="14" t="s">
        <v>130</v>
      </c>
      <c r="AW1362" s="14" t="s">
        <v>35</v>
      </c>
      <c r="AX1362" s="14" t="s">
        <v>20</v>
      </c>
      <c r="AY1362" s="185" t="s">
        <v>123</v>
      </c>
    </row>
    <row r="1363" spans="2:65" s="1" customFormat="1" ht="22.5" customHeight="1">
      <c r="B1363" s="143"/>
      <c r="C1363" s="190" t="s">
        <v>805</v>
      </c>
      <c r="D1363" s="190" t="s">
        <v>220</v>
      </c>
      <c r="E1363" s="191" t="s">
        <v>806</v>
      </c>
      <c r="F1363" s="192" t="s">
        <v>807</v>
      </c>
      <c r="G1363" s="193" t="s">
        <v>143</v>
      </c>
      <c r="H1363" s="194">
        <v>82</v>
      </c>
      <c r="I1363" s="195"/>
      <c r="J1363" s="195"/>
      <c r="K1363" s="192" t="s">
        <v>129</v>
      </c>
      <c r="L1363" s="178"/>
      <c r="M1363" s="182"/>
      <c r="N1363" s="183"/>
      <c r="O1363" s="183"/>
      <c r="P1363" s="183"/>
      <c r="Q1363" s="183"/>
      <c r="R1363" s="183"/>
      <c r="S1363" s="183"/>
      <c r="T1363" s="184"/>
      <c r="U1363" s="14"/>
      <c r="V1363" s="14"/>
      <c r="W1363" s="14"/>
      <c r="AR1363" s="18" t="s">
        <v>445</v>
      </c>
      <c r="AT1363" s="18" t="s">
        <v>220</v>
      </c>
      <c r="AU1363" s="18" t="s">
        <v>78</v>
      </c>
      <c r="AY1363" s="18" t="s">
        <v>123</v>
      </c>
      <c r="BE1363" s="154">
        <f>IF(N1350="základní",J1363,0)</f>
        <v>0</v>
      </c>
      <c r="BF1363" s="154">
        <f>IF(N1350="snížená",J1363,0)</f>
        <v>0</v>
      </c>
      <c r="BG1363" s="154">
        <f>IF(N1350="zákl. přenesená",J1363,0)</f>
        <v>0</v>
      </c>
      <c r="BH1363" s="154">
        <f>IF(N1350="sníž. přenesená",J1363,0)</f>
        <v>0</v>
      </c>
      <c r="BI1363" s="154">
        <f>IF(N1350="nulová",J1363,0)</f>
        <v>0</v>
      </c>
      <c r="BJ1363" s="18" t="s">
        <v>20</v>
      </c>
      <c r="BK1363" s="154">
        <f>ROUND(I1363*H1363,2)</f>
        <v>0</v>
      </c>
      <c r="BL1363" s="18" t="s">
        <v>306</v>
      </c>
      <c r="BM1363" s="18" t="s">
        <v>808</v>
      </c>
    </row>
    <row r="1364" spans="2:47" s="1" customFormat="1" ht="30" customHeight="1">
      <c r="B1364" s="32"/>
      <c r="D1364" s="155" t="s">
        <v>132</v>
      </c>
      <c r="F1364" s="156" t="s">
        <v>809</v>
      </c>
      <c r="L1364" s="32"/>
      <c r="M1364" s="150" t="s">
        <v>3</v>
      </c>
      <c r="N1364" s="151" t="s">
        <v>42</v>
      </c>
      <c r="O1364" s="152">
        <v>0.215</v>
      </c>
      <c r="P1364" s="152">
        <f>O1364*H1377</f>
        <v>8.9225</v>
      </c>
      <c r="Q1364" s="152">
        <v>0.0022</v>
      </c>
      <c r="R1364" s="152">
        <f>Q1364*H1377</f>
        <v>0.0913</v>
      </c>
      <c r="S1364" s="152">
        <v>0</v>
      </c>
      <c r="T1364" s="153">
        <f>S1364*H1377</f>
        <v>0</v>
      </c>
      <c r="AT1364" s="18" t="s">
        <v>132</v>
      </c>
      <c r="AU1364" s="18" t="s">
        <v>78</v>
      </c>
    </row>
    <row r="1365" spans="2:51" s="11" customFormat="1" ht="22.5" customHeight="1">
      <c r="B1365" s="157"/>
      <c r="D1365" s="155" t="s">
        <v>134</v>
      </c>
      <c r="E1365" s="158" t="s">
        <v>3</v>
      </c>
      <c r="F1365" s="159" t="s">
        <v>810</v>
      </c>
      <c r="H1365" s="160" t="s">
        <v>3</v>
      </c>
      <c r="L1365" s="32"/>
      <c r="M1365" s="61"/>
      <c r="N1365" s="33"/>
      <c r="O1365" s="33"/>
      <c r="P1365" s="33"/>
      <c r="Q1365" s="33"/>
      <c r="R1365" s="33"/>
      <c r="S1365" s="33"/>
      <c r="T1365" s="62"/>
      <c r="U1365" s="1"/>
      <c r="V1365" s="1"/>
      <c r="W1365" s="1"/>
      <c r="AT1365" s="160" t="s">
        <v>134</v>
      </c>
      <c r="AU1365" s="160" t="s">
        <v>78</v>
      </c>
      <c r="AV1365" s="11" t="s">
        <v>20</v>
      </c>
      <c r="AW1365" s="11" t="s">
        <v>35</v>
      </c>
      <c r="AX1365" s="11" t="s">
        <v>71</v>
      </c>
      <c r="AY1365" s="160" t="s">
        <v>123</v>
      </c>
    </row>
    <row r="1366" spans="2:51" s="11" customFormat="1" ht="22.5" customHeight="1">
      <c r="B1366" s="157"/>
      <c r="D1366" s="155" t="s">
        <v>134</v>
      </c>
      <c r="E1366" s="158" t="s">
        <v>3</v>
      </c>
      <c r="F1366" s="159" t="s">
        <v>156</v>
      </c>
      <c r="H1366" s="160" t="s">
        <v>3</v>
      </c>
      <c r="L1366" s="157"/>
      <c r="M1366" s="161"/>
      <c r="N1366" s="162"/>
      <c r="O1366" s="162"/>
      <c r="P1366" s="162"/>
      <c r="Q1366" s="162"/>
      <c r="R1366" s="162"/>
      <c r="S1366" s="162"/>
      <c r="T1366" s="163"/>
      <c r="AT1366" s="160" t="s">
        <v>134</v>
      </c>
      <c r="AU1366" s="160" t="s">
        <v>78</v>
      </c>
      <c r="AV1366" s="11" t="s">
        <v>20</v>
      </c>
      <c r="AW1366" s="11" t="s">
        <v>35</v>
      </c>
      <c r="AX1366" s="11" t="s">
        <v>71</v>
      </c>
      <c r="AY1366" s="160" t="s">
        <v>123</v>
      </c>
    </row>
    <row r="1367" spans="2:51" s="11" customFormat="1" ht="22.5" customHeight="1">
      <c r="B1367" s="157"/>
      <c r="D1367" s="155" t="s">
        <v>134</v>
      </c>
      <c r="E1367" s="158" t="s">
        <v>3</v>
      </c>
      <c r="F1367" s="159" t="s">
        <v>797</v>
      </c>
      <c r="H1367" s="160" t="s">
        <v>3</v>
      </c>
      <c r="L1367" s="157"/>
      <c r="M1367" s="161"/>
      <c r="N1367" s="162"/>
      <c r="O1367" s="162"/>
      <c r="P1367" s="162"/>
      <c r="Q1367" s="162"/>
      <c r="R1367" s="162"/>
      <c r="S1367" s="162"/>
      <c r="T1367" s="163"/>
      <c r="AT1367" s="160" t="s">
        <v>134</v>
      </c>
      <c r="AU1367" s="160" t="s">
        <v>78</v>
      </c>
      <c r="AV1367" s="11" t="s">
        <v>20</v>
      </c>
      <c r="AW1367" s="11" t="s">
        <v>35</v>
      </c>
      <c r="AX1367" s="11" t="s">
        <v>71</v>
      </c>
      <c r="AY1367" s="160" t="s">
        <v>123</v>
      </c>
    </row>
    <row r="1368" spans="2:51" s="12" customFormat="1" ht="22.5" customHeight="1">
      <c r="B1368" s="164"/>
      <c r="D1368" s="155" t="s">
        <v>134</v>
      </c>
      <c r="E1368" s="165" t="s">
        <v>3</v>
      </c>
      <c r="F1368" s="166" t="s">
        <v>811</v>
      </c>
      <c r="H1368" s="167">
        <v>16</v>
      </c>
      <c r="L1368" s="157"/>
      <c r="M1368" s="161"/>
      <c r="N1368" s="162"/>
      <c r="O1368" s="162"/>
      <c r="P1368" s="162"/>
      <c r="Q1368" s="162"/>
      <c r="R1368" s="162"/>
      <c r="S1368" s="162"/>
      <c r="T1368" s="163"/>
      <c r="U1368" s="11"/>
      <c r="V1368" s="11"/>
      <c r="W1368" s="11"/>
      <c r="AT1368" s="165" t="s">
        <v>134</v>
      </c>
      <c r="AU1368" s="165" t="s">
        <v>78</v>
      </c>
      <c r="AV1368" s="12" t="s">
        <v>78</v>
      </c>
      <c r="AW1368" s="12" t="s">
        <v>35</v>
      </c>
      <c r="AX1368" s="12" t="s">
        <v>71</v>
      </c>
      <c r="AY1368" s="165" t="s">
        <v>123</v>
      </c>
    </row>
    <row r="1369" spans="2:51" s="12" customFormat="1" ht="22.5" customHeight="1">
      <c r="B1369" s="164"/>
      <c r="D1369" s="155" t="s">
        <v>134</v>
      </c>
      <c r="E1369" s="165" t="s">
        <v>3</v>
      </c>
      <c r="F1369" s="166" t="s">
        <v>812</v>
      </c>
      <c r="H1369" s="167">
        <v>26</v>
      </c>
      <c r="L1369" s="164"/>
      <c r="M1369" s="168"/>
      <c r="N1369" s="169"/>
      <c r="O1369" s="169"/>
      <c r="P1369" s="169"/>
      <c r="Q1369" s="169"/>
      <c r="R1369" s="169"/>
      <c r="S1369" s="169"/>
      <c r="T1369" s="170"/>
      <c r="AT1369" s="165" t="s">
        <v>134</v>
      </c>
      <c r="AU1369" s="165" t="s">
        <v>78</v>
      </c>
      <c r="AV1369" s="12" t="s">
        <v>78</v>
      </c>
      <c r="AW1369" s="12" t="s">
        <v>35</v>
      </c>
      <c r="AX1369" s="12" t="s">
        <v>71</v>
      </c>
      <c r="AY1369" s="165" t="s">
        <v>123</v>
      </c>
    </row>
    <row r="1370" spans="2:51" s="12" customFormat="1" ht="22.5" customHeight="1">
      <c r="B1370" s="164"/>
      <c r="D1370" s="155" t="s">
        <v>134</v>
      </c>
      <c r="E1370" s="165" t="s">
        <v>3</v>
      </c>
      <c r="F1370" s="166" t="s">
        <v>813</v>
      </c>
      <c r="H1370" s="167">
        <v>12</v>
      </c>
      <c r="L1370" s="157"/>
      <c r="M1370" s="161"/>
      <c r="N1370" s="162"/>
      <c r="O1370" s="162"/>
      <c r="P1370" s="162"/>
      <c r="Q1370" s="162"/>
      <c r="R1370" s="162"/>
      <c r="S1370" s="162"/>
      <c r="T1370" s="163"/>
      <c r="U1370" s="11"/>
      <c r="V1370" s="11"/>
      <c r="W1370" s="11"/>
      <c r="AT1370" s="165" t="s">
        <v>134</v>
      </c>
      <c r="AU1370" s="165" t="s">
        <v>78</v>
      </c>
      <c r="AV1370" s="12" t="s">
        <v>78</v>
      </c>
      <c r="AW1370" s="12" t="s">
        <v>35</v>
      </c>
      <c r="AX1370" s="12" t="s">
        <v>71</v>
      </c>
      <c r="AY1370" s="165" t="s">
        <v>123</v>
      </c>
    </row>
    <row r="1371" spans="2:51" s="12" customFormat="1" ht="22.5" customHeight="1">
      <c r="B1371" s="164"/>
      <c r="D1371" s="155" t="s">
        <v>134</v>
      </c>
      <c r="E1371" s="165" t="s">
        <v>3</v>
      </c>
      <c r="F1371" s="166" t="s">
        <v>814</v>
      </c>
      <c r="H1371" s="167">
        <v>6</v>
      </c>
      <c r="L1371" s="164"/>
      <c r="M1371" s="168"/>
      <c r="N1371" s="169"/>
      <c r="O1371" s="169"/>
      <c r="P1371" s="169"/>
      <c r="Q1371" s="169"/>
      <c r="R1371" s="169"/>
      <c r="S1371" s="169"/>
      <c r="T1371" s="170"/>
      <c r="AT1371" s="165" t="s">
        <v>134</v>
      </c>
      <c r="AU1371" s="165" t="s">
        <v>78</v>
      </c>
      <c r="AV1371" s="12" t="s">
        <v>78</v>
      </c>
      <c r="AW1371" s="12" t="s">
        <v>35</v>
      </c>
      <c r="AX1371" s="12" t="s">
        <v>71</v>
      </c>
      <c r="AY1371" s="165" t="s">
        <v>123</v>
      </c>
    </row>
    <row r="1372" spans="2:51" s="12" customFormat="1" ht="22.5" customHeight="1">
      <c r="B1372" s="164"/>
      <c r="D1372" s="155" t="s">
        <v>134</v>
      </c>
      <c r="E1372" s="165" t="s">
        <v>3</v>
      </c>
      <c r="F1372" s="166" t="s">
        <v>815</v>
      </c>
      <c r="H1372" s="167">
        <v>4</v>
      </c>
      <c r="L1372" s="171"/>
      <c r="M1372" s="175"/>
      <c r="N1372" s="176"/>
      <c r="O1372" s="176"/>
      <c r="P1372" s="176"/>
      <c r="Q1372" s="176"/>
      <c r="R1372" s="176"/>
      <c r="S1372" s="176"/>
      <c r="T1372" s="177"/>
      <c r="U1372" s="13"/>
      <c r="V1372" s="13"/>
      <c r="W1372" s="13"/>
      <c r="AT1372" s="165" t="s">
        <v>134</v>
      </c>
      <c r="AU1372" s="165" t="s">
        <v>78</v>
      </c>
      <c r="AV1372" s="12" t="s">
        <v>78</v>
      </c>
      <c r="AW1372" s="12" t="s">
        <v>35</v>
      </c>
      <c r="AX1372" s="12" t="s">
        <v>71</v>
      </c>
      <c r="AY1372" s="165" t="s">
        <v>123</v>
      </c>
    </row>
    <row r="1373" spans="2:51" s="12" customFormat="1" ht="22.5" customHeight="1">
      <c r="B1373" s="164"/>
      <c r="D1373" s="155" t="s">
        <v>134</v>
      </c>
      <c r="E1373" s="165" t="s">
        <v>3</v>
      </c>
      <c r="F1373" s="166" t="s">
        <v>815</v>
      </c>
      <c r="H1373" s="167">
        <v>4</v>
      </c>
      <c r="L1373" s="178"/>
      <c r="M1373" s="182"/>
      <c r="N1373" s="183"/>
      <c r="O1373" s="183"/>
      <c r="P1373" s="183"/>
      <c r="Q1373" s="183"/>
      <c r="R1373" s="183"/>
      <c r="S1373" s="183"/>
      <c r="T1373" s="184"/>
      <c r="U1373" s="14"/>
      <c r="V1373" s="14"/>
      <c r="W1373" s="14"/>
      <c r="AT1373" s="165" t="s">
        <v>134</v>
      </c>
      <c r="AU1373" s="165" t="s">
        <v>78</v>
      </c>
      <c r="AV1373" s="12" t="s">
        <v>78</v>
      </c>
      <c r="AW1373" s="12" t="s">
        <v>35</v>
      </c>
      <c r="AX1373" s="12" t="s">
        <v>71</v>
      </c>
      <c r="AY1373" s="165" t="s">
        <v>123</v>
      </c>
    </row>
    <row r="1374" spans="2:51" s="12" customFormat="1" ht="22.5" customHeight="1">
      <c r="B1374" s="164"/>
      <c r="D1374" s="155" t="s">
        <v>134</v>
      </c>
      <c r="E1374" s="165" t="s">
        <v>3</v>
      </c>
      <c r="F1374" s="166" t="s">
        <v>816</v>
      </c>
      <c r="H1374" s="167">
        <v>14</v>
      </c>
      <c r="L1374" s="32"/>
      <c r="M1374" s="150" t="s">
        <v>3</v>
      </c>
      <c r="N1374" s="151" t="s">
        <v>42</v>
      </c>
      <c r="O1374" s="152">
        <v>0.334</v>
      </c>
      <c r="P1374" s="152">
        <f>O1374*H1387</f>
        <v>18.704</v>
      </c>
      <c r="Q1374" s="152">
        <v>0.00212</v>
      </c>
      <c r="R1374" s="152">
        <f>Q1374*H1387</f>
        <v>0.11871999999999999</v>
      </c>
      <c r="S1374" s="152">
        <v>0</v>
      </c>
      <c r="T1374" s="153">
        <f>S1374*H1387</f>
        <v>0</v>
      </c>
      <c r="U1374" s="1"/>
      <c r="V1374" s="1"/>
      <c r="W1374" s="1"/>
      <c r="AT1374" s="165" t="s">
        <v>134</v>
      </c>
      <c r="AU1374" s="165" t="s">
        <v>78</v>
      </c>
      <c r="AV1374" s="12" t="s">
        <v>78</v>
      </c>
      <c r="AW1374" s="12" t="s">
        <v>35</v>
      </c>
      <c r="AX1374" s="12" t="s">
        <v>71</v>
      </c>
      <c r="AY1374" s="165" t="s">
        <v>123</v>
      </c>
    </row>
    <row r="1375" spans="2:51" s="13" customFormat="1" ht="22.5" customHeight="1">
      <c r="B1375" s="171"/>
      <c r="D1375" s="155" t="s">
        <v>134</v>
      </c>
      <c r="E1375" s="172" t="s">
        <v>3</v>
      </c>
      <c r="F1375" s="173" t="s">
        <v>138</v>
      </c>
      <c r="H1375" s="174">
        <v>82</v>
      </c>
      <c r="L1375" s="32"/>
      <c r="M1375" s="61"/>
      <c r="N1375" s="33"/>
      <c r="O1375" s="33"/>
      <c r="P1375" s="33"/>
      <c r="Q1375" s="33"/>
      <c r="R1375" s="33"/>
      <c r="S1375" s="33"/>
      <c r="T1375" s="62"/>
      <c r="U1375" s="1"/>
      <c r="V1375" s="1"/>
      <c r="W1375" s="1"/>
      <c r="AT1375" s="172" t="s">
        <v>134</v>
      </c>
      <c r="AU1375" s="172" t="s">
        <v>78</v>
      </c>
      <c r="AV1375" s="13" t="s">
        <v>81</v>
      </c>
      <c r="AW1375" s="13" t="s">
        <v>35</v>
      </c>
      <c r="AX1375" s="13" t="s">
        <v>71</v>
      </c>
      <c r="AY1375" s="172" t="s">
        <v>123</v>
      </c>
    </row>
    <row r="1376" spans="2:51" s="14" customFormat="1" ht="22.5" customHeight="1">
      <c r="B1376" s="178"/>
      <c r="D1376" s="186" t="s">
        <v>134</v>
      </c>
      <c r="E1376" s="187" t="s">
        <v>3</v>
      </c>
      <c r="F1376" s="188" t="s">
        <v>139</v>
      </c>
      <c r="H1376" s="189">
        <v>82</v>
      </c>
      <c r="L1376" s="157"/>
      <c r="M1376" s="161"/>
      <c r="N1376" s="162"/>
      <c r="O1376" s="162"/>
      <c r="P1376" s="162"/>
      <c r="Q1376" s="162"/>
      <c r="R1376" s="162"/>
      <c r="S1376" s="162"/>
      <c r="T1376" s="163"/>
      <c r="U1376" s="11"/>
      <c r="V1376" s="11"/>
      <c r="W1376" s="11"/>
      <c r="AT1376" s="185" t="s">
        <v>134</v>
      </c>
      <c r="AU1376" s="185" t="s">
        <v>78</v>
      </c>
      <c r="AV1376" s="14" t="s">
        <v>130</v>
      </c>
      <c r="AW1376" s="14" t="s">
        <v>35</v>
      </c>
      <c r="AX1376" s="14" t="s">
        <v>20</v>
      </c>
      <c r="AY1376" s="185" t="s">
        <v>123</v>
      </c>
    </row>
    <row r="1377" spans="2:65" s="1" customFormat="1" ht="22.5" customHeight="1">
      <c r="B1377" s="143"/>
      <c r="C1377" s="144" t="s">
        <v>817</v>
      </c>
      <c r="D1377" s="144" t="s">
        <v>125</v>
      </c>
      <c r="E1377" s="145" t="s">
        <v>818</v>
      </c>
      <c r="F1377" s="146" t="s">
        <v>819</v>
      </c>
      <c r="G1377" s="147" t="s">
        <v>182</v>
      </c>
      <c r="H1377" s="148">
        <v>41.5</v>
      </c>
      <c r="I1377" s="149"/>
      <c r="J1377" s="149"/>
      <c r="K1377" s="146" t="s">
        <v>129</v>
      </c>
      <c r="L1377" s="157"/>
      <c r="M1377" s="161"/>
      <c r="N1377" s="162"/>
      <c r="O1377" s="162"/>
      <c r="P1377" s="162"/>
      <c r="Q1377" s="162"/>
      <c r="R1377" s="162"/>
      <c r="S1377" s="162"/>
      <c r="T1377" s="163"/>
      <c r="U1377" s="11"/>
      <c r="V1377" s="11"/>
      <c r="W1377" s="11"/>
      <c r="AR1377" s="18" t="s">
        <v>306</v>
      </c>
      <c r="AT1377" s="18" t="s">
        <v>125</v>
      </c>
      <c r="AU1377" s="18" t="s">
        <v>78</v>
      </c>
      <c r="AY1377" s="18" t="s">
        <v>123</v>
      </c>
      <c r="BE1377" s="154">
        <f>IF(N1364="základní",J1377,0)</f>
        <v>0</v>
      </c>
      <c r="BF1377" s="154">
        <f>IF(N1364="snížená",J1377,0)</f>
        <v>0</v>
      </c>
      <c r="BG1377" s="154">
        <f>IF(N1364="zákl. přenesená",J1377,0)</f>
        <v>0</v>
      </c>
      <c r="BH1377" s="154">
        <f>IF(N1364="sníž. přenesená",J1377,0)</f>
        <v>0</v>
      </c>
      <c r="BI1377" s="154">
        <f>IF(N1364="nulová",J1377,0)</f>
        <v>0</v>
      </c>
      <c r="BJ1377" s="18" t="s">
        <v>20</v>
      </c>
      <c r="BK1377" s="154">
        <f>ROUND(I1377*H1377,2)</f>
        <v>0</v>
      </c>
      <c r="BL1377" s="18" t="s">
        <v>306</v>
      </c>
      <c r="BM1377" s="18" t="s">
        <v>820</v>
      </c>
    </row>
    <row r="1378" spans="2:47" s="1" customFormat="1" ht="30" customHeight="1">
      <c r="B1378" s="32"/>
      <c r="D1378" s="155" t="s">
        <v>132</v>
      </c>
      <c r="F1378" s="156" t="s">
        <v>821</v>
      </c>
      <c r="L1378" s="157"/>
      <c r="M1378" s="161"/>
      <c r="N1378" s="162"/>
      <c r="O1378" s="162"/>
      <c r="P1378" s="162"/>
      <c r="Q1378" s="162"/>
      <c r="R1378" s="162"/>
      <c r="S1378" s="162"/>
      <c r="T1378" s="163"/>
      <c r="U1378" s="11"/>
      <c r="V1378" s="11"/>
      <c r="W1378" s="11"/>
      <c r="AT1378" s="18" t="s">
        <v>132</v>
      </c>
      <c r="AU1378" s="18" t="s">
        <v>78</v>
      </c>
    </row>
    <row r="1379" spans="2:51" s="11" customFormat="1" ht="22.5" customHeight="1">
      <c r="B1379" s="157"/>
      <c r="D1379" s="155" t="s">
        <v>134</v>
      </c>
      <c r="E1379" s="158" t="s">
        <v>3</v>
      </c>
      <c r="F1379" s="159" t="s">
        <v>822</v>
      </c>
      <c r="H1379" s="160" t="s">
        <v>3</v>
      </c>
      <c r="L1379" s="164"/>
      <c r="M1379" s="168"/>
      <c r="N1379" s="169"/>
      <c r="O1379" s="169"/>
      <c r="P1379" s="169"/>
      <c r="Q1379" s="169"/>
      <c r="R1379" s="169"/>
      <c r="S1379" s="169"/>
      <c r="T1379" s="170"/>
      <c r="U1379" s="12"/>
      <c r="V1379" s="12"/>
      <c r="W1379" s="12"/>
      <c r="AT1379" s="160" t="s">
        <v>134</v>
      </c>
      <c r="AU1379" s="160" t="s">
        <v>78</v>
      </c>
      <c r="AV1379" s="11" t="s">
        <v>20</v>
      </c>
      <c r="AW1379" s="11" t="s">
        <v>35</v>
      </c>
      <c r="AX1379" s="11" t="s">
        <v>71</v>
      </c>
      <c r="AY1379" s="160" t="s">
        <v>123</v>
      </c>
    </row>
    <row r="1380" spans="2:51" s="11" customFormat="1" ht="22.5" customHeight="1">
      <c r="B1380" s="157"/>
      <c r="D1380" s="155" t="s">
        <v>134</v>
      </c>
      <c r="E1380" s="158" t="s">
        <v>3</v>
      </c>
      <c r="F1380" s="159" t="s">
        <v>156</v>
      </c>
      <c r="H1380" s="160" t="s">
        <v>3</v>
      </c>
      <c r="L1380" s="171"/>
      <c r="M1380" s="175"/>
      <c r="N1380" s="176"/>
      <c r="O1380" s="176"/>
      <c r="P1380" s="176"/>
      <c r="Q1380" s="176"/>
      <c r="R1380" s="176"/>
      <c r="S1380" s="176"/>
      <c r="T1380" s="177"/>
      <c r="U1380" s="13"/>
      <c r="V1380" s="13"/>
      <c r="W1380" s="13"/>
      <c r="AT1380" s="160" t="s">
        <v>134</v>
      </c>
      <c r="AU1380" s="160" t="s">
        <v>78</v>
      </c>
      <c r="AV1380" s="11" t="s">
        <v>20</v>
      </c>
      <c r="AW1380" s="11" t="s">
        <v>35</v>
      </c>
      <c r="AX1380" s="11" t="s">
        <v>71</v>
      </c>
      <c r="AY1380" s="160" t="s">
        <v>123</v>
      </c>
    </row>
    <row r="1381" spans="2:51" s="11" customFormat="1" ht="22.5" customHeight="1">
      <c r="B1381" s="157"/>
      <c r="D1381" s="155" t="s">
        <v>134</v>
      </c>
      <c r="E1381" s="158" t="s">
        <v>3</v>
      </c>
      <c r="F1381" s="159" t="s">
        <v>823</v>
      </c>
      <c r="H1381" s="160" t="s">
        <v>3</v>
      </c>
      <c r="L1381" s="178"/>
      <c r="M1381" s="182"/>
      <c r="N1381" s="183"/>
      <c r="O1381" s="183"/>
      <c r="P1381" s="183"/>
      <c r="Q1381" s="183"/>
      <c r="R1381" s="183"/>
      <c r="S1381" s="183"/>
      <c r="T1381" s="184"/>
      <c r="U1381" s="14"/>
      <c r="V1381" s="14"/>
      <c r="W1381" s="14"/>
      <c r="AT1381" s="160" t="s">
        <v>134</v>
      </c>
      <c r="AU1381" s="160" t="s">
        <v>78</v>
      </c>
      <c r="AV1381" s="11" t="s">
        <v>20</v>
      </c>
      <c r="AW1381" s="11" t="s">
        <v>35</v>
      </c>
      <c r="AX1381" s="11" t="s">
        <v>71</v>
      </c>
      <c r="AY1381" s="160" t="s">
        <v>123</v>
      </c>
    </row>
    <row r="1382" spans="2:51" s="12" customFormat="1" ht="22.5" customHeight="1">
      <c r="B1382" s="164"/>
      <c r="D1382" s="155" t="s">
        <v>134</v>
      </c>
      <c r="E1382" s="165" t="s">
        <v>3</v>
      </c>
      <c r="F1382" s="166" t="s">
        <v>283</v>
      </c>
      <c r="H1382" s="167">
        <v>13</v>
      </c>
      <c r="L1382" s="32"/>
      <c r="M1382" s="150" t="s">
        <v>3</v>
      </c>
      <c r="N1382" s="151" t="s">
        <v>42</v>
      </c>
      <c r="O1382" s="152">
        <v>4.82</v>
      </c>
      <c r="P1382" s="152">
        <f>O1382*H1395</f>
        <v>5.89004</v>
      </c>
      <c r="Q1382" s="152">
        <v>0</v>
      </c>
      <c r="R1382" s="152">
        <f>Q1382*H1395</f>
        <v>0</v>
      </c>
      <c r="S1382" s="152">
        <v>0</v>
      </c>
      <c r="T1382" s="153">
        <f>S1382*H1395</f>
        <v>0</v>
      </c>
      <c r="U1382" s="1"/>
      <c r="V1382" s="1"/>
      <c r="W1382" s="1"/>
      <c r="AT1382" s="165" t="s">
        <v>134</v>
      </c>
      <c r="AU1382" s="165" t="s">
        <v>78</v>
      </c>
      <c r="AV1382" s="12" t="s">
        <v>78</v>
      </c>
      <c r="AW1382" s="12" t="s">
        <v>35</v>
      </c>
      <c r="AX1382" s="12" t="s">
        <v>71</v>
      </c>
      <c r="AY1382" s="165" t="s">
        <v>123</v>
      </c>
    </row>
    <row r="1383" spans="2:51" s="11" customFormat="1" ht="22.5" customHeight="1">
      <c r="B1383" s="157"/>
      <c r="D1383" s="155" t="s">
        <v>134</v>
      </c>
      <c r="E1383" s="158" t="s">
        <v>3</v>
      </c>
      <c r="F1383" s="159" t="s">
        <v>824</v>
      </c>
      <c r="H1383" s="160" t="s">
        <v>3</v>
      </c>
      <c r="L1383" s="32"/>
      <c r="M1383" s="61"/>
      <c r="N1383" s="33"/>
      <c r="O1383" s="33"/>
      <c r="P1383" s="33"/>
      <c r="Q1383" s="33"/>
      <c r="R1383" s="33"/>
      <c r="S1383" s="33"/>
      <c r="T1383" s="62"/>
      <c r="U1383" s="1"/>
      <c r="V1383" s="1"/>
      <c r="W1383" s="1"/>
      <c r="AT1383" s="160" t="s">
        <v>134</v>
      </c>
      <c r="AU1383" s="160" t="s">
        <v>78</v>
      </c>
      <c r="AV1383" s="11" t="s">
        <v>20</v>
      </c>
      <c r="AW1383" s="11" t="s">
        <v>35</v>
      </c>
      <c r="AX1383" s="11" t="s">
        <v>71</v>
      </c>
      <c r="AY1383" s="160" t="s">
        <v>123</v>
      </c>
    </row>
    <row r="1384" spans="2:51" s="12" customFormat="1" ht="22.5" customHeight="1">
      <c r="B1384" s="164"/>
      <c r="D1384" s="155" t="s">
        <v>134</v>
      </c>
      <c r="E1384" s="165" t="s">
        <v>3</v>
      </c>
      <c r="F1384" s="166" t="s">
        <v>825</v>
      </c>
      <c r="H1384" s="167">
        <v>28.5</v>
      </c>
      <c r="L1384" s="130"/>
      <c r="M1384" s="134"/>
      <c r="N1384" s="135"/>
      <c r="O1384" s="135"/>
      <c r="P1384" s="136">
        <f>SUM(P1385:P1534)</f>
        <v>198.35699</v>
      </c>
      <c r="Q1384" s="135"/>
      <c r="R1384" s="136">
        <f>SUM(R1385:R1534)</f>
        <v>0.0307235</v>
      </c>
      <c r="S1384" s="135"/>
      <c r="T1384" s="137">
        <f>SUM(T1385:T1534)</f>
        <v>1.4875</v>
      </c>
      <c r="U1384" s="10"/>
      <c r="V1384" s="10"/>
      <c r="W1384" s="10"/>
      <c r="AT1384" s="165" t="s">
        <v>134</v>
      </c>
      <c r="AU1384" s="165" t="s">
        <v>78</v>
      </c>
      <c r="AV1384" s="12" t="s">
        <v>78</v>
      </c>
      <c r="AW1384" s="12" t="s">
        <v>35</v>
      </c>
      <c r="AX1384" s="12" t="s">
        <v>71</v>
      </c>
      <c r="AY1384" s="165" t="s">
        <v>123</v>
      </c>
    </row>
    <row r="1385" spans="2:51" s="13" customFormat="1" ht="22.5" customHeight="1">
      <c r="B1385" s="171"/>
      <c r="D1385" s="155" t="s">
        <v>134</v>
      </c>
      <c r="E1385" s="172" t="s">
        <v>3</v>
      </c>
      <c r="F1385" s="173" t="s">
        <v>138</v>
      </c>
      <c r="H1385" s="174">
        <v>41.5</v>
      </c>
      <c r="L1385" s="32"/>
      <c r="M1385" s="150" t="s">
        <v>3</v>
      </c>
      <c r="N1385" s="151" t="s">
        <v>42</v>
      </c>
      <c r="O1385" s="152">
        <v>1.585</v>
      </c>
      <c r="P1385" s="152">
        <f>O1385*H1398</f>
        <v>194.78699</v>
      </c>
      <c r="Q1385" s="152">
        <v>0.00025</v>
      </c>
      <c r="R1385" s="152">
        <f>Q1385*H1398</f>
        <v>0.0307235</v>
      </c>
      <c r="S1385" s="152">
        <v>0</v>
      </c>
      <c r="T1385" s="153">
        <f>S1385*H1398</f>
        <v>0</v>
      </c>
      <c r="U1385" s="1"/>
      <c r="V1385" s="1"/>
      <c r="W1385" s="1"/>
      <c r="AT1385" s="172" t="s">
        <v>134</v>
      </c>
      <c r="AU1385" s="172" t="s">
        <v>78</v>
      </c>
      <c r="AV1385" s="13" t="s">
        <v>81</v>
      </c>
      <c r="AW1385" s="13" t="s">
        <v>35</v>
      </c>
      <c r="AX1385" s="13" t="s">
        <v>71</v>
      </c>
      <c r="AY1385" s="172" t="s">
        <v>123</v>
      </c>
    </row>
    <row r="1386" spans="2:51" s="14" customFormat="1" ht="22.5" customHeight="1">
      <c r="B1386" s="178"/>
      <c r="D1386" s="186" t="s">
        <v>134</v>
      </c>
      <c r="E1386" s="187" t="s">
        <v>3</v>
      </c>
      <c r="F1386" s="188" t="s">
        <v>139</v>
      </c>
      <c r="H1386" s="189">
        <v>41.5</v>
      </c>
      <c r="L1386" s="32"/>
      <c r="M1386" s="61"/>
      <c r="N1386" s="33"/>
      <c r="O1386" s="33"/>
      <c r="P1386" s="33"/>
      <c r="Q1386" s="33"/>
      <c r="R1386" s="33"/>
      <c r="S1386" s="33"/>
      <c r="T1386" s="62"/>
      <c r="U1386" s="1"/>
      <c r="V1386" s="1"/>
      <c r="W1386" s="1"/>
      <c r="AT1386" s="185" t="s">
        <v>134</v>
      </c>
      <c r="AU1386" s="185" t="s">
        <v>78</v>
      </c>
      <c r="AV1386" s="14" t="s">
        <v>130</v>
      </c>
      <c r="AW1386" s="14" t="s">
        <v>35</v>
      </c>
      <c r="AX1386" s="14" t="s">
        <v>20</v>
      </c>
      <c r="AY1386" s="185" t="s">
        <v>123</v>
      </c>
    </row>
    <row r="1387" spans="2:65" s="1" customFormat="1" ht="31.5" customHeight="1">
      <c r="B1387" s="143"/>
      <c r="C1387" s="144" t="s">
        <v>826</v>
      </c>
      <c r="D1387" s="144" t="s">
        <v>125</v>
      </c>
      <c r="E1387" s="145" t="s">
        <v>827</v>
      </c>
      <c r="F1387" s="146" t="s">
        <v>828</v>
      </c>
      <c r="G1387" s="147" t="s">
        <v>182</v>
      </c>
      <c r="H1387" s="148">
        <v>56</v>
      </c>
      <c r="I1387" s="149"/>
      <c r="J1387" s="149"/>
      <c r="K1387" s="146" t="s">
        <v>129</v>
      </c>
      <c r="L1387" s="157"/>
      <c r="M1387" s="161"/>
      <c r="N1387" s="162"/>
      <c r="O1387" s="162"/>
      <c r="P1387" s="162"/>
      <c r="Q1387" s="162"/>
      <c r="R1387" s="162"/>
      <c r="S1387" s="162"/>
      <c r="T1387" s="163"/>
      <c r="U1387" s="11"/>
      <c r="V1387" s="11"/>
      <c r="W1387" s="11"/>
      <c r="AR1387" s="18" t="s">
        <v>306</v>
      </c>
      <c r="AT1387" s="18" t="s">
        <v>125</v>
      </c>
      <c r="AU1387" s="18" t="s">
        <v>78</v>
      </c>
      <c r="AY1387" s="18" t="s">
        <v>123</v>
      </c>
      <c r="BE1387" s="154">
        <f>IF(N1374="základní",J1387,0)</f>
        <v>0</v>
      </c>
      <c r="BF1387" s="154">
        <f>IF(N1374="snížená",J1387,0)</f>
        <v>0</v>
      </c>
      <c r="BG1387" s="154">
        <f>IF(N1374="zákl. přenesená",J1387,0)</f>
        <v>0</v>
      </c>
      <c r="BH1387" s="154">
        <f>IF(N1374="sníž. přenesená",J1387,0)</f>
        <v>0</v>
      </c>
      <c r="BI1387" s="154">
        <f>IF(N1374="nulová",J1387,0)</f>
        <v>0</v>
      </c>
      <c r="BJ1387" s="18" t="s">
        <v>20</v>
      </c>
      <c r="BK1387" s="154">
        <f>ROUND(I1387*H1387,2)</f>
        <v>0</v>
      </c>
      <c r="BL1387" s="18" t="s">
        <v>306</v>
      </c>
      <c r="BM1387" s="18" t="s">
        <v>829</v>
      </c>
    </row>
    <row r="1388" spans="2:47" s="1" customFormat="1" ht="30" customHeight="1">
      <c r="B1388" s="32"/>
      <c r="D1388" s="155" t="s">
        <v>132</v>
      </c>
      <c r="F1388" s="156" t="s">
        <v>830</v>
      </c>
      <c r="L1388" s="157"/>
      <c r="M1388" s="161"/>
      <c r="N1388" s="162"/>
      <c r="O1388" s="162"/>
      <c r="P1388" s="162"/>
      <c r="Q1388" s="162"/>
      <c r="R1388" s="162"/>
      <c r="S1388" s="162"/>
      <c r="T1388" s="163"/>
      <c r="U1388" s="11"/>
      <c r="V1388" s="11"/>
      <c r="W1388" s="11"/>
      <c r="AT1388" s="18" t="s">
        <v>132</v>
      </c>
      <c r="AU1388" s="18" t="s">
        <v>78</v>
      </c>
    </row>
    <row r="1389" spans="2:51" s="11" customFormat="1" ht="22.5" customHeight="1">
      <c r="B1389" s="157"/>
      <c r="D1389" s="155" t="s">
        <v>134</v>
      </c>
      <c r="E1389" s="158" t="s">
        <v>3</v>
      </c>
      <c r="F1389" s="159" t="s">
        <v>831</v>
      </c>
      <c r="H1389" s="160" t="s">
        <v>3</v>
      </c>
      <c r="L1389" s="157"/>
      <c r="M1389" s="161"/>
      <c r="N1389" s="162"/>
      <c r="O1389" s="162"/>
      <c r="P1389" s="162"/>
      <c r="Q1389" s="162"/>
      <c r="R1389" s="162"/>
      <c r="S1389" s="162"/>
      <c r="T1389" s="163"/>
      <c r="AT1389" s="160" t="s">
        <v>134</v>
      </c>
      <c r="AU1389" s="160" t="s">
        <v>78</v>
      </c>
      <c r="AV1389" s="11" t="s">
        <v>20</v>
      </c>
      <c r="AW1389" s="11" t="s">
        <v>35</v>
      </c>
      <c r="AX1389" s="11" t="s">
        <v>71</v>
      </c>
      <c r="AY1389" s="160" t="s">
        <v>123</v>
      </c>
    </row>
    <row r="1390" spans="2:51" s="11" customFormat="1" ht="22.5" customHeight="1">
      <c r="B1390" s="157"/>
      <c r="D1390" s="155" t="s">
        <v>134</v>
      </c>
      <c r="E1390" s="158" t="s">
        <v>3</v>
      </c>
      <c r="F1390" s="159" t="s">
        <v>156</v>
      </c>
      <c r="H1390" s="160" t="s">
        <v>3</v>
      </c>
      <c r="L1390" s="164"/>
      <c r="M1390" s="168"/>
      <c r="N1390" s="169"/>
      <c r="O1390" s="169"/>
      <c r="P1390" s="169"/>
      <c r="Q1390" s="169"/>
      <c r="R1390" s="169"/>
      <c r="S1390" s="169"/>
      <c r="T1390" s="170"/>
      <c r="U1390" s="12"/>
      <c r="V1390" s="12"/>
      <c r="W1390" s="12"/>
      <c r="AT1390" s="160" t="s">
        <v>134</v>
      </c>
      <c r="AU1390" s="160" t="s">
        <v>78</v>
      </c>
      <c r="AV1390" s="11" t="s">
        <v>20</v>
      </c>
      <c r="AW1390" s="11" t="s">
        <v>35</v>
      </c>
      <c r="AX1390" s="11" t="s">
        <v>71</v>
      </c>
      <c r="AY1390" s="160" t="s">
        <v>123</v>
      </c>
    </row>
    <row r="1391" spans="2:51" s="11" customFormat="1" ht="22.5" customHeight="1">
      <c r="B1391" s="157"/>
      <c r="D1391" s="155" t="s">
        <v>134</v>
      </c>
      <c r="E1391" s="158" t="s">
        <v>3</v>
      </c>
      <c r="F1391" s="159" t="s">
        <v>832</v>
      </c>
      <c r="H1391" s="160" t="s">
        <v>3</v>
      </c>
      <c r="L1391" s="157"/>
      <c r="M1391" s="161"/>
      <c r="N1391" s="162"/>
      <c r="O1391" s="162"/>
      <c r="P1391" s="162"/>
      <c r="Q1391" s="162"/>
      <c r="R1391" s="162"/>
      <c r="S1391" s="162"/>
      <c r="T1391" s="163"/>
      <c r="AT1391" s="160" t="s">
        <v>134</v>
      </c>
      <c r="AU1391" s="160" t="s">
        <v>78</v>
      </c>
      <c r="AV1391" s="11" t="s">
        <v>20</v>
      </c>
      <c r="AW1391" s="11" t="s">
        <v>35</v>
      </c>
      <c r="AX1391" s="11" t="s">
        <v>71</v>
      </c>
      <c r="AY1391" s="160" t="s">
        <v>123</v>
      </c>
    </row>
    <row r="1392" spans="2:51" s="12" customFormat="1" ht="22.5" customHeight="1">
      <c r="B1392" s="164"/>
      <c r="D1392" s="155" t="s">
        <v>134</v>
      </c>
      <c r="E1392" s="165" t="s">
        <v>3</v>
      </c>
      <c r="F1392" s="166" t="s">
        <v>833</v>
      </c>
      <c r="H1392" s="167">
        <v>56</v>
      </c>
      <c r="L1392" s="164"/>
      <c r="M1392" s="168"/>
      <c r="N1392" s="169"/>
      <c r="O1392" s="169"/>
      <c r="P1392" s="169"/>
      <c r="Q1392" s="169"/>
      <c r="R1392" s="169"/>
      <c r="S1392" s="169"/>
      <c r="T1392" s="170"/>
      <c r="AT1392" s="165" t="s">
        <v>134</v>
      </c>
      <c r="AU1392" s="165" t="s">
        <v>78</v>
      </c>
      <c r="AV1392" s="12" t="s">
        <v>78</v>
      </c>
      <c r="AW1392" s="12" t="s">
        <v>35</v>
      </c>
      <c r="AX1392" s="12" t="s">
        <v>71</v>
      </c>
      <c r="AY1392" s="165" t="s">
        <v>123</v>
      </c>
    </row>
    <row r="1393" spans="2:51" s="13" customFormat="1" ht="22.5" customHeight="1">
      <c r="B1393" s="171"/>
      <c r="D1393" s="155" t="s">
        <v>134</v>
      </c>
      <c r="E1393" s="172" t="s">
        <v>3</v>
      </c>
      <c r="F1393" s="173" t="s">
        <v>138</v>
      </c>
      <c r="H1393" s="174">
        <v>56</v>
      </c>
      <c r="L1393" s="157"/>
      <c r="M1393" s="161"/>
      <c r="N1393" s="162"/>
      <c r="O1393" s="162"/>
      <c r="P1393" s="162"/>
      <c r="Q1393" s="162"/>
      <c r="R1393" s="162"/>
      <c r="S1393" s="162"/>
      <c r="T1393" s="163"/>
      <c r="U1393" s="11"/>
      <c r="V1393" s="11"/>
      <c r="W1393" s="11"/>
      <c r="AT1393" s="172" t="s">
        <v>134</v>
      </c>
      <c r="AU1393" s="172" t="s">
        <v>78</v>
      </c>
      <c r="AV1393" s="13" t="s">
        <v>81</v>
      </c>
      <c r="AW1393" s="13" t="s">
        <v>35</v>
      </c>
      <c r="AX1393" s="13" t="s">
        <v>71</v>
      </c>
      <c r="AY1393" s="172" t="s">
        <v>123</v>
      </c>
    </row>
    <row r="1394" spans="2:51" s="14" customFormat="1" ht="22.5" customHeight="1">
      <c r="B1394" s="178"/>
      <c r="D1394" s="186" t="s">
        <v>134</v>
      </c>
      <c r="E1394" s="187" t="s">
        <v>3</v>
      </c>
      <c r="F1394" s="188" t="s">
        <v>139</v>
      </c>
      <c r="H1394" s="189">
        <v>56</v>
      </c>
      <c r="L1394" s="164"/>
      <c r="M1394" s="168"/>
      <c r="N1394" s="169"/>
      <c r="O1394" s="169"/>
      <c r="P1394" s="169"/>
      <c r="Q1394" s="169"/>
      <c r="R1394" s="169"/>
      <c r="S1394" s="169"/>
      <c r="T1394" s="170"/>
      <c r="U1394" s="12"/>
      <c r="V1394" s="12"/>
      <c r="W1394" s="12"/>
      <c r="AT1394" s="185" t="s">
        <v>134</v>
      </c>
      <c r="AU1394" s="185" t="s">
        <v>78</v>
      </c>
      <c r="AV1394" s="14" t="s">
        <v>130</v>
      </c>
      <c r="AW1394" s="14" t="s">
        <v>35</v>
      </c>
      <c r="AX1394" s="14" t="s">
        <v>20</v>
      </c>
      <c r="AY1394" s="185" t="s">
        <v>123</v>
      </c>
    </row>
    <row r="1395" spans="2:65" s="1" customFormat="1" ht="22.5" customHeight="1">
      <c r="B1395" s="143"/>
      <c r="C1395" s="144" t="s">
        <v>834</v>
      </c>
      <c r="D1395" s="144" t="s">
        <v>125</v>
      </c>
      <c r="E1395" s="145" t="s">
        <v>835</v>
      </c>
      <c r="F1395" s="146" t="s">
        <v>836</v>
      </c>
      <c r="G1395" s="147" t="s">
        <v>671</v>
      </c>
      <c r="H1395" s="148">
        <v>1.222</v>
      </c>
      <c r="I1395" s="149"/>
      <c r="J1395" s="149">
        <f>ROUND(I1395*H1395,2)</f>
        <v>0</v>
      </c>
      <c r="K1395" s="146" t="s">
        <v>129</v>
      </c>
      <c r="L1395" s="157"/>
      <c r="M1395" s="161"/>
      <c r="N1395" s="162"/>
      <c r="O1395" s="162"/>
      <c r="P1395" s="162"/>
      <c r="Q1395" s="162"/>
      <c r="R1395" s="162"/>
      <c r="S1395" s="162"/>
      <c r="T1395" s="163"/>
      <c r="U1395" s="11"/>
      <c r="V1395" s="11"/>
      <c r="W1395" s="11"/>
      <c r="AR1395" s="18" t="s">
        <v>306</v>
      </c>
      <c r="AT1395" s="18" t="s">
        <v>125</v>
      </c>
      <c r="AU1395" s="18" t="s">
        <v>78</v>
      </c>
      <c r="AY1395" s="18" t="s">
        <v>123</v>
      </c>
      <c r="BE1395" s="154">
        <f>IF(N1382="základní",J1395,0)</f>
        <v>0</v>
      </c>
      <c r="BF1395" s="154">
        <f>IF(N1382="snížená",J1395,0)</f>
        <v>0</v>
      </c>
      <c r="BG1395" s="154">
        <f>IF(N1382="zákl. přenesená",J1395,0)</f>
        <v>0</v>
      </c>
      <c r="BH1395" s="154">
        <f>IF(N1382="sníž. přenesená",J1395,0)</f>
        <v>0</v>
      </c>
      <c r="BI1395" s="154">
        <f>IF(N1382="nulová",J1395,0)</f>
        <v>0</v>
      </c>
      <c r="BJ1395" s="18" t="s">
        <v>20</v>
      </c>
      <c r="BK1395" s="154">
        <f>ROUND(I1395*H1395,2)</f>
        <v>0</v>
      </c>
      <c r="BL1395" s="18" t="s">
        <v>306</v>
      </c>
      <c r="BM1395" s="18" t="s">
        <v>837</v>
      </c>
    </row>
    <row r="1396" spans="2:47" s="1" customFormat="1" ht="30" customHeight="1">
      <c r="B1396" s="32"/>
      <c r="D1396" s="155" t="s">
        <v>132</v>
      </c>
      <c r="F1396" s="156" t="s">
        <v>838</v>
      </c>
      <c r="L1396" s="164"/>
      <c r="M1396" s="168"/>
      <c r="N1396" s="169"/>
      <c r="O1396" s="169"/>
      <c r="P1396" s="169"/>
      <c r="Q1396" s="169"/>
      <c r="R1396" s="169"/>
      <c r="S1396" s="169"/>
      <c r="T1396" s="170"/>
      <c r="U1396" s="12"/>
      <c r="V1396" s="12"/>
      <c r="W1396" s="12"/>
      <c r="AT1396" s="18" t="s">
        <v>132</v>
      </c>
      <c r="AU1396" s="18" t="s">
        <v>78</v>
      </c>
    </row>
    <row r="1397" spans="2:63" s="10" customFormat="1" ht="29.25" customHeight="1">
      <c r="B1397" s="130"/>
      <c r="D1397" s="140" t="s">
        <v>70</v>
      </c>
      <c r="E1397" s="141" t="s">
        <v>839</v>
      </c>
      <c r="F1397" s="141" t="s">
        <v>840</v>
      </c>
      <c r="J1397" s="142"/>
      <c r="L1397" s="157"/>
      <c r="M1397" s="161"/>
      <c r="N1397" s="162"/>
      <c r="O1397" s="162"/>
      <c r="P1397" s="162"/>
      <c r="Q1397" s="162"/>
      <c r="R1397" s="162"/>
      <c r="S1397" s="162"/>
      <c r="T1397" s="163"/>
      <c r="U1397" s="11"/>
      <c r="V1397" s="11"/>
      <c r="W1397" s="11"/>
      <c r="AR1397" s="131" t="s">
        <v>78</v>
      </c>
      <c r="AT1397" s="138" t="s">
        <v>70</v>
      </c>
      <c r="AU1397" s="138" t="s">
        <v>20</v>
      </c>
      <c r="AY1397" s="131" t="s">
        <v>123</v>
      </c>
      <c r="BK1397" s="139">
        <f>SUM(BK1398:BK1547)</f>
        <v>0</v>
      </c>
    </row>
    <row r="1398" spans="2:65" s="1" customFormat="1" ht="22.5" customHeight="1">
      <c r="B1398" s="143"/>
      <c r="C1398" s="144" t="s">
        <v>841</v>
      </c>
      <c r="D1398" s="144" t="s">
        <v>125</v>
      </c>
      <c r="E1398" s="145" t="s">
        <v>842</v>
      </c>
      <c r="F1398" s="146" t="s">
        <v>843</v>
      </c>
      <c r="G1398" s="147" t="s">
        <v>152</v>
      </c>
      <c r="H1398" s="148">
        <v>122.894</v>
      </c>
      <c r="I1398" s="149"/>
      <c r="J1398" s="149"/>
      <c r="K1398" s="146" t="s">
        <v>129</v>
      </c>
      <c r="L1398" s="164"/>
      <c r="M1398" s="168"/>
      <c r="N1398" s="169"/>
      <c r="O1398" s="169"/>
      <c r="P1398" s="169"/>
      <c r="Q1398" s="169"/>
      <c r="R1398" s="169"/>
      <c r="S1398" s="169"/>
      <c r="T1398" s="170"/>
      <c r="U1398" s="12"/>
      <c r="V1398" s="12"/>
      <c r="W1398" s="12"/>
      <c r="AR1398" s="18" t="s">
        <v>130</v>
      </c>
      <c r="AT1398" s="18" t="s">
        <v>125</v>
      </c>
      <c r="AU1398" s="18" t="s">
        <v>78</v>
      </c>
      <c r="AY1398" s="18" t="s">
        <v>123</v>
      </c>
      <c r="BE1398" s="154">
        <f>IF(N1385="základní",J1398,0)</f>
        <v>0</v>
      </c>
      <c r="BF1398" s="154">
        <f>IF(N1385="snížená",J1398,0)</f>
        <v>0</v>
      </c>
      <c r="BG1398" s="154">
        <f>IF(N1385="zákl. přenesená",J1398,0)</f>
        <v>0</v>
      </c>
      <c r="BH1398" s="154">
        <f>IF(N1385="sníž. přenesená",J1398,0)</f>
        <v>0</v>
      </c>
      <c r="BI1398" s="154">
        <f>IF(N1385="nulová",J1398,0)</f>
        <v>0</v>
      </c>
      <c r="BJ1398" s="18" t="s">
        <v>20</v>
      </c>
      <c r="BK1398" s="154">
        <f>ROUND(I1398*H1398,2)</f>
        <v>0</v>
      </c>
      <c r="BL1398" s="18" t="s">
        <v>130</v>
      </c>
      <c r="BM1398" s="18" t="s">
        <v>844</v>
      </c>
    </row>
    <row r="1399" spans="2:47" s="1" customFormat="1" ht="30" customHeight="1">
      <c r="B1399" s="32"/>
      <c r="D1399" s="155" t="s">
        <v>132</v>
      </c>
      <c r="F1399" s="156" t="s">
        <v>845</v>
      </c>
      <c r="L1399" s="157"/>
      <c r="M1399" s="161"/>
      <c r="N1399" s="162"/>
      <c r="O1399" s="162"/>
      <c r="P1399" s="162"/>
      <c r="Q1399" s="162"/>
      <c r="R1399" s="162"/>
      <c r="S1399" s="162"/>
      <c r="T1399" s="163"/>
      <c r="U1399" s="11"/>
      <c r="V1399" s="11"/>
      <c r="W1399" s="11"/>
      <c r="AT1399" s="18" t="s">
        <v>132</v>
      </c>
      <c r="AU1399" s="18" t="s">
        <v>78</v>
      </c>
    </row>
    <row r="1400" spans="2:51" s="11" customFormat="1" ht="22.5" customHeight="1">
      <c r="B1400" s="157"/>
      <c r="D1400" s="155" t="s">
        <v>134</v>
      </c>
      <c r="E1400" s="158" t="s">
        <v>3</v>
      </c>
      <c r="F1400" s="159" t="s">
        <v>846</v>
      </c>
      <c r="H1400" s="160" t="s">
        <v>3</v>
      </c>
      <c r="L1400" s="164"/>
      <c r="M1400" s="168"/>
      <c r="N1400" s="169"/>
      <c r="O1400" s="169"/>
      <c r="P1400" s="169"/>
      <c r="Q1400" s="169"/>
      <c r="R1400" s="169"/>
      <c r="S1400" s="169"/>
      <c r="T1400" s="170"/>
      <c r="U1400" s="12"/>
      <c r="V1400" s="12"/>
      <c r="W1400" s="12"/>
      <c r="AT1400" s="160" t="s">
        <v>134</v>
      </c>
      <c r="AU1400" s="160" t="s">
        <v>78</v>
      </c>
      <c r="AV1400" s="11" t="s">
        <v>20</v>
      </c>
      <c r="AW1400" s="11" t="s">
        <v>35</v>
      </c>
      <c r="AX1400" s="11" t="s">
        <v>71</v>
      </c>
      <c r="AY1400" s="160" t="s">
        <v>123</v>
      </c>
    </row>
    <row r="1401" spans="2:51" s="11" customFormat="1" ht="22.5" customHeight="1">
      <c r="B1401" s="157"/>
      <c r="D1401" s="155" t="s">
        <v>134</v>
      </c>
      <c r="E1401" s="158" t="s">
        <v>3</v>
      </c>
      <c r="F1401" s="159" t="s">
        <v>156</v>
      </c>
      <c r="H1401" s="160" t="s">
        <v>3</v>
      </c>
      <c r="L1401" s="157"/>
      <c r="M1401" s="161"/>
      <c r="N1401" s="162"/>
      <c r="O1401" s="162"/>
      <c r="P1401" s="162"/>
      <c r="Q1401" s="162"/>
      <c r="R1401" s="162"/>
      <c r="S1401" s="162"/>
      <c r="T1401" s="163"/>
      <c r="AT1401" s="160" t="s">
        <v>134</v>
      </c>
      <c r="AU1401" s="160" t="s">
        <v>78</v>
      </c>
      <c r="AV1401" s="11" t="s">
        <v>20</v>
      </c>
      <c r="AW1401" s="11" t="s">
        <v>35</v>
      </c>
      <c r="AX1401" s="11" t="s">
        <v>71</v>
      </c>
      <c r="AY1401" s="160" t="s">
        <v>123</v>
      </c>
    </row>
    <row r="1402" spans="2:51" s="11" customFormat="1" ht="22.5" customHeight="1">
      <c r="B1402" s="157"/>
      <c r="D1402" s="155" t="s">
        <v>134</v>
      </c>
      <c r="E1402" s="158" t="s">
        <v>3</v>
      </c>
      <c r="F1402" s="159" t="s">
        <v>158</v>
      </c>
      <c r="H1402" s="160" t="s">
        <v>3</v>
      </c>
      <c r="L1402" s="164"/>
      <c r="M1402" s="168"/>
      <c r="N1402" s="169"/>
      <c r="O1402" s="169"/>
      <c r="P1402" s="169"/>
      <c r="Q1402" s="169"/>
      <c r="R1402" s="169"/>
      <c r="S1402" s="169"/>
      <c r="T1402" s="170"/>
      <c r="U1402" s="12"/>
      <c r="V1402" s="12"/>
      <c r="W1402" s="12"/>
      <c r="AT1402" s="160" t="s">
        <v>134</v>
      </c>
      <c r="AU1402" s="160" t="s">
        <v>78</v>
      </c>
      <c r="AV1402" s="11" t="s">
        <v>20</v>
      </c>
      <c r="AW1402" s="11" t="s">
        <v>35</v>
      </c>
      <c r="AX1402" s="11" t="s">
        <v>71</v>
      </c>
      <c r="AY1402" s="160" t="s">
        <v>123</v>
      </c>
    </row>
    <row r="1403" spans="2:51" s="12" customFormat="1" ht="22.5" customHeight="1">
      <c r="B1403" s="164"/>
      <c r="D1403" s="155" t="s">
        <v>134</v>
      </c>
      <c r="E1403" s="165" t="s">
        <v>3</v>
      </c>
      <c r="F1403" s="166" t="s">
        <v>847</v>
      </c>
      <c r="H1403" s="167">
        <v>65.52</v>
      </c>
      <c r="L1403" s="157"/>
      <c r="M1403" s="161"/>
      <c r="N1403" s="162"/>
      <c r="O1403" s="162"/>
      <c r="P1403" s="162"/>
      <c r="Q1403" s="162"/>
      <c r="R1403" s="162"/>
      <c r="S1403" s="162"/>
      <c r="T1403" s="163"/>
      <c r="U1403" s="11"/>
      <c r="V1403" s="11"/>
      <c r="W1403" s="11"/>
      <c r="AT1403" s="165" t="s">
        <v>134</v>
      </c>
      <c r="AU1403" s="165" t="s">
        <v>78</v>
      </c>
      <c r="AV1403" s="12" t="s">
        <v>78</v>
      </c>
      <c r="AW1403" s="12" t="s">
        <v>35</v>
      </c>
      <c r="AX1403" s="12" t="s">
        <v>71</v>
      </c>
      <c r="AY1403" s="165" t="s">
        <v>123</v>
      </c>
    </row>
    <row r="1404" spans="2:51" s="11" customFormat="1" ht="22.5" customHeight="1">
      <c r="B1404" s="157"/>
      <c r="D1404" s="155" t="s">
        <v>134</v>
      </c>
      <c r="E1404" s="158" t="s">
        <v>3</v>
      </c>
      <c r="F1404" s="159" t="s">
        <v>160</v>
      </c>
      <c r="H1404" s="160" t="s">
        <v>3</v>
      </c>
      <c r="L1404" s="164"/>
      <c r="M1404" s="168"/>
      <c r="N1404" s="169"/>
      <c r="O1404" s="169"/>
      <c r="P1404" s="169"/>
      <c r="Q1404" s="169"/>
      <c r="R1404" s="169"/>
      <c r="S1404" s="169"/>
      <c r="T1404" s="170"/>
      <c r="U1404" s="12"/>
      <c r="V1404" s="12"/>
      <c r="W1404" s="12"/>
      <c r="AT1404" s="160" t="s">
        <v>134</v>
      </c>
      <c r="AU1404" s="160" t="s">
        <v>78</v>
      </c>
      <c r="AV1404" s="11" t="s">
        <v>20</v>
      </c>
      <c r="AW1404" s="11" t="s">
        <v>35</v>
      </c>
      <c r="AX1404" s="11" t="s">
        <v>71</v>
      </c>
      <c r="AY1404" s="160" t="s">
        <v>123</v>
      </c>
    </row>
    <row r="1405" spans="2:51" s="12" customFormat="1" ht="22.5" customHeight="1">
      <c r="B1405" s="164"/>
      <c r="D1405" s="155" t="s">
        <v>134</v>
      </c>
      <c r="E1405" s="165" t="s">
        <v>3</v>
      </c>
      <c r="F1405" s="166" t="s">
        <v>599</v>
      </c>
      <c r="H1405" s="167">
        <v>14.896</v>
      </c>
      <c r="L1405" s="157"/>
      <c r="M1405" s="161"/>
      <c r="N1405" s="162"/>
      <c r="O1405" s="162"/>
      <c r="P1405" s="162"/>
      <c r="Q1405" s="162"/>
      <c r="R1405" s="162"/>
      <c r="S1405" s="162"/>
      <c r="T1405" s="163"/>
      <c r="U1405" s="11"/>
      <c r="V1405" s="11"/>
      <c r="W1405" s="11"/>
      <c r="AT1405" s="165" t="s">
        <v>134</v>
      </c>
      <c r="AU1405" s="165" t="s">
        <v>78</v>
      </c>
      <c r="AV1405" s="12" t="s">
        <v>78</v>
      </c>
      <c r="AW1405" s="12" t="s">
        <v>35</v>
      </c>
      <c r="AX1405" s="12" t="s">
        <v>71</v>
      </c>
      <c r="AY1405" s="165" t="s">
        <v>123</v>
      </c>
    </row>
    <row r="1406" spans="2:51" s="11" customFormat="1" ht="22.5" customHeight="1">
      <c r="B1406" s="157"/>
      <c r="D1406" s="155" t="s">
        <v>134</v>
      </c>
      <c r="E1406" s="158" t="s">
        <v>3</v>
      </c>
      <c r="F1406" s="159" t="s">
        <v>162</v>
      </c>
      <c r="H1406" s="160" t="s">
        <v>3</v>
      </c>
      <c r="L1406" s="164"/>
      <c r="M1406" s="168"/>
      <c r="N1406" s="169"/>
      <c r="O1406" s="169"/>
      <c r="P1406" s="169"/>
      <c r="Q1406" s="169"/>
      <c r="R1406" s="169"/>
      <c r="S1406" s="169"/>
      <c r="T1406" s="170"/>
      <c r="U1406" s="12"/>
      <c r="V1406" s="12"/>
      <c r="W1406" s="12"/>
      <c r="AT1406" s="160" t="s">
        <v>134</v>
      </c>
      <c r="AU1406" s="160" t="s">
        <v>78</v>
      </c>
      <c r="AV1406" s="11" t="s">
        <v>20</v>
      </c>
      <c r="AW1406" s="11" t="s">
        <v>35</v>
      </c>
      <c r="AX1406" s="11" t="s">
        <v>71</v>
      </c>
      <c r="AY1406" s="160" t="s">
        <v>123</v>
      </c>
    </row>
    <row r="1407" spans="2:51" s="12" customFormat="1" ht="22.5" customHeight="1">
      <c r="B1407" s="164"/>
      <c r="D1407" s="155" t="s">
        <v>134</v>
      </c>
      <c r="E1407" s="165" t="s">
        <v>3</v>
      </c>
      <c r="F1407" s="166" t="s">
        <v>601</v>
      </c>
      <c r="H1407" s="167">
        <v>1.62</v>
      </c>
      <c r="L1407" s="157"/>
      <c r="M1407" s="161"/>
      <c r="N1407" s="162"/>
      <c r="O1407" s="162"/>
      <c r="P1407" s="162"/>
      <c r="Q1407" s="162"/>
      <c r="R1407" s="162"/>
      <c r="S1407" s="162"/>
      <c r="T1407" s="163"/>
      <c r="U1407" s="11"/>
      <c r="V1407" s="11"/>
      <c r="W1407" s="11"/>
      <c r="AT1407" s="165" t="s">
        <v>134</v>
      </c>
      <c r="AU1407" s="165" t="s">
        <v>78</v>
      </c>
      <c r="AV1407" s="12" t="s">
        <v>78</v>
      </c>
      <c r="AW1407" s="12" t="s">
        <v>35</v>
      </c>
      <c r="AX1407" s="12" t="s">
        <v>71</v>
      </c>
      <c r="AY1407" s="165" t="s">
        <v>123</v>
      </c>
    </row>
    <row r="1408" spans="2:51" s="11" customFormat="1" ht="22.5" customHeight="1">
      <c r="B1408" s="157"/>
      <c r="D1408" s="155" t="s">
        <v>134</v>
      </c>
      <c r="E1408" s="158" t="s">
        <v>3</v>
      </c>
      <c r="F1408" s="159" t="s">
        <v>164</v>
      </c>
      <c r="H1408" s="160" t="s">
        <v>3</v>
      </c>
      <c r="L1408" s="164"/>
      <c r="M1408" s="168"/>
      <c r="N1408" s="169"/>
      <c r="O1408" s="169"/>
      <c r="P1408" s="169"/>
      <c r="Q1408" s="169"/>
      <c r="R1408" s="169"/>
      <c r="S1408" s="169"/>
      <c r="T1408" s="170"/>
      <c r="U1408" s="12"/>
      <c r="V1408" s="12"/>
      <c r="W1408" s="12"/>
      <c r="AT1408" s="160" t="s">
        <v>134</v>
      </c>
      <c r="AU1408" s="160" t="s">
        <v>78</v>
      </c>
      <c r="AV1408" s="11" t="s">
        <v>20</v>
      </c>
      <c r="AW1408" s="11" t="s">
        <v>35</v>
      </c>
      <c r="AX1408" s="11" t="s">
        <v>71</v>
      </c>
      <c r="AY1408" s="160" t="s">
        <v>123</v>
      </c>
    </row>
    <row r="1409" spans="2:51" s="12" customFormat="1" ht="22.5" customHeight="1">
      <c r="B1409" s="164"/>
      <c r="D1409" s="155" t="s">
        <v>134</v>
      </c>
      <c r="E1409" s="165" t="s">
        <v>3</v>
      </c>
      <c r="F1409" s="166" t="s">
        <v>603</v>
      </c>
      <c r="H1409" s="167">
        <v>1.283</v>
      </c>
      <c r="L1409" s="157"/>
      <c r="M1409" s="161"/>
      <c r="N1409" s="162"/>
      <c r="O1409" s="162"/>
      <c r="P1409" s="162"/>
      <c r="Q1409" s="162"/>
      <c r="R1409" s="162"/>
      <c r="S1409" s="162"/>
      <c r="T1409" s="163"/>
      <c r="U1409" s="11"/>
      <c r="V1409" s="11"/>
      <c r="W1409" s="11"/>
      <c r="AT1409" s="165" t="s">
        <v>134</v>
      </c>
      <c r="AU1409" s="165" t="s">
        <v>78</v>
      </c>
      <c r="AV1409" s="12" t="s">
        <v>78</v>
      </c>
      <c r="AW1409" s="12" t="s">
        <v>35</v>
      </c>
      <c r="AX1409" s="12" t="s">
        <v>71</v>
      </c>
      <c r="AY1409" s="165" t="s">
        <v>123</v>
      </c>
    </row>
    <row r="1410" spans="2:51" s="11" customFormat="1" ht="22.5" customHeight="1">
      <c r="B1410" s="157"/>
      <c r="D1410" s="155" t="s">
        <v>134</v>
      </c>
      <c r="E1410" s="158" t="s">
        <v>3</v>
      </c>
      <c r="F1410" s="159" t="s">
        <v>166</v>
      </c>
      <c r="H1410" s="160" t="s">
        <v>3</v>
      </c>
      <c r="L1410" s="164"/>
      <c r="M1410" s="168"/>
      <c r="N1410" s="169"/>
      <c r="O1410" s="169"/>
      <c r="P1410" s="169"/>
      <c r="Q1410" s="169"/>
      <c r="R1410" s="169"/>
      <c r="S1410" s="169"/>
      <c r="T1410" s="170"/>
      <c r="U1410" s="12"/>
      <c r="V1410" s="12"/>
      <c r="W1410" s="12"/>
      <c r="AT1410" s="160" t="s">
        <v>134</v>
      </c>
      <c r="AU1410" s="160" t="s">
        <v>78</v>
      </c>
      <c r="AV1410" s="11" t="s">
        <v>20</v>
      </c>
      <c r="AW1410" s="11" t="s">
        <v>35</v>
      </c>
      <c r="AX1410" s="11" t="s">
        <v>71</v>
      </c>
      <c r="AY1410" s="160" t="s">
        <v>123</v>
      </c>
    </row>
    <row r="1411" spans="2:51" s="12" customFormat="1" ht="22.5" customHeight="1">
      <c r="B1411" s="164"/>
      <c r="D1411" s="155" t="s">
        <v>134</v>
      </c>
      <c r="E1411" s="165" t="s">
        <v>3</v>
      </c>
      <c r="F1411" s="166" t="s">
        <v>605</v>
      </c>
      <c r="H1411" s="167">
        <v>1.701</v>
      </c>
      <c r="L1411" s="171"/>
      <c r="M1411" s="175"/>
      <c r="N1411" s="176"/>
      <c r="O1411" s="176"/>
      <c r="P1411" s="176"/>
      <c r="Q1411" s="176"/>
      <c r="R1411" s="176"/>
      <c r="S1411" s="176"/>
      <c r="T1411" s="177"/>
      <c r="U1411" s="13"/>
      <c r="V1411" s="13"/>
      <c r="W1411" s="13"/>
      <c r="AT1411" s="165" t="s">
        <v>134</v>
      </c>
      <c r="AU1411" s="165" t="s">
        <v>78</v>
      </c>
      <c r="AV1411" s="12" t="s">
        <v>78</v>
      </c>
      <c r="AW1411" s="12" t="s">
        <v>35</v>
      </c>
      <c r="AX1411" s="12" t="s">
        <v>71</v>
      </c>
      <c r="AY1411" s="165" t="s">
        <v>123</v>
      </c>
    </row>
    <row r="1412" spans="2:51" s="11" customFormat="1" ht="22.5" customHeight="1">
      <c r="B1412" s="157"/>
      <c r="D1412" s="155" t="s">
        <v>134</v>
      </c>
      <c r="E1412" s="158" t="s">
        <v>3</v>
      </c>
      <c r="F1412" s="159" t="s">
        <v>168</v>
      </c>
      <c r="H1412" s="160" t="s">
        <v>3</v>
      </c>
      <c r="L1412" s="178"/>
      <c r="M1412" s="182"/>
      <c r="N1412" s="183"/>
      <c r="O1412" s="183"/>
      <c r="P1412" s="183"/>
      <c r="Q1412" s="183"/>
      <c r="R1412" s="183"/>
      <c r="S1412" s="183"/>
      <c r="T1412" s="184"/>
      <c r="U1412" s="14"/>
      <c r="V1412" s="14"/>
      <c r="W1412" s="14"/>
      <c r="AT1412" s="160" t="s">
        <v>134</v>
      </c>
      <c r="AU1412" s="160" t="s">
        <v>78</v>
      </c>
      <c r="AV1412" s="11" t="s">
        <v>20</v>
      </c>
      <c r="AW1412" s="11" t="s">
        <v>35</v>
      </c>
      <c r="AX1412" s="11" t="s">
        <v>71</v>
      </c>
      <c r="AY1412" s="160" t="s">
        <v>123</v>
      </c>
    </row>
    <row r="1413" spans="2:51" s="12" customFormat="1" ht="22.5" customHeight="1">
      <c r="B1413" s="164"/>
      <c r="D1413" s="155" t="s">
        <v>134</v>
      </c>
      <c r="E1413" s="165" t="s">
        <v>3</v>
      </c>
      <c r="F1413" s="166" t="s">
        <v>848</v>
      </c>
      <c r="H1413" s="167">
        <v>2.16</v>
      </c>
      <c r="L1413" s="196"/>
      <c r="M1413" s="197" t="s">
        <v>3</v>
      </c>
      <c r="N1413" s="198" t="s">
        <v>42</v>
      </c>
      <c r="O1413" s="152">
        <v>0</v>
      </c>
      <c r="P1413" s="152">
        <f>O1413*H1426</f>
        <v>0</v>
      </c>
      <c r="Q1413" s="152">
        <v>0</v>
      </c>
      <c r="R1413" s="152">
        <f>Q1413*H1426</f>
        <v>0</v>
      </c>
      <c r="S1413" s="152">
        <v>0</v>
      </c>
      <c r="T1413" s="153">
        <f>S1413*H1426</f>
        <v>0</v>
      </c>
      <c r="U1413" s="1"/>
      <c r="V1413" s="1"/>
      <c r="W1413" s="1"/>
      <c r="AT1413" s="165" t="s">
        <v>134</v>
      </c>
      <c r="AU1413" s="165" t="s">
        <v>78</v>
      </c>
      <c r="AV1413" s="12" t="s">
        <v>78</v>
      </c>
      <c r="AW1413" s="12" t="s">
        <v>35</v>
      </c>
      <c r="AX1413" s="12" t="s">
        <v>71</v>
      </c>
      <c r="AY1413" s="165" t="s">
        <v>123</v>
      </c>
    </row>
    <row r="1414" spans="2:51" s="11" customFormat="1" ht="22.5" customHeight="1">
      <c r="B1414" s="157"/>
      <c r="D1414" s="155" t="s">
        <v>134</v>
      </c>
      <c r="E1414" s="158" t="s">
        <v>3</v>
      </c>
      <c r="F1414" s="159" t="s">
        <v>170</v>
      </c>
      <c r="H1414" s="160" t="s">
        <v>3</v>
      </c>
      <c r="L1414" s="157"/>
      <c r="M1414" s="161"/>
      <c r="N1414" s="162"/>
      <c r="O1414" s="162"/>
      <c r="P1414" s="162"/>
      <c r="Q1414" s="162"/>
      <c r="R1414" s="162"/>
      <c r="S1414" s="162"/>
      <c r="T1414" s="163"/>
      <c r="AT1414" s="160" t="s">
        <v>134</v>
      </c>
      <c r="AU1414" s="160" t="s">
        <v>78</v>
      </c>
      <c r="AV1414" s="11" t="s">
        <v>20</v>
      </c>
      <c r="AW1414" s="11" t="s">
        <v>35</v>
      </c>
      <c r="AX1414" s="11" t="s">
        <v>71</v>
      </c>
      <c r="AY1414" s="160" t="s">
        <v>123</v>
      </c>
    </row>
    <row r="1415" spans="2:51" s="12" customFormat="1" ht="22.5" customHeight="1">
      <c r="B1415" s="164"/>
      <c r="D1415" s="155" t="s">
        <v>134</v>
      </c>
      <c r="E1415" s="165" t="s">
        <v>3</v>
      </c>
      <c r="F1415" s="166" t="s">
        <v>849</v>
      </c>
      <c r="H1415" s="167">
        <v>2.16</v>
      </c>
      <c r="L1415" s="157"/>
      <c r="M1415" s="161"/>
      <c r="N1415" s="162"/>
      <c r="O1415" s="162"/>
      <c r="P1415" s="162"/>
      <c r="Q1415" s="162"/>
      <c r="R1415" s="162"/>
      <c r="S1415" s="162"/>
      <c r="T1415" s="163"/>
      <c r="U1415" s="11"/>
      <c r="V1415" s="11"/>
      <c r="W1415" s="11"/>
      <c r="AT1415" s="165" t="s">
        <v>134</v>
      </c>
      <c r="AU1415" s="165" t="s">
        <v>78</v>
      </c>
      <c r="AV1415" s="12" t="s">
        <v>78</v>
      </c>
      <c r="AW1415" s="12" t="s">
        <v>35</v>
      </c>
      <c r="AX1415" s="12" t="s">
        <v>71</v>
      </c>
      <c r="AY1415" s="165" t="s">
        <v>123</v>
      </c>
    </row>
    <row r="1416" spans="2:51" s="11" customFormat="1" ht="22.5" customHeight="1">
      <c r="B1416" s="157"/>
      <c r="D1416" s="155" t="s">
        <v>134</v>
      </c>
      <c r="E1416" s="158" t="s">
        <v>3</v>
      </c>
      <c r="F1416" s="159" t="s">
        <v>172</v>
      </c>
      <c r="H1416" s="160" t="s">
        <v>3</v>
      </c>
      <c r="L1416" s="164"/>
      <c r="M1416" s="168"/>
      <c r="N1416" s="169"/>
      <c r="O1416" s="169"/>
      <c r="P1416" s="169"/>
      <c r="Q1416" s="169"/>
      <c r="R1416" s="169"/>
      <c r="S1416" s="169"/>
      <c r="T1416" s="170"/>
      <c r="U1416" s="12"/>
      <c r="V1416" s="12"/>
      <c r="W1416" s="12"/>
      <c r="AT1416" s="160" t="s">
        <v>134</v>
      </c>
      <c r="AU1416" s="160" t="s">
        <v>78</v>
      </c>
      <c r="AV1416" s="11" t="s">
        <v>20</v>
      </c>
      <c r="AW1416" s="11" t="s">
        <v>35</v>
      </c>
      <c r="AX1416" s="11" t="s">
        <v>71</v>
      </c>
      <c r="AY1416" s="160" t="s">
        <v>123</v>
      </c>
    </row>
    <row r="1417" spans="2:51" s="12" customFormat="1" ht="22.5" customHeight="1">
      <c r="B1417" s="164"/>
      <c r="D1417" s="155" t="s">
        <v>134</v>
      </c>
      <c r="E1417" s="165" t="s">
        <v>3</v>
      </c>
      <c r="F1417" s="166" t="s">
        <v>850</v>
      </c>
      <c r="H1417" s="167">
        <v>0.81</v>
      </c>
      <c r="L1417" s="171"/>
      <c r="M1417" s="175"/>
      <c r="N1417" s="176"/>
      <c r="O1417" s="176"/>
      <c r="P1417" s="176"/>
      <c r="Q1417" s="176"/>
      <c r="R1417" s="176"/>
      <c r="S1417" s="176"/>
      <c r="T1417" s="177"/>
      <c r="U1417" s="13"/>
      <c r="V1417" s="13"/>
      <c r="W1417" s="13"/>
      <c r="AT1417" s="165" t="s">
        <v>134</v>
      </c>
      <c r="AU1417" s="165" t="s">
        <v>78</v>
      </c>
      <c r="AV1417" s="12" t="s">
        <v>78</v>
      </c>
      <c r="AW1417" s="12" t="s">
        <v>35</v>
      </c>
      <c r="AX1417" s="12" t="s">
        <v>71</v>
      </c>
      <c r="AY1417" s="165" t="s">
        <v>123</v>
      </c>
    </row>
    <row r="1418" spans="2:51" s="11" customFormat="1" ht="22.5" customHeight="1">
      <c r="B1418" s="157"/>
      <c r="D1418" s="155" t="s">
        <v>134</v>
      </c>
      <c r="E1418" s="158" t="s">
        <v>3</v>
      </c>
      <c r="F1418" s="159" t="s">
        <v>174</v>
      </c>
      <c r="H1418" s="160" t="s">
        <v>3</v>
      </c>
      <c r="L1418" s="178"/>
      <c r="M1418" s="182"/>
      <c r="N1418" s="183"/>
      <c r="O1418" s="183"/>
      <c r="P1418" s="183"/>
      <c r="Q1418" s="183"/>
      <c r="R1418" s="183"/>
      <c r="S1418" s="183"/>
      <c r="T1418" s="184"/>
      <c r="U1418" s="14"/>
      <c r="V1418" s="14"/>
      <c r="W1418" s="14"/>
      <c r="AT1418" s="160" t="s">
        <v>134</v>
      </c>
      <c r="AU1418" s="160" t="s">
        <v>78</v>
      </c>
      <c r="AV1418" s="11" t="s">
        <v>20</v>
      </c>
      <c r="AW1418" s="11" t="s">
        <v>35</v>
      </c>
      <c r="AX1418" s="11" t="s">
        <v>71</v>
      </c>
      <c r="AY1418" s="160" t="s">
        <v>123</v>
      </c>
    </row>
    <row r="1419" spans="2:51" s="12" customFormat="1" ht="22.5" customHeight="1">
      <c r="B1419" s="164"/>
      <c r="D1419" s="155" t="s">
        <v>134</v>
      </c>
      <c r="E1419" s="165" t="s">
        <v>3</v>
      </c>
      <c r="F1419" s="166" t="s">
        <v>613</v>
      </c>
      <c r="H1419" s="167">
        <v>1.064</v>
      </c>
      <c r="L1419" s="196"/>
      <c r="M1419" s="197" t="s">
        <v>3</v>
      </c>
      <c r="N1419" s="198" t="s">
        <v>42</v>
      </c>
      <c r="O1419" s="152">
        <v>0</v>
      </c>
      <c r="P1419" s="152">
        <f>O1419*H1432</f>
        <v>0</v>
      </c>
      <c r="Q1419" s="152">
        <v>0</v>
      </c>
      <c r="R1419" s="152">
        <f>Q1419*H1432</f>
        <v>0</v>
      </c>
      <c r="S1419" s="152">
        <v>0</v>
      </c>
      <c r="T1419" s="153">
        <f>S1419*H1432</f>
        <v>0</v>
      </c>
      <c r="U1419" s="1"/>
      <c r="V1419" s="1"/>
      <c r="W1419" s="1"/>
      <c r="AT1419" s="165" t="s">
        <v>134</v>
      </c>
      <c r="AU1419" s="165" t="s">
        <v>78</v>
      </c>
      <c r="AV1419" s="12" t="s">
        <v>78</v>
      </c>
      <c r="AW1419" s="12" t="s">
        <v>35</v>
      </c>
      <c r="AX1419" s="12" t="s">
        <v>71</v>
      </c>
      <c r="AY1419" s="165" t="s">
        <v>123</v>
      </c>
    </row>
    <row r="1420" spans="2:51" s="11" customFormat="1" ht="22.5" customHeight="1">
      <c r="B1420" s="157"/>
      <c r="D1420" s="155" t="s">
        <v>134</v>
      </c>
      <c r="E1420" s="158" t="s">
        <v>3</v>
      </c>
      <c r="F1420" s="159" t="s">
        <v>176</v>
      </c>
      <c r="H1420" s="160" t="s">
        <v>3</v>
      </c>
      <c r="L1420" s="157"/>
      <c r="M1420" s="161"/>
      <c r="N1420" s="162"/>
      <c r="O1420" s="162"/>
      <c r="P1420" s="162"/>
      <c r="Q1420" s="162"/>
      <c r="R1420" s="162"/>
      <c r="S1420" s="162"/>
      <c r="T1420" s="163"/>
      <c r="AT1420" s="160" t="s">
        <v>134</v>
      </c>
      <c r="AU1420" s="160" t="s">
        <v>78</v>
      </c>
      <c r="AV1420" s="11" t="s">
        <v>20</v>
      </c>
      <c r="AW1420" s="11" t="s">
        <v>35</v>
      </c>
      <c r="AX1420" s="11" t="s">
        <v>71</v>
      </c>
      <c r="AY1420" s="160" t="s">
        <v>123</v>
      </c>
    </row>
    <row r="1421" spans="2:51" s="12" customFormat="1" ht="22.5" customHeight="1">
      <c r="B1421" s="164"/>
      <c r="D1421" s="155" t="s">
        <v>134</v>
      </c>
      <c r="E1421" s="165" t="s">
        <v>3</v>
      </c>
      <c r="F1421" s="166" t="s">
        <v>588</v>
      </c>
      <c r="H1421" s="167">
        <v>8.64</v>
      </c>
      <c r="L1421" s="157"/>
      <c r="M1421" s="161"/>
      <c r="N1421" s="162"/>
      <c r="O1421" s="162"/>
      <c r="P1421" s="162"/>
      <c r="Q1421" s="162"/>
      <c r="R1421" s="162"/>
      <c r="S1421" s="162"/>
      <c r="T1421" s="163"/>
      <c r="U1421" s="11"/>
      <c r="V1421" s="11"/>
      <c r="W1421" s="11"/>
      <c r="AT1421" s="165" t="s">
        <v>134</v>
      </c>
      <c r="AU1421" s="165" t="s">
        <v>78</v>
      </c>
      <c r="AV1421" s="12" t="s">
        <v>78</v>
      </c>
      <c r="AW1421" s="12" t="s">
        <v>35</v>
      </c>
      <c r="AX1421" s="12" t="s">
        <v>71</v>
      </c>
      <c r="AY1421" s="165" t="s">
        <v>123</v>
      </c>
    </row>
    <row r="1422" spans="2:51" s="11" customFormat="1" ht="22.5" customHeight="1">
      <c r="B1422" s="157"/>
      <c r="D1422" s="155" t="s">
        <v>134</v>
      </c>
      <c r="E1422" s="158" t="s">
        <v>3</v>
      </c>
      <c r="F1422" s="159" t="s">
        <v>178</v>
      </c>
      <c r="H1422" s="160" t="s">
        <v>3</v>
      </c>
      <c r="L1422" s="164"/>
      <c r="M1422" s="168"/>
      <c r="N1422" s="169"/>
      <c r="O1422" s="169"/>
      <c r="P1422" s="169"/>
      <c r="Q1422" s="169"/>
      <c r="R1422" s="169"/>
      <c r="S1422" s="169"/>
      <c r="T1422" s="170"/>
      <c r="U1422" s="12"/>
      <c r="V1422" s="12"/>
      <c r="W1422" s="12"/>
      <c r="AT1422" s="160" t="s">
        <v>134</v>
      </c>
      <c r="AU1422" s="160" t="s">
        <v>78</v>
      </c>
      <c r="AV1422" s="11" t="s">
        <v>20</v>
      </c>
      <c r="AW1422" s="11" t="s">
        <v>35</v>
      </c>
      <c r="AX1422" s="11" t="s">
        <v>71</v>
      </c>
      <c r="AY1422" s="160" t="s">
        <v>123</v>
      </c>
    </row>
    <row r="1423" spans="2:51" s="12" customFormat="1" ht="22.5" customHeight="1">
      <c r="B1423" s="164"/>
      <c r="D1423" s="155" t="s">
        <v>134</v>
      </c>
      <c r="E1423" s="165" t="s">
        <v>3</v>
      </c>
      <c r="F1423" s="166" t="s">
        <v>590</v>
      </c>
      <c r="H1423" s="167">
        <v>23.04</v>
      </c>
      <c r="L1423" s="171"/>
      <c r="M1423" s="175"/>
      <c r="N1423" s="176"/>
      <c r="O1423" s="176"/>
      <c r="P1423" s="176"/>
      <c r="Q1423" s="176"/>
      <c r="R1423" s="176"/>
      <c r="S1423" s="176"/>
      <c r="T1423" s="177"/>
      <c r="U1423" s="13"/>
      <c r="V1423" s="13"/>
      <c r="W1423" s="13"/>
      <c r="AT1423" s="165" t="s">
        <v>134</v>
      </c>
      <c r="AU1423" s="165" t="s">
        <v>78</v>
      </c>
      <c r="AV1423" s="12" t="s">
        <v>78</v>
      </c>
      <c r="AW1423" s="12" t="s">
        <v>35</v>
      </c>
      <c r="AX1423" s="12" t="s">
        <v>71</v>
      </c>
      <c r="AY1423" s="165" t="s">
        <v>123</v>
      </c>
    </row>
    <row r="1424" spans="2:51" s="13" customFormat="1" ht="22.5" customHeight="1">
      <c r="B1424" s="171"/>
      <c r="D1424" s="155" t="s">
        <v>134</v>
      </c>
      <c r="E1424" s="172" t="s">
        <v>3</v>
      </c>
      <c r="F1424" s="173" t="s">
        <v>138</v>
      </c>
      <c r="H1424" s="174">
        <v>122.894</v>
      </c>
      <c r="L1424" s="178"/>
      <c r="M1424" s="182"/>
      <c r="N1424" s="183"/>
      <c r="O1424" s="183"/>
      <c r="P1424" s="183"/>
      <c r="Q1424" s="183"/>
      <c r="R1424" s="183"/>
      <c r="S1424" s="183"/>
      <c r="T1424" s="184"/>
      <c r="U1424" s="14"/>
      <c r="V1424" s="14"/>
      <c r="W1424" s="14"/>
      <c r="AT1424" s="172" t="s">
        <v>134</v>
      </c>
      <c r="AU1424" s="172" t="s">
        <v>78</v>
      </c>
      <c r="AV1424" s="13" t="s">
        <v>81</v>
      </c>
      <c r="AW1424" s="13" t="s">
        <v>35</v>
      </c>
      <c r="AX1424" s="13" t="s">
        <v>71</v>
      </c>
      <c r="AY1424" s="172" t="s">
        <v>123</v>
      </c>
    </row>
    <row r="1425" spans="2:51" s="14" customFormat="1" ht="22.5" customHeight="1">
      <c r="B1425" s="178"/>
      <c r="D1425" s="186" t="s">
        <v>134</v>
      </c>
      <c r="E1425" s="187" t="s">
        <v>3</v>
      </c>
      <c r="F1425" s="188" t="s">
        <v>139</v>
      </c>
      <c r="H1425" s="189">
        <v>122.894</v>
      </c>
      <c r="L1425" s="196"/>
      <c r="M1425" s="197" t="s">
        <v>3</v>
      </c>
      <c r="N1425" s="198" t="s">
        <v>42</v>
      </c>
      <c r="O1425" s="152">
        <v>0</v>
      </c>
      <c r="P1425" s="152">
        <f>O1425*H1438</f>
        <v>0</v>
      </c>
      <c r="Q1425" s="152">
        <v>0</v>
      </c>
      <c r="R1425" s="152">
        <f>Q1425*H1438</f>
        <v>0</v>
      </c>
      <c r="S1425" s="152">
        <v>0</v>
      </c>
      <c r="T1425" s="153">
        <f>S1425*H1438</f>
        <v>0</v>
      </c>
      <c r="U1425" s="1"/>
      <c r="V1425" s="1"/>
      <c r="W1425" s="1"/>
      <c r="AT1425" s="185" t="s">
        <v>134</v>
      </c>
      <c r="AU1425" s="185" t="s">
        <v>78</v>
      </c>
      <c r="AV1425" s="14" t="s">
        <v>130</v>
      </c>
      <c r="AW1425" s="14" t="s">
        <v>35</v>
      </c>
      <c r="AX1425" s="14" t="s">
        <v>20</v>
      </c>
      <c r="AY1425" s="185" t="s">
        <v>123</v>
      </c>
    </row>
    <row r="1426" spans="2:65" s="1" customFormat="1" ht="22.5" customHeight="1">
      <c r="B1426" s="143"/>
      <c r="C1426" s="190" t="s">
        <v>851</v>
      </c>
      <c r="D1426" s="190" t="s">
        <v>220</v>
      </c>
      <c r="E1426" s="191" t="s">
        <v>852</v>
      </c>
      <c r="F1426" s="192" t="s">
        <v>853</v>
      </c>
      <c r="G1426" s="193" t="s">
        <v>143</v>
      </c>
      <c r="H1426" s="194">
        <v>13</v>
      </c>
      <c r="I1426" s="195"/>
      <c r="J1426" s="195"/>
      <c r="K1426" s="192" t="s">
        <v>3</v>
      </c>
      <c r="L1426" s="157"/>
      <c r="M1426" s="161"/>
      <c r="N1426" s="162"/>
      <c r="O1426" s="162"/>
      <c r="P1426" s="162"/>
      <c r="Q1426" s="162"/>
      <c r="R1426" s="162"/>
      <c r="S1426" s="162"/>
      <c r="T1426" s="163"/>
      <c r="U1426" s="11"/>
      <c r="V1426" s="11"/>
      <c r="W1426" s="11"/>
      <c r="AR1426" s="18" t="s">
        <v>219</v>
      </c>
      <c r="AT1426" s="18" t="s">
        <v>220</v>
      </c>
      <c r="AU1426" s="18" t="s">
        <v>78</v>
      </c>
      <c r="AY1426" s="18" t="s">
        <v>123</v>
      </c>
      <c r="BE1426" s="154">
        <f>IF(N1413="základní",J1426,0)</f>
        <v>0</v>
      </c>
      <c r="BF1426" s="154">
        <f>IF(N1413="snížená",J1426,0)</f>
        <v>0</v>
      </c>
      <c r="BG1426" s="154">
        <f>IF(N1413="zákl. přenesená",J1426,0)</f>
        <v>0</v>
      </c>
      <c r="BH1426" s="154">
        <f>IF(N1413="sníž. přenesená",J1426,0)</f>
        <v>0</v>
      </c>
      <c r="BI1426" s="154">
        <f>IF(N1413="nulová",J1426,0)</f>
        <v>0</v>
      </c>
      <c r="BJ1426" s="18" t="s">
        <v>20</v>
      </c>
      <c r="BK1426" s="154">
        <f>ROUND(I1426*H1426,2)</f>
        <v>0</v>
      </c>
      <c r="BL1426" s="18" t="s">
        <v>130</v>
      </c>
      <c r="BM1426" s="18" t="s">
        <v>854</v>
      </c>
    </row>
    <row r="1427" spans="2:51" s="11" customFormat="1" ht="22.5" customHeight="1">
      <c r="B1427" s="157"/>
      <c r="D1427" s="155" t="s">
        <v>134</v>
      </c>
      <c r="E1427" s="158" t="s">
        <v>3</v>
      </c>
      <c r="F1427" s="159" t="s">
        <v>855</v>
      </c>
      <c r="H1427" s="160" t="s">
        <v>3</v>
      </c>
      <c r="L1427" s="157"/>
      <c r="M1427" s="161"/>
      <c r="N1427" s="162"/>
      <c r="O1427" s="162"/>
      <c r="P1427" s="162"/>
      <c r="Q1427" s="162"/>
      <c r="R1427" s="162"/>
      <c r="S1427" s="162"/>
      <c r="T1427" s="163"/>
      <c r="AT1427" s="160" t="s">
        <v>134</v>
      </c>
      <c r="AU1427" s="160" t="s">
        <v>78</v>
      </c>
      <c r="AV1427" s="11" t="s">
        <v>20</v>
      </c>
      <c r="AW1427" s="11" t="s">
        <v>35</v>
      </c>
      <c r="AX1427" s="11" t="s">
        <v>71</v>
      </c>
      <c r="AY1427" s="160" t="s">
        <v>123</v>
      </c>
    </row>
    <row r="1428" spans="2:51" s="11" customFormat="1" ht="22.5" customHeight="1">
      <c r="B1428" s="157"/>
      <c r="D1428" s="155" t="s">
        <v>134</v>
      </c>
      <c r="E1428" s="158" t="s">
        <v>3</v>
      </c>
      <c r="F1428" s="159" t="s">
        <v>856</v>
      </c>
      <c r="H1428" s="160" t="s">
        <v>3</v>
      </c>
      <c r="L1428" s="164"/>
      <c r="M1428" s="168"/>
      <c r="N1428" s="169"/>
      <c r="O1428" s="169"/>
      <c r="P1428" s="169"/>
      <c r="Q1428" s="169"/>
      <c r="R1428" s="169"/>
      <c r="S1428" s="169"/>
      <c r="T1428" s="170"/>
      <c r="U1428" s="12"/>
      <c r="V1428" s="12"/>
      <c r="W1428" s="12"/>
      <c r="AT1428" s="160" t="s">
        <v>134</v>
      </c>
      <c r="AU1428" s="160" t="s">
        <v>78</v>
      </c>
      <c r="AV1428" s="11" t="s">
        <v>20</v>
      </c>
      <c r="AW1428" s="11" t="s">
        <v>35</v>
      </c>
      <c r="AX1428" s="11" t="s">
        <v>71</v>
      </c>
      <c r="AY1428" s="160" t="s">
        <v>123</v>
      </c>
    </row>
    <row r="1429" spans="2:51" s="12" customFormat="1" ht="22.5" customHeight="1">
      <c r="B1429" s="164"/>
      <c r="D1429" s="155" t="s">
        <v>134</v>
      </c>
      <c r="E1429" s="165" t="s">
        <v>3</v>
      </c>
      <c r="F1429" s="166" t="s">
        <v>283</v>
      </c>
      <c r="H1429" s="167">
        <v>13</v>
      </c>
      <c r="L1429" s="171"/>
      <c r="M1429" s="175"/>
      <c r="N1429" s="176"/>
      <c r="O1429" s="176"/>
      <c r="P1429" s="176"/>
      <c r="Q1429" s="176"/>
      <c r="R1429" s="176"/>
      <c r="S1429" s="176"/>
      <c r="T1429" s="177"/>
      <c r="U1429" s="13"/>
      <c r="V1429" s="13"/>
      <c r="W1429" s="13"/>
      <c r="AT1429" s="165" t="s">
        <v>134</v>
      </c>
      <c r="AU1429" s="165" t="s">
        <v>78</v>
      </c>
      <c r="AV1429" s="12" t="s">
        <v>78</v>
      </c>
      <c r="AW1429" s="12" t="s">
        <v>35</v>
      </c>
      <c r="AX1429" s="12" t="s">
        <v>71</v>
      </c>
      <c r="AY1429" s="165" t="s">
        <v>123</v>
      </c>
    </row>
    <row r="1430" spans="2:51" s="13" customFormat="1" ht="22.5" customHeight="1">
      <c r="B1430" s="171"/>
      <c r="D1430" s="155" t="s">
        <v>134</v>
      </c>
      <c r="E1430" s="172" t="s">
        <v>3</v>
      </c>
      <c r="F1430" s="173" t="s">
        <v>138</v>
      </c>
      <c r="H1430" s="174">
        <v>13</v>
      </c>
      <c r="L1430" s="178"/>
      <c r="M1430" s="182"/>
      <c r="N1430" s="183"/>
      <c r="O1430" s="183"/>
      <c r="P1430" s="183"/>
      <c r="Q1430" s="183"/>
      <c r="R1430" s="183"/>
      <c r="S1430" s="183"/>
      <c r="T1430" s="184"/>
      <c r="U1430" s="14"/>
      <c r="V1430" s="14"/>
      <c r="W1430" s="14"/>
      <c r="AT1430" s="172" t="s">
        <v>134</v>
      </c>
      <c r="AU1430" s="172" t="s">
        <v>78</v>
      </c>
      <c r="AV1430" s="13" t="s">
        <v>81</v>
      </c>
      <c r="AW1430" s="13" t="s">
        <v>35</v>
      </c>
      <c r="AX1430" s="13" t="s">
        <v>71</v>
      </c>
      <c r="AY1430" s="172" t="s">
        <v>123</v>
      </c>
    </row>
    <row r="1431" spans="2:51" s="14" customFormat="1" ht="22.5" customHeight="1">
      <c r="B1431" s="178"/>
      <c r="D1431" s="186" t="s">
        <v>134</v>
      </c>
      <c r="E1431" s="187" t="s">
        <v>3</v>
      </c>
      <c r="F1431" s="188" t="s">
        <v>139</v>
      </c>
      <c r="H1431" s="189">
        <v>13</v>
      </c>
      <c r="L1431" s="196"/>
      <c r="M1431" s="197" t="s">
        <v>3</v>
      </c>
      <c r="N1431" s="198" t="s">
        <v>42</v>
      </c>
      <c r="O1431" s="152">
        <v>0</v>
      </c>
      <c r="P1431" s="152">
        <f>O1431*H1444</f>
        <v>0</v>
      </c>
      <c r="Q1431" s="152">
        <v>0</v>
      </c>
      <c r="R1431" s="152">
        <f>Q1431*H1444</f>
        <v>0</v>
      </c>
      <c r="S1431" s="152">
        <v>0</v>
      </c>
      <c r="T1431" s="153">
        <f>S1431*H1444</f>
        <v>0</v>
      </c>
      <c r="U1431" s="1"/>
      <c r="V1431" s="1"/>
      <c r="W1431" s="1"/>
      <c r="AT1431" s="185" t="s">
        <v>134</v>
      </c>
      <c r="AU1431" s="185" t="s">
        <v>78</v>
      </c>
      <c r="AV1431" s="14" t="s">
        <v>130</v>
      </c>
      <c r="AW1431" s="14" t="s">
        <v>35</v>
      </c>
      <c r="AX1431" s="14" t="s">
        <v>20</v>
      </c>
      <c r="AY1431" s="185" t="s">
        <v>123</v>
      </c>
    </row>
    <row r="1432" spans="2:65" s="1" customFormat="1" ht="22.5" customHeight="1">
      <c r="B1432" s="143"/>
      <c r="C1432" s="190" t="s">
        <v>857</v>
      </c>
      <c r="D1432" s="190" t="s">
        <v>220</v>
      </c>
      <c r="E1432" s="191" t="s">
        <v>858</v>
      </c>
      <c r="F1432" s="192" t="s">
        <v>859</v>
      </c>
      <c r="G1432" s="193" t="s">
        <v>143</v>
      </c>
      <c r="H1432" s="194">
        <v>7</v>
      </c>
      <c r="I1432" s="195"/>
      <c r="J1432" s="195"/>
      <c r="K1432" s="192" t="s">
        <v>3</v>
      </c>
      <c r="L1432" s="157"/>
      <c r="M1432" s="161"/>
      <c r="N1432" s="162"/>
      <c r="O1432" s="162"/>
      <c r="P1432" s="162"/>
      <c r="Q1432" s="162"/>
      <c r="R1432" s="162"/>
      <c r="S1432" s="162"/>
      <c r="T1432" s="163"/>
      <c r="U1432" s="11"/>
      <c r="V1432" s="11"/>
      <c r="W1432" s="11"/>
      <c r="AR1432" s="18" t="s">
        <v>219</v>
      </c>
      <c r="AT1432" s="18" t="s">
        <v>220</v>
      </c>
      <c r="AU1432" s="18" t="s">
        <v>78</v>
      </c>
      <c r="AY1432" s="18" t="s">
        <v>123</v>
      </c>
      <c r="BE1432" s="154">
        <f>IF(N1419="základní",J1432,0)</f>
        <v>0</v>
      </c>
      <c r="BF1432" s="154">
        <f>IF(N1419="snížená",J1432,0)</f>
        <v>0</v>
      </c>
      <c r="BG1432" s="154">
        <f>IF(N1419="zákl. přenesená",J1432,0)</f>
        <v>0</v>
      </c>
      <c r="BH1432" s="154">
        <f>IF(N1419="sníž. přenesená",J1432,0)</f>
        <v>0</v>
      </c>
      <c r="BI1432" s="154">
        <f>IF(N1419="nulová",J1432,0)</f>
        <v>0</v>
      </c>
      <c r="BJ1432" s="18" t="s">
        <v>20</v>
      </c>
      <c r="BK1432" s="154">
        <f>ROUND(I1432*H1432,2)</f>
        <v>0</v>
      </c>
      <c r="BL1432" s="18" t="s">
        <v>130</v>
      </c>
      <c r="BM1432" s="18" t="s">
        <v>860</v>
      </c>
    </row>
    <row r="1433" spans="2:51" s="11" customFormat="1" ht="22.5" customHeight="1">
      <c r="B1433" s="157"/>
      <c r="D1433" s="155" t="s">
        <v>134</v>
      </c>
      <c r="E1433" s="158" t="s">
        <v>3</v>
      </c>
      <c r="F1433" s="159" t="s">
        <v>855</v>
      </c>
      <c r="H1433" s="160" t="s">
        <v>3</v>
      </c>
      <c r="L1433" s="157"/>
      <c r="M1433" s="161"/>
      <c r="N1433" s="162"/>
      <c r="O1433" s="162"/>
      <c r="P1433" s="162"/>
      <c r="Q1433" s="162"/>
      <c r="R1433" s="162"/>
      <c r="S1433" s="162"/>
      <c r="T1433" s="163"/>
      <c r="AT1433" s="160" t="s">
        <v>134</v>
      </c>
      <c r="AU1433" s="160" t="s">
        <v>78</v>
      </c>
      <c r="AV1433" s="11" t="s">
        <v>20</v>
      </c>
      <c r="AW1433" s="11" t="s">
        <v>35</v>
      </c>
      <c r="AX1433" s="11" t="s">
        <v>71</v>
      </c>
      <c r="AY1433" s="160" t="s">
        <v>123</v>
      </c>
    </row>
    <row r="1434" spans="2:51" s="11" customFormat="1" ht="22.5" customHeight="1">
      <c r="B1434" s="157"/>
      <c r="D1434" s="155" t="s">
        <v>134</v>
      </c>
      <c r="E1434" s="158" t="s">
        <v>3</v>
      </c>
      <c r="F1434" s="159" t="s">
        <v>861</v>
      </c>
      <c r="H1434" s="160" t="s">
        <v>3</v>
      </c>
      <c r="L1434" s="164"/>
      <c r="M1434" s="168"/>
      <c r="N1434" s="169"/>
      <c r="O1434" s="169"/>
      <c r="P1434" s="169"/>
      <c r="Q1434" s="169"/>
      <c r="R1434" s="169"/>
      <c r="S1434" s="169"/>
      <c r="T1434" s="170"/>
      <c r="U1434" s="12"/>
      <c r="V1434" s="12"/>
      <c r="W1434" s="12"/>
      <c r="AT1434" s="160" t="s">
        <v>134</v>
      </c>
      <c r="AU1434" s="160" t="s">
        <v>78</v>
      </c>
      <c r="AV1434" s="11" t="s">
        <v>20</v>
      </c>
      <c r="AW1434" s="11" t="s">
        <v>35</v>
      </c>
      <c r="AX1434" s="11" t="s">
        <v>71</v>
      </c>
      <c r="AY1434" s="160" t="s">
        <v>123</v>
      </c>
    </row>
    <row r="1435" spans="2:51" s="12" customFormat="1" ht="22.5" customHeight="1">
      <c r="B1435" s="164"/>
      <c r="D1435" s="155" t="s">
        <v>134</v>
      </c>
      <c r="E1435" s="165" t="s">
        <v>3</v>
      </c>
      <c r="F1435" s="166" t="s">
        <v>211</v>
      </c>
      <c r="H1435" s="167">
        <v>7</v>
      </c>
      <c r="L1435" s="171"/>
      <c r="M1435" s="175"/>
      <c r="N1435" s="176"/>
      <c r="O1435" s="176"/>
      <c r="P1435" s="176"/>
      <c r="Q1435" s="176"/>
      <c r="R1435" s="176"/>
      <c r="S1435" s="176"/>
      <c r="T1435" s="177"/>
      <c r="U1435" s="13"/>
      <c r="V1435" s="13"/>
      <c r="W1435" s="13"/>
      <c r="AT1435" s="165" t="s">
        <v>134</v>
      </c>
      <c r="AU1435" s="165" t="s">
        <v>78</v>
      </c>
      <c r="AV1435" s="12" t="s">
        <v>78</v>
      </c>
      <c r="AW1435" s="12" t="s">
        <v>35</v>
      </c>
      <c r="AX1435" s="12" t="s">
        <v>71</v>
      </c>
      <c r="AY1435" s="165" t="s">
        <v>123</v>
      </c>
    </row>
    <row r="1436" spans="2:51" s="13" customFormat="1" ht="22.5" customHeight="1">
      <c r="B1436" s="171"/>
      <c r="D1436" s="155" t="s">
        <v>134</v>
      </c>
      <c r="E1436" s="172" t="s">
        <v>3</v>
      </c>
      <c r="F1436" s="173" t="s">
        <v>138</v>
      </c>
      <c r="H1436" s="174">
        <v>7</v>
      </c>
      <c r="L1436" s="178"/>
      <c r="M1436" s="182"/>
      <c r="N1436" s="183"/>
      <c r="O1436" s="183"/>
      <c r="P1436" s="183"/>
      <c r="Q1436" s="183"/>
      <c r="R1436" s="183"/>
      <c r="S1436" s="183"/>
      <c r="T1436" s="184"/>
      <c r="U1436" s="14"/>
      <c r="V1436" s="14"/>
      <c r="W1436" s="14"/>
      <c r="AT1436" s="172" t="s">
        <v>134</v>
      </c>
      <c r="AU1436" s="172" t="s">
        <v>78</v>
      </c>
      <c r="AV1436" s="13" t="s">
        <v>81</v>
      </c>
      <c r="AW1436" s="13" t="s">
        <v>35</v>
      </c>
      <c r="AX1436" s="13" t="s">
        <v>71</v>
      </c>
      <c r="AY1436" s="172" t="s">
        <v>123</v>
      </c>
    </row>
    <row r="1437" spans="2:51" s="14" customFormat="1" ht="22.5" customHeight="1">
      <c r="B1437" s="178"/>
      <c r="D1437" s="186" t="s">
        <v>134</v>
      </c>
      <c r="E1437" s="187" t="s">
        <v>3</v>
      </c>
      <c r="F1437" s="188" t="s">
        <v>139</v>
      </c>
      <c r="H1437" s="189">
        <v>7</v>
      </c>
      <c r="L1437" s="196"/>
      <c r="M1437" s="197" t="s">
        <v>3</v>
      </c>
      <c r="N1437" s="198" t="s">
        <v>42</v>
      </c>
      <c r="O1437" s="152">
        <v>0</v>
      </c>
      <c r="P1437" s="152">
        <f>O1437*H1450</f>
        <v>0</v>
      </c>
      <c r="Q1437" s="152">
        <v>0</v>
      </c>
      <c r="R1437" s="152">
        <f>Q1437*H1450</f>
        <v>0</v>
      </c>
      <c r="S1437" s="152">
        <v>0</v>
      </c>
      <c r="T1437" s="153">
        <f>S1437*H1450</f>
        <v>0</v>
      </c>
      <c r="U1437" s="1"/>
      <c r="V1437" s="1"/>
      <c r="W1437" s="1"/>
      <c r="AT1437" s="185" t="s">
        <v>134</v>
      </c>
      <c r="AU1437" s="185" t="s">
        <v>78</v>
      </c>
      <c r="AV1437" s="14" t="s">
        <v>130</v>
      </c>
      <c r="AW1437" s="14" t="s">
        <v>35</v>
      </c>
      <c r="AX1437" s="14" t="s">
        <v>20</v>
      </c>
      <c r="AY1437" s="185" t="s">
        <v>123</v>
      </c>
    </row>
    <row r="1438" spans="2:65" s="1" customFormat="1" ht="22.5" customHeight="1">
      <c r="B1438" s="143"/>
      <c r="C1438" s="190" t="s">
        <v>862</v>
      </c>
      <c r="D1438" s="190" t="s">
        <v>220</v>
      </c>
      <c r="E1438" s="191" t="s">
        <v>863</v>
      </c>
      <c r="F1438" s="192" t="s">
        <v>864</v>
      </c>
      <c r="G1438" s="193" t="s">
        <v>143</v>
      </c>
      <c r="H1438" s="194">
        <v>2</v>
      </c>
      <c r="I1438" s="195"/>
      <c r="J1438" s="195"/>
      <c r="K1438" s="192" t="s">
        <v>3</v>
      </c>
      <c r="L1438" s="157"/>
      <c r="M1438" s="161"/>
      <c r="N1438" s="162"/>
      <c r="O1438" s="162"/>
      <c r="P1438" s="162"/>
      <c r="Q1438" s="162"/>
      <c r="R1438" s="162"/>
      <c r="S1438" s="162"/>
      <c r="T1438" s="163"/>
      <c r="U1438" s="11"/>
      <c r="V1438" s="11"/>
      <c r="W1438" s="11"/>
      <c r="AR1438" s="18" t="s">
        <v>219</v>
      </c>
      <c r="AT1438" s="18" t="s">
        <v>220</v>
      </c>
      <c r="AU1438" s="18" t="s">
        <v>78</v>
      </c>
      <c r="AY1438" s="18" t="s">
        <v>123</v>
      </c>
      <c r="BE1438" s="154">
        <f>IF(N1425="základní",J1438,0)</f>
        <v>0</v>
      </c>
      <c r="BF1438" s="154">
        <f>IF(N1425="snížená",J1438,0)</f>
        <v>0</v>
      </c>
      <c r="BG1438" s="154">
        <f>IF(N1425="zákl. přenesená",J1438,0)</f>
        <v>0</v>
      </c>
      <c r="BH1438" s="154">
        <f>IF(N1425="sníž. přenesená",J1438,0)</f>
        <v>0</v>
      </c>
      <c r="BI1438" s="154">
        <f>IF(N1425="nulová",J1438,0)</f>
        <v>0</v>
      </c>
      <c r="BJ1438" s="18" t="s">
        <v>20</v>
      </c>
      <c r="BK1438" s="154">
        <f>ROUND(I1438*H1438,2)</f>
        <v>0</v>
      </c>
      <c r="BL1438" s="18" t="s">
        <v>130</v>
      </c>
      <c r="BM1438" s="18" t="s">
        <v>865</v>
      </c>
    </row>
    <row r="1439" spans="2:51" s="11" customFormat="1" ht="22.5" customHeight="1">
      <c r="B1439" s="157"/>
      <c r="D1439" s="155" t="s">
        <v>134</v>
      </c>
      <c r="E1439" s="158" t="s">
        <v>3</v>
      </c>
      <c r="F1439" s="159" t="s">
        <v>855</v>
      </c>
      <c r="H1439" s="160" t="s">
        <v>3</v>
      </c>
      <c r="L1439" s="157"/>
      <c r="M1439" s="161"/>
      <c r="N1439" s="162"/>
      <c r="O1439" s="162"/>
      <c r="P1439" s="162"/>
      <c r="Q1439" s="162"/>
      <c r="R1439" s="162"/>
      <c r="S1439" s="162"/>
      <c r="T1439" s="163"/>
      <c r="AT1439" s="160" t="s">
        <v>134</v>
      </c>
      <c r="AU1439" s="160" t="s">
        <v>78</v>
      </c>
      <c r="AV1439" s="11" t="s">
        <v>20</v>
      </c>
      <c r="AW1439" s="11" t="s">
        <v>35</v>
      </c>
      <c r="AX1439" s="11" t="s">
        <v>71</v>
      </c>
      <c r="AY1439" s="160" t="s">
        <v>123</v>
      </c>
    </row>
    <row r="1440" spans="2:51" s="11" customFormat="1" ht="22.5" customHeight="1">
      <c r="B1440" s="157"/>
      <c r="D1440" s="155" t="s">
        <v>134</v>
      </c>
      <c r="E1440" s="158" t="s">
        <v>3</v>
      </c>
      <c r="F1440" s="159" t="s">
        <v>866</v>
      </c>
      <c r="H1440" s="160" t="s">
        <v>3</v>
      </c>
      <c r="L1440" s="164"/>
      <c r="M1440" s="168"/>
      <c r="N1440" s="169"/>
      <c r="O1440" s="169"/>
      <c r="P1440" s="169"/>
      <c r="Q1440" s="169"/>
      <c r="R1440" s="169"/>
      <c r="S1440" s="169"/>
      <c r="T1440" s="170"/>
      <c r="U1440" s="12"/>
      <c r="V1440" s="12"/>
      <c r="W1440" s="12"/>
      <c r="AT1440" s="160" t="s">
        <v>134</v>
      </c>
      <c r="AU1440" s="160" t="s">
        <v>78</v>
      </c>
      <c r="AV1440" s="11" t="s">
        <v>20</v>
      </c>
      <c r="AW1440" s="11" t="s">
        <v>35</v>
      </c>
      <c r="AX1440" s="11" t="s">
        <v>71</v>
      </c>
      <c r="AY1440" s="160" t="s">
        <v>123</v>
      </c>
    </row>
    <row r="1441" spans="2:51" s="12" customFormat="1" ht="22.5" customHeight="1">
      <c r="B1441" s="164"/>
      <c r="D1441" s="155" t="s">
        <v>134</v>
      </c>
      <c r="E1441" s="165" t="s">
        <v>3</v>
      </c>
      <c r="F1441" s="166" t="s">
        <v>78</v>
      </c>
      <c r="H1441" s="167">
        <v>2</v>
      </c>
      <c r="L1441" s="171"/>
      <c r="M1441" s="175"/>
      <c r="N1441" s="176"/>
      <c r="O1441" s="176"/>
      <c r="P1441" s="176"/>
      <c r="Q1441" s="176"/>
      <c r="R1441" s="176"/>
      <c r="S1441" s="176"/>
      <c r="T1441" s="177"/>
      <c r="U1441" s="13"/>
      <c r="V1441" s="13"/>
      <c r="W1441" s="13"/>
      <c r="AT1441" s="165" t="s">
        <v>134</v>
      </c>
      <c r="AU1441" s="165" t="s">
        <v>78</v>
      </c>
      <c r="AV1441" s="12" t="s">
        <v>78</v>
      </c>
      <c r="AW1441" s="12" t="s">
        <v>35</v>
      </c>
      <c r="AX1441" s="12" t="s">
        <v>71</v>
      </c>
      <c r="AY1441" s="165" t="s">
        <v>123</v>
      </c>
    </row>
    <row r="1442" spans="2:51" s="13" customFormat="1" ht="22.5" customHeight="1">
      <c r="B1442" s="171"/>
      <c r="D1442" s="155" t="s">
        <v>134</v>
      </c>
      <c r="E1442" s="172" t="s">
        <v>3</v>
      </c>
      <c r="F1442" s="173" t="s">
        <v>138</v>
      </c>
      <c r="H1442" s="174">
        <v>2</v>
      </c>
      <c r="L1442" s="178"/>
      <c r="M1442" s="182"/>
      <c r="N1442" s="183"/>
      <c r="O1442" s="183"/>
      <c r="P1442" s="183"/>
      <c r="Q1442" s="183"/>
      <c r="R1442" s="183"/>
      <c r="S1442" s="183"/>
      <c r="T1442" s="184"/>
      <c r="U1442" s="14"/>
      <c r="V1442" s="14"/>
      <c r="W1442" s="14"/>
      <c r="AT1442" s="172" t="s">
        <v>134</v>
      </c>
      <c r="AU1442" s="172" t="s">
        <v>78</v>
      </c>
      <c r="AV1442" s="13" t="s">
        <v>81</v>
      </c>
      <c r="AW1442" s="13" t="s">
        <v>35</v>
      </c>
      <c r="AX1442" s="13" t="s">
        <v>71</v>
      </c>
      <c r="AY1442" s="172" t="s">
        <v>123</v>
      </c>
    </row>
    <row r="1443" spans="2:51" s="14" customFormat="1" ht="22.5" customHeight="1">
      <c r="B1443" s="178"/>
      <c r="D1443" s="186" t="s">
        <v>134</v>
      </c>
      <c r="E1443" s="187" t="s">
        <v>3</v>
      </c>
      <c r="F1443" s="188" t="s">
        <v>139</v>
      </c>
      <c r="H1443" s="189">
        <v>2</v>
      </c>
      <c r="L1443" s="196"/>
      <c r="M1443" s="197" t="s">
        <v>3</v>
      </c>
      <c r="N1443" s="198" t="s">
        <v>42</v>
      </c>
      <c r="O1443" s="152">
        <v>0</v>
      </c>
      <c r="P1443" s="152">
        <f>O1443*H1456</f>
        <v>0</v>
      </c>
      <c r="Q1443" s="152">
        <v>0</v>
      </c>
      <c r="R1443" s="152">
        <f>Q1443*H1456</f>
        <v>0</v>
      </c>
      <c r="S1443" s="152">
        <v>0</v>
      </c>
      <c r="T1443" s="153">
        <f>S1443*H1456</f>
        <v>0</v>
      </c>
      <c r="U1443" s="1"/>
      <c r="V1443" s="1"/>
      <c r="W1443" s="1"/>
      <c r="AT1443" s="185" t="s">
        <v>134</v>
      </c>
      <c r="AU1443" s="185" t="s">
        <v>78</v>
      </c>
      <c r="AV1443" s="14" t="s">
        <v>130</v>
      </c>
      <c r="AW1443" s="14" t="s">
        <v>35</v>
      </c>
      <c r="AX1443" s="14" t="s">
        <v>20</v>
      </c>
      <c r="AY1443" s="185" t="s">
        <v>123</v>
      </c>
    </row>
    <row r="1444" spans="2:65" s="1" customFormat="1" ht="22.5" customHeight="1">
      <c r="B1444" s="143"/>
      <c r="C1444" s="190" t="s">
        <v>867</v>
      </c>
      <c r="D1444" s="190" t="s">
        <v>220</v>
      </c>
      <c r="E1444" s="191" t="s">
        <v>868</v>
      </c>
      <c r="F1444" s="192" t="s">
        <v>869</v>
      </c>
      <c r="G1444" s="193" t="s">
        <v>143</v>
      </c>
      <c r="H1444" s="194">
        <v>3</v>
      </c>
      <c r="I1444" s="195"/>
      <c r="J1444" s="195"/>
      <c r="K1444" s="192" t="s">
        <v>3</v>
      </c>
      <c r="L1444" s="157"/>
      <c r="M1444" s="161"/>
      <c r="N1444" s="162"/>
      <c r="O1444" s="162"/>
      <c r="P1444" s="162"/>
      <c r="Q1444" s="162"/>
      <c r="R1444" s="162"/>
      <c r="S1444" s="162"/>
      <c r="T1444" s="163"/>
      <c r="U1444" s="11"/>
      <c r="V1444" s="11"/>
      <c r="W1444" s="11"/>
      <c r="AR1444" s="18" t="s">
        <v>219</v>
      </c>
      <c r="AT1444" s="18" t="s">
        <v>220</v>
      </c>
      <c r="AU1444" s="18" t="s">
        <v>78</v>
      </c>
      <c r="AY1444" s="18" t="s">
        <v>123</v>
      </c>
      <c r="BE1444" s="154">
        <f>IF(N1431="základní",J1444,0)</f>
        <v>0</v>
      </c>
      <c r="BF1444" s="154">
        <f>IF(N1431="snížená",J1444,0)</f>
        <v>0</v>
      </c>
      <c r="BG1444" s="154">
        <f>IF(N1431="zákl. přenesená",J1444,0)</f>
        <v>0</v>
      </c>
      <c r="BH1444" s="154">
        <f>IF(N1431="sníž. přenesená",J1444,0)</f>
        <v>0</v>
      </c>
      <c r="BI1444" s="154">
        <f>IF(N1431="nulová",J1444,0)</f>
        <v>0</v>
      </c>
      <c r="BJ1444" s="18" t="s">
        <v>20</v>
      </c>
      <c r="BK1444" s="154">
        <f>ROUND(I1444*H1444,2)</f>
        <v>0</v>
      </c>
      <c r="BL1444" s="18" t="s">
        <v>130</v>
      </c>
      <c r="BM1444" s="18" t="s">
        <v>870</v>
      </c>
    </row>
    <row r="1445" spans="2:51" s="11" customFormat="1" ht="22.5" customHeight="1">
      <c r="B1445" s="157"/>
      <c r="D1445" s="155" t="s">
        <v>134</v>
      </c>
      <c r="E1445" s="158" t="s">
        <v>3</v>
      </c>
      <c r="F1445" s="159" t="s">
        <v>855</v>
      </c>
      <c r="H1445" s="160" t="s">
        <v>3</v>
      </c>
      <c r="L1445" s="157"/>
      <c r="M1445" s="161"/>
      <c r="N1445" s="162"/>
      <c r="O1445" s="162"/>
      <c r="P1445" s="162"/>
      <c r="Q1445" s="162"/>
      <c r="R1445" s="162"/>
      <c r="S1445" s="162"/>
      <c r="T1445" s="163"/>
      <c r="AT1445" s="160" t="s">
        <v>134</v>
      </c>
      <c r="AU1445" s="160" t="s">
        <v>78</v>
      </c>
      <c r="AV1445" s="11" t="s">
        <v>20</v>
      </c>
      <c r="AW1445" s="11" t="s">
        <v>35</v>
      </c>
      <c r="AX1445" s="11" t="s">
        <v>71</v>
      </c>
      <c r="AY1445" s="160" t="s">
        <v>123</v>
      </c>
    </row>
    <row r="1446" spans="2:51" s="11" customFormat="1" ht="22.5" customHeight="1">
      <c r="B1446" s="157"/>
      <c r="D1446" s="155" t="s">
        <v>134</v>
      </c>
      <c r="E1446" s="158" t="s">
        <v>3</v>
      </c>
      <c r="F1446" s="159" t="s">
        <v>871</v>
      </c>
      <c r="H1446" s="160" t="s">
        <v>3</v>
      </c>
      <c r="L1446" s="164"/>
      <c r="M1446" s="168"/>
      <c r="N1446" s="169"/>
      <c r="O1446" s="169"/>
      <c r="P1446" s="169"/>
      <c r="Q1446" s="169"/>
      <c r="R1446" s="169"/>
      <c r="S1446" s="169"/>
      <c r="T1446" s="170"/>
      <c r="U1446" s="12"/>
      <c r="V1446" s="12"/>
      <c r="W1446" s="12"/>
      <c r="AT1446" s="160" t="s">
        <v>134</v>
      </c>
      <c r="AU1446" s="160" t="s">
        <v>78</v>
      </c>
      <c r="AV1446" s="11" t="s">
        <v>20</v>
      </c>
      <c r="AW1446" s="11" t="s">
        <v>35</v>
      </c>
      <c r="AX1446" s="11" t="s">
        <v>71</v>
      </c>
      <c r="AY1446" s="160" t="s">
        <v>123</v>
      </c>
    </row>
    <row r="1447" spans="2:51" s="12" customFormat="1" ht="22.5" customHeight="1">
      <c r="B1447" s="164"/>
      <c r="D1447" s="155" t="s">
        <v>134</v>
      </c>
      <c r="E1447" s="165" t="s">
        <v>3</v>
      </c>
      <c r="F1447" s="166" t="s">
        <v>81</v>
      </c>
      <c r="H1447" s="167">
        <v>3</v>
      </c>
      <c r="L1447" s="171"/>
      <c r="M1447" s="175"/>
      <c r="N1447" s="176"/>
      <c r="O1447" s="176"/>
      <c r="P1447" s="176"/>
      <c r="Q1447" s="176"/>
      <c r="R1447" s="176"/>
      <c r="S1447" s="176"/>
      <c r="T1447" s="177"/>
      <c r="U1447" s="13"/>
      <c r="V1447" s="13"/>
      <c r="W1447" s="13"/>
      <c r="AT1447" s="165" t="s">
        <v>134</v>
      </c>
      <c r="AU1447" s="165" t="s">
        <v>78</v>
      </c>
      <c r="AV1447" s="12" t="s">
        <v>78</v>
      </c>
      <c r="AW1447" s="12" t="s">
        <v>35</v>
      </c>
      <c r="AX1447" s="12" t="s">
        <v>71</v>
      </c>
      <c r="AY1447" s="165" t="s">
        <v>123</v>
      </c>
    </row>
    <row r="1448" spans="2:51" s="13" customFormat="1" ht="22.5" customHeight="1">
      <c r="B1448" s="171"/>
      <c r="D1448" s="155" t="s">
        <v>134</v>
      </c>
      <c r="E1448" s="172" t="s">
        <v>3</v>
      </c>
      <c r="F1448" s="173" t="s">
        <v>138</v>
      </c>
      <c r="H1448" s="174">
        <v>3</v>
      </c>
      <c r="L1448" s="178"/>
      <c r="M1448" s="182"/>
      <c r="N1448" s="183"/>
      <c r="O1448" s="183"/>
      <c r="P1448" s="183"/>
      <c r="Q1448" s="183"/>
      <c r="R1448" s="183"/>
      <c r="S1448" s="183"/>
      <c r="T1448" s="184"/>
      <c r="U1448" s="14"/>
      <c r="V1448" s="14"/>
      <c r="W1448" s="14"/>
      <c r="AT1448" s="172" t="s">
        <v>134</v>
      </c>
      <c r="AU1448" s="172" t="s">
        <v>78</v>
      </c>
      <c r="AV1448" s="13" t="s">
        <v>81</v>
      </c>
      <c r="AW1448" s="13" t="s">
        <v>35</v>
      </c>
      <c r="AX1448" s="13" t="s">
        <v>71</v>
      </c>
      <c r="AY1448" s="172" t="s">
        <v>123</v>
      </c>
    </row>
    <row r="1449" spans="2:51" s="14" customFormat="1" ht="22.5" customHeight="1">
      <c r="B1449" s="178"/>
      <c r="D1449" s="186" t="s">
        <v>134</v>
      </c>
      <c r="E1449" s="187" t="s">
        <v>3</v>
      </c>
      <c r="F1449" s="188" t="s">
        <v>139</v>
      </c>
      <c r="H1449" s="189">
        <v>3</v>
      </c>
      <c r="L1449" s="196"/>
      <c r="M1449" s="197" t="s">
        <v>3</v>
      </c>
      <c r="N1449" s="198" t="s">
        <v>42</v>
      </c>
      <c r="O1449" s="152">
        <v>0</v>
      </c>
      <c r="P1449" s="152">
        <f>O1449*H1462</f>
        <v>0</v>
      </c>
      <c r="Q1449" s="152">
        <v>0</v>
      </c>
      <c r="R1449" s="152">
        <f>Q1449*H1462</f>
        <v>0</v>
      </c>
      <c r="S1449" s="152">
        <v>0</v>
      </c>
      <c r="T1449" s="153">
        <f>S1449*H1462</f>
        <v>0</v>
      </c>
      <c r="U1449" s="1"/>
      <c r="V1449" s="1"/>
      <c r="W1449" s="1"/>
      <c r="AT1449" s="185" t="s">
        <v>134</v>
      </c>
      <c r="AU1449" s="185" t="s">
        <v>78</v>
      </c>
      <c r="AV1449" s="14" t="s">
        <v>130</v>
      </c>
      <c r="AW1449" s="14" t="s">
        <v>35</v>
      </c>
      <c r="AX1449" s="14" t="s">
        <v>20</v>
      </c>
      <c r="AY1449" s="185" t="s">
        <v>123</v>
      </c>
    </row>
    <row r="1450" spans="2:65" s="1" customFormat="1" ht="22.5" customHeight="1">
      <c r="B1450" s="143"/>
      <c r="C1450" s="190" t="s">
        <v>872</v>
      </c>
      <c r="D1450" s="190" t="s">
        <v>220</v>
      </c>
      <c r="E1450" s="191" t="s">
        <v>873</v>
      </c>
      <c r="F1450" s="192" t="s">
        <v>874</v>
      </c>
      <c r="G1450" s="193" t="s">
        <v>143</v>
      </c>
      <c r="H1450" s="194">
        <v>3</v>
      </c>
      <c r="I1450" s="195"/>
      <c r="J1450" s="195"/>
      <c r="K1450" s="192" t="s">
        <v>3</v>
      </c>
      <c r="L1450" s="157"/>
      <c r="M1450" s="161"/>
      <c r="N1450" s="162"/>
      <c r="O1450" s="162"/>
      <c r="P1450" s="162"/>
      <c r="Q1450" s="162"/>
      <c r="R1450" s="162"/>
      <c r="S1450" s="162"/>
      <c r="T1450" s="163"/>
      <c r="U1450" s="11"/>
      <c r="V1450" s="11"/>
      <c r="W1450" s="11"/>
      <c r="AR1450" s="18" t="s">
        <v>219</v>
      </c>
      <c r="AT1450" s="18" t="s">
        <v>220</v>
      </c>
      <c r="AU1450" s="18" t="s">
        <v>78</v>
      </c>
      <c r="AY1450" s="18" t="s">
        <v>123</v>
      </c>
      <c r="BE1450" s="154">
        <f>IF(N1437="základní",J1450,0)</f>
        <v>0</v>
      </c>
      <c r="BF1450" s="154">
        <f>IF(N1437="snížená",J1450,0)</f>
        <v>0</v>
      </c>
      <c r="BG1450" s="154">
        <f>IF(N1437="zákl. přenesená",J1450,0)</f>
        <v>0</v>
      </c>
      <c r="BH1450" s="154">
        <f>IF(N1437="sníž. přenesená",J1450,0)</f>
        <v>0</v>
      </c>
      <c r="BI1450" s="154">
        <f>IF(N1437="nulová",J1450,0)</f>
        <v>0</v>
      </c>
      <c r="BJ1450" s="18" t="s">
        <v>20</v>
      </c>
      <c r="BK1450" s="154">
        <f>ROUND(I1450*H1450,2)</f>
        <v>0</v>
      </c>
      <c r="BL1450" s="18" t="s">
        <v>130</v>
      </c>
      <c r="BM1450" s="18" t="s">
        <v>875</v>
      </c>
    </row>
    <row r="1451" spans="2:51" s="11" customFormat="1" ht="22.5" customHeight="1">
      <c r="B1451" s="157"/>
      <c r="D1451" s="155" t="s">
        <v>134</v>
      </c>
      <c r="E1451" s="158" t="s">
        <v>3</v>
      </c>
      <c r="F1451" s="159" t="s">
        <v>855</v>
      </c>
      <c r="H1451" s="160" t="s">
        <v>3</v>
      </c>
      <c r="L1451" s="157"/>
      <c r="M1451" s="161"/>
      <c r="N1451" s="162"/>
      <c r="O1451" s="162"/>
      <c r="P1451" s="162"/>
      <c r="Q1451" s="162"/>
      <c r="R1451" s="162"/>
      <c r="S1451" s="162"/>
      <c r="T1451" s="163"/>
      <c r="AT1451" s="160" t="s">
        <v>134</v>
      </c>
      <c r="AU1451" s="160" t="s">
        <v>78</v>
      </c>
      <c r="AV1451" s="11" t="s">
        <v>20</v>
      </c>
      <c r="AW1451" s="11" t="s">
        <v>35</v>
      </c>
      <c r="AX1451" s="11" t="s">
        <v>71</v>
      </c>
      <c r="AY1451" s="160" t="s">
        <v>123</v>
      </c>
    </row>
    <row r="1452" spans="2:51" s="11" customFormat="1" ht="22.5" customHeight="1">
      <c r="B1452" s="157"/>
      <c r="D1452" s="155" t="s">
        <v>134</v>
      </c>
      <c r="E1452" s="158" t="s">
        <v>3</v>
      </c>
      <c r="F1452" s="159" t="s">
        <v>876</v>
      </c>
      <c r="H1452" s="160" t="s">
        <v>3</v>
      </c>
      <c r="L1452" s="164"/>
      <c r="M1452" s="168"/>
      <c r="N1452" s="169"/>
      <c r="O1452" s="169"/>
      <c r="P1452" s="169"/>
      <c r="Q1452" s="169"/>
      <c r="R1452" s="169"/>
      <c r="S1452" s="169"/>
      <c r="T1452" s="170"/>
      <c r="U1452" s="12"/>
      <c r="V1452" s="12"/>
      <c r="W1452" s="12"/>
      <c r="AT1452" s="160" t="s">
        <v>134</v>
      </c>
      <c r="AU1452" s="160" t="s">
        <v>78</v>
      </c>
      <c r="AV1452" s="11" t="s">
        <v>20</v>
      </c>
      <c r="AW1452" s="11" t="s">
        <v>35</v>
      </c>
      <c r="AX1452" s="11" t="s">
        <v>71</v>
      </c>
      <c r="AY1452" s="160" t="s">
        <v>123</v>
      </c>
    </row>
    <row r="1453" spans="2:51" s="12" customFormat="1" ht="22.5" customHeight="1">
      <c r="B1453" s="164"/>
      <c r="D1453" s="155" t="s">
        <v>134</v>
      </c>
      <c r="E1453" s="165" t="s">
        <v>3</v>
      </c>
      <c r="F1453" s="166" t="s">
        <v>81</v>
      </c>
      <c r="H1453" s="167">
        <v>3</v>
      </c>
      <c r="L1453" s="171"/>
      <c r="M1453" s="175"/>
      <c r="N1453" s="176"/>
      <c r="O1453" s="176"/>
      <c r="P1453" s="176"/>
      <c r="Q1453" s="176"/>
      <c r="R1453" s="176"/>
      <c r="S1453" s="176"/>
      <c r="T1453" s="177"/>
      <c r="U1453" s="13"/>
      <c r="V1453" s="13"/>
      <c r="W1453" s="13"/>
      <c r="AT1453" s="165" t="s">
        <v>134</v>
      </c>
      <c r="AU1453" s="165" t="s">
        <v>78</v>
      </c>
      <c r="AV1453" s="12" t="s">
        <v>78</v>
      </c>
      <c r="AW1453" s="12" t="s">
        <v>35</v>
      </c>
      <c r="AX1453" s="12" t="s">
        <v>71</v>
      </c>
      <c r="AY1453" s="165" t="s">
        <v>123</v>
      </c>
    </row>
    <row r="1454" spans="2:51" s="13" customFormat="1" ht="22.5" customHeight="1">
      <c r="B1454" s="171"/>
      <c r="D1454" s="155" t="s">
        <v>134</v>
      </c>
      <c r="E1454" s="172" t="s">
        <v>3</v>
      </c>
      <c r="F1454" s="173" t="s">
        <v>138</v>
      </c>
      <c r="H1454" s="174">
        <v>3</v>
      </c>
      <c r="L1454" s="178"/>
      <c r="M1454" s="182"/>
      <c r="N1454" s="183"/>
      <c r="O1454" s="183"/>
      <c r="P1454" s="183"/>
      <c r="Q1454" s="183"/>
      <c r="R1454" s="183"/>
      <c r="S1454" s="183"/>
      <c r="T1454" s="184"/>
      <c r="U1454" s="14"/>
      <c r="V1454" s="14"/>
      <c r="W1454" s="14"/>
      <c r="AT1454" s="172" t="s">
        <v>134</v>
      </c>
      <c r="AU1454" s="172" t="s">
        <v>78</v>
      </c>
      <c r="AV1454" s="13" t="s">
        <v>81</v>
      </c>
      <c r="AW1454" s="13" t="s">
        <v>35</v>
      </c>
      <c r="AX1454" s="13" t="s">
        <v>71</v>
      </c>
      <c r="AY1454" s="172" t="s">
        <v>123</v>
      </c>
    </row>
    <row r="1455" spans="2:51" s="14" customFormat="1" ht="22.5" customHeight="1">
      <c r="B1455" s="178"/>
      <c r="D1455" s="186" t="s">
        <v>134</v>
      </c>
      <c r="E1455" s="187" t="s">
        <v>3</v>
      </c>
      <c r="F1455" s="188" t="s">
        <v>139</v>
      </c>
      <c r="H1455" s="189">
        <v>3</v>
      </c>
      <c r="L1455" s="196"/>
      <c r="M1455" s="197" t="s">
        <v>3</v>
      </c>
      <c r="N1455" s="198" t="s">
        <v>42</v>
      </c>
      <c r="O1455" s="152">
        <v>0</v>
      </c>
      <c r="P1455" s="152">
        <f>O1455*H1468</f>
        <v>0</v>
      </c>
      <c r="Q1455" s="152">
        <v>0</v>
      </c>
      <c r="R1455" s="152">
        <f>Q1455*H1468</f>
        <v>0</v>
      </c>
      <c r="S1455" s="152">
        <v>0</v>
      </c>
      <c r="T1455" s="153">
        <f>S1455*H1468</f>
        <v>0</v>
      </c>
      <c r="U1455" s="1"/>
      <c r="V1455" s="1"/>
      <c r="W1455" s="1"/>
      <c r="AT1455" s="185" t="s">
        <v>134</v>
      </c>
      <c r="AU1455" s="185" t="s">
        <v>78</v>
      </c>
      <c r="AV1455" s="14" t="s">
        <v>130</v>
      </c>
      <c r="AW1455" s="14" t="s">
        <v>35</v>
      </c>
      <c r="AX1455" s="14" t="s">
        <v>20</v>
      </c>
      <c r="AY1455" s="185" t="s">
        <v>123</v>
      </c>
    </row>
    <row r="1456" spans="2:65" s="1" customFormat="1" ht="22.5" customHeight="1">
      <c r="B1456" s="143"/>
      <c r="C1456" s="190" t="s">
        <v>877</v>
      </c>
      <c r="D1456" s="190" t="s">
        <v>220</v>
      </c>
      <c r="E1456" s="191" t="s">
        <v>878</v>
      </c>
      <c r="F1456" s="192" t="s">
        <v>879</v>
      </c>
      <c r="G1456" s="193" t="s">
        <v>143</v>
      </c>
      <c r="H1456" s="194">
        <v>1</v>
      </c>
      <c r="I1456" s="195"/>
      <c r="J1456" s="195"/>
      <c r="K1456" s="192" t="s">
        <v>3</v>
      </c>
      <c r="L1456" s="157"/>
      <c r="M1456" s="161"/>
      <c r="N1456" s="162"/>
      <c r="O1456" s="162"/>
      <c r="P1456" s="162"/>
      <c r="Q1456" s="162"/>
      <c r="R1456" s="162"/>
      <c r="S1456" s="162"/>
      <c r="T1456" s="163"/>
      <c r="U1456" s="11"/>
      <c r="V1456" s="11"/>
      <c r="W1456" s="11"/>
      <c r="AR1456" s="18" t="s">
        <v>219</v>
      </c>
      <c r="AT1456" s="18" t="s">
        <v>220</v>
      </c>
      <c r="AU1456" s="18" t="s">
        <v>78</v>
      </c>
      <c r="AY1456" s="18" t="s">
        <v>123</v>
      </c>
      <c r="BE1456" s="154">
        <f>IF(N1443="základní",J1456,0)</f>
        <v>0</v>
      </c>
      <c r="BF1456" s="154">
        <f>IF(N1443="snížená",J1456,0)</f>
        <v>0</v>
      </c>
      <c r="BG1456" s="154">
        <f>IF(N1443="zákl. přenesená",J1456,0)</f>
        <v>0</v>
      </c>
      <c r="BH1456" s="154">
        <f>IF(N1443="sníž. přenesená",J1456,0)</f>
        <v>0</v>
      </c>
      <c r="BI1456" s="154">
        <f>IF(N1443="nulová",J1456,0)</f>
        <v>0</v>
      </c>
      <c r="BJ1456" s="18" t="s">
        <v>20</v>
      </c>
      <c r="BK1456" s="154">
        <f>ROUND(I1456*H1456,2)</f>
        <v>0</v>
      </c>
      <c r="BL1456" s="18" t="s">
        <v>130</v>
      </c>
      <c r="BM1456" s="18" t="s">
        <v>880</v>
      </c>
    </row>
    <row r="1457" spans="2:51" s="11" customFormat="1" ht="22.5" customHeight="1">
      <c r="B1457" s="157"/>
      <c r="D1457" s="155" t="s">
        <v>134</v>
      </c>
      <c r="E1457" s="158" t="s">
        <v>3</v>
      </c>
      <c r="F1457" s="159" t="s">
        <v>855</v>
      </c>
      <c r="H1457" s="160" t="s">
        <v>3</v>
      </c>
      <c r="L1457" s="157"/>
      <c r="M1457" s="161"/>
      <c r="N1457" s="162"/>
      <c r="O1457" s="162"/>
      <c r="P1457" s="162"/>
      <c r="Q1457" s="162"/>
      <c r="R1457" s="162"/>
      <c r="S1457" s="162"/>
      <c r="T1457" s="163"/>
      <c r="AT1457" s="160" t="s">
        <v>134</v>
      </c>
      <c r="AU1457" s="160" t="s">
        <v>78</v>
      </c>
      <c r="AV1457" s="11" t="s">
        <v>20</v>
      </c>
      <c r="AW1457" s="11" t="s">
        <v>35</v>
      </c>
      <c r="AX1457" s="11" t="s">
        <v>71</v>
      </c>
      <c r="AY1457" s="160" t="s">
        <v>123</v>
      </c>
    </row>
    <row r="1458" spans="2:51" s="11" customFormat="1" ht="22.5" customHeight="1">
      <c r="B1458" s="157"/>
      <c r="D1458" s="155" t="s">
        <v>134</v>
      </c>
      <c r="E1458" s="158" t="s">
        <v>3</v>
      </c>
      <c r="F1458" s="159" t="s">
        <v>881</v>
      </c>
      <c r="H1458" s="160" t="s">
        <v>3</v>
      </c>
      <c r="L1458" s="164"/>
      <c r="M1458" s="168"/>
      <c r="N1458" s="169"/>
      <c r="O1458" s="169"/>
      <c r="P1458" s="169"/>
      <c r="Q1458" s="169"/>
      <c r="R1458" s="169"/>
      <c r="S1458" s="169"/>
      <c r="T1458" s="170"/>
      <c r="U1458" s="12"/>
      <c r="V1458" s="12"/>
      <c r="W1458" s="12"/>
      <c r="AT1458" s="160" t="s">
        <v>134</v>
      </c>
      <c r="AU1458" s="160" t="s">
        <v>78</v>
      </c>
      <c r="AV1458" s="11" t="s">
        <v>20</v>
      </c>
      <c r="AW1458" s="11" t="s">
        <v>35</v>
      </c>
      <c r="AX1458" s="11" t="s">
        <v>71</v>
      </c>
      <c r="AY1458" s="160" t="s">
        <v>123</v>
      </c>
    </row>
    <row r="1459" spans="2:51" s="12" customFormat="1" ht="22.5" customHeight="1">
      <c r="B1459" s="164"/>
      <c r="D1459" s="155" t="s">
        <v>134</v>
      </c>
      <c r="E1459" s="165" t="s">
        <v>3</v>
      </c>
      <c r="F1459" s="166" t="s">
        <v>20</v>
      </c>
      <c r="H1459" s="167">
        <v>1</v>
      </c>
      <c r="L1459" s="171"/>
      <c r="M1459" s="175"/>
      <c r="N1459" s="176"/>
      <c r="O1459" s="176"/>
      <c r="P1459" s="176"/>
      <c r="Q1459" s="176"/>
      <c r="R1459" s="176"/>
      <c r="S1459" s="176"/>
      <c r="T1459" s="177"/>
      <c r="U1459" s="13"/>
      <c r="V1459" s="13"/>
      <c r="W1459" s="13"/>
      <c r="AT1459" s="165" t="s">
        <v>134</v>
      </c>
      <c r="AU1459" s="165" t="s">
        <v>78</v>
      </c>
      <c r="AV1459" s="12" t="s">
        <v>78</v>
      </c>
      <c r="AW1459" s="12" t="s">
        <v>35</v>
      </c>
      <c r="AX1459" s="12" t="s">
        <v>71</v>
      </c>
      <c r="AY1459" s="165" t="s">
        <v>123</v>
      </c>
    </row>
    <row r="1460" spans="2:51" s="13" customFormat="1" ht="22.5" customHeight="1">
      <c r="B1460" s="171"/>
      <c r="D1460" s="155" t="s">
        <v>134</v>
      </c>
      <c r="E1460" s="172" t="s">
        <v>3</v>
      </c>
      <c r="F1460" s="173" t="s">
        <v>138</v>
      </c>
      <c r="H1460" s="174">
        <v>1</v>
      </c>
      <c r="L1460" s="178"/>
      <c r="M1460" s="182"/>
      <c r="N1460" s="183"/>
      <c r="O1460" s="183"/>
      <c r="P1460" s="183"/>
      <c r="Q1460" s="183"/>
      <c r="R1460" s="183"/>
      <c r="S1460" s="183"/>
      <c r="T1460" s="184"/>
      <c r="U1460" s="14"/>
      <c r="V1460" s="14"/>
      <c r="W1460" s="14"/>
      <c r="AT1460" s="172" t="s">
        <v>134</v>
      </c>
      <c r="AU1460" s="172" t="s">
        <v>78</v>
      </c>
      <c r="AV1460" s="13" t="s">
        <v>81</v>
      </c>
      <c r="AW1460" s="13" t="s">
        <v>35</v>
      </c>
      <c r="AX1460" s="13" t="s">
        <v>71</v>
      </c>
      <c r="AY1460" s="172" t="s">
        <v>123</v>
      </c>
    </row>
    <row r="1461" spans="2:51" s="14" customFormat="1" ht="22.5" customHeight="1">
      <c r="B1461" s="178"/>
      <c r="D1461" s="186" t="s">
        <v>134</v>
      </c>
      <c r="E1461" s="187" t="s">
        <v>3</v>
      </c>
      <c r="F1461" s="188" t="s">
        <v>139</v>
      </c>
      <c r="H1461" s="189">
        <v>1</v>
      </c>
      <c r="L1461" s="196"/>
      <c r="M1461" s="197" t="s">
        <v>3</v>
      </c>
      <c r="N1461" s="198" t="s">
        <v>42</v>
      </c>
      <c r="O1461" s="152">
        <v>0</v>
      </c>
      <c r="P1461" s="152">
        <f>O1461*H1474</f>
        <v>0</v>
      </c>
      <c r="Q1461" s="152">
        <v>0</v>
      </c>
      <c r="R1461" s="152">
        <f>Q1461*H1474</f>
        <v>0</v>
      </c>
      <c r="S1461" s="152">
        <v>0</v>
      </c>
      <c r="T1461" s="153">
        <f>S1461*H1474</f>
        <v>0</v>
      </c>
      <c r="U1461" s="1"/>
      <c r="V1461" s="1"/>
      <c r="W1461" s="1"/>
      <c r="AT1461" s="185" t="s">
        <v>134</v>
      </c>
      <c r="AU1461" s="185" t="s">
        <v>78</v>
      </c>
      <c r="AV1461" s="14" t="s">
        <v>130</v>
      </c>
      <c r="AW1461" s="14" t="s">
        <v>35</v>
      </c>
      <c r="AX1461" s="14" t="s">
        <v>20</v>
      </c>
      <c r="AY1461" s="185" t="s">
        <v>123</v>
      </c>
    </row>
    <row r="1462" spans="2:65" s="1" customFormat="1" ht="22.5" customHeight="1">
      <c r="B1462" s="143"/>
      <c r="C1462" s="190" t="s">
        <v>882</v>
      </c>
      <c r="D1462" s="190" t="s">
        <v>220</v>
      </c>
      <c r="E1462" s="191" t="s">
        <v>883</v>
      </c>
      <c r="F1462" s="192" t="s">
        <v>884</v>
      </c>
      <c r="G1462" s="193" t="s">
        <v>143</v>
      </c>
      <c r="H1462" s="194">
        <v>2</v>
      </c>
      <c r="I1462" s="195"/>
      <c r="J1462" s="195"/>
      <c r="K1462" s="192" t="s">
        <v>3</v>
      </c>
      <c r="L1462" s="157"/>
      <c r="M1462" s="161"/>
      <c r="N1462" s="162"/>
      <c r="O1462" s="162"/>
      <c r="P1462" s="162"/>
      <c r="Q1462" s="162"/>
      <c r="R1462" s="162"/>
      <c r="S1462" s="162"/>
      <c r="T1462" s="163"/>
      <c r="U1462" s="11"/>
      <c r="V1462" s="11"/>
      <c r="W1462" s="11"/>
      <c r="AR1462" s="18" t="s">
        <v>219</v>
      </c>
      <c r="AT1462" s="18" t="s">
        <v>220</v>
      </c>
      <c r="AU1462" s="18" t="s">
        <v>78</v>
      </c>
      <c r="AY1462" s="18" t="s">
        <v>123</v>
      </c>
      <c r="BE1462" s="154">
        <f>IF(N1449="základní",J1462,0)</f>
        <v>0</v>
      </c>
      <c r="BF1462" s="154">
        <f>IF(N1449="snížená",J1462,0)</f>
        <v>0</v>
      </c>
      <c r="BG1462" s="154">
        <f>IF(N1449="zákl. přenesená",J1462,0)</f>
        <v>0</v>
      </c>
      <c r="BH1462" s="154">
        <f>IF(N1449="sníž. přenesená",J1462,0)</f>
        <v>0</v>
      </c>
      <c r="BI1462" s="154">
        <f>IF(N1449="nulová",J1462,0)</f>
        <v>0</v>
      </c>
      <c r="BJ1462" s="18" t="s">
        <v>20</v>
      </c>
      <c r="BK1462" s="154">
        <f>ROUND(I1462*H1462,2)</f>
        <v>0</v>
      </c>
      <c r="BL1462" s="18" t="s">
        <v>130</v>
      </c>
      <c r="BM1462" s="18" t="s">
        <v>885</v>
      </c>
    </row>
    <row r="1463" spans="2:51" s="11" customFormat="1" ht="22.5" customHeight="1">
      <c r="B1463" s="157"/>
      <c r="D1463" s="155" t="s">
        <v>134</v>
      </c>
      <c r="E1463" s="158" t="s">
        <v>3</v>
      </c>
      <c r="F1463" s="159" t="s">
        <v>855</v>
      </c>
      <c r="H1463" s="160" t="s">
        <v>3</v>
      </c>
      <c r="L1463" s="157"/>
      <c r="M1463" s="161"/>
      <c r="N1463" s="162"/>
      <c r="O1463" s="162"/>
      <c r="P1463" s="162"/>
      <c r="Q1463" s="162"/>
      <c r="R1463" s="162"/>
      <c r="S1463" s="162"/>
      <c r="T1463" s="163"/>
      <c r="AT1463" s="160" t="s">
        <v>134</v>
      </c>
      <c r="AU1463" s="160" t="s">
        <v>78</v>
      </c>
      <c r="AV1463" s="11" t="s">
        <v>20</v>
      </c>
      <c r="AW1463" s="11" t="s">
        <v>35</v>
      </c>
      <c r="AX1463" s="11" t="s">
        <v>71</v>
      </c>
      <c r="AY1463" s="160" t="s">
        <v>123</v>
      </c>
    </row>
    <row r="1464" spans="2:51" s="11" customFormat="1" ht="22.5" customHeight="1">
      <c r="B1464" s="157"/>
      <c r="D1464" s="155" t="s">
        <v>134</v>
      </c>
      <c r="E1464" s="158" t="s">
        <v>3</v>
      </c>
      <c r="F1464" s="159" t="s">
        <v>886</v>
      </c>
      <c r="H1464" s="160" t="s">
        <v>3</v>
      </c>
      <c r="L1464" s="164"/>
      <c r="M1464" s="168"/>
      <c r="N1464" s="169"/>
      <c r="O1464" s="169"/>
      <c r="P1464" s="169"/>
      <c r="Q1464" s="169"/>
      <c r="R1464" s="169"/>
      <c r="S1464" s="169"/>
      <c r="T1464" s="170"/>
      <c r="U1464" s="12"/>
      <c r="V1464" s="12"/>
      <c r="W1464" s="12"/>
      <c r="AT1464" s="160" t="s">
        <v>134</v>
      </c>
      <c r="AU1464" s="160" t="s">
        <v>78</v>
      </c>
      <c r="AV1464" s="11" t="s">
        <v>20</v>
      </c>
      <c r="AW1464" s="11" t="s">
        <v>35</v>
      </c>
      <c r="AX1464" s="11" t="s">
        <v>71</v>
      </c>
      <c r="AY1464" s="160" t="s">
        <v>123</v>
      </c>
    </row>
    <row r="1465" spans="2:51" s="12" customFormat="1" ht="22.5" customHeight="1">
      <c r="B1465" s="164"/>
      <c r="D1465" s="155" t="s">
        <v>134</v>
      </c>
      <c r="E1465" s="165" t="s">
        <v>3</v>
      </c>
      <c r="F1465" s="166" t="s">
        <v>78</v>
      </c>
      <c r="H1465" s="167">
        <v>2</v>
      </c>
      <c r="L1465" s="171"/>
      <c r="M1465" s="175"/>
      <c r="N1465" s="176"/>
      <c r="O1465" s="176"/>
      <c r="P1465" s="176"/>
      <c r="Q1465" s="176"/>
      <c r="R1465" s="176"/>
      <c r="S1465" s="176"/>
      <c r="T1465" s="177"/>
      <c r="U1465" s="13"/>
      <c r="V1465" s="13"/>
      <c r="W1465" s="13"/>
      <c r="AT1465" s="165" t="s">
        <v>134</v>
      </c>
      <c r="AU1465" s="165" t="s">
        <v>78</v>
      </c>
      <c r="AV1465" s="12" t="s">
        <v>78</v>
      </c>
      <c r="AW1465" s="12" t="s">
        <v>35</v>
      </c>
      <c r="AX1465" s="12" t="s">
        <v>71</v>
      </c>
      <c r="AY1465" s="165" t="s">
        <v>123</v>
      </c>
    </row>
    <row r="1466" spans="2:51" s="13" customFormat="1" ht="22.5" customHeight="1">
      <c r="B1466" s="171"/>
      <c r="D1466" s="155" t="s">
        <v>134</v>
      </c>
      <c r="E1466" s="172" t="s">
        <v>3</v>
      </c>
      <c r="F1466" s="173" t="s">
        <v>138</v>
      </c>
      <c r="H1466" s="174">
        <v>2</v>
      </c>
      <c r="L1466" s="178"/>
      <c r="M1466" s="182"/>
      <c r="N1466" s="183"/>
      <c r="O1466" s="183"/>
      <c r="P1466" s="183"/>
      <c r="Q1466" s="183"/>
      <c r="R1466" s="183"/>
      <c r="S1466" s="183"/>
      <c r="T1466" s="184"/>
      <c r="U1466" s="14"/>
      <c r="V1466" s="14"/>
      <c r="W1466" s="14"/>
      <c r="AT1466" s="172" t="s">
        <v>134</v>
      </c>
      <c r="AU1466" s="172" t="s">
        <v>78</v>
      </c>
      <c r="AV1466" s="13" t="s">
        <v>81</v>
      </c>
      <c r="AW1466" s="13" t="s">
        <v>35</v>
      </c>
      <c r="AX1466" s="13" t="s">
        <v>71</v>
      </c>
      <c r="AY1466" s="172" t="s">
        <v>123</v>
      </c>
    </row>
    <row r="1467" spans="2:51" s="14" customFormat="1" ht="22.5" customHeight="1">
      <c r="B1467" s="178"/>
      <c r="D1467" s="186" t="s">
        <v>134</v>
      </c>
      <c r="E1467" s="187" t="s">
        <v>3</v>
      </c>
      <c r="F1467" s="188" t="s">
        <v>139</v>
      </c>
      <c r="H1467" s="189">
        <v>2</v>
      </c>
      <c r="L1467" s="196"/>
      <c r="M1467" s="197" t="s">
        <v>3</v>
      </c>
      <c r="N1467" s="198" t="s">
        <v>42</v>
      </c>
      <c r="O1467" s="152">
        <v>0</v>
      </c>
      <c r="P1467" s="152">
        <f>O1467*H1480</f>
        <v>0</v>
      </c>
      <c r="Q1467" s="152">
        <v>0</v>
      </c>
      <c r="R1467" s="152">
        <f>Q1467*H1480</f>
        <v>0</v>
      </c>
      <c r="S1467" s="152">
        <v>0</v>
      </c>
      <c r="T1467" s="153">
        <f>S1467*H1480</f>
        <v>0</v>
      </c>
      <c r="U1467" s="1"/>
      <c r="V1467" s="1"/>
      <c r="W1467" s="1"/>
      <c r="AT1467" s="185" t="s">
        <v>134</v>
      </c>
      <c r="AU1467" s="185" t="s">
        <v>78</v>
      </c>
      <c r="AV1467" s="14" t="s">
        <v>130</v>
      </c>
      <c r="AW1467" s="14" t="s">
        <v>35</v>
      </c>
      <c r="AX1467" s="14" t="s">
        <v>20</v>
      </c>
      <c r="AY1467" s="185" t="s">
        <v>123</v>
      </c>
    </row>
    <row r="1468" spans="2:65" s="1" customFormat="1" ht="22.5" customHeight="1">
      <c r="B1468" s="143"/>
      <c r="C1468" s="190" t="s">
        <v>887</v>
      </c>
      <c r="D1468" s="190" t="s">
        <v>220</v>
      </c>
      <c r="E1468" s="191" t="s">
        <v>888</v>
      </c>
      <c r="F1468" s="192" t="s">
        <v>889</v>
      </c>
      <c r="G1468" s="193" t="s">
        <v>143</v>
      </c>
      <c r="H1468" s="194">
        <v>1</v>
      </c>
      <c r="I1468" s="195"/>
      <c r="J1468" s="195"/>
      <c r="K1468" s="192" t="s">
        <v>3</v>
      </c>
      <c r="L1468" s="157"/>
      <c r="M1468" s="161"/>
      <c r="N1468" s="162"/>
      <c r="O1468" s="162"/>
      <c r="P1468" s="162"/>
      <c r="Q1468" s="162"/>
      <c r="R1468" s="162"/>
      <c r="S1468" s="162"/>
      <c r="T1468" s="163"/>
      <c r="U1468" s="11"/>
      <c r="V1468" s="11"/>
      <c r="W1468" s="11"/>
      <c r="AR1468" s="18" t="s">
        <v>219</v>
      </c>
      <c r="AT1468" s="18" t="s">
        <v>220</v>
      </c>
      <c r="AU1468" s="18" t="s">
        <v>78</v>
      </c>
      <c r="AY1468" s="18" t="s">
        <v>123</v>
      </c>
      <c r="BE1468" s="154">
        <f>IF(N1455="základní",J1468,0)</f>
        <v>0</v>
      </c>
      <c r="BF1468" s="154">
        <f>IF(N1455="snížená",J1468,0)</f>
        <v>0</v>
      </c>
      <c r="BG1468" s="154">
        <f>IF(N1455="zákl. přenesená",J1468,0)</f>
        <v>0</v>
      </c>
      <c r="BH1468" s="154">
        <f>IF(N1455="sníž. přenesená",J1468,0)</f>
        <v>0</v>
      </c>
      <c r="BI1468" s="154">
        <f>IF(N1455="nulová",J1468,0)</f>
        <v>0</v>
      </c>
      <c r="BJ1468" s="18" t="s">
        <v>20</v>
      </c>
      <c r="BK1468" s="154">
        <f>ROUND(I1468*H1468,2)</f>
        <v>0</v>
      </c>
      <c r="BL1468" s="18" t="s">
        <v>130</v>
      </c>
      <c r="BM1468" s="18" t="s">
        <v>890</v>
      </c>
    </row>
    <row r="1469" spans="2:51" s="11" customFormat="1" ht="22.5" customHeight="1">
      <c r="B1469" s="157"/>
      <c r="D1469" s="155" t="s">
        <v>134</v>
      </c>
      <c r="E1469" s="158" t="s">
        <v>3</v>
      </c>
      <c r="F1469" s="159" t="s">
        <v>855</v>
      </c>
      <c r="H1469" s="160" t="s">
        <v>3</v>
      </c>
      <c r="L1469" s="157"/>
      <c r="M1469" s="161"/>
      <c r="N1469" s="162"/>
      <c r="O1469" s="162"/>
      <c r="P1469" s="162"/>
      <c r="Q1469" s="162"/>
      <c r="R1469" s="162"/>
      <c r="S1469" s="162"/>
      <c r="T1469" s="163"/>
      <c r="AT1469" s="160" t="s">
        <v>134</v>
      </c>
      <c r="AU1469" s="160" t="s">
        <v>78</v>
      </c>
      <c r="AV1469" s="11" t="s">
        <v>20</v>
      </c>
      <c r="AW1469" s="11" t="s">
        <v>35</v>
      </c>
      <c r="AX1469" s="11" t="s">
        <v>71</v>
      </c>
      <c r="AY1469" s="160" t="s">
        <v>123</v>
      </c>
    </row>
    <row r="1470" spans="2:51" s="11" customFormat="1" ht="22.5" customHeight="1">
      <c r="B1470" s="157"/>
      <c r="D1470" s="155" t="s">
        <v>134</v>
      </c>
      <c r="E1470" s="158" t="s">
        <v>3</v>
      </c>
      <c r="F1470" s="159" t="s">
        <v>891</v>
      </c>
      <c r="H1470" s="160" t="s">
        <v>3</v>
      </c>
      <c r="L1470" s="164"/>
      <c r="M1470" s="168"/>
      <c r="N1470" s="169"/>
      <c r="O1470" s="169"/>
      <c r="P1470" s="169"/>
      <c r="Q1470" s="169"/>
      <c r="R1470" s="169"/>
      <c r="S1470" s="169"/>
      <c r="T1470" s="170"/>
      <c r="U1470" s="12"/>
      <c r="V1470" s="12"/>
      <c r="W1470" s="12"/>
      <c r="AT1470" s="160" t="s">
        <v>134</v>
      </c>
      <c r="AU1470" s="160" t="s">
        <v>78</v>
      </c>
      <c r="AV1470" s="11" t="s">
        <v>20</v>
      </c>
      <c r="AW1470" s="11" t="s">
        <v>35</v>
      </c>
      <c r="AX1470" s="11" t="s">
        <v>71</v>
      </c>
      <c r="AY1470" s="160" t="s">
        <v>123</v>
      </c>
    </row>
    <row r="1471" spans="2:51" s="12" customFormat="1" ht="22.5" customHeight="1">
      <c r="B1471" s="164"/>
      <c r="D1471" s="155" t="s">
        <v>134</v>
      </c>
      <c r="E1471" s="165" t="s">
        <v>3</v>
      </c>
      <c r="F1471" s="166" t="s">
        <v>20</v>
      </c>
      <c r="H1471" s="167">
        <v>1</v>
      </c>
      <c r="L1471" s="171"/>
      <c r="M1471" s="175"/>
      <c r="N1471" s="176"/>
      <c r="O1471" s="176"/>
      <c r="P1471" s="176"/>
      <c r="Q1471" s="176"/>
      <c r="R1471" s="176"/>
      <c r="S1471" s="176"/>
      <c r="T1471" s="177"/>
      <c r="U1471" s="13"/>
      <c r="V1471" s="13"/>
      <c r="W1471" s="13"/>
      <c r="AT1471" s="165" t="s">
        <v>134</v>
      </c>
      <c r="AU1471" s="165" t="s">
        <v>78</v>
      </c>
      <c r="AV1471" s="12" t="s">
        <v>78</v>
      </c>
      <c r="AW1471" s="12" t="s">
        <v>35</v>
      </c>
      <c r="AX1471" s="12" t="s">
        <v>71</v>
      </c>
      <c r="AY1471" s="165" t="s">
        <v>123</v>
      </c>
    </row>
    <row r="1472" spans="2:51" s="13" customFormat="1" ht="22.5" customHeight="1">
      <c r="B1472" s="171"/>
      <c r="D1472" s="155" t="s">
        <v>134</v>
      </c>
      <c r="E1472" s="172" t="s">
        <v>3</v>
      </c>
      <c r="F1472" s="173" t="s">
        <v>138</v>
      </c>
      <c r="H1472" s="174">
        <v>1</v>
      </c>
      <c r="L1472" s="178"/>
      <c r="M1472" s="182"/>
      <c r="N1472" s="183"/>
      <c r="O1472" s="183"/>
      <c r="P1472" s="183"/>
      <c r="Q1472" s="183"/>
      <c r="R1472" s="183"/>
      <c r="S1472" s="183"/>
      <c r="T1472" s="184"/>
      <c r="U1472" s="14"/>
      <c r="V1472" s="14"/>
      <c r="W1472" s="14"/>
      <c r="AT1472" s="172" t="s">
        <v>134</v>
      </c>
      <c r="AU1472" s="172" t="s">
        <v>78</v>
      </c>
      <c r="AV1472" s="13" t="s">
        <v>81</v>
      </c>
      <c r="AW1472" s="13" t="s">
        <v>35</v>
      </c>
      <c r="AX1472" s="13" t="s">
        <v>71</v>
      </c>
      <c r="AY1472" s="172" t="s">
        <v>123</v>
      </c>
    </row>
    <row r="1473" spans="2:51" s="14" customFormat="1" ht="22.5" customHeight="1">
      <c r="B1473" s="178"/>
      <c r="D1473" s="186" t="s">
        <v>134</v>
      </c>
      <c r="E1473" s="187" t="s">
        <v>3</v>
      </c>
      <c r="F1473" s="188" t="s">
        <v>139</v>
      </c>
      <c r="H1473" s="189">
        <v>1</v>
      </c>
      <c r="L1473" s="196"/>
      <c r="M1473" s="197" t="s">
        <v>3</v>
      </c>
      <c r="N1473" s="198" t="s">
        <v>42</v>
      </c>
      <c r="O1473" s="152">
        <v>0</v>
      </c>
      <c r="P1473" s="152">
        <f>O1473*H1486</f>
        <v>0</v>
      </c>
      <c r="Q1473" s="152">
        <v>0</v>
      </c>
      <c r="R1473" s="152">
        <f>Q1473*H1486</f>
        <v>0</v>
      </c>
      <c r="S1473" s="152">
        <v>0</v>
      </c>
      <c r="T1473" s="153">
        <f>S1473*H1486</f>
        <v>0</v>
      </c>
      <c r="U1473" s="1"/>
      <c r="V1473" s="1"/>
      <c r="W1473" s="1"/>
      <c r="AT1473" s="185" t="s">
        <v>134</v>
      </c>
      <c r="AU1473" s="185" t="s">
        <v>78</v>
      </c>
      <c r="AV1473" s="14" t="s">
        <v>130</v>
      </c>
      <c r="AW1473" s="14" t="s">
        <v>35</v>
      </c>
      <c r="AX1473" s="14" t="s">
        <v>20</v>
      </c>
      <c r="AY1473" s="185" t="s">
        <v>123</v>
      </c>
    </row>
    <row r="1474" spans="2:65" s="1" customFormat="1" ht="22.5" customHeight="1">
      <c r="B1474" s="143"/>
      <c r="C1474" s="190" t="s">
        <v>892</v>
      </c>
      <c r="D1474" s="190" t="s">
        <v>220</v>
      </c>
      <c r="E1474" s="191" t="s">
        <v>893</v>
      </c>
      <c r="F1474" s="192" t="s">
        <v>894</v>
      </c>
      <c r="G1474" s="193" t="s">
        <v>143</v>
      </c>
      <c r="H1474" s="194">
        <v>1</v>
      </c>
      <c r="I1474" s="195"/>
      <c r="J1474" s="195"/>
      <c r="K1474" s="192" t="s">
        <v>3</v>
      </c>
      <c r="L1474" s="157"/>
      <c r="M1474" s="161"/>
      <c r="N1474" s="162"/>
      <c r="O1474" s="162"/>
      <c r="P1474" s="162"/>
      <c r="Q1474" s="162"/>
      <c r="R1474" s="162"/>
      <c r="S1474" s="162"/>
      <c r="T1474" s="163"/>
      <c r="U1474" s="11"/>
      <c r="V1474" s="11"/>
      <c r="W1474" s="11"/>
      <c r="AR1474" s="18" t="s">
        <v>219</v>
      </c>
      <c r="AT1474" s="18" t="s">
        <v>220</v>
      </c>
      <c r="AU1474" s="18" t="s">
        <v>78</v>
      </c>
      <c r="AY1474" s="18" t="s">
        <v>123</v>
      </c>
      <c r="BE1474" s="154">
        <f>IF(N1461="základní",J1474,0)</f>
        <v>0</v>
      </c>
      <c r="BF1474" s="154">
        <f>IF(N1461="snížená",J1474,0)</f>
        <v>0</v>
      </c>
      <c r="BG1474" s="154">
        <f>IF(N1461="zákl. přenesená",J1474,0)</f>
        <v>0</v>
      </c>
      <c r="BH1474" s="154">
        <f>IF(N1461="sníž. přenesená",J1474,0)</f>
        <v>0</v>
      </c>
      <c r="BI1474" s="154">
        <f>IF(N1461="nulová",J1474,0)</f>
        <v>0</v>
      </c>
      <c r="BJ1474" s="18" t="s">
        <v>20</v>
      </c>
      <c r="BK1474" s="154">
        <f>ROUND(I1474*H1474,2)</f>
        <v>0</v>
      </c>
      <c r="BL1474" s="18" t="s">
        <v>130</v>
      </c>
      <c r="BM1474" s="18" t="s">
        <v>895</v>
      </c>
    </row>
    <row r="1475" spans="2:51" s="11" customFormat="1" ht="22.5" customHeight="1">
      <c r="B1475" s="157"/>
      <c r="D1475" s="155" t="s">
        <v>134</v>
      </c>
      <c r="E1475" s="158" t="s">
        <v>3</v>
      </c>
      <c r="F1475" s="159" t="s">
        <v>855</v>
      </c>
      <c r="H1475" s="160" t="s">
        <v>3</v>
      </c>
      <c r="L1475" s="157"/>
      <c r="M1475" s="161"/>
      <c r="N1475" s="162"/>
      <c r="O1475" s="162"/>
      <c r="P1475" s="162"/>
      <c r="Q1475" s="162"/>
      <c r="R1475" s="162"/>
      <c r="S1475" s="162"/>
      <c r="T1475" s="163"/>
      <c r="AT1475" s="160" t="s">
        <v>134</v>
      </c>
      <c r="AU1475" s="160" t="s">
        <v>78</v>
      </c>
      <c r="AV1475" s="11" t="s">
        <v>20</v>
      </c>
      <c r="AW1475" s="11" t="s">
        <v>35</v>
      </c>
      <c r="AX1475" s="11" t="s">
        <v>71</v>
      </c>
      <c r="AY1475" s="160" t="s">
        <v>123</v>
      </c>
    </row>
    <row r="1476" spans="2:51" s="11" customFormat="1" ht="22.5" customHeight="1">
      <c r="B1476" s="157"/>
      <c r="D1476" s="155" t="s">
        <v>134</v>
      </c>
      <c r="E1476" s="158" t="s">
        <v>3</v>
      </c>
      <c r="F1476" s="159" t="s">
        <v>896</v>
      </c>
      <c r="H1476" s="160" t="s">
        <v>3</v>
      </c>
      <c r="L1476" s="164"/>
      <c r="M1476" s="168"/>
      <c r="N1476" s="169"/>
      <c r="O1476" s="169"/>
      <c r="P1476" s="169"/>
      <c r="Q1476" s="169"/>
      <c r="R1476" s="169"/>
      <c r="S1476" s="169"/>
      <c r="T1476" s="170"/>
      <c r="U1476" s="12"/>
      <c r="V1476" s="12"/>
      <c r="W1476" s="12"/>
      <c r="AT1476" s="160" t="s">
        <v>134</v>
      </c>
      <c r="AU1476" s="160" t="s">
        <v>78</v>
      </c>
      <c r="AV1476" s="11" t="s">
        <v>20</v>
      </c>
      <c r="AW1476" s="11" t="s">
        <v>35</v>
      </c>
      <c r="AX1476" s="11" t="s">
        <v>71</v>
      </c>
      <c r="AY1476" s="160" t="s">
        <v>123</v>
      </c>
    </row>
    <row r="1477" spans="2:51" s="12" customFormat="1" ht="22.5" customHeight="1">
      <c r="B1477" s="164"/>
      <c r="D1477" s="155" t="s">
        <v>134</v>
      </c>
      <c r="E1477" s="165" t="s">
        <v>3</v>
      </c>
      <c r="F1477" s="166" t="s">
        <v>20</v>
      </c>
      <c r="H1477" s="167">
        <v>1</v>
      </c>
      <c r="L1477" s="171"/>
      <c r="M1477" s="175"/>
      <c r="N1477" s="176"/>
      <c r="O1477" s="176"/>
      <c r="P1477" s="176"/>
      <c r="Q1477" s="176"/>
      <c r="R1477" s="176"/>
      <c r="S1477" s="176"/>
      <c r="T1477" s="177"/>
      <c r="U1477" s="13"/>
      <c r="V1477" s="13"/>
      <c r="W1477" s="13"/>
      <c r="AT1477" s="165" t="s">
        <v>134</v>
      </c>
      <c r="AU1477" s="165" t="s">
        <v>78</v>
      </c>
      <c r="AV1477" s="12" t="s">
        <v>78</v>
      </c>
      <c r="AW1477" s="12" t="s">
        <v>35</v>
      </c>
      <c r="AX1477" s="12" t="s">
        <v>71</v>
      </c>
      <c r="AY1477" s="165" t="s">
        <v>123</v>
      </c>
    </row>
    <row r="1478" spans="2:51" s="13" customFormat="1" ht="22.5" customHeight="1">
      <c r="B1478" s="171"/>
      <c r="D1478" s="155" t="s">
        <v>134</v>
      </c>
      <c r="E1478" s="172" t="s">
        <v>3</v>
      </c>
      <c r="F1478" s="173" t="s">
        <v>138</v>
      </c>
      <c r="H1478" s="174">
        <v>1</v>
      </c>
      <c r="L1478" s="178"/>
      <c r="M1478" s="182"/>
      <c r="N1478" s="183"/>
      <c r="O1478" s="183"/>
      <c r="P1478" s="183"/>
      <c r="Q1478" s="183"/>
      <c r="R1478" s="183"/>
      <c r="S1478" s="183"/>
      <c r="T1478" s="184"/>
      <c r="U1478" s="14"/>
      <c r="V1478" s="14"/>
      <c r="W1478" s="14"/>
      <c r="AT1478" s="172" t="s">
        <v>134</v>
      </c>
      <c r="AU1478" s="172" t="s">
        <v>78</v>
      </c>
      <c r="AV1478" s="13" t="s">
        <v>81</v>
      </c>
      <c r="AW1478" s="13" t="s">
        <v>35</v>
      </c>
      <c r="AX1478" s="13" t="s">
        <v>71</v>
      </c>
      <c r="AY1478" s="172" t="s">
        <v>123</v>
      </c>
    </row>
    <row r="1479" spans="2:51" s="14" customFormat="1" ht="22.5" customHeight="1">
      <c r="B1479" s="178"/>
      <c r="D1479" s="186" t="s">
        <v>134</v>
      </c>
      <c r="E1479" s="187" t="s">
        <v>3</v>
      </c>
      <c r="F1479" s="188" t="s">
        <v>139</v>
      </c>
      <c r="H1479" s="189">
        <v>1</v>
      </c>
      <c r="L1479" s="221"/>
      <c r="M1479" s="220"/>
      <c r="N1479" s="220"/>
      <c r="O1479" s="220"/>
      <c r="P1479" s="220"/>
      <c r="Q1479" s="220"/>
      <c r="R1479" s="220"/>
      <c r="S1479" s="220"/>
      <c r="T1479" s="220"/>
      <c r="U1479" s="220"/>
      <c r="V1479" s="220"/>
      <c r="W1479" s="1"/>
      <c r="AT1479" s="185" t="s">
        <v>134</v>
      </c>
      <c r="AU1479" s="185" t="s">
        <v>78</v>
      </c>
      <c r="AV1479" s="14" t="s">
        <v>130</v>
      </c>
      <c r="AW1479" s="14" t="s">
        <v>35</v>
      </c>
      <c r="AX1479" s="14" t="s">
        <v>20</v>
      </c>
      <c r="AY1479" s="185" t="s">
        <v>123</v>
      </c>
    </row>
    <row r="1480" spans="2:65" s="1" customFormat="1" ht="22.5" customHeight="1">
      <c r="B1480" s="143"/>
      <c r="C1480" s="190" t="s">
        <v>897</v>
      </c>
      <c r="D1480" s="190" t="s">
        <v>220</v>
      </c>
      <c r="E1480" s="191" t="s">
        <v>898</v>
      </c>
      <c r="F1480" s="192" t="s">
        <v>899</v>
      </c>
      <c r="G1480" s="193" t="s">
        <v>143</v>
      </c>
      <c r="H1480" s="194">
        <v>2</v>
      </c>
      <c r="I1480" s="195"/>
      <c r="J1480" s="195"/>
      <c r="K1480" s="192" t="s">
        <v>3</v>
      </c>
      <c r="L1480" s="32"/>
      <c r="M1480" s="61"/>
      <c r="N1480" s="33"/>
      <c r="O1480" s="33"/>
      <c r="P1480" s="33"/>
      <c r="Q1480" s="33"/>
      <c r="R1480" s="33"/>
      <c r="S1480" s="33"/>
      <c r="T1480" s="62"/>
      <c r="AR1480" s="18" t="s">
        <v>219</v>
      </c>
      <c r="AT1480" s="18" t="s">
        <v>220</v>
      </c>
      <c r="AU1480" s="18" t="s">
        <v>78</v>
      </c>
      <c r="AY1480" s="18" t="s">
        <v>123</v>
      </c>
      <c r="BE1480" s="154">
        <f>IF(N1467="základní",J1480,0)</f>
        <v>0</v>
      </c>
      <c r="BF1480" s="154">
        <f>IF(N1467="snížená",J1480,0)</f>
        <v>0</v>
      </c>
      <c r="BG1480" s="154">
        <f>IF(N1467="zákl. přenesená",J1480,0)</f>
        <v>0</v>
      </c>
      <c r="BH1480" s="154">
        <f>IF(N1467="sníž. přenesená",J1480,0)</f>
        <v>0</v>
      </c>
      <c r="BI1480" s="154">
        <f>IF(N1467="nulová",J1480,0)</f>
        <v>0</v>
      </c>
      <c r="BJ1480" s="18" t="s">
        <v>20</v>
      </c>
      <c r="BK1480" s="154">
        <f>ROUND(I1480*H1480,2)</f>
        <v>0</v>
      </c>
      <c r="BL1480" s="18" t="s">
        <v>130</v>
      </c>
      <c r="BM1480" s="18" t="s">
        <v>900</v>
      </c>
    </row>
    <row r="1481" spans="2:51" s="11" customFormat="1" ht="22.5" customHeight="1">
      <c r="B1481" s="157"/>
      <c r="D1481" s="155" t="s">
        <v>134</v>
      </c>
      <c r="E1481" s="158" t="s">
        <v>3</v>
      </c>
      <c r="F1481" s="159" t="s">
        <v>855</v>
      </c>
      <c r="H1481" s="160" t="s">
        <v>3</v>
      </c>
      <c r="L1481" s="157"/>
      <c r="M1481" s="161"/>
      <c r="N1481" s="162"/>
      <c r="O1481" s="162"/>
      <c r="P1481" s="162"/>
      <c r="Q1481" s="162"/>
      <c r="R1481" s="162"/>
      <c r="S1481" s="162"/>
      <c r="T1481" s="163"/>
      <c r="AT1481" s="160" t="s">
        <v>134</v>
      </c>
      <c r="AU1481" s="160" t="s">
        <v>78</v>
      </c>
      <c r="AV1481" s="11" t="s">
        <v>20</v>
      </c>
      <c r="AW1481" s="11" t="s">
        <v>35</v>
      </c>
      <c r="AX1481" s="11" t="s">
        <v>71</v>
      </c>
      <c r="AY1481" s="160" t="s">
        <v>123</v>
      </c>
    </row>
    <row r="1482" spans="2:51" s="11" customFormat="1" ht="22.5" customHeight="1">
      <c r="B1482" s="157"/>
      <c r="D1482" s="155" t="s">
        <v>134</v>
      </c>
      <c r="E1482" s="158" t="s">
        <v>3</v>
      </c>
      <c r="F1482" s="159" t="s">
        <v>901</v>
      </c>
      <c r="H1482" s="160" t="s">
        <v>3</v>
      </c>
      <c r="L1482" s="157"/>
      <c r="M1482" s="161"/>
      <c r="N1482" s="162"/>
      <c r="O1482" s="162"/>
      <c r="P1482" s="162"/>
      <c r="Q1482" s="162"/>
      <c r="R1482" s="162"/>
      <c r="S1482" s="162"/>
      <c r="T1482" s="163"/>
      <c r="AT1482" s="160" t="s">
        <v>134</v>
      </c>
      <c r="AU1482" s="160" t="s">
        <v>78</v>
      </c>
      <c r="AV1482" s="11" t="s">
        <v>20</v>
      </c>
      <c r="AW1482" s="11" t="s">
        <v>35</v>
      </c>
      <c r="AX1482" s="11" t="s">
        <v>71</v>
      </c>
      <c r="AY1482" s="160" t="s">
        <v>123</v>
      </c>
    </row>
    <row r="1483" spans="2:51" s="12" customFormat="1" ht="22.5" customHeight="1">
      <c r="B1483" s="164"/>
      <c r="D1483" s="155" t="s">
        <v>134</v>
      </c>
      <c r="E1483" s="165" t="s">
        <v>3</v>
      </c>
      <c r="F1483" s="166" t="s">
        <v>78</v>
      </c>
      <c r="H1483" s="167">
        <v>2</v>
      </c>
      <c r="L1483" s="157"/>
      <c r="M1483" s="161"/>
      <c r="N1483" s="162"/>
      <c r="O1483" s="162"/>
      <c r="P1483" s="162"/>
      <c r="Q1483" s="162"/>
      <c r="R1483" s="162"/>
      <c r="S1483" s="162"/>
      <c r="T1483" s="163"/>
      <c r="U1483" s="11"/>
      <c r="V1483" s="11"/>
      <c r="W1483" s="11"/>
      <c r="AT1483" s="165" t="s">
        <v>134</v>
      </c>
      <c r="AU1483" s="165" t="s">
        <v>78</v>
      </c>
      <c r="AV1483" s="12" t="s">
        <v>78</v>
      </c>
      <c r="AW1483" s="12" t="s">
        <v>35</v>
      </c>
      <c r="AX1483" s="12" t="s">
        <v>71</v>
      </c>
      <c r="AY1483" s="165" t="s">
        <v>123</v>
      </c>
    </row>
    <row r="1484" spans="2:51" s="13" customFormat="1" ht="22.5" customHeight="1">
      <c r="B1484" s="171"/>
      <c r="D1484" s="155" t="s">
        <v>134</v>
      </c>
      <c r="E1484" s="172" t="s">
        <v>3</v>
      </c>
      <c r="F1484" s="173" t="s">
        <v>138</v>
      </c>
      <c r="H1484" s="174">
        <v>2</v>
      </c>
      <c r="L1484" s="164"/>
      <c r="M1484" s="168"/>
      <c r="N1484" s="169"/>
      <c r="O1484" s="169"/>
      <c r="P1484" s="169"/>
      <c r="Q1484" s="169"/>
      <c r="R1484" s="169"/>
      <c r="S1484" s="169"/>
      <c r="T1484" s="170"/>
      <c r="U1484" s="12"/>
      <c r="V1484" s="12"/>
      <c r="W1484" s="12"/>
      <c r="AT1484" s="172" t="s">
        <v>134</v>
      </c>
      <c r="AU1484" s="172" t="s">
        <v>78</v>
      </c>
      <c r="AV1484" s="13" t="s">
        <v>81</v>
      </c>
      <c r="AW1484" s="13" t="s">
        <v>35</v>
      </c>
      <c r="AX1484" s="13" t="s">
        <v>71</v>
      </c>
      <c r="AY1484" s="172" t="s">
        <v>123</v>
      </c>
    </row>
    <row r="1485" spans="2:51" s="14" customFormat="1" ht="22.5" customHeight="1">
      <c r="B1485" s="178"/>
      <c r="D1485" s="186" t="s">
        <v>134</v>
      </c>
      <c r="E1485" s="187" t="s">
        <v>3</v>
      </c>
      <c r="F1485" s="188" t="s">
        <v>139</v>
      </c>
      <c r="H1485" s="189">
        <v>2</v>
      </c>
      <c r="L1485" s="157"/>
      <c r="M1485" s="161"/>
      <c r="N1485" s="162"/>
      <c r="O1485" s="162"/>
      <c r="P1485" s="162"/>
      <c r="Q1485" s="162"/>
      <c r="R1485" s="162"/>
      <c r="S1485" s="162"/>
      <c r="T1485" s="163"/>
      <c r="U1485" s="11"/>
      <c r="V1485" s="11"/>
      <c r="W1485" s="11"/>
      <c r="AT1485" s="185" t="s">
        <v>134</v>
      </c>
      <c r="AU1485" s="185" t="s">
        <v>78</v>
      </c>
      <c r="AV1485" s="14" t="s">
        <v>130</v>
      </c>
      <c r="AW1485" s="14" t="s">
        <v>35</v>
      </c>
      <c r="AX1485" s="14" t="s">
        <v>20</v>
      </c>
      <c r="AY1485" s="185" t="s">
        <v>123</v>
      </c>
    </row>
    <row r="1486" spans="2:65" s="1" customFormat="1" ht="22.5" customHeight="1">
      <c r="B1486" s="143"/>
      <c r="C1486" s="190" t="s">
        <v>902</v>
      </c>
      <c r="D1486" s="190" t="s">
        <v>220</v>
      </c>
      <c r="E1486" s="191" t="s">
        <v>903</v>
      </c>
      <c r="F1486" s="192" t="s">
        <v>904</v>
      </c>
      <c r="G1486" s="193" t="s">
        <v>143</v>
      </c>
      <c r="H1486" s="194">
        <v>6</v>
      </c>
      <c r="I1486" s="195"/>
      <c r="J1486" s="195"/>
      <c r="K1486" s="192" t="s">
        <v>3</v>
      </c>
      <c r="L1486" s="164"/>
      <c r="M1486" s="168"/>
      <c r="N1486" s="169"/>
      <c r="O1486" s="169"/>
      <c r="P1486" s="169"/>
      <c r="Q1486" s="169"/>
      <c r="R1486" s="169"/>
      <c r="S1486" s="169"/>
      <c r="T1486" s="170"/>
      <c r="U1486" s="12"/>
      <c r="V1486" s="12"/>
      <c r="W1486" s="12"/>
      <c r="AR1486" s="18" t="s">
        <v>219</v>
      </c>
      <c r="AT1486" s="18" t="s">
        <v>220</v>
      </c>
      <c r="AU1486" s="18" t="s">
        <v>78</v>
      </c>
      <c r="AY1486" s="18" t="s">
        <v>123</v>
      </c>
      <c r="BE1486" s="154">
        <f>IF(N1473="základní",J1486,0)</f>
        <v>0</v>
      </c>
      <c r="BF1486" s="154">
        <f>IF(N1473="snížená",J1486,0)</f>
        <v>0</v>
      </c>
      <c r="BG1486" s="154">
        <f>IF(N1473="zákl. přenesená",J1486,0)</f>
        <v>0</v>
      </c>
      <c r="BH1486" s="154">
        <f>IF(N1473="sníž. přenesená",J1486,0)</f>
        <v>0</v>
      </c>
      <c r="BI1486" s="154">
        <f>IF(N1473="nulová",J1486,0)</f>
        <v>0</v>
      </c>
      <c r="BJ1486" s="18" t="s">
        <v>20</v>
      </c>
      <c r="BK1486" s="154">
        <f>ROUND(I1486*H1486,2)</f>
        <v>0</v>
      </c>
      <c r="BL1486" s="18" t="s">
        <v>130</v>
      </c>
      <c r="BM1486" s="18" t="s">
        <v>905</v>
      </c>
    </row>
    <row r="1487" spans="2:51" s="11" customFormat="1" ht="22.5" customHeight="1">
      <c r="B1487" s="157"/>
      <c r="D1487" s="155" t="s">
        <v>134</v>
      </c>
      <c r="E1487" s="158" t="s">
        <v>3</v>
      </c>
      <c r="F1487" s="159" t="s">
        <v>855</v>
      </c>
      <c r="H1487" s="160" t="s">
        <v>3</v>
      </c>
      <c r="L1487" s="157"/>
      <c r="M1487" s="161"/>
      <c r="N1487" s="162"/>
      <c r="O1487" s="162"/>
      <c r="P1487" s="162"/>
      <c r="Q1487" s="162"/>
      <c r="R1487" s="162"/>
      <c r="S1487" s="162"/>
      <c r="T1487" s="163"/>
      <c r="AT1487" s="160" t="s">
        <v>134</v>
      </c>
      <c r="AU1487" s="160" t="s">
        <v>78</v>
      </c>
      <c r="AV1487" s="11" t="s">
        <v>20</v>
      </c>
      <c r="AW1487" s="11" t="s">
        <v>35</v>
      </c>
      <c r="AX1487" s="11" t="s">
        <v>71</v>
      </c>
      <c r="AY1487" s="160" t="s">
        <v>123</v>
      </c>
    </row>
    <row r="1488" spans="2:51" s="11" customFormat="1" ht="22.5" customHeight="1">
      <c r="B1488" s="157"/>
      <c r="D1488" s="155" t="s">
        <v>134</v>
      </c>
      <c r="E1488" s="158" t="s">
        <v>3</v>
      </c>
      <c r="F1488" s="159" t="s">
        <v>906</v>
      </c>
      <c r="H1488" s="160" t="s">
        <v>3</v>
      </c>
      <c r="L1488" s="164"/>
      <c r="M1488" s="168"/>
      <c r="N1488" s="169"/>
      <c r="O1488" s="169"/>
      <c r="P1488" s="169"/>
      <c r="Q1488" s="169"/>
      <c r="R1488" s="169"/>
      <c r="S1488" s="169"/>
      <c r="T1488" s="170"/>
      <c r="U1488" s="12"/>
      <c r="V1488" s="12"/>
      <c r="W1488" s="12"/>
      <c r="AT1488" s="160" t="s">
        <v>134</v>
      </c>
      <c r="AU1488" s="160" t="s">
        <v>78</v>
      </c>
      <c r="AV1488" s="11" t="s">
        <v>20</v>
      </c>
      <c r="AW1488" s="11" t="s">
        <v>35</v>
      </c>
      <c r="AX1488" s="11" t="s">
        <v>71</v>
      </c>
      <c r="AY1488" s="160" t="s">
        <v>123</v>
      </c>
    </row>
    <row r="1489" spans="2:51" s="12" customFormat="1" ht="22.5" customHeight="1">
      <c r="B1489" s="164"/>
      <c r="D1489" s="155" t="s">
        <v>134</v>
      </c>
      <c r="E1489" s="165" t="s">
        <v>3</v>
      </c>
      <c r="F1489" s="166" t="s">
        <v>148</v>
      </c>
      <c r="H1489" s="167">
        <v>6</v>
      </c>
      <c r="L1489" s="157"/>
      <c r="M1489" s="161"/>
      <c r="N1489" s="162"/>
      <c r="O1489" s="162"/>
      <c r="P1489" s="162"/>
      <c r="Q1489" s="162"/>
      <c r="R1489" s="162"/>
      <c r="S1489" s="162"/>
      <c r="T1489" s="163"/>
      <c r="U1489" s="11"/>
      <c r="V1489" s="11"/>
      <c r="W1489" s="11"/>
      <c r="AT1489" s="165" t="s">
        <v>134</v>
      </c>
      <c r="AU1489" s="165" t="s">
        <v>78</v>
      </c>
      <c r="AV1489" s="12" t="s">
        <v>78</v>
      </c>
      <c r="AW1489" s="12" t="s">
        <v>35</v>
      </c>
      <c r="AX1489" s="12" t="s">
        <v>71</v>
      </c>
      <c r="AY1489" s="165" t="s">
        <v>123</v>
      </c>
    </row>
    <row r="1490" spans="2:51" s="13" customFormat="1" ht="22.5" customHeight="1">
      <c r="B1490" s="171"/>
      <c r="D1490" s="155" t="s">
        <v>134</v>
      </c>
      <c r="E1490" s="172" t="s">
        <v>3</v>
      </c>
      <c r="F1490" s="173" t="s">
        <v>138</v>
      </c>
      <c r="H1490" s="174">
        <v>6</v>
      </c>
      <c r="L1490" s="164"/>
      <c r="M1490" s="168"/>
      <c r="N1490" s="169"/>
      <c r="O1490" s="169"/>
      <c r="P1490" s="169"/>
      <c r="Q1490" s="169"/>
      <c r="R1490" s="169"/>
      <c r="S1490" s="169"/>
      <c r="T1490" s="170"/>
      <c r="U1490" s="12"/>
      <c r="V1490" s="12"/>
      <c r="W1490" s="12"/>
      <c r="AT1490" s="172" t="s">
        <v>134</v>
      </c>
      <c r="AU1490" s="172" t="s">
        <v>78</v>
      </c>
      <c r="AV1490" s="13" t="s">
        <v>81</v>
      </c>
      <c r="AW1490" s="13" t="s">
        <v>35</v>
      </c>
      <c r="AX1490" s="13" t="s">
        <v>71</v>
      </c>
      <c r="AY1490" s="172" t="s">
        <v>123</v>
      </c>
    </row>
    <row r="1491" spans="2:51" s="14" customFormat="1" ht="22.5" customHeight="1">
      <c r="B1491" s="178"/>
      <c r="D1491" s="186" t="s">
        <v>134</v>
      </c>
      <c r="E1491" s="187" t="s">
        <v>3</v>
      </c>
      <c r="F1491" s="188" t="s">
        <v>139</v>
      </c>
      <c r="H1491" s="189">
        <v>6</v>
      </c>
      <c r="L1491" s="157"/>
      <c r="M1491" s="161"/>
      <c r="N1491" s="162"/>
      <c r="O1491" s="162"/>
      <c r="P1491" s="162"/>
      <c r="Q1491" s="162"/>
      <c r="R1491" s="162"/>
      <c r="S1491" s="162"/>
      <c r="T1491" s="163"/>
      <c r="U1491" s="11"/>
      <c r="V1491" s="11"/>
      <c r="W1491" s="11"/>
      <c r="AT1491" s="185" t="s">
        <v>134</v>
      </c>
      <c r="AU1491" s="185" t="s">
        <v>78</v>
      </c>
      <c r="AV1491" s="14" t="s">
        <v>130</v>
      </c>
      <c r="AW1491" s="14" t="s">
        <v>35</v>
      </c>
      <c r="AX1491" s="14" t="s">
        <v>20</v>
      </c>
      <c r="AY1491" s="185" t="s">
        <v>123</v>
      </c>
    </row>
    <row r="1492" spans="2:65" s="1" customFormat="1" ht="22.5" customHeight="1">
      <c r="B1492" s="143"/>
      <c r="C1492" s="144" t="s">
        <v>907</v>
      </c>
      <c r="D1492" s="144" t="s">
        <v>125</v>
      </c>
      <c r="E1492" s="145" t="s">
        <v>908</v>
      </c>
      <c r="F1492" s="146" t="s">
        <v>909</v>
      </c>
      <c r="G1492" s="147" t="s">
        <v>182</v>
      </c>
      <c r="H1492" s="148">
        <v>277.36</v>
      </c>
      <c r="I1492" s="149"/>
      <c r="J1492" s="149"/>
      <c r="K1492" s="146" t="s">
        <v>129</v>
      </c>
      <c r="L1492" s="164"/>
      <c r="M1492" s="168"/>
      <c r="N1492" s="169"/>
      <c r="O1492" s="169"/>
      <c r="P1492" s="169"/>
      <c r="Q1492" s="169"/>
      <c r="R1492" s="169"/>
      <c r="S1492" s="169"/>
      <c r="T1492" s="170"/>
      <c r="U1492" s="12"/>
      <c r="V1492" s="12"/>
      <c r="W1492" s="12"/>
      <c r="AR1492" s="18" t="s">
        <v>306</v>
      </c>
      <c r="AT1492" s="18" t="s">
        <v>125</v>
      </c>
      <c r="AU1492" s="18" t="s">
        <v>78</v>
      </c>
      <c r="AY1492" s="18" t="s">
        <v>123</v>
      </c>
      <c r="BE1492" s="154">
        <f>IF(N1479="základní",J1492,0)</f>
        <v>0</v>
      </c>
      <c r="BF1492" s="154">
        <f>IF(N1479="snížená",J1492,0)</f>
        <v>0</v>
      </c>
      <c r="BG1492" s="154">
        <f>IF(N1479="zákl. přenesená",J1492,0)</f>
        <v>0</v>
      </c>
      <c r="BH1492" s="154">
        <f>IF(N1479="sníž. přenesená",J1492,0)</f>
        <v>0</v>
      </c>
      <c r="BI1492" s="154">
        <f>IF(N1479="nulová",J1492,0)</f>
        <v>0</v>
      </c>
      <c r="BJ1492" s="18" t="s">
        <v>20</v>
      </c>
      <c r="BK1492" s="154">
        <f>ROUND(I1492*H1492,2)</f>
        <v>0</v>
      </c>
      <c r="BL1492" s="18" t="s">
        <v>306</v>
      </c>
      <c r="BM1492" s="18" t="s">
        <v>910</v>
      </c>
    </row>
    <row r="1493" spans="2:47" s="1" customFormat="1" ht="30" customHeight="1">
      <c r="B1493" s="32"/>
      <c r="D1493" s="155" t="s">
        <v>132</v>
      </c>
      <c r="F1493" s="156" t="s">
        <v>911</v>
      </c>
      <c r="L1493" s="157"/>
      <c r="M1493" s="161"/>
      <c r="N1493" s="162"/>
      <c r="O1493" s="162"/>
      <c r="P1493" s="162"/>
      <c r="Q1493" s="162"/>
      <c r="R1493" s="162"/>
      <c r="S1493" s="162"/>
      <c r="T1493" s="163"/>
      <c r="U1493" s="11"/>
      <c r="V1493" s="11"/>
      <c r="W1493" s="11"/>
      <c r="AT1493" s="18" t="s">
        <v>132</v>
      </c>
      <c r="AU1493" s="18" t="s">
        <v>78</v>
      </c>
    </row>
    <row r="1494" spans="2:51" s="11" customFormat="1" ht="22.5" customHeight="1">
      <c r="B1494" s="157"/>
      <c r="D1494" s="155" t="s">
        <v>134</v>
      </c>
      <c r="E1494" s="158" t="s">
        <v>3</v>
      </c>
      <c r="F1494" s="159" t="s">
        <v>912</v>
      </c>
      <c r="H1494" s="160" t="s">
        <v>3</v>
      </c>
      <c r="L1494" s="164"/>
      <c r="M1494" s="168"/>
      <c r="N1494" s="169"/>
      <c r="O1494" s="169"/>
      <c r="P1494" s="169"/>
      <c r="Q1494" s="169"/>
      <c r="R1494" s="169"/>
      <c r="S1494" s="169"/>
      <c r="T1494" s="170"/>
      <c r="U1494" s="12"/>
      <c r="V1494" s="12"/>
      <c r="W1494" s="12"/>
      <c r="AT1494" s="160" t="s">
        <v>134</v>
      </c>
      <c r="AU1494" s="160" t="s">
        <v>78</v>
      </c>
      <c r="AV1494" s="11" t="s">
        <v>20</v>
      </c>
      <c r="AW1494" s="11" t="s">
        <v>35</v>
      </c>
      <c r="AX1494" s="11" t="s">
        <v>71</v>
      </c>
      <c r="AY1494" s="160" t="s">
        <v>123</v>
      </c>
    </row>
    <row r="1495" spans="2:51" s="11" customFormat="1" ht="22.5" customHeight="1">
      <c r="B1495" s="157"/>
      <c r="D1495" s="155" t="s">
        <v>134</v>
      </c>
      <c r="E1495" s="158" t="s">
        <v>3</v>
      </c>
      <c r="F1495" s="159" t="s">
        <v>156</v>
      </c>
      <c r="H1495" s="160" t="s">
        <v>3</v>
      </c>
      <c r="L1495" s="157"/>
      <c r="M1495" s="161"/>
      <c r="N1495" s="162"/>
      <c r="O1495" s="162"/>
      <c r="P1495" s="162"/>
      <c r="Q1495" s="162"/>
      <c r="R1495" s="162"/>
      <c r="S1495" s="162"/>
      <c r="T1495" s="163"/>
      <c r="AT1495" s="160" t="s">
        <v>134</v>
      </c>
      <c r="AU1495" s="160" t="s">
        <v>78</v>
      </c>
      <c r="AV1495" s="11" t="s">
        <v>20</v>
      </c>
      <c r="AW1495" s="11" t="s">
        <v>35</v>
      </c>
      <c r="AX1495" s="11" t="s">
        <v>71</v>
      </c>
      <c r="AY1495" s="160" t="s">
        <v>123</v>
      </c>
    </row>
    <row r="1496" spans="2:51" s="11" customFormat="1" ht="22.5" customHeight="1">
      <c r="B1496" s="157"/>
      <c r="D1496" s="155" t="s">
        <v>134</v>
      </c>
      <c r="E1496" s="158" t="s">
        <v>3</v>
      </c>
      <c r="F1496" s="159" t="s">
        <v>158</v>
      </c>
      <c r="H1496" s="160" t="s">
        <v>3</v>
      </c>
      <c r="L1496" s="164"/>
      <c r="M1496" s="168"/>
      <c r="N1496" s="169"/>
      <c r="O1496" s="169"/>
      <c r="P1496" s="169"/>
      <c r="Q1496" s="169"/>
      <c r="R1496" s="169"/>
      <c r="S1496" s="169"/>
      <c r="T1496" s="170"/>
      <c r="U1496" s="12"/>
      <c r="V1496" s="12"/>
      <c r="W1496" s="12"/>
      <c r="AT1496" s="160" t="s">
        <v>134</v>
      </c>
      <c r="AU1496" s="160" t="s">
        <v>78</v>
      </c>
      <c r="AV1496" s="11" t="s">
        <v>20</v>
      </c>
      <c r="AW1496" s="11" t="s">
        <v>35</v>
      </c>
      <c r="AX1496" s="11" t="s">
        <v>71</v>
      </c>
      <c r="AY1496" s="160" t="s">
        <v>123</v>
      </c>
    </row>
    <row r="1497" spans="2:51" s="12" customFormat="1" ht="22.5" customHeight="1">
      <c r="B1497" s="164"/>
      <c r="D1497" s="155" t="s">
        <v>134</v>
      </c>
      <c r="E1497" s="165" t="s">
        <v>3</v>
      </c>
      <c r="F1497" s="166" t="s">
        <v>186</v>
      </c>
      <c r="H1497" s="167">
        <v>123.5</v>
      </c>
      <c r="L1497" s="157"/>
      <c r="M1497" s="161"/>
      <c r="N1497" s="162"/>
      <c r="O1497" s="162"/>
      <c r="P1497" s="162"/>
      <c r="Q1497" s="162"/>
      <c r="R1497" s="162"/>
      <c r="S1497" s="162"/>
      <c r="T1497" s="163"/>
      <c r="U1497" s="11"/>
      <c r="V1497" s="11"/>
      <c r="W1497" s="11"/>
      <c r="AT1497" s="165" t="s">
        <v>134</v>
      </c>
      <c r="AU1497" s="165" t="s">
        <v>78</v>
      </c>
      <c r="AV1497" s="12" t="s">
        <v>78</v>
      </c>
      <c r="AW1497" s="12" t="s">
        <v>35</v>
      </c>
      <c r="AX1497" s="12" t="s">
        <v>71</v>
      </c>
      <c r="AY1497" s="165" t="s">
        <v>123</v>
      </c>
    </row>
    <row r="1498" spans="2:51" s="11" customFormat="1" ht="22.5" customHeight="1">
      <c r="B1498" s="157"/>
      <c r="D1498" s="155" t="s">
        <v>134</v>
      </c>
      <c r="E1498" s="158" t="s">
        <v>3</v>
      </c>
      <c r="F1498" s="159" t="s">
        <v>160</v>
      </c>
      <c r="H1498" s="160" t="s">
        <v>3</v>
      </c>
      <c r="L1498" s="164"/>
      <c r="M1498" s="168"/>
      <c r="N1498" s="169"/>
      <c r="O1498" s="169"/>
      <c r="P1498" s="169"/>
      <c r="Q1498" s="169"/>
      <c r="R1498" s="169"/>
      <c r="S1498" s="169"/>
      <c r="T1498" s="170"/>
      <c r="U1498" s="12"/>
      <c r="V1498" s="12"/>
      <c r="W1498" s="12"/>
      <c r="AT1498" s="160" t="s">
        <v>134</v>
      </c>
      <c r="AU1498" s="160" t="s">
        <v>78</v>
      </c>
      <c r="AV1498" s="11" t="s">
        <v>20</v>
      </c>
      <c r="AW1498" s="11" t="s">
        <v>35</v>
      </c>
      <c r="AX1498" s="11" t="s">
        <v>71</v>
      </c>
      <c r="AY1498" s="160" t="s">
        <v>123</v>
      </c>
    </row>
    <row r="1499" spans="2:51" s="12" customFormat="1" ht="22.5" customHeight="1">
      <c r="B1499" s="164"/>
      <c r="D1499" s="155" t="s">
        <v>134</v>
      </c>
      <c r="E1499" s="165" t="s">
        <v>3</v>
      </c>
      <c r="F1499" s="166" t="s">
        <v>187</v>
      </c>
      <c r="H1499" s="167">
        <v>41.02</v>
      </c>
      <c r="L1499" s="157"/>
      <c r="M1499" s="161"/>
      <c r="N1499" s="162"/>
      <c r="O1499" s="162"/>
      <c r="P1499" s="162"/>
      <c r="Q1499" s="162"/>
      <c r="R1499" s="162"/>
      <c r="S1499" s="162"/>
      <c r="T1499" s="163"/>
      <c r="U1499" s="11"/>
      <c r="V1499" s="11"/>
      <c r="W1499" s="11"/>
      <c r="AT1499" s="165" t="s">
        <v>134</v>
      </c>
      <c r="AU1499" s="165" t="s">
        <v>78</v>
      </c>
      <c r="AV1499" s="12" t="s">
        <v>78</v>
      </c>
      <c r="AW1499" s="12" t="s">
        <v>35</v>
      </c>
      <c r="AX1499" s="12" t="s">
        <v>71</v>
      </c>
      <c r="AY1499" s="165" t="s">
        <v>123</v>
      </c>
    </row>
    <row r="1500" spans="2:51" s="11" customFormat="1" ht="22.5" customHeight="1">
      <c r="B1500" s="157"/>
      <c r="D1500" s="155" t="s">
        <v>134</v>
      </c>
      <c r="E1500" s="158" t="s">
        <v>3</v>
      </c>
      <c r="F1500" s="159" t="s">
        <v>162</v>
      </c>
      <c r="H1500" s="160" t="s">
        <v>3</v>
      </c>
      <c r="L1500" s="164"/>
      <c r="M1500" s="168"/>
      <c r="N1500" s="169"/>
      <c r="O1500" s="169"/>
      <c r="P1500" s="169"/>
      <c r="Q1500" s="169"/>
      <c r="R1500" s="169"/>
      <c r="S1500" s="169"/>
      <c r="T1500" s="170"/>
      <c r="U1500" s="12"/>
      <c r="V1500" s="12"/>
      <c r="W1500" s="12"/>
      <c r="AT1500" s="160" t="s">
        <v>134</v>
      </c>
      <c r="AU1500" s="160" t="s">
        <v>78</v>
      </c>
      <c r="AV1500" s="11" t="s">
        <v>20</v>
      </c>
      <c r="AW1500" s="11" t="s">
        <v>35</v>
      </c>
      <c r="AX1500" s="11" t="s">
        <v>71</v>
      </c>
      <c r="AY1500" s="160" t="s">
        <v>123</v>
      </c>
    </row>
    <row r="1501" spans="2:51" s="12" customFormat="1" ht="22.5" customHeight="1">
      <c r="B1501" s="164"/>
      <c r="D1501" s="155" t="s">
        <v>134</v>
      </c>
      <c r="E1501" s="165" t="s">
        <v>3</v>
      </c>
      <c r="F1501" s="166" t="s">
        <v>188</v>
      </c>
      <c r="H1501" s="167">
        <v>7.2</v>
      </c>
      <c r="L1501" s="157"/>
      <c r="M1501" s="161"/>
      <c r="N1501" s="162"/>
      <c r="O1501" s="162"/>
      <c r="P1501" s="162"/>
      <c r="Q1501" s="162"/>
      <c r="R1501" s="162"/>
      <c r="S1501" s="162"/>
      <c r="T1501" s="163"/>
      <c r="U1501" s="11"/>
      <c r="V1501" s="11"/>
      <c r="W1501" s="11"/>
      <c r="AT1501" s="165" t="s">
        <v>134</v>
      </c>
      <c r="AU1501" s="165" t="s">
        <v>78</v>
      </c>
      <c r="AV1501" s="12" t="s">
        <v>78</v>
      </c>
      <c r="AW1501" s="12" t="s">
        <v>35</v>
      </c>
      <c r="AX1501" s="12" t="s">
        <v>71</v>
      </c>
      <c r="AY1501" s="165" t="s">
        <v>123</v>
      </c>
    </row>
    <row r="1502" spans="2:51" s="11" customFormat="1" ht="22.5" customHeight="1">
      <c r="B1502" s="157"/>
      <c r="D1502" s="155" t="s">
        <v>134</v>
      </c>
      <c r="E1502" s="158" t="s">
        <v>3</v>
      </c>
      <c r="F1502" s="159" t="s">
        <v>164</v>
      </c>
      <c r="H1502" s="160" t="s">
        <v>3</v>
      </c>
      <c r="L1502" s="164"/>
      <c r="M1502" s="168"/>
      <c r="N1502" s="169"/>
      <c r="O1502" s="169"/>
      <c r="P1502" s="169"/>
      <c r="Q1502" s="169"/>
      <c r="R1502" s="169"/>
      <c r="S1502" s="169"/>
      <c r="T1502" s="170"/>
      <c r="U1502" s="12"/>
      <c r="V1502" s="12"/>
      <c r="W1502" s="12"/>
      <c r="AT1502" s="160" t="s">
        <v>134</v>
      </c>
      <c r="AU1502" s="160" t="s">
        <v>78</v>
      </c>
      <c r="AV1502" s="11" t="s">
        <v>20</v>
      </c>
      <c r="AW1502" s="11" t="s">
        <v>35</v>
      </c>
      <c r="AX1502" s="11" t="s">
        <v>71</v>
      </c>
      <c r="AY1502" s="160" t="s">
        <v>123</v>
      </c>
    </row>
    <row r="1503" spans="2:51" s="12" customFormat="1" ht="22.5" customHeight="1">
      <c r="B1503" s="164"/>
      <c r="D1503" s="155" t="s">
        <v>134</v>
      </c>
      <c r="E1503" s="165" t="s">
        <v>3</v>
      </c>
      <c r="F1503" s="166" t="s">
        <v>189</v>
      </c>
      <c r="H1503" s="167">
        <v>8.4</v>
      </c>
      <c r="L1503" s="157"/>
      <c r="M1503" s="161"/>
      <c r="N1503" s="162"/>
      <c r="O1503" s="162"/>
      <c r="P1503" s="162"/>
      <c r="Q1503" s="162"/>
      <c r="R1503" s="162"/>
      <c r="S1503" s="162"/>
      <c r="T1503" s="163"/>
      <c r="U1503" s="11"/>
      <c r="V1503" s="11"/>
      <c r="W1503" s="11"/>
      <c r="AT1503" s="165" t="s">
        <v>134</v>
      </c>
      <c r="AU1503" s="165" t="s">
        <v>78</v>
      </c>
      <c r="AV1503" s="12" t="s">
        <v>78</v>
      </c>
      <c r="AW1503" s="12" t="s">
        <v>35</v>
      </c>
      <c r="AX1503" s="12" t="s">
        <v>71</v>
      </c>
      <c r="AY1503" s="165" t="s">
        <v>123</v>
      </c>
    </row>
    <row r="1504" spans="2:51" s="11" customFormat="1" ht="22.5" customHeight="1">
      <c r="B1504" s="157"/>
      <c r="D1504" s="155" t="s">
        <v>134</v>
      </c>
      <c r="E1504" s="158" t="s">
        <v>3</v>
      </c>
      <c r="F1504" s="159" t="s">
        <v>166</v>
      </c>
      <c r="H1504" s="160" t="s">
        <v>3</v>
      </c>
      <c r="L1504" s="164"/>
      <c r="M1504" s="168"/>
      <c r="N1504" s="169"/>
      <c r="O1504" s="169"/>
      <c r="P1504" s="169"/>
      <c r="Q1504" s="169"/>
      <c r="R1504" s="169"/>
      <c r="S1504" s="169"/>
      <c r="T1504" s="170"/>
      <c r="U1504" s="12"/>
      <c r="V1504" s="12"/>
      <c r="W1504" s="12"/>
      <c r="AT1504" s="160" t="s">
        <v>134</v>
      </c>
      <c r="AU1504" s="160" t="s">
        <v>78</v>
      </c>
      <c r="AV1504" s="11" t="s">
        <v>20</v>
      </c>
      <c r="AW1504" s="11" t="s">
        <v>35</v>
      </c>
      <c r="AX1504" s="11" t="s">
        <v>71</v>
      </c>
      <c r="AY1504" s="160" t="s">
        <v>123</v>
      </c>
    </row>
    <row r="1505" spans="2:51" s="12" customFormat="1" ht="22.5" customHeight="1">
      <c r="B1505" s="164"/>
      <c r="D1505" s="155" t="s">
        <v>134</v>
      </c>
      <c r="E1505" s="165" t="s">
        <v>3</v>
      </c>
      <c r="F1505" s="166" t="s">
        <v>190</v>
      </c>
      <c r="H1505" s="167">
        <v>9.18</v>
      </c>
      <c r="L1505" s="171"/>
      <c r="M1505" s="175"/>
      <c r="N1505" s="176"/>
      <c r="O1505" s="176"/>
      <c r="P1505" s="176"/>
      <c r="Q1505" s="176"/>
      <c r="R1505" s="176"/>
      <c r="S1505" s="176"/>
      <c r="T1505" s="177"/>
      <c r="U1505" s="13"/>
      <c r="V1505" s="13"/>
      <c r="W1505" s="13"/>
      <c r="AT1505" s="165" t="s">
        <v>134</v>
      </c>
      <c r="AU1505" s="165" t="s">
        <v>78</v>
      </c>
      <c r="AV1505" s="12" t="s">
        <v>78</v>
      </c>
      <c r="AW1505" s="12" t="s">
        <v>35</v>
      </c>
      <c r="AX1505" s="12" t="s">
        <v>71</v>
      </c>
      <c r="AY1505" s="165" t="s">
        <v>123</v>
      </c>
    </row>
    <row r="1506" spans="2:51" s="11" customFormat="1" ht="22.5" customHeight="1">
      <c r="B1506" s="157"/>
      <c r="D1506" s="155" t="s">
        <v>134</v>
      </c>
      <c r="E1506" s="158" t="s">
        <v>3</v>
      </c>
      <c r="F1506" s="159" t="s">
        <v>168</v>
      </c>
      <c r="H1506" s="160" t="s">
        <v>3</v>
      </c>
      <c r="L1506" s="178"/>
      <c r="M1506" s="182"/>
      <c r="N1506" s="183"/>
      <c r="O1506" s="183"/>
      <c r="P1506" s="183"/>
      <c r="Q1506" s="183"/>
      <c r="R1506" s="183"/>
      <c r="S1506" s="183"/>
      <c r="T1506" s="184"/>
      <c r="U1506" s="14"/>
      <c r="V1506" s="14"/>
      <c r="W1506" s="14"/>
      <c r="AT1506" s="160" t="s">
        <v>134</v>
      </c>
      <c r="AU1506" s="160" t="s">
        <v>78</v>
      </c>
      <c r="AV1506" s="11" t="s">
        <v>20</v>
      </c>
      <c r="AW1506" s="11" t="s">
        <v>35</v>
      </c>
      <c r="AX1506" s="11" t="s">
        <v>71</v>
      </c>
      <c r="AY1506" s="160" t="s">
        <v>123</v>
      </c>
    </row>
    <row r="1507" spans="2:51" s="12" customFormat="1" ht="22.5" customHeight="1">
      <c r="B1507" s="164"/>
      <c r="D1507" s="155" t="s">
        <v>134</v>
      </c>
      <c r="E1507" s="165" t="s">
        <v>3</v>
      </c>
      <c r="F1507" s="166" t="s">
        <v>191</v>
      </c>
      <c r="H1507" s="167">
        <v>6.6</v>
      </c>
      <c r="L1507" s="32"/>
      <c r="M1507" s="150" t="s">
        <v>3</v>
      </c>
      <c r="N1507" s="151" t="s">
        <v>42</v>
      </c>
      <c r="O1507" s="152">
        <v>0.03</v>
      </c>
      <c r="P1507" s="152">
        <f>O1507*H1520</f>
        <v>3.57</v>
      </c>
      <c r="Q1507" s="152">
        <v>0</v>
      </c>
      <c r="R1507" s="152">
        <f>Q1507*H1520</f>
        <v>0</v>
      </c>
      <c r="S1507" s="152">
        <v>0.0125</v>
      </c>
      <c r="T1507" s="153">
        <f>S1507*H1520</f>
        <v>1.4875</v>
      </c>
      <c r="U1507" s="1"/>
      <c r="V1507" s="1"/>
      <c r="W1507" s="1"/>
      <c r="AT1507" s="165" t="s">
        <v>134</v>
      </c>
      <c r="AU1507" s="165" t="s">
        <v>78</v>
      </c>
      <c r="AV1507" s="12" t="s">
        <v>78</v>
      </c>
      <c r="AW1507" s="12" t="s">
        <v>35</v>
      </c>
      <c r="AX1507" s="12" t="s">
        <v>71</v>
      </c>
      <c r="AY1507" s="165" t="s">
        <v>123</v>
      </c>
    </row>
    <row r="1508" spans="2:51" s="11" customFormat="1" ht="22.5" customHeight="1">
      <c r="B1508" s="157"/>
      <c r="D1508" s="155" t="s">
        <v>134</v>
      </c>
      <c r="E1508" s="158" t="s">
        <v>3</v>
      </c>
      <c r="F1508" s="159" t="s">
        <v>170</v>
      </c>
      <c r="H1508" s="160" t="s">
        <v>3</v>
      </c>
      <c r="L1508" s="32"/>
      <c r="M1508" s="61"/>
      <c r="N1508" s="33"/>
      <c r="O1508" s="33"/>
      <c r="P1508" s="33"/>
      <c r="Q1508" s="33"/>
      <c r="R1508" s="33"/>
      <c r="S1508" s="33"/>
      <c r="T1508" s="62"/>
      <c r="U1508" s="1"/>
      <c r="V1508" s="1"/>
      <c r="W1508" s="1"/>
      <c r="AT1508" s="160" t="s">
        <v>134</v>
      </c>
      <c r="AU1508" s="160" t="s">
        <v>78</v>
      </c>
      <c r="AV1508" s="11" t="s">
        <v>20</v>
      </c>
      <c r="AW1508" s="11" t="s">
        <v>35</v>
      </c>
      <c r="AX1508" s="11" t="s">
        <v>71</v>
      </c>
      <c r="AY1508" s="160" t="s">
        <v>123</v>
      </c>
    </row>
    <row r="1509" spans="2:51" s="12" customFormat="1" ht="22.5" customHeight="1">
      <c r="B1509" s="164"/>
      <c r="D1509" s="155" t="s">
        <v>134</v>
      </c>
      <c r="E1509" s="165" t="s">
        <v>3</v>
      </c>
      <c r="F1509" s="166" t="s">
        <v>192</v>
      </c>
      <c r="H1509" s="167">
        <v>8.4</v>
      </c>
      <c r="L1509" s="157"/>
      <c r="M1509" s="161"/>
      <c r="N1509" s="162"/>
      <c r="O1509" s="162"/>
      <c r="P1509" s="162"/>
      <c r="Q1509" s="162"/>
      <c r="R1509" s="162"/>
      <c r="S1509" s="162"/>
      <c r="T1509" s="163"/>
      <c r="U1509" s="11"/>
      <c r="V1509" s="11"/>
      <c r="W1509" s="11"/>
      <c r="AT1509" s="165" t="s">
        <v>134</v>
      </c>
      <c r="AU1509" s="165" t="s">
        <v>78</v>
      </c>
      <c r="AV1509" s="12" t="s">
        <v>78</v>
      </c>
      <c r="AW1509" s="12" t="s">
        <v>35</v>
      </c>
      <c r="AX1509" s="12" t="s">
        <v>71</v>
      </c>
      <c r="AY1509" s="165" t="s">
        <v>123</v>
      </c>
    </row>
    <row r="1510" spans="2:51" s="11" customFormat="1" ht="22.5" customHeight="1">
      <c r="B1510" s="157"/>
      <c r="D1510" s="155" t="s">
        <v>134</v>
      </c>
      <c r="E1510" s="158" t="s">
        <v>3</v>
      </c>
      <c r="F1510" s="159" t="s">
        <v>172</v>
      </c>
      <c r="H1510" s="160" t="s">
        <v>3</v>
      </c>
      <c r="L1510" s="157"/>
      <c r="M1510" s="161"/>
      <c r="N1510" s="162"/>
      <c r="O1510" s="162"/>
      <c r="P1510" s="162"/>
      <c r="Q1510" s="162"/>
      <c r="R1510" s="162"/>
      <c r="S1510" s="162"/>
      <c r="T1510" s="163"/>
      <c r="AT1510" s="160" t="s">
        <v>134</v>
      </c>
      <c r="AU1510" s="160" t="s">
        <v>78</v>
      </c>
      <c r="AV1510" s="11" t="s">
        <v>20</v>
      </c>
      <c r="AW1510" s="11" t="s">
        <v>35</v>
      </c>
      <c r="AX1510" s="11" t="s">
        <v>71</v>
      </c>
      <c r="AY1510" s="160" t="s">
        <v>123</v>
      </c>
    </row>
    <row r="1511" spans="2:51" s="12" customFormat="1" ht="22.5" customHeight="1">
      <c r="B1511" s="164"/>
      <c r="D1511" s="155" t="s">
        <v>134</v>
      </c>
      <c r="E1511" s="165" t="s">
        <v>3</v>
      </c>
      <c r="F1511" s="166" t="s">
        <v>193</v>
      </c>
      <c r="H1511" s="167">
        <v>3.6</v>
      </c>
      <c r="L1511" s="157"/>
      <c r="M1511" s="161"/>
      <c r="N1511" s="162"/>
      <c r="O1511" s="162"/>
      <c r="P1511" s="162"/>
      <c r="Q1511" s="162"/>
      <c r="R1511" s="162"/>
      <c r="S1511" s="162"/>
      <c r="T1511" s="163"/>
      <c r="U1511" s="11"/>
      <c r="V1511" s="11"/>
      <c r="W1511" s="11"/>
      <c r="AT1511" s="165" t="s">
        <v>134</v>
      </c>
      <c r="AU1511" s="165" t="s">
        <v>78</v>
      </c>
      <c r="AV1511" s="12" t="s">
        <v>78</v>
      </c>
      <c r="AW1511" s="12" t="s">
        <v>35</v>
      </c>
      <c r="AX1511" s="12" t="s">
        <v>71</v>
      </c>
      <c r="AY1511" s="165" t="s">
        <v>123</v>
      </c>
    </row>
    <row r="1512" spans="2:51" s="11" customFormat="1" ht="22.5" customHeight="1">
      <c r="B1512" s="157"/>
      <c r="D1512" s="155" t="s">
        <v>134</v>
      </c>
      <c r="E1512" s="158" t="s">
        <v>3</v>
      </c>
      <c r="F1512" s="159" t="s">
        <v>174</v>
      </c>
      <c r="H1512" s="160" t="s">
        <v>3</v>
      </c>
      <c r="L1512" s="164"/>
      <c r="M1512" s="168"/>
      <c r="N1512" s="169"/>
      <c r="O1512" s="169"/>
      <c r="P1512" s="169"/>
      <c r="Q1512" s="169"/>
      <c r="R1512" s="169"/>
      <c r="S1512" s="169"/>
      <c r="T1512" s="170"/>
      <c r="U1512" s="12"/>
      <c r="V1512" s="12"/>
      <c r="W1512" s="12"/>
      <c r="AT1512" s="160" t="s">
        <v>134</v>
      </c>
      <c r="AU1512" s="160" t="s">
        <v>78</v>
      </c>
      <c r="AV1512" s="11" t="s">
        <v>20</v>
      </c>
      <c r="AW1512" s="11" t="s">
        <v>35</v>
      </c>
      <c r="AX1512" s="11" t="s">
        <v>71</v>
      </c>
      <c r="AY1512" s="160" t="s">
        <v>123</v>
      </c>
    </row>
    <row r="1513" spans="2:51" s="12" customFormat="1" ht="22.5" customHeight="1">
      <c r="B1513" s="164"/>
      <c r="D1513" s="155" t="s">
        <v>134</v>
      </c>
      <c r="E1513" s="165" t="s">
        <v>3</v>
      </c>
      <c r="F1513" s="166" t="s">
        <v>194</v>
      </c>
      <c r="H1513" s="167">
        <v>4.26</v>
      </c>
      <c r="L1513" s="157"/>
      <c r="M1513" s="161"/>
      <c r="N1513" s="162"/>
      <c r="O1513" s="162"/>
      <c r="P1513" s="162"/>
      <c r="Q1513" s="162"/>
      <c r="R1513" s="162"/>
      <c r="S1513" s="162"/>
      <c r="T1513" s="163"/>
      <c r="U1513" s="11"/>
      <c r="V1513" s="11"/>
      <c r="W1513" s="11"/>
      <c r="AT1513" s="165" t="s">
        <v>134</v>
      </c>
      <c r="AU1513" s="165" t="s">
        <v>78</v>
      </c>
      <c r="AV1513" s="12" t="s">
        <v>78</v>
      </c>
      <c r="AW1513" s="12" t="s">
        <v>35</v>
      </c>
      <c r="AX1513" s="12" t="s">
        <v>71</v>
      </c>
      <c r="AY1513" s="165" t="s">
        <v>123</v>
      </c>
    </row>
    <row r="1514" spans="2:51" s="11" customFormat="1" ht="22.5" customHeight="1">
      <c r="B1514" s="157"/>
      <c r="D1514" s="155" t="s">
        <v>134</v>
      </c>
      <c r="E1514" s="158" t="s">
        <v>3</v>
      </c>
      <c r="F1514" s="159" t="s">
        <v>176</v>
      </c>
      <c r="H1514" s="160" t="s">
        <v>3</v>
      </c>
      <c r="L1514" s="164"/>
      <c r="M1514" s="168"/>
      <c r="N1514" s="169"/>
      <c r="O1514" s="169"/>
      <c r="P1514" s="169"/>
      <c r="Q1514" s="169"/>
      <c r="R1514" s="169"/>
      <c r="S1514" s="169"/>
      <c r="T1514" s="170"/>
      <c r="U1514" s="12"/>
      <c r="V1514" s="12"/>
      <c r="W1514" s="12"/>
      <c r="AT1514" s="160" t="s">
        <v>134</v>
      </c>
      <c r="AU1514" s="160" t="s">
        <v>78</v>
      </c>
      <c r="AV1514" s="11" t="s">
        <v>20</v>
      </c>
      <c r="AW1514" s="11" t="s">
        <v>35</v>
      </c>
      <c r="AX1514" s="11" t="s">
        <v>71</v>
      </c>
      <c r="AY1514" s="160" t="s">
        <v>123</v>
      </c>
    </row>
    <row r="1515" spans="2:51" s="12" customFormat="1" ht="22.5" customHeight="1">
      <c r="B1515" s="164"/>
      <c r="D1515" s="155" t="s">
        <v>134</v>
      </c>
      <c r="E1515" s="165" t="s">
        <v>3</v>
      </c>
      <c r="F1515" s="166" t="s">
        <v>195</v>
      </c>
      <c r="H1515" s="167">
        <v>17.2</v>
      </c>
      <c r="L1515" s="157"/>
      <c r="M1515" s="161"/>
      <c r="N1515" s="162"/>
      <c r="O1515" s="162"/>
      <c r="P1515" s="162"/>
      <c r="Q1515" s="162"/>
      <c r="R1515" s="162"/>
      <c r="S1515" s="162"/>
      <c r="T1515" s="163"/>
      <c r="U1515" s="11"/>
      <c r="V1515" s="11"/>
      <c r="W1515" s="11"/>
      <c r="AT1515" s="165" t="s">
        <v>134</v>
      </c>
      <c r="AU1515" s="165" t="s">
        <v>78</v>
      </c>
      <c r="AV1515" s="12" t="s">
        <v>78</v>
      </c>
      <c r="AW1515" s="12" t="s">
        <v>35</v>
      </c>
      <c r="AX1515" s="12" t="s">
        <v>71</v>
      </c>
      <c r="AY1515" s="165" t="s">
        <v>123</v>
      </c>
    </row>
    <row r="1516" spans="2:51" s="11" customFormat="1" ht="22.5" customHeight="1">
      <c r="B1516" s="157"/>
      <c r="D1516" s="155" t="s">
        <v>134</v>
      </c>
      <c r="E1516" s="158" t="s">
        <v>3</v>
      </c>
      <c r="F1516" s="159" t="s">
        <v>178</v>
      </c>
      <c r="H1516" s="160" t="s">
        <v>3</v>
      </c>
      <c r="L1516" s="164"/>
      <c r="M1516" s="168"/>
      <c r="N1516" s="169"/>
      <c r="O1516" s="169"/>
      <c r="P1516" s="169"/>
      <c r="Q1516" s="169"/>
      <c r="R1516" s="169"/>
      <c r="S1516" s="169"/>
      <c r="T1516" s="170"/>
      <c r="U1516" s="12"/>
      <c r="V1516" s="12"/>
      <c r="W1516" s="12"/>
      <c r="AT1516" s="160" t="s">
        <v>134</v>
      </c>
      <c r="AU1516" s="160" t="s">
        <v>78</v>
      </c>
      <c r="AV1516" s="11" t="s">
        <v>20</v>
      </c>
      <c r="AW1516" s="11" t="s">
        <v>35</v>
      </c>
      <c r="AX1516" s="11" t="s">
        <v>71</v>
      </c>
      <c r="AY1516" s="160" t="s">
        <v>123</v>
      </c>
    </row>
    <row r="1517" spans="2:51" s="12" customFormat="1" ht="22.5" customHeight="1">
      <c r="B1517" s="164"/>
      <c r="D1517" s="155" t="s">
        <v>134</v>
      </c>
      <c r="E1517" s="165" t="s">
        <v>3</v>
      </c>
      <c r="F1517" s="166" t="s">
        <v>196</v>
      </c>
      <c r="H1517" s="167">
        <v>48</v>
      </c>
      <c r="L1517" s="157"/>
      <c r="M1517" s="161"/>
      <c r="N1517" s="162"/>
      <c r="O1517" s="162"/>
      <c r="P1517" s="162"/>
      <c r="Q1517" s="162"/>
      <c r="R1517" s="162"/>
      <c r="S1517" s="162"/>
      <c r="T1517" s="163"/>
      <c r="U1517" s="11"/>
      <c r="V1517" s="11"/>
      <c r="W1517" s="11"/>
      <c r="AT1517" s="165" t="s">
        <v>134</v>
      </c>
      <c r="AU1517" s="165" t="s">
        <v>78</v>
      </c>
      <c r="AV1517" s="12" t="s">
        <v>78</v>
      </c>
      <c r="AW1517" s="12" t="s">
        <v>35</v>
      </c>
      <c r="AX1517" s="12" t="s">
        <v>71</v>
      </c>
      <c r="AY1517" s="165" t="s">
        <v>123</v>
      </c>
    </row>
    <row r="1518" spans="2:51" s="13" customFormat="1" ht="22.5" customHeight="1">
      <c r="B1518" s="171"/>
      <c r="D1518" s="155" t="s">
        <v>134</v>
      </c>
      <c r="E1518" s="172" t="s">
        <v>3</v>
      </c>
      <c r="F1518" s="173" t="s">
        <v>138</v>
      </c>
      <c r="H1518" s="174">
        <v>277.36</v>
      </c>
      <c r="L1518" s="164"/>
      <c r="M1518" s="168"/>
      <c r="N1518" s="169"/>
      <c r="O1518" s="169"/>
      <c r="P1518" s="169"/>
      <c r="Q1518" s="169"/>
      <c r="R1518" s="169"/>
      <c r="S1518" s="169"/>
      <c r="T1518" s="170"/>
      <c r="U1518" s="12"/>
      <c r="V1518" s="12"/>
      <c r="W1518" s="12"/>
      <c r="AT1518" s="172" t="s">
        <v>134</v>
      </c>
      <c r="AU1518" s="172" t="s">
        <v>78</v>
      </c>
      <c r="AV1518" s="13" t="s">
        <v>81</v>
      </c>
      <c r="AW1518" s="13" t="s">
        <v>35</v>
      </c>
      <c r="AX1518" s="13" t="s">
        <v>71</v>
      </c>
      <c r="AY1518" s="172" t="s">
        <v>123</v>
      </c>
    </row>
    <row r="1519" spans="2:51" s="14" customFormat="1" ht="22.5" customHeight="1">
      <c r="B1519" s="178"/>
      <c r="D1519" s="186" t="s">
        <v>134</v>
      </c>
      <c r="E1519" s="187" t="s">
        <v>3</v>
      </c>
      <c r="F1519" s="188" t="s">
        <v>139</v>
      </c>
      <c r="H1519" s="189">
        <v>277.36</v>
      </c>
      <c r="L1519" s="157"/>
      <c r="M1519" s="161"/>
      <c r="N1519" s="162"/>
      <c r="O1519" s="162"/>
      <c r="P1519" s="162"/>
      <c r="Q1519" s="162"/>
      <c r="R1519" s="162"/>
      <c r="S1519" s="162"/>
      <c r="T1519" s="163"/>
      <c r="U1519" s="11"/>
      <c r="V1519" s="11"/>
      <c r="W1519" s="11"/>
      <c r="AT1519" s="185" t="s">
        <v>134</v>
      </c>
      <c r="AU1519" s="185" t="s">
        <v>78</v>
      </c>
      <c r="AV1519" s="14" t="s">
        <v>130</v>
      </c>
      <c r="AW1519" s="14" t="s">
        <v>35</v>
      </c>
      <c r="AX1519" s="14" t="s">
        <v>20</v>
      </c>
      <c r="AY1519" s="185" t="s">
        <v>123</v>
      </c>
    </row>
    <row r="1520" spans="2:65" s="1" customFormat="1" ht="22.5" customHeight="1">
      <c r="B1520" s="143"/>
      <c r="C1520" s="144" t="s">
        <v>913</v>
      </c>
      <c r="D1520" s="144" t="s">
        <v>125</v>
      </c>
      <c r="E1520" s="145" t="s">
        <v>914</v>
      </c>
      <c r="F1520" s="146" t="s">
        <v>915</v>
      </c>
      <c r="G1520" s="147" t="s">
        <v>143</v>
      </c>
      <c r="H1520" s="148">
        <v>119</v>
      </c>
      <c r="I1520" s="149"/>
      <c r="J1520" s="149"/>
      <c r="K1520" s="146" t="s">
        <v>129</v>
      </c>
      <c r="L1520" s="164"/>
      <c r="M1520" s="168"/>
      <c r="N1520" s="169"/>
      <c r="O1520" s="169"/>
      <c r="P1520" s="169"/>
      <c r="Q1520" s="169"/>
      <c r="R1520" s="169"/>
      <c r="S1520" s="169"/>
      <c r="T1520" s="170"/>
      <c r="U1520" s="12"/>
      <c r="V1520" s="12"/>
      <c r="W1520" s="12"/>
      <c r="AR1520" s="18" t="s">
        <v>306</v>
      </c>
      <c r="AT1520" s="18" t="s">
        <v>125</v>
      </c>
      <c r="AU1520" s="18" t="s">
        <v>78</v>
      </c>
      <c r="AY1520" s="18" t="s">
        <v>123</v>
      </c>
      <c r="BE1520" s="154">
        <f>IF(N1507="základní",J1520,0)</f>
        <v>0</v>
      </c>
      <c r="BF1520" s="154">
        <f>IF(N1507="snížená",J1520,0)</f>
        <v>0</v>
      </c>
      <c r="BG1520" s="154">
        <f>IF(N1507="zákl. přenesená",J1520,0)</f>
        <v>0</v>
      </c>
      <c r="BH1520" s="154">
        <f>IF(N1507="sníž. přenesená",J1520,0)</f>
        <v>0</v>
      </c>
      <c r="BI1520" s="154">
        <f>IF(N1507="nulová",J1520,0)</f>
        <v>0</v>
      </c>
      <c r="BJ1520" s="18" t="s">
        <v>20</v>
      </c>
      <c r="BK1520" s="154">
        <f>ROUND(I1520*H1520,2)</f>
        <v>0</v>
      </c>
      <c r="BL1520" s="18" t="s">
        <v>306</v>
      </c>
      <c r="BM1520" s="18" t="s">
        <v>916</v>
      </c>
    </row>
    <row r="1521" spans="2:47" s="1" customFormat="1" ht="30" customHeight="1">
      <c r="B1521" s="32"/>
      <c r="D1521" s="155" t="s">
        <v>132</v>
      </c>
      <c r="F1521" s="156" t="s">
        <v>917</v>
      </c>
      <c r="L1521" s="157"/>
      <c r="M1521" s="161"/>
      <c r="N1521" s="162"/>
      <c r="O1521" s="162"/>
      <c r="P1521" s="162"/>
      <c r="Q1521" s="162"/>
      <c r="R1521" s="162"/>
      <c r="S1521" s="162"/>
      <c r="T1521" s="163"/>
      <c r="U1521" s="11"/>
      <c r="V1521" s="11"/>
      <c r="W1521" s="11"/>
      <c r="AT1521" s="18" t="s">
        <v>132</v>
      </c>
      <c r="AU1521" s="18" t="s">
        <v>78</v>
      </c>
    </row>
    <row r="1522" spans="2:51" s="11" customFormat="1" ht="22.5" customHeight="1">
      <c r="B1522" s="157"/>
      <c r="D1522" s="155" t="s">
        <v>134</v>
      </c>
      <c r="E1522" s="158" t="s">
        <v>3</v>
      </c>
      <c r="F1522" s="159" t="s">
        <v>586</v>
      </c>
      <c r="H1522" s="160" t="s">
        <v>3</v>
      </c>
      <c r="L1522" s="164"/>
      <c r="M1522" s="168"/>
      <c r="N1522" s="169"/>
      <c r="O1522" s="169"/>
      <c r="P1522" s="169"/>
      <c r="Q1522" s="169"/>
      <c r="R1522" s="169"/>
      <c r="S1522" s="169"/>
      <c r="T1522" s="170"/>
      <c r="U1522" s="12"/>
      <c r="V1522" s="12"/>
      <c r="W1522" s="12"/>
      <c r="AT1522" s="160" t="s">
        <v>134</v>
      </c>
      <c r="AU1522" s="160" t="s">
        <v>78</v>
      </c>
      <c r="AV1522" s="11" t="s">
        <v>20</v>
      </c>
      <c r="AW1522" s="11" t="s">
        <v>35</v>
      </c>
      <c r="AX1522" s="11" t="s">
        <v>71</v>
      </c>
      <c r="AY1522" s="160" t="s">
        <v>123</v>
      </c>
    </row>
    <row r="1523" spans="2:51" s="11" customFormat="1" ht="22.5" customHeight="1">
      <c r="B1523" s="157"/>
      <c r="D1523" s="155" t="s">
        <v>134</v>
      </c>
      <c r="E1523" s="158" t="s">
        <v>3</v>
      </c>
      <c r="F1523" s="159" t="s">
        <v>136</v>
      </c>
      <c r="H1523" s="160" t="s">
        <v>3</v>
      </c>
      <c r="L1523" s="157"/>
      <c r="M1523" s="161"/>
      <c r="N1523" s="162"/>
      <c r="O1523" s="162"/>
      <c r="P1523" s="162"/>
      <c r="Q1523" s="162"/>
      <c r="R1523" s="162"/>
      <c r="S1523" s="162"/>
      <c r="T1523" s="163"/>
      <c r="AT1523" s="160" t="s">
        <v>134</v>
      </c>
      <c r="AU1523" s="160" t="s">
        <v>78</v>
      </c>
      <c r="AV1523" s="11" t="s">
        <v>20</v>
      </c>
      <c r="AW1523" s="11" t="s">
        <v>35</v>
      </c>
      <c r="AX1523" s="11" t="s">
        <v>71</v>
      </c>
      <c r="AY1523" s="160" t="s">
        <v>123</v>
      </c>
    </row>
    <row r="1524" spans="2:51" s="11" customFormat="1" ht="22.5" customHeight="1">
      <c r="B1524" s="157"/>
      <c r="D1524" s="155" t="s">
        <v>134</v>
      </c>
      <c r="E1524" s="158" t="s">
        <v>3</v>
      </c>
      <c r="F1524" s="159" t="s">
        <v>596</v>
      </c>
      <c r="H1524" s="160" t="s">
        <v>3</v>
      </c>
      <c r="L1524" s="164"/>
      <c r="M1524" s="168"/>
      <c r="N1524" s="169"/>
      <c r="O1524" s="169"/>
      <c r="P1524" s="169"/>
      <c r="Q1524" s="169"/>
      <c r="R1524" s="169"/>
      <c r="S1524" s="169"/>
      <c r="T1524" s="170"/>
      <c r="U1524" s="12"/>
      <c r="V1524" s="12"/>
      <c r="W1524" s="12"/>
      <c r="AT1524" s="160" t="s">
        <v>134</v>
      </c>
      <c r="AU1524" s="160" t="s">
        <v>78</v>
      </c>
      <c r="AV1524" s="11" t="s">
        <v>20</v>
      </c>
      <c r="AW1524" s="11" t="s">
        <v>35</v>
      </c>
      <c r="AX1524" s="11" t="s">
        <v>71</v>
      </c>
      <c r="AY1524" s="160" t="s">
        <v>123</v>
      </c>
    </row>
    <row r="1525" spans="2:51" s="12" customFormat="1" ht="22.5" customHeight="1">
      <c r="B1525" s="164"/>
      <c r="D1525" s="155" t="s">
        <v>134</v>
      </c>
      <c r="E1525" s="165" t="s">
        <v>3</v>
      </c>
      <c r="F1525" s="166" t="s">
        <v>918</v>
      </c>
      <c r="H1525" s="167">
        <v>39</v>
      </c>
      <c r="L1525" s="157"/>
      <c r="M1525" s="161"/>
      <c r="N1525" s="162"/>
      <c r="O1525" s="162"/>
      <c r="P1525" s="162"/>
      <c r="Q1525" s="162"/>
      <c r="R1525" s="162"/>
      <c r="S1525" s="162"/>
      <c r="T1525" s="163"/>
      <c r="U1525" s="11"/>
      <c r="V1525" s="11"/>
      <c r="W1525" s="11"/>
      <c r="AT1525" s="165" t="s">
        <v>134</v>
      </c>
      <c r="AU1525" s="165" t="s">
        <v>78</v>
      </c>
      <c r="AV1525" s="12" t="s">
        <v>78</v>
      </c>
      <c r="AW1525" s="12" t="s">
        <v>35</v>
      </c>
      <c r="AX1525" s="12" t="s">
        <v>71</v>
      </c>
      <c r="AY1525" s="165" t="s">
        <v>123</v>
      </c>
    </row>
    <row r="1526" spans="2:51" s="11" customFormat="1" ht="22.5" customHeight="1">
      <c r="B1526" s="157"/>
      <c r="D1526" s="155" t="s">
        <v>134</v>
      </c>
      <c r="E1526" s="158" t="s">
        <v>3</v>
      </c>
      <c r="F1526" s="159" t="s">
        <v>598</v>
      </c>
      <c r="H1526" s="160" t="s">
        <v>3</v>
      </c>
      <c r="L1526" s="164"/>
      <c r="M1526" s="168"/>
      <c r="N1526" s="169"/>
      <c r="O1526" s="169"/>
      <c r="P1526" s="169"/>
      <c r="Q1526" s="169"/>
      <c r="R1526" s="169"/>
      <c r="S1526" s="169"/>
      <c r="T1526" s="170"/>
      <c r="U1526" s="12"/>
      <c r="V1526" s="12"/>
      <c r="W1526" s="12"/>
      <c r="AT1526" s="160" t="s">
        <v>134</v>
      </c>
      <c r="AU1526" s="160" t="s">
        <v>78</v>
      </c>
      <c r="AV1526" s="11" t="s">
        <v>20</v>
      </c>
      <c r="AW1526" s="11" t="s">
        <v>35</v>
      </c>
      <c r="AX1526" s="11" t="s">
        <v>71</v>
      </c>
      <c r="AY1526" s="160" t="s">
        <v>123</v>
      </c>
    </row>
    <row r="1527" spans="2:51" s="12" customFormat="1" ht="22.5" customHeight="1">
      <c r="B1527" s="164"/>
      <c r="D1527" s="155" t="s">
        <v>134</v>
      </c>
      <c r="E1527" s="165" t="s">
        <v>3</v>
      </c>
      <c r="F1527" s="166" t="s">
        <v>816</v>
      </c>
      <c r="H1527" s="167">
        <v>14</v>
      </c>
      <c r="L1527" s="157"/>
      <c r="M1527" s="161"/>
      <c r="N1527" s="162"/>
      <c r="O1527" s="162"/>
      <c r="P1527" s="162"/>
      <c r="Q1527" s="162"/>
      <c r="R1527" s="162"/>
      <c r="S1527" s="162"/>
      <c r="T1527" s="163"/>
      <c r="U1527" s="11"/>
      <c r="V1527" s="11"/>
      <c r="W1527" s="11"/>
      <c r="AT1527" s="165" t="s">
        <v>134</v>
      </c>
      <c r="AU1527" s="165" t="s">
        <v>78</v>
      </c>
      <c r="AV1527" s="12" t="s">
        <v>78</v>
      </c>
      <c r="AW1527" s="12" t="s">
        <v>35</v>
      </c>
      <c r="AX1527" s="12" t="s">
        <v>71</v>
      </c>
      <c r="AY1527" s="165" t="s">
        <v>123</v>
      </c>
    </row>
    <row r="1528" spans="2:51" s="11" customFormat="1" ht="22.5" customHeight="1">
      <c r="B1528" s="157"/>
      <c r="D1528" s="155" t="s">
        <v>134</v>
      </c>
      <c r="E1528" s="158" t="s">
        <v>3</v>
      </c>
      <c r="F1528" s="159" t="s">
        <v>600</v>
      </c>
      <c r="H1528" s="160" t="s">
        <v>3</v>
      </c>
      <c r="L1528" s="164"/>
      <c r="M1528" s="168"/>
      <c r="N1528" s="169"/>
      <c r="O1528" s="169"/>
      <c r="P1528" s="169"/>
      <c r="Q1528" s="169"/>
      <c r="R1528" s="169"/>
      <c r="S1528" s="169"/>
      <c r="T1528" s="170"/>
      <c r="U1528" s="12"/>
      <c r="V1528" s="12"/>
      <c r="W1528" s="12"/>
      <c r="AT1528" s="160" t="s">
        <v>134</v>
      </c>
      <c r="AU1528" s="160" t="s">
        <v>78</v>
      </c>
      <c r="AV1528" s="11" t="s">
        <v>20</v>
      </c>
      <c r="AW1528" s="11" t="s">
        <v>35</v>
      </c>
      <c r="AX1528" s="11" t="s">
        <v>71</v>
      </c>
      <c r="AY1528" s="160" t="s">
        <v>123</v>
      </c>
    </row>
    <row r="1529" spans="2:51" s="12" customFormat="1" ht="22.5" customHeight="1">
      <c r="B1529" s="164"/>
      <c r="D1529" s="155" t="s">
        <v>134</v>
      </c>
      <c r="E1529" s="165" t="s">
        <v>3</v>
      </c>
      <c r="F1529" s="166" t="s">
        <v>919</v>
      </c>
      <c r="H1529" s="167">
        <v>2</v>
      </c>
      <c r="L1529" s="157"/>
      <c r="M1529" s="161"/>
      <c r="N1529" s="162"/>
      <c r="O1529" s="162"/>
      <c r="P1529" s="162"/>
      <c r="Q1529" s="162"/>
      <c r="R1529" s="162"/>
      <c r="S1529" s="162"/>
      <c r="T1529" s="163"/>
      <c r="U1529" s="11"/>
      <c r="V1529" s="11"/>
      <c r="W1529" s="11"/>
      <c r="AT1529" s="165" t="s">
        <v>134</v>
      </c>
      <c r="AU1529" s="165" t="s">
        <v>78</v>
      </c>
      <c r="AV1529" s="12" t="s">
        <v>78</v>
      </c>
      <c r="AW1529" s="12" t="s">
        <v>35</v>
      </c>
      <c r="AX1529" s="12" t="s">
        <v>71</v>
      </c>
      <c r="AY1529" s="165" t="s">
        <v>123</v>
      </c>
    </row>
    <row r="1530" spans="2:51" s="11" customFormat="1" ht="22.5" customHeight="1">
      <c r="B1530" s="157"/>
      <c r="D1530" s="155" t="s">
        <v>134</v>
      </c>
      <c r="E1530" s="158" t="s">
        <v>3</v>
      </c>
      <c r="F1530" s="159" t="s">
        <v>602</v>
      </c>
      <c r="H1530" s="160" t="s">
        <v>3</v>
      </c>
      <c r="L1530" s="164"/>
      <c r="M1530" s="168"/>
      <c r="N1530" s="169"/>
      <c r="O1530" s="169"/>
      <c r="P1530" s="169"/>
      <c r="Q1530" s="169"/>
      <c r="R1530" s="169"/>
      <c r="S1530" s="169"/>
      <c r="T1530" s="170"/>
      <c r="U1530" s="12"/>
      <c r="V1530" s="12"/>
      <c r="W1530" s="12"/>
      <c r="AT1530" s="160" t="s">
        <v>134</v>
      </c>
      <c r="AU1530" s="160" t="s">
        <v>78</v>
      </c>
      <c r="AV1530" s="11" t="s">
        <v>20</v>
      </c>
      <c r="AW1530" s="11" t="s">
        <v>35</v>
      </c>
      <c r="AX1530" s="11" t="s">
        <v>71</v>
      </c>
      <c r="AY1530" s="160" t="s">
        <v>123</v>
      </c>
    </row>
    <row r="1531" spans="2:51" s="12" customFormat="1" ht="22.5" customHeight="1">
      <c r="B1531" s="164"/>
      <c r="D1531" s="155" t="s">
        <v>134</v>
      </c>
      <c r="E1531" s="165" t="s">
        <v>3</v>
      </c>
      <c r="F1531" s="166" t="s">
        <v>920</v>
      </c>
      <c r="H1531" s="167">
        <v>3</v>
      </c>
      <c r="L1531" s="157"/>
      <c r="M1531" s="161"/>
      <c r="N1531" s="162"/>
      <c r="O1531" s="162"/>
      <c r="P1531" s="162"/>
      <c r="Q1531" s="162"/>
      <c r="R1531" s="162"/>
      <c r="S1531" s="162"/>
      <c r="T1531" s="163"/>
      <c r="U1531" s="11"/>
      <c r="V1531" s="11"/>
      <c r="W1531" s="11"/>
      <c r="AT1531" s="165" t="s">
        <v>134</v>
      </c>
      <c r="AU1531" s="165" t="s">
        <v>78</v>
      </c>
      <c r="AV1531" s="12" t="s">
        <v>78</v>
      </c>
      <c r="AW1531" s="12" t="s">
        <v>35</v>
      </c>
      <c r="AX1531" s="12" t="s">
        <v>71</v>
      </c>
      <c r="AY1531" s="165" t="s">
        <v>123</v>
      </c>
    </row>
    <row r="1532" spans="2:51" s="11" customFormat="1" ht="22.5" customHeight="1">
      <c r="B1532" s="157"/>
      <c r="D1532" s="155" t="s">
        <v>134</v>
      </c>
      <c r="E1532" s="158" t="s">
        <v>3</v>
      </c>
      <c r="F1532" s="159" t="s">
        <v>604</v>
      </c>
      <c r="H1532" s="160" t="s">
        <v>3</v>
      </c>
      <c r="L1532" s="164"/>
      <c r="M1532" s="168"/>
      <c r="N1532" s="169"/>
      <c r="O1532" s="169"/>
      <c r="P1532" s="169"/>
      <c r="Q1532" s="169"/>
      <c r="R1532" s="169"/>
      <c r="S1532" s="169"/>
      <c r="T1532" s="170"/>
      <c r="U1532" s="12"/>
      <c r="V1532" s="12"/>
      <c r="W1532" s="12"/>
      <c r="AT1532" s="160" t="s">
        <v>134</v>
      </c>
      <c r="AU1532" s="160" t="s">
        <v>78</v>
      </c>
      <c r="AV1532" s="11" t="s">
        <v>20</v>
      </c>
      <c r="AW1532" s="11" t="s">
        <v>35</v>
      </c>
      <c r="AX1532" s="11" t="s">
        <v>71</v>
      </c>
      <c r="AY1532" s="160" t="s">
        <v>123</v>
      </c>
    </row>
    <row r="1533" spans="2:51" s="12" customFormat="1" ht="22.5" customHeight="1">
      <c r="B1533" s="164"/>
      <c r="D1533" s="155" t="s">
        <v>134</v>
      </c>
      <c r="E1533" s="165" t="s">
        <v>3</v>
      </c>
      <c r="F1533" s="166" t="s">
        <v>920</v>
      </c>
      <c r="H1533" s="167">
        <v>3</v>
      </c>
      <c r="L1533" s="171"/>
      <c r="M1533" s="175"/>
      <c r="N1533" s="176"/>
      <c r="O1533" s="176"/>
      <c r="P1533" s="176"/>
      <c r="Q1533" s="176"/>
      <c r="R1533" s="176"/>
      <c r="S1533" s="176"/>
      <c r="T1533" s="177"/>
      <c r="U1533" s="13"/>
      <c r="V1533" s="13"/>
      <c r="W1533" s="13"/>
      <c r="AT1533" s="165" t="s">
        <v>134</v>
      </c>
      <c r="AU1533" s="165" t="s">
        <v>78</v>
      </c>
      <c r="AV1533" s="12" t="s">
        <v>78</v>
      </c>
      <c r="AW1533" s="12" t="s">
        <v>35</v>
      </c>
      <c r="AX1533" s="12" t="s">
        <v>71</v>
      </c>
      <c r="AY1533" s="165" t="s">
        <v>123</v>
      </c>
    </row>
    <row r="1534" spans="2:51" s="11" customFormat="1" ht="22.5" customHeight="1">
      <c r="B1534" s="157"/>
      <c r="D1534" s="155" t="s">
        <v>134</v>
      </c>
      <c r="E1534" s="158" t="s">
        <v>3</v>
      </c>
      <c r="F1534" s="159" t="s">
        <v>606</v>
      </c>
      <c r="H1534" s="160" t="s">
        <v>3</v>
      </c>
      <c r="L1534" s="178"/>
      <c r="M1534" s="182"/>
      <c r="N1534" s="183"/>
      <c r="O1534" s="183"/>
      <c r="P1534" s="183"/>
      <c r="Q1534" s="183"/>
      <c r="R1534" s="183"/>
      <c r="S1534" s="183"/>
      <c r="T1534" s="184"/>
      <c r="U1534" s="14"/>
      <c r="V1534" s="14"/>
      <c r="W1534" s="14"/>
      <c r="AT1534" s="160" t="s">
        <v>134</v>
      </c>
      <c r="AU1534" s="160" t="s">
        <v>78</v>
      </c>
      <c r="AV1534" s="11" t="s">
        <v>20</v>
      </c>
      <c r="AW1534" s="11" t="s">
        <v>35</v>
      </c>
      <c r="AX1534" s="11" t="s">
        <v>71</v>
      </c>
      <c r="AY1534" s="160" t="s">
        <v>123</v>
      </c>
    </row>
    <row r="1535" spans="2:51" s="12" customFormat="1" ht="22.5" customHeight="1">
      <c r="B1535" s="164"/>
      <c r="D1535" s="155" t="s">
        <v>134</v>
      </c>
      <c r="E1535" s="165" t="s">
        <v>3</v>
      </c>
      <c r="F1535" s="166" t="s">
        <v>921</v>
      </c>
      <c r="H1535" s="167">
        <v>3</v>
      </c>
      <c r="L1535" s="130"/>
      <c r="M1535" s="134"/>
      <c r="N1535" s="135"/>
      <c r="O1535" s="135"/>
      <c r="P1535" s="136">
        <f>SUM(P1536:P1706)</f>
        <v>83.533446</v>
      </c>
      <c r="Q1535" s="135"/>
      <c r="R1535" s="136">
        <f>SUM(R1536:R1706)</f>
        <v>0.8655695</v>
      </c>
      <c r="S1535" s="135"/>
      <c r="T1535" s="137">
        <f>SUM(T1536:T1706)</f>
        <v>0.5445</v>
      </c>
      <c r="U1535" s="10"/>
      <c r="V1535" s="10"/>
      <c r="W1535" s="10"/>
      <c r="AT1535" s="165" t="s">
        <v>134</v>
      </c>
      <c r="AU1535" s="165" t="s">
        <v>78</v>
      </c>
      <c r="AV1535" s="12" t="s">
        <v>78</v>
      </c>
      <c r="AW1535" s="12" t="s">
        <v>35</v>
      </c>
      <c r="AX1535" s="12" t="s">
        <v>71</v>
      </c>
      <c r="AY1535" s="165" t="s">
        <v>123</v>
      </c>
    </row>
    <row r="1536" spans="2:51" s="11" customFormat="1" ht="22.5" customHeight="1">
      <c r="B1536" s="157"/>
      <c r="D1536" s="155" t="s">
        <v>134</v>
      </c>
      <c r="E1536" s="158" t="s">
        <v>3</v>
      </c>
      <c r="F1536" s="159" t="s">
        <v>608</v>
      </c>
      <c r="H1536" s="160" t="s">
        <v>3</v>
      </c>
      <c r="L1536" s="32"/>
      <c r="M1536" s="150" t="s">
        <v>3</v>
      </c>
      <c r="N1536" s="151" t="s">
        <v>42</v>
      </c>
      <c r="O1536" s="152">
        <v>0.357</v>
      </c>
      <c r="P1536" s="152">
        <f>O1536*H1549</f>
        <v>0.714</v>
      </c>
      <c r="Q1536" s="152">
        <v>0</v>
      </c>
      <c r="R1536" s="152">
        <f>Q1536*H1549</f>
        <v>0</v>
      </c>
      <c r="S1536" s="152">
        <v>0.016</v>
      </c>
      <c r="T1536" s="153">
        <f>S1536*H1549</f>
        <v>0.032</v>
      </c>
      <c r="U1536" s="1"/>
      <c r="V1536" s="1"/>
      <c r="W1536" s="1"/>
      <c r="AT1536" s="160" t="s">
        <v>134</v>
      </c>
      <c r="AU1536" s="160" t="s">
        <v>78</v>
      </c>
      <c r="AV1536" s="11" t="s">
        <v>20</v>
      </c>
      <c r="AW1536" s="11" t="s">
        <v>35</v>
      </c>
      <c r="AX1536" s="11" t="s">
        <v>71</v>
      </c>
      <c r="AY1536" s="160" t="s">
        <v>123</v>
      </c>
    </row>
    <row r="1537" spans="2:51" s="12" customFormat="1" ht="22.5" customHeight="1">
      <c r="B1537" s="164"/>
      <c r="D1537" s="155" t="s">
        <v>134</v>
      </c>
      <c r="E1537" s="165" t="s">
        <v>3</v>
      </c>
      <c r="F1537" s="166" t="s">
        <v>815</v>
      </c>
      <c r="H1537" s="167">
        <v>4</v>
      </c>
      <c r="L1537" s="32"/>
      <c r="M1537" s="61"/>
      <c r="N1537" s="33"/>
      <c r="O1537" s="33"/>
      <c r="P1537" s="33"/>
      <c r="Q1537" s="33"/>
      <c r="R1537" s="33"/>
      <c r="S1537" s="33"/>
      <c r="T1537" s="62"/>
      <c r="U1537" s="1"/>
      <c r="V1537" s="1"/>
      <c r="W1537" s="1"/>
      <c r="AT1537" s="165" t="s">
        <v>134</v>
      </c>
      <c r="AU1537" s="165" t="s">
        <v>78</v>
      </c>
      <c r="AV1537" s="12" t="s">
        <v>78</v>
      </c>
      <c r="AW1537" s="12" t="s">
        <v>35</v>
      </c>
      <c r="AX1537" s="12" t="s">
        <v>71</v>
      </c>
      <c r="AY1537" s="165" t="s">
        <v>123</v>
      </c>
    </row>
    <row r="1538" spans="2:51" s="11" customFormat="1" ht="22.5" customHeight="1">
      <c r="B1538" s="157"/>
      <c r="D1538" s="155" t="s">
        <v>134</v>
      </c>
      <c r="E1538" s="158" t="s">
        <v>3</v>
      </c>
      <c r="F1538" s="159" t="s">
        <v>610</v>
      </c>
      <c r="H1538" s="160" t="s">
        <v>3</v>
      </c>
      <c r="L1538" s="157"/>
      <c r="M1538" s="161"/>
      <c r="N1538" s="162"/>
      <c r="O1538" s="162"/>
      <c r="P1538" s="162"/>
      <c r="Q1538" s="162"/>
      <c r="R1538" s="162"/>
      <c r="S1538" s="162"/>
      <c r="T1538" s="163"/>
      <c r="AT1538" s="160" t="s">
        <v>134</v>
      </c>
      <c r="AU1538" s="160" t="s">
        <v>78</v>
      </c>
      <c r="AV1538" s="11" t="s">
        <v>20</v>
      </c>
      <c r="AW1538" s="11" t="s">
        <v>35</v>
      </c>
      <c r="AX1538" s="11" t="s">
        <v>71</v>
      </c>
      <c r="AY1538" s="160" t="s">
        <v>123</v>
      </c>
    </row>
    <row r="1539" spans="2:51" s="12" customFormat="1" ht="22.5" customHeight="1">
      <c r="B1539" s="164"/>
      <c r="D1539" s="155" t="s">
        <v>134</v>
      </c>
      <c r="E1539" s="165" t="s">
        <v>3</v>
      </c>
      <c r="F1539" s="166" t="s">
        <v>922</v>
      </c>
      <c r="H1539" s="167">
        <v>1</v>
      </c>
      <c r="L1539" s="157"/>
      <c r="M1539" s="161"/>
      <c r="N1539" s="162"/>
      <c r="O1539" s="162"/>
      <c r="P1539" s="162"/>
      <c r="Q1539" s="162"/>
      <c r="R1539" s="162"/>
      <c r="S1539" s="162"/>
      <c r="T1539" s="163"/>
      <c r="U1539" s="11"/>
      <c r="V1539" s="11"/>
      <c r="W1539" s="11"/>
      <c r="AT1539" s="165" t="s">
        <v>134</v>
      </c>
      <c r="AU1539" s="165" t="s">
        <v>78</v>
      </c>
      <c r="AV1539" s="12" t="s">
        <v>78</v>
      </c>
      <c r="AW1539" s="12" t="s">
        <v>35</v>
      </c>
      <c r="AX1539" s="12" t="s">
        <v>71</v>
      </c>
      <c r="AY1539" s="165" t="s">
        <v>123</v>
      </c>
    </row>
    <row r="1540" spans="2:51" s="11" customFormat="1" ht="22.5" customHeight="1">
      <c r="B1540" s="157"/>
      <c r="D1540" s="155" t="s">
        <v>134</v>
      </c>
      <c r="E1540" s="158" t="s">
        <v>3</v>
      </c>
      <c r="F1540" s="159" t="s">
        <v>612</v>
      </c>
      <c r="H1540" s="160" t="s">
        <v>3</v>
      </c>
      <c r="L1540" s="164"/>
      <c r="M1540" s="168"/>
      <c r="N1540" s="169"/>
      <c r="O1540" s="169"/>
      <c r="P1540" s="169"/>
      <c r="Q1540" s="169"/>
      <c r="R1540" s="169"/>
      <c r="S1540" s="169"/>
      <c r="T1540" s="170"/>
      <c r="U1540" s="12"/>
      <c r="V1540" s="12"/>
      <c r="W1540" s="12"/>
      <c r="AT1540" s="160" t="s">
        <v>134</v>
      </c>
      <c r="AU1540" s="160" t="s">
        <v>78</v>
      </c>
      <c r="AV1540" s="11" t="s">
        <v>20</v>
      </c>
      <c r="AW1540" s="11" t="s">
        <v>35</v>
      </c>
      <c r="AX1540" s="11" t="s">
        <v>71</v>
      </c>
      <c r="AY1540" s="160" t="s">
        <v>123</v>
      </c>
    </row>
    <row r="1541" spans="2:51" s="12" customFormat="1" ht="22.5" customHeight="1">
      <c r="B1541" s="164"/>
      <c r="D1541" s="155" t="s">
        <v>134</v>
      </c>
      <c r="E1541" s="165" t="s">
        <v>3</v>
      </c>
      <c r="F1541" s="166" t="s">
        <v>923</v>
      </c>
      <c r="H1541" s="167">
        <v>2</v>
      </c>
      <c r="L1541" s="171"/>
      <c r="M1541" s="175"/>
      <c r="N1541" s="176"/>
      <c r="O1541" s="176"/>
      <c r="P1541" s="176"/>
      <c r="Q1541" s="176"/>
      <c r="R1541" s="176"/>
      <c r="S1541" s="176"/>
      <c r="T1541" s="177"/>
      <c r="U1541" s="13"/>
      <c r="V1541" s="13"/>
      <c r="W1541" s="13"/>
      <c r="AT1541" s="165" t="s">
        <v>134</v>
      </c>
      <c r="AU1541" s="165" t="s">
        <v>78</v>
      </c>
      <c r="AV1541" s="12" t="s">
        <v>78</v>
      </c>
      <c r="AW1541" s="12" t="s">
        <v>35</v>
      </c>
      <c r="AX1541" s="12" t="s">
        <v>71</v>
      </c>
      <c r="AY1541" s="165" t="s">
        <v>123</v>
      </c>
    </row>
    <row r="1542" spans="2:51" s="11" customFormat="1" ht="22.5" customHeight="1">
      <c r="B1542" s="157"/>
      <c r="D1542" s="155" t="s">
        <v>134</v>
      </c>
      <c r="E1542" s="158" t="s">
        <v>3</v>
      </c>
      <c r="F1542" s="159" t="s">
        <v>587</v>
      </c>
      <c r="H1542" s="160" t="s">
        <v>3</v>
      </c>
      <c r="L1542" s="178"/>
      <c r="M1542" s="182"/>
      <c r="N1542" s="183"/>
      <c r="O1542" s="183"/>
      <c r="P1542" s="183"/>
      <c r="Q1542" s="183"/>
      <c r="R1542" s="183"/>
      <c r="S1542" s="183"/>
      <c r="T1542" s="184"/>
      <c r="U1542" s="14"/>
      <c r="V1542" s="14"/>
      <c r="W1542" s="14"/>
      <c r="AT1542" s="160" t="s">
        <v>134</v>
      </c>
      <c r="AU1542" s="160" t="s">
        <v>78</v>
      </c>
      <c r="AV1542" s="11" t="s">
        <v>20</v>
      </c>
      <c r="AW1542" s="11" t="s">
        <v>35</v>
      </c>
      <c r="AX1542" s="11" t="s">
        <v>71</v>
      </c>
      <c r="AY1542" s="160" t="s">
        <v>123</v>
      </c>
    </row>
    <row r="1543" spans="2:51" s="12" customFormat="1" ht="22.5" customHeight="1">
      <c r="B1543" s="164"/>
      <c r="D1543" s="155" t="s">
        <v>134</v>
      </c>
      <c r="E1543" s="165" t="s">
        <v>3</v>
      </c>
      <c r="F1543" s="166" t="s">
        <v>924</v>
      </c>
      <c r="H1543" s="167">
        <v>12</v>
      </c>
      <c r="L1543" s="32"/>
      <c r="M1543" s="150" t="s">
        <v>3</v>
      </c>
      <c r="N1543" s="151" t="s">
        <v>42</v>
      </c>
      <c r="O1543" s="152">
        <v>0.427</v>
      </c>
      <c r="P1543" s="152">
        <f>O1543*H1556</f>
        <v>0.854</v>
      </c>
      <c r="Q1543" s="152">
        <v>0</v>
      </c>
      <c r="R1543" s="152">
        <f>Q1543*H1556</f>
        <v>0</v>
      </c>
      <c r="S1543" s="152">
        <v>0</v>
      </c>
      <c r="T1543" s="153">
        <f>S1543*H1556</f>
        <v>0</v>
      </c>
      <c r="U1543" s="1"/>
      <c r="V1543" s="1"/>
      <c r="W1543" s="1"/>
      <c r="AT1543" s="165" t="s">
        <v>134</v>
      </c>
      <c r="AU1543" s="165" t="s">
        <v>78</v>
      </c>
      <c r="AV1543" s="12" t="s">
        <v>78</v>
      </c>
      <c r="AW1543" s="12" t="s">
        <v>35</v>
      </c>
      <c r="AX1543" s="12" t="s">
        <v>71</v>
      </c>
      <c r="AY1543" s="165" t="s">
        <v>123</v>
      </c>
    </row>
    <row r="1544" spans="2:51" s="11" customFormat="1" ht="22.5" customHeight="1">
      <c r="B1544" s="157"/>
      <c r="D1544" s="155" t="s">
        <v>134</v>
      </c>
      <c r="E1544" s="158" t="s">
        <v>3</v>
      </c>
      <c r="F1544" s="159" t="s">
        <v>589</v>
      </c>
      <c r="H1544" s="160" t="s">
        <v>3</v>
      </c>
      <c r="L1544" s="32"/>
      <c r="M1544" s="61"/>
      <c r="N1544" s="33"/>
      <c r="O1544" s="33"/>
      <c r="P1544" s="33"/>
      <c r="Q1544" s="33"/>
      <c r="R1544" s="33"/>
      <c r="S1544" s="33"/>
      <c r="T1544" s="62"/>
      <c r="U1544" s="1"/>
      <c r="V1544" s="1"/>
      <c r="W1544" s="1"/>
      <c r="AT1544" s="160" t="s">
        <v>134</v>
      </c>
      <c r="AU1544" s="160" t="s">
        <v>78</v>
      </c>
      <c r="AV1544" s="11" t="s">
        <v>20</v>
      </c>
      <c r="AW1544" s="11" t="s">
        <v>35</v>
      </c>
      <c r="AX1544" s="11" t="s">
        <v>71</v>
      </c>
      <c r="AY1544" s="160" t="s">
        <v>123</v>
      </c>
    </row>
    <row r="1545" spans="2:51" s="12" customFormat="1" ht="22.5" customHeight="1">
      <c r="B1545" s="164"/>
      <c r="D1545" s="155" t="s">
        <v>134</v>
      </c>
      <c r="E1545" s="165" t="s">
        <v>3</v>
      </c>
      <c r="F1545" s="166" t="s">
        <v>925</v>
      </c>
      <c r="H1545" s="167">
        <v>36</v>
      </c>
      <c r="L1545" s="157"/>
      <c r="M1545" s="161"/>
      <c r="N1545" s="162"/>
      <c r="O1545" s="162"/>
      <c r="P1545" s="162"/>
      <c r="Q1545" s="162"/>
      <c r="R1545" s="162"/>
      <c r="S1545" s="162"/>
      <c r="T1545" s="163"/>
      <c r="U1545" s="11"/>
      <c r="V1545" s="11"/>
      <c r="W1545" s="11"/>
      <c r="AT1545" s="165" t="s">
        <v>134</v>
      </c>
      <c r="AU1545" s="165" t="s">
        <v>78</v>
      </c>
      <c r="AV1545" s="12" t="s">
        <v>78</v>
      </c>
      <c r="AW1545" s="12" t="s">
        <v>35</v>
      </c>
      <c r="AX1545" s="12" t="s">
        <v>71</v>
      </c>
      <c r="AY1545" s="165" t="s">
        <v>123</v>
      </c>
    </row>
    <row r="1546" spans="2:51" s="13" customFormat="1" ht="22.5" customHeight="1">
      <c r="B1546" s="171"/>
      <c r="D1546" s="155" t="s">
        <v>134</v>
      </c>
      <c r="E1546" s="172" t="s">
        <v>3</v>
      </c>
      <c r="F1546" s="173" t="s">
        <v>138</v>
      </c>
      <c r="H1546" s="174">
        <v>119</v>
      </c>
      <c r="L1546" s="157"/>
      <c r="M1546" s="161"/>
      <c r="N1546" s="162"/>
      <c r="O1546" s="162"/>
      <c r="P1546" s="162"/>
      <c r="Q1546" s="162"/>
      <c r="R1546" s="162"/>
      <c r="S1546" s="162"/>
      <c r="T1546" s="163"/>
      <c r="U1546" s="11"/>
      <c r="V1546" s="11"/>
      <c r="W1546" s="11"/>
      <c r="AT1546" s="172" t="s">
        <v>134</v>
      </c>
      <c r="AU1546" s="172" t="s">
        <v>78</v>
      </c>
      <c r="AV1546" s="13" t="s">
        <v>81</v>
      </c>
      <c r="AW1546" s="13" t="s">
        <v>35</v>
      </c>
      <c r="AX1546" s="13" t="s">
        <v>71</v>
      </c>
      <c r="AY1546" s="172" t="s">
        <v>123</v>
      </c>
    </row>
    <row r="1547" spans="2:51" s="14" customFormat="1" ht="22.5" customHeight="1">
      <c r="B1547" s="178"/>
      <c r="D1547" s="155" t="s">
        <v>134</v>
      </c>
      <c r="E1547" s="179" t="s">
        <v>3</v>
      </c>
      <c r="F1547" s="180" t="s">
        <v>139</v>
      </c>
      <c r="H1547" s="181">
        <v>119</v>
      </c>
      <c r="L1547" s="157"/>
      <c r="M1547" s="161"/>
      <c r="N1547" s="162"/>
      <c r="O1547" s="162"/>
      <c r="P1547" s="162"/>
      <c r="Q1547" s="162"/>
      <c r="R1547" s="162"/>
      <c r="S1547" s="162"/>
      <c r="T1547" s="163"/>
      <c r="U1547" s="11"/>
      <c r="V1547" s="11"/>
      <c r="W1547" s="11"/>
      <c r="AT1547" s="185" t="s">
        <v>134</v>
      </c>
      <c r="AU1547" s="185" t="s">
        <v>78</v>
      </c>
      <c r="AV1547" s="14" t="s">
        <v>130</v>
      </c>
      <c r="AW1547" s="14" t="s">
        <v>35</v>
      </c>
      <c r="AX1547" s="14" t="s">
        <v>20</v>
      </c>
      <c r="AY1547" s="185" t="s">
        <v>123</v>
      </c>
    </row>
    <row r="1548" spans="2:63" s="10" customFormat="1" ht="29.25" customHeight="1">
      <c r="B1548" s="130"/>
      <c r="D1548" s="140" t="s">
        <v>70</v>
      </c>
      <c r="E1548" s="141" t="s">
        <v>926</v>
      </c>
      <c r="F1548" s="141" t="s">
        <v>927</v>
      </c>
      <c r="J1548" s="142"/>
      <c r="L1548" s="164"/>
      <c r="M1548" s="168"/>
      <c r="N1548" s="169"/>
      <c r="O1548" s="169"/>
      <c r="P1548" s="169"/>
      <c r="Q1548" s="169"/>
      <c r="R1548" s="169"/>
      <c r="S1548" s="169"/>
      <c r="T1548" s="170"/>
      <c r="U1548" s="12"/>
      <c r="V1548" s="12"/>
      <c r="W1548" s="12"/>
      <c r="AR1548" s="131" t="s">
        <v>78</v>
      </c>
      <c r="AT1548" s="138" t="s">
        <v>70</v>
      </c>
      <c r="AU1548" s="138" t="s">
        <v>20</v>
      </c>
      <c r="AY1548" s="131" t="s">
        <v>123</v>
      </c>
      <c r="BK1548" s="139">
        <f>SUM(BK1549:BK1719)</f>
        <v>0</v>
      </c>
    </row>
    <row r="1549" spans="2:65" s="1" customFormat="1" ht="22.5" customHeight="1">
      <c r="B1549" s="143"/>
      <c r="C1549" s="144" t="s">
        <v>928</v>
      </c>
      <c r="D1549" s="144" t="s">
        <v>125</v>
      </c>
      <c r="E1549" s="145" t="s">
        <v>929</v>
      </c>
      <c r="F1549" s="146" t="s">
        <v>930</v>
      </c>
      <c r="G1549" s="147" t="s">
        <v>182</v>
      </c>
      <c r="H1549" s="148">
        <v>2</v>
      </c>
      <c r="I1549" s="149"/>
      <c r="J1549" s="149"/>
      <c r="K1549" s="146" t="s">
        <v>129</v>
      </c>
      <c r="L1549" s="171"/>
      <c r="M1549" s="175"/>
      <c r="N1549" s="176"/>
      <c r="O1549" s="176"/>
      <c r="P1549" s="176"/>
      <c r="Q1549" s="176"/>
      <c r="R1549" s="176"/>
      <c r="S1549" s="176"/>
      <c r="T1549" s="177"/>
      <c r="U1549" s="13"/>
      <c r="V1549" s="13"/>
      <c r="W1549" s="13"/>
      <c r="AR1549" s="18" t="s">
        <v>306</v>
      </c>
      <c r="AT1549" s="18" t="s">
        <v>125</v>
      </c>
      <c r="AU1549" s="18" t="s">
        <v>78</v>
      </c>
      <c r="AY1549" s="18" t="s">
        <v>123</v>
      </c>
      <c r="BE1549" s="154">
        <f>IF(N1536="základní",J1549,0)</f>
        <v>0</v>
      </c>
      <c r="BF1549" s="154">
        <f>IF(N1536="snížená",J1549,0)</f>
        <v>0</v>
      </c>
      <c r="BG1549" s="154">
        <f>IF(N1536="zákl. přenesená",J1549,0)</f>
        <v>0</v>
      </c>
      <c r="BH1549" s="154">
        <f>IF(N1536="sníž. přenesená",J1549,0)</f>
        <v>0</v>
      </c>
      <c r="BI1549" s="154">
        <f>IF(N1536="nulová",J1549,0)</f>
        <v>0</v>
      </c>
      <c r="BJ1549" s="18" t="s">
        <v>20</v>
      </c>
      <c r="BK1549" s="154">
        <f>ROUND(I1549*H1549,2)</f>
        <v>0</v>
      </c>
      <c r="BL1549" s="18" t="s">
        <v>306</v>
      </c>
      <c r="BM1549" s="18" t="s">
        <v>931</v>
      </c>
    </row>
    <row r="1550" spans="2:47" s="1" customFormat="1" ht="22.5" customHeight="1">
      <c r="B1550" s="32"/>
      <c r="D1550" s="155" t="s">
        <v>132</v>
      </c>
      <c r="F1550" s="156" t="s">
        <v>932</v>
      </c>
      <c r="L1550" s="178"/>
      <c r="M1550" s="182"/>
      <c r="N1550" s="183"/>
      <c r="O1550" s="183"/>
      <c r="P1550" s="183"/>
      <c r="Q1550" s="183"/>
      <c r="R1550" s="183"/>
      <c r="S1550" s="183"/>
      <c r="T1550" s="184"/>
      <c r="U1550" s="14"/>
      <c r="V1550" s="14"/>
      <c r="W1550" s="14"/>
      <c r="AT1550" s="18" t="s">
        <v>132</v>
      </c>
      <c r="AU1550" s="18" t="s">
        <v>78</v>
      </c>
    </row>
    <row r="1551" spans="2:51" s="11" customFormat="1" ht="22.5" customHeight="1">
      <c r="B1551" s="157"/>
      <c r="D1551" s="155" t="s">
        <v>134</v>
      </c>
      <c r="E1551" s="158" t="s">
        <v>3</v>
      </c>
      <c r="F1551" s="159" t="s">
        <v>933</v>
      </c>
      <c r="H1551" s="160" t="s">
        <v>3</v>
      </c>
      <c r="L1551" s="196"/>
      <c r="M1551" s="197" t="s">
        <v>3</v>
      </c>
      <c r="N1551" s="198" t="s">
        <v>42</v>
      </c>
      <c r="O1551" s="152">
        <v>0</v>
      </c>
      <c r="P1551" s="152">
        <f>O1551*H1564</f>
        <v>0</v>
      </c>
      <c r="Q1551" s="152">
        <v>0.01965</v>
      </c>
      <c r="R1551" s="152">
        <f>Q1551*H1564</f>
        <v>0.01965</v>
      </c>
      <c r="S1551" s="152">
        <v>0</v>
      </c>
      <c r="T1551" s="153">
        <f>S1551*H1564</f>
        <v>0</v>
      </c>
      <c r="U1551" s="1"/>
      <c r="V1551" s="1"/>
      <c r="W1551" s="1"/>
      <c r="AT1551" s="160" t="s">
        <v>134</v>
      </c>
      <c r="AU1551" s="160" t="s">
        <v>78</v>
      </c>
      <c r="AV1551" s="11" t="s">
        <v>20</v>
      </c>
      <c r="AW1551" s="11" t="s">
        <v>35</v>
      </c>
      <c r="AX1551" s="11" t="s">
        <v>71</v>
      </c>
      <c r="AY1551" s="160" t="s">
        <v>123</v>
      </c>
    </row>
    <row r="1552" spans="2:51" s="11" customFormat="1" ht="22.5" customHeight="1">
      <c r="B1552" s="157"/>
      <c r="D1552" s="155" t="s">
        <v>134</v>
      </c>
      <c r="E1552" s="158" t="s">
        <v>3</v>
      </c>
      <c r="F1552" s="159" t="s">
        <v>136</v>
      </c>
      <c r="H1552" s="160" t="s">
        <v>3</v>
      </c>
      <c r="L1552" s="157"/>
      <c r="M1552" s="161"/>
      <c r="N1552" s="162"/>
      <c r="O1552" s="162"/>
      <c r="P1552" s="162"/>
      <c r="Q1552" s="162"/>
      <c r="R1552" s="162"/>
      <c r="S1552" s="162"/>
      <c r="T1552" s="163"/>
      <c r="AT1552" s="160" t="s">
        <v>134</v>
      </c>
      <c r="AU1552" s="160" t="s">
        <v>78</v>
      </c>
      <c r="AV1552" s="11" t="s">
        <v>20</v>
      </c>
      <c r="AW1552" s="11" t="s">
        <v>35</v>
      </c>
      <c r="AX1552" s="11" t="s">
        <v>71</v>
      </c>
      <c r="AY1552" s="160" t="s">
        <v>123</v>
      </c>
    </row>
    <row r="1553" spans="2:51" s="12" customFormat="1" ht="22.5" customHeight="1">
      <c r="B1553" s="164"/>
      <c r="D1553" s="155" t="s">
        <v>134</v>
      </c>
      <c r="E1553" s="165" t="s">
        <v>3</v>
      </c>
      <c r="F1553" s="166" t="s">
        <v>78</v>
      </c>
      <c r="H1553" s="167">
        <v>2</v>
      </c>
      <c r="L1553" s="164"/>
      <c r="M1553" s="168"/>
      <c r="N1553" s="169"/>
      <c r="O1553" s="169"/>
      <c r="P1553" s="169"/>
      <c r="Q1553" s="169"/>
      <c r="R1553" s="169"/>
      <c r="S1553" s="169"/>
      <c r="T1553" s="170"/>
      <c r="AT1553" s="165" t="s">
        <v>134</v>
      </c>
      <c r="AU1553" s="165" t="s">
        <v>78</v>
      </c>
      <c r="AV1553" s="12" t="s">
        <v>78</v>
      </c>
      <c r="AW1553" s="12" t="s">
        <v>35</v>
      </c>
      <c r="AX1553" s="12" t="s">
        <v>71</v>
      </c>
      <c r="AY1553" s="165" t="s">
        <v>123</v>
      </c>
    </row>
    <row r="1554" spans="2:51" s="13" customFormat="1" ht="22.5" customHeight="1">
      <c r="B1554" s="171"/>
      <c r="D1554" s="155" t="s">
        <v>134</v>
      </c>
      <c r="E1554" s="172" t="s">
        <v>3</v>
      </c>
      <c r="F1554" s="173" t="s">
        <v>138</v>
      </c>
      <c r="H1554" s="174">
        <v>2</v>
      </c>
      <c r="L1554" s="171"/>
      <c r="M1554" s="175"/>
      <c r="N1554" s="176"/>
      <c r="O1554" s="176"/>
      <c r="P1554" s="176"/>
      <c r="Q1554" s="176"/>
      <c r="R1554" s="176"/>
      <c r="S1554" s="176"/>
      <c r="T1554" s="177"/>
      <c r="AT1554" s="172" t="s">
        <v>134</v>
      </c>
      <c r="AU1554" s="172" t="s">
        <v>78</v>
      </c>
      <c r="AV1554" s="13" t="s">
        <v>81</v>
      </c>
      <c r="AW1554" s="13" t="s">
        <v>35</v>
      </c>
      <c r="AX1554" s="13" t="s">
        <v>71</v>
      </c>
      <c r="AY1554" s="172" t="s">
        <v>123</v>
      </c>
    </row>
    <row r="1555" spans="2:51" s="14" customFormat="1" ht="22.5" customHeight="1">
      <c r="B1555" s="178"/>
      <c r="D1555" s="186" t="s">
        <v>134</v>
      </c>
      <c r="E1555" s="187" t="s">
        <v>3</v>
      </c>
      <c r="F1555" s="188" t="s">
        <v>139</v>
      </c>
      <c r="H1555" s="189">
        <v>2</v>
      </c>
      <c r="L1555" s="178"/>
      <c r="M1555" s="182"/>
      <c r="N1555" s="183"/>
      <c r="O1555" s="183"/>
      <c r="P1555" s="183"/>
      <c r="Q1555" s="183"/>
      <c r="R1555" s="183"/>
      <c r="S1555" s="183"/>
      <c r="T1555" s="184"/>
      <c r="AT1555" s="185" t="s">
        <v>134</v>
      </c>
      <c r="AU1555" s="185" t="s">
        <v>78</v>
      </c>
      <c r="AV1555" s="14" t="s">
        <v>130</v>
      </c>
      <c r="AW1555" s="14" t="s">
        <v>35</v>
      </c>
      <c r="AX1555" s="14" t="s">
        <v>20</v>
      </c>
      <c r="AY1555" s="185" t="s">
        <v>123</v>
      </c>
    </row>
    <row r="1556" spans="2:65" s="1" customFormat="1" ht="22.5" customHeight="1">
      <c r="B1556" s="143"/>
      <c r="C1556" s="144" t="s">
        <v>934</v>
      </c>
      <c r="D1556" s="144" t="s">
        <v>125</v>
      </c>
      <c r="E1556" s="145" t="s">
        <v>935</v>
      </c>
      <c r="F1556" s="146" t="s">
        <v>936</v>
      </c>
      <c r="G1556" s="147" t="s">
        <v>182</v>
      </c>
      <c r="H1556" s="148">
        <v>2</v>
      </c>
      <c r="I1556" s="149"/>
      <c r="J1556" s="149"/>
      <c r="K1556" s="146" t="s">
        <v>129</v>
      </c>
      <c r="L1556" s="32"/>
      <c r="M1556" s="150" t="s">
        <v>3</v>
      </c>
      <c r="N1556" s="151" t="s">
        <v>42</v>
      </c>
      <c r="O1556" s="152">
        <v>0.023</v>
      </c>
      <c r="P1556" s="152">
        <f>O1556*H1569</f>
        <v>0.092</v>
      </c>
      <c r="Q1556" s="152">
        <v>0</v>
      </c>
      <c r="R1556" s="152">
        <f>Q1556*H1569</f>
        <v>0</v>
      </c>
      <c r="S1556" s="152">
        <v>0.03</v>
      </c>
      <c r="T1556" s="153">
        <f>S1556*H1569</f>
        <v>0.12</v>
      </c>
      <c r="AR1556" s="18" t="s">
        <v>306</v>
      </c>
      <c r="AT1556" s="18" t="s">
        <v>125</v>
      </c>
      <c r="AU1556" s="18" t="s">
        <v>78</v>
      </c>
      <c r="AY1556" s="18" t="s">
        <v>123</v>
      </c>
      <c r="BE1556" s="154">
        <f>IF(N1543="základní",J1556,0)</f>
        <v>0</v>
      </c>
      <c r="BF1556" s="154">
        <f>IF(N1543="snížená",J1556,0)</f>
        <v>0</v>
      </c>
      <c r="BG1556" s="154">
        <f>IF(N1543="zákl. přenesená",J1556,0)</f>
        <v>0</v>
      </c>
      <c r="BH1556" s="154">
        <f>IF(N1543="sníž. přenesená",J1556,0)</f>
        <v>0</v>
      </c>
      <c r="BI1556" s="154">
        <f>IF(N1543="nulová",J1556,0)</f>
        <v>0</v>
      </c>
      <c r="BJ1556" s="18" t="s">
        <v>20</v>
      </c>
      <c r="BK1556" s="154">
        <f>ROUND(I1556*H1556,2)</f>
        <v>0</v>
      </c>
      <c r="BL1556" s="18" t="s">
        <v>306</v>
      </c>
      <c r="BM1556" s="18" t="s">
        <v>937</v>
      </c>
    </row>
    <row r="1557" spans="2:47" s="1" customFormat="1" ht="22.5" customHeight="1">
      <c r="B1557" s="32"/>
      <c r="D1557" s="155" t="s">
        <v>132</v>
      </c>
      <c r="F1557" s="156" t="s">
        <v>938</v>
      </c>
      <c r="L1557" s="32"/>
      <c r="M1557" s="61"/>
      <c r="N1557" s="33"/>
      <c r="O1557" s="33"/>
      <c r="P1557" s="33"/>
      <c r="Q1557" s="33"/>
      <c r="R1557" s="33"/>
      <c r="S1557" s="33"/>
      <c r="T1557" s="62"/>
      <c r="AT1557" s="18" t="s">
        <v>132</v>
      </c>
      <c r="AU1557" s="18" t="s">
        <v>78</v>
      </c>
    </row>
    <row r="1558" spans="2:51" s="11" customFormat="1" ht="22.5" customHeight="1">
      <c r="B1558" s="157"/>
      <c r="D1558" s="155" t="s">
        <v>134</v>
      </c>
      <c r="E1558" s="158" t="s">
        <v>3</v>
      </c>
      <c r="F1558" s="159" t="s">
        <v>939</v>
      </c>
      <c r="H1558" s="160" t="s">
        <v>3</v>
      </c>
      <c r="L1558" s="157"/>
      <c r="M1558" s="161"/>
      <c r="N1558" s="162"/>
      <c r="O1558" s="162"/>
      <c r="P1558" s="162"/>
      <c r="Q1558" s="162"/>
      <c r="R1558" s="162"/>
      <c r="S1558" s="162"/>
      <c r="T1558" s="163"/>
      <c r="AT1558" s="160" t="s">
        <v>134</v>
      </c>
      <c r="AU1558" s="160" t="s">
        <v>78</v>
      </c>
      <c r="AV1558" s="11" t="s">
        <v>20</v>
      </c>
      <c r="AW1558" s="11" t="s">
        <v>35</v>
      </c>
      <c r="AX1558" s="11" t="s">
        <v>71</v>
      </c>
      <c r="AY1558" s="160" t="s">
        <v>123</v>
      </c>
    </row>
    <row r="1559" spans="2:51" s="11" customFormat="1" ht="22.5" customHeight="1">
      <c r="B1559" s="157"/>
      <c r="D1559" s="155" t="s">
        <v>134</v>
      </c>
      <c r="E1559" s="158" t="s">
        <v>3</v>
      </c>
      <c r="F1559" s="159" t="s">
        <v>156</v>
      </c>
      <c r="H1559" s="160" t="s">
        <v>3</v>
      </c>
      <c r="L1559" s="164"/>
      <c r="M1559" s="168"/>
      <c r="N1559" s="169"/>
      <c r="O1559" s="169"/>
      <c r="P1559" s="169"/>
      <c r="Q1559" s="169"/>
      <c r="R1559" s="169"/>
      <c r="S1559" s="169"/>
      <c r="T1559" s="170"/>
      <c r="U1559" s="12"/>
      <c r="V1559" s="12"/>
      <c r="W1559" s="12"/>
      <c r="AT1559" s="160" t="s">
        <v>134</v>
      </c>
      <c r="AU1559" s="160" t="s">
        <v>78</v>
      </c>
      <c r="AV1559" s="11" t="s">
        <v>20</v>
      </c>
      <c r="AW1559" s="11" t="s">
        <v>35</v>
      </c>
      <c r="AX1559" s="11" t="s">
        <v>71</v>
      </c>
      <c r="AY1559" s="160" t="s">
        <v>123</v>
      </c>
    </row>
    <row r="1560" spans="2:51" s="11" customFormat="1" ht="22.5" customHeight="1">
      <c r="B1560" s="157"/>
      <c r="D1560" s="155" t="s">
        <v>134</v>
      </c>
      <c r="E1560" s="158" t="s">
        <v>3</v>
      </c>
      <c r="F1560" s="159" t="s">
        <v>940</v>
      </c>
      <c r="H1560" s="160" t="s">
        <v>3</v>
      </c>
      <c r="L1560" s="171"/>
      <c r="M1560" s="175"/>
      <c r="N1560" s="176"/>
      <c r="O1560" s="176"/>
      <c r="P1560" s="176"/>
      <c r="Q1560" s="176"/>
      <c r="R1560" s="176"/>
      <c r="S1560" s="176"/>
      <c r="T1560" s="177"/>
      <c r="U1560" s="13"/>
      <c r="V1560" s="13"/>
      <c r="W1560" s="13"/>
      <c r="AT1560" s="160" t="s">
        <v>134</v>
      </c>
      <c r="AU1560" s="160" t="s">
        <v>78</v>
      </c>
      <c r="AV1560" s="11" t="s">
        <v>20</v>
      </c>
      <c r="AW1560" s="11" t="s">
        <v>35</v>
      </c>
      <c r="AX1560" s="11" t="s">
        <v>71</v>
      </c>
      <c r="AY1560" s="160" t="s">
        <v>123</v>
      </c>
    </row>
    <row r="1561" spans="2:51" s="12" customFormat="1" ht="22.5" customHeight="1">
      <c r="B1561" s="164"/>
      <c r="D1561" s="155" t="s">
        <v>134</v>
      </c>
      <c r="E1561" s="165" t="s">
        <v>3</v>
      </c>
      <c r="F1561" s="166" t="s">
        <v>78</v>
      </c>
      <c r="H1561" s="167">
        <v>2</v>
      </c>
      <c r="L1561" s="178"/>
      <c r="M1561" s="182"/>
      <c r="N1561" s="183"/>
      <c r="O1561" s="183"/>
      <c r="P1561" s="183"/>
      <c r="Q1561" s="183"/>
      <c r="R1561" s="183"/>
      <c r="S1561" s="183"/>
      <c r="T1561" s="184"/>
      <c r="U1561" s="14"/>
      <c r="V1561" s="14"/>
      <c r="W1561" s="14"/>
      <c r="AT1561" s="165" t="s">
        <v>134</v>
      </c>
      <c r="AU1561" s="165" t="s">
        <v>78</v>
      </c>
      <c r="AV1561" s="12" t="s">
        <v>78</v>
      </c>
      <c r="AW1561" s="12" t="s">
        <v>35</v>
      </c>
      <c r="AX1561" s="12" t="s">
        <v>71</v>
      </c>
      <c r="AY1561" s="165" t="s">
        <v>123</v>
      </c>
    </row>
    <row r="1562" spans="2:51" s="13" customFormat="1" ht="22.5" customHeight="1">
      <c r="B1562" s="171"/>
      <c r="D1562" s="155" t="s">
        <v>134</v>
      </c>
      <c r="E1562" s="172" t="s">
        <v>3</v>
      </c>
      <c r="F1562" s="173" t="s">
        <v>138</v>
      </c>
      <c r="H1562" s="174">
        <v>2</v>
      </c>
      <c r="L1562" s="32"/>
      <c r="M1562" s="150" t="s">
        <v>3</v>
      </c>
      <c r="N1562" s="151" t="s">
        <v>42</v>
      </c>
      <c r="O1562" s="152">
        <v>0.55</v>
      </c>
      <c r="P1562" s="152">
        <f>O1562*H1575</f>
        <v>20.35</v>
      </c>
      <c r="Q1562" s="152">
        <v>0.00012</v>
      </c>
      <c r="R1562" s="152">
        <f>Q1562*H1575</f>
        <v>0.00444</v>
      </c>
      <c r="S1562" s="152">
        <v>0</v>
      </c>
      <c r="T1562" s="153">
        <f>S1562*H1575</f>
        <v>0</v>
      </c>
      <c r="U1562" s="1"/>
      <c r="V1562" s="1"/>
      <c r="W1562" s="1"/>
      <c r="AT1562" s="172" t="s">
        <v>134</v>
      </c>
      <c r="AU1562" s="172" t="s">
        <v>78</v>
      </c>
      <c r="AV1562" s="13" t="s">
        <v>81</v>
      </c>
      <c r="AW1562" s="13" t="s">
        <v>35</v>
      </c>
      <c r="AX1562" s="13" t="s">
        <v>71</v>
      </c>
      <c r="AY1562" s="172" t="s">
        <v>123</v>
      </c>
    </row>
    <row r="1563" spans="2:51" s="14" customFormat="1" ht="22.5" customHeight="1">
      <c r="B1563" s="178"/>
      <c r="D1563" s="186" t="s">
        <v>134</v>
      </c>
      <c r="E1563" s="187" t="s">
        <v>3</v>
      </c>
      <c r="F1563" s="188" t="s">
        <v>139</v>
      </c>
      <c r="H1563" s="189">
        <v>2</v>
      </c>
      <c r="L1563" s="32"/>
      <c r="M1563" s="61"/>
      <c r="N1563" s="33"/>
      <c r="O1563" s="33"/>
      <c r="P1563" s="33"/>
      <c r="Q1563" s="33"/>
      <c r="R1563" s="33"/>
      <c r="S1563" s="33"/>
      <c r="T1563" s="62"/>
      <c r="U1563" s="1"/>
      <c r="V1563" s="1"/>
      <c r="W1563" s="1"/>
      <c r="AT1563" s="185" t="s">
        <v>134</v>
      </c>
      <c r="AU1563" s="185" t="s">
        <v>78</v>
      </c>
      <c r="AV1563" s="14" t="s">
        <v>130</v>
      </c>
      <c r="AW1563" s="14" t="s">
        <v>35</v>
      </c>
      <c r="AX1563" s="14" t="s">
        <v>20</v>
      </c>
      <c r="AY1563" s="185" t="s">
        <v>123</v>
      </c>
    </row>
    <row r="1564" spans="2:65" s="1" customFormat="1" ht="22.5" customHeight="1">
      <c r="B1564" s="143"/>
      <c r="C1564" s="190" t="s">
        <v>941</v>
      </c>
      <c r="D1564" s="190" t="s">
        <v>220</v>
      </c>
      <c r="E1564" s="191" t="s">
        <v>942</v>
      </c>
      <c r="F1564" s="192" t="s">
        <v>943</v>
      </c>
      <c r="G1564" s="193" t="s">
        <v>143</v>
      </c>
      <c r="H1564" s="194">
        <v>1</v>
      </c>
      <c r="I1564" s="195"/>
      <c r="J1564" s="195"/>
      <c r="K1564" s="192" t="s">
        <v>129</v>
      </c>
      <c r="L1564" s="157"/>
      <c r="M1564" s="161"/>
      <c r="N1564" s="162"/>
      <c r="O1564" s="162"/>
      <c r="P1564" s="162"/>
      <c r="Q1564" s="162"/>
      <c r="R1564" s="162"/>
      <c r="S1564" s="162"/>
      <c r="T1564" s="163"/>
      <c r="U1564" s="11"/>
      <c r="V1564" s="11"/>
      <c r="W1564" s="11"/>
      <c r="AR1564" s="18" t="s">
        <v>445</v>
      </c>
      <c r="AT1564" s="18" t="s">
        <v>220</v>
      </c>
      <c r="AU1564" s="18" t="s">
        <v>78</v>
      </c>
      <c r="AY1564" s="18" t="s">
        <v>123</v>
      </c>
      <c r="BE1564" s="154">
        <f>IF(N1551="základní",J1564,0)</f>
        <v>0</v>
      </c>
      <c r="BF1564" s="154">
        <f>IF(N1551="snížená",J1564,0)</f>
        <v>0</v>
      </c>
      <c r="BG1564" s="154">
        <f>IF(N1551="zákl. přenesená",J1564,0)</f>
        <v>0</v>
      </c>
      <c r="BH1564" s="154">
        <f>IF(N1551="sníž. přenesená",J1564,0)</f>
        <v>0</v>
      </c>
      <c r="BI1564" s="154">
        <f>IF(N1551="nulová",J1564,0)</f>
        <v>0</v>
      </c>
      <c r="BJ1564" s="18" t="s">
        <v>20</v>
      </c>
      <c r="BK1564" s="154">
        <f>ROUND(I1564*H1564,2)</f>
        <v>0</v>
      </c>
      <c r="BL1564" s="18" t="s">
        <v>306</v>
      </c>
      <c r="BM1564" s="18" t="s">
        <v>944</v>
      </c>
    </row>
    <row r="1565" spans="2:51" s="11" customFormat="1" ht="22.5" customHeight="1">
      <c r="B1565" s="157"/>
      <c r="D1565" s="155" t="s">
        <v>134</v>
      </c>
      <c r="E1565" s="158" t="s">
        <v>3</v>
      </c>
      <c r="F1565" s="159" t="s">
        <v>855</v>
      </c>
      <c r="H1565" s="160" t="s">
        <v>3</v>
      </c>
      <c r="L1565" s="157"/>
      <c r="M1565" s="161"/>
      <c r="N1565" s="162"/>
      <c r="O1565" s="162"/>
      <c r="P1565" s="162"/>
      <c r="Q1565" s="162"/>
      <c r="R1565" s="162"/>
      <c r="S1565" s="162"/>
      <c r="T1565" s="163"/>
      <c r="AT1565" s="160" t="s">
        <v>134</v>
      </c>
      <c r="AU1565" s="160" t="s">
        <v>78</v>
      </c>
      <c r="AV1565" s="11" t="s">
        <v>20</v>
      </c>
      <c r="AW1565" s="11" t="s">
        <v>35</v>
      </c>
      <c r="AX1565" s="11" t="s">
        <v>71</v>
      </c>
      <c r="AY1565" s="160" t="s">
        <v>123</v>
      </c>
    </row>
    <row r="1566" spans="2:51" s="12" customFormat="1" ht="22.5" customHeight="1">
      <c r="B1566" s="164"/>
      <c r="D1566" s="155" t="s">
        <v>134</v>
      </c>
      <c r="E1566" s="165" t="s">
        <v>3</v>
      </c>
      <c r="F1566" s="166" t="s">
        <v>20</v>
      </c>
      <c r="H1566" s="167">
        <v>1</v>
      </c>
      <c r="L1566" s="164"/>
      <c r="M1566" s="168"/>
      <c r="N1566" s="169"/>
      <c r="O1566" s="169"/>
      <c r="P1566" s="169"/>
      <c r="Q1566" s="169"/>
      <c r="R1566" s="169"/>
      <c r="S1566" s="169"/>
      <c r="T1566" s="170"/>
      <c r="AT1566" s="165" t="s">
        <v>134</v>
      </c>
      <c r="AU1566" s="165" t="s">
        <v>78</v>
      </c>
      <c r="AV1566" s="12" t="s">
        <v>78</v>
      </c>
      <c r="AW1566" s="12" t="s">
        <v>35</v>
      </c>
      <c r="AX1566" s="12" t="s">
        <v>71</v>
      </c>
      <c r="AY1566" s="165" t="s">
        <v>123</v>
      </c>
    </row>
    <row r="1567" spans="2:51" s="13" customFormat="1" ht="22.5" customHeight="1">
      <c r="B1567" s="171"/>
      <c r="D1567" s="155" t="s">
        <v>134</v>
      </c>
      <c r="E1567" s="172" t="s">
        <v>3</v>
      </c>
      <c r="F1567" s="173" t="s">
        <v>138</v>
      </c>
      <c r="H1567" s="174">
        <v>1</v>
      </c>
      <c r="L1567" s="164"/>
      <c r="M1567" s="168"/>
      <c r="N1567" s="169"/>
      <c r="O1567" s="169"/>
      <c r="P1567" s="169"/>
      <c r="Q1567" s="169"/>
      <c r="R1567" s="169"/>
      <c r="S1567" s="169"/>
      <c r="T1567" s="170"/>
      <c r="U1567" s="12"/>
      <c r="V1567" s="12"/>
      <c r="W1567" s="12"/>
      <c r="AT1567" s="172" t="s">
        <v>134</v>
      </c>
      <c r="AU1567" s="172" t="s">
        <v>78</v>
      </c>
      <c r="AV1567" s="13" t="s">
        <v>81</v>
      </c>
      <c r="AW1567" s="13" t="s">
        <v>35</v>
      </c>
      <c r="AX1567" s="13" t="s">
        <v>71</v>
      </c>
      <c r="AY1567" s="172" t="s">
        <v>123</v>
      </c>
    </row>
    <row r="1568" spans="2:51" s="14" customFormat="1" ht="22.5" customHeight="1">
      <c r="B1568" s="178"/>
      <c r="D1568" s="186" t="s">
        <v>134</v>
      </c>
      <c r="E1568" s="187" t="s">
        <v>3</v>
      </c>
      <c r="F1568" s="188" t="s">
        <v>139</v>
      </c>
      <c r="H1568" s="189">
        <v>1</v>
      </c>
      <c r="L1568" s="171"/>
      <c r="M1568" s="175"/>
      <c r="N1568" s="176"/>
      <c r="O1568" s="176"/>
      <c r="P1568" s="176"/>
      <c r="Q1568" s="176"/>
      <c r="R1568" s="176"/>
      <c r="S1568" s="176"/>
      <c r="T1568" s="177"/>
      <c r="U1568" s="13"/>
      <c r="V1568" s="13"/>
      <c r="W1568" s="13"/>
      <c r="AT1568" s="185" t="s">
        <v>134</v>
      </c>
      <c r="AU1568" s="185" t="s">
        <v>78</v>
      </c>
      <c r="AV1568" s="14" t="s">
        <v>130</v>
      </c>
      <c r="AW1568" s="14" t="s">
        <v>35</v>
      </c>
      <c r="AX1568" s="14" t="s">
        <v>20</v>
      </c>
      <c r="AY1568" s="185" t="s">
        <v>123</v>
      </c>
    </row>
    <row r="1569" spans="2:65" s="1" customFormat="1" ht="22.5" customHeight="1">
      <c r="B1569" s="143"/>
      <c r="C1569" s="144" t="s">
        <v>945</v>
      </c>
      <c r="D1569" s="144" t="s">
        <v>125</v>
      </c>
      <c r="E1569" s="145" t="s">
        <v>946</v>
      </c>
      <c r="F1569" s="146" t="s">
        <v>947</v>
      </c>
      <c r="G1569" s="147" t="s">
        <v>143</v>
      </c>
      <c r="H1569" s="148">
        <v>4</v>
      </c>
      <c r="I1569" s="149"/>
      <c r="J1569" s="149"/>
      <c r="K1569" s="146" t="s">
        <v>129</v>
      </c>
      <c r="L1569" s="178"/>
      <c r="M1569" s="182"/>
      <c r="N1569" s="183"/>
      <c r="O1569" s="183"/>
      <c r="P1569" s="183"/>
      <c r="Q1569" s="183"/>
      <c r="R1569" s="183"/>
      <c r="S1569" s="183"/>
      <c r="T1569" s="184"/>
      <c r="U1569" s="14"/>
      <c r="V1569" s="14"/>
      <c r="W1569" s="14"/>
      <c r="AR1569" s="18" t="s">
        <v>306</v>
      </c>
      <c r="AT1569" s="18" t="s">
        <v>125</v>
      </c>
      <c r="AU1569" s="18" t="s">
        <v>78</v>
      </c>
      <c r="AY1569" s="18" t="s">
        <v>123</v>
      </c>
      <c r="BE1569" s="154">
        <f>IF(N1556="základní",J1569,0)</f>
        <v>0</v>
      </c>
      <c r="BF1569" s="154">
        <f>IF(N1556="snížená",J1569,0)</f>
        <v>0</v>
      </c>
      <c r="BG1569" s="154">
        <f>IF(N1556="zákl. přenesená",J1569,0)</f>
        <v>0</v>
      </c>
      <c r="BH1569" s="154">
        <f>IF(N1556="sníž. přenesená",J1569,0)</f>
        <v>0</v>
      </c>
      <c r="BI1569" s="154">
        <f>IF(N1556="nulová",J1569,0)</f>
        <v>0</v>
      </c>
      <c r="BJ1569" s="18" t="s">
        <v>20</v>
      </c>
      <c r="BK1569" s="154">
        <f>ROUND(I1569*H1569,2)</f>
        <v>0</v>
      </c>
      <c r="BL1569" s="18" t="s">
        <v>306</v>
      </c>
      <c r="BM1569" s="18" t="s">
        <v>948</v>
      </c>
    </row>
    <row r="1570" spans="2:47" s="1" customFormat="1" ht="22.5" customHeight="1">
      <c r="B1570" s="32"/>
      <c r="D1570" s="155" t="s">
        <v>132</v>
      </c>
      <c r="F1570" s="156" t="s">
        <v>949</v>
      </c>
      <c r="L1570" s="32"/>
      <c r="M1570" s="150" t="s">
        <v>3</v>
      </c>
      <c r="N1570" s="151" t="s">
        <v>42</v>
      </c>
      <c r="O1570" s="152">
        <v>0.238</v>
      </c>
      <c r="P1570" s="152">
        <f>O1570*H1583</f>
        <v>8.924999999999999</v>
      </c>
      <c r="Q1570" s="152">
        <v>0</v>
      </c>
      <c r="R1570" s="152">
        <f>Q1570*H1583</f>
        <v>0</v>
      </c>
      <c r="S1570" s="152">
        <v>0.007</v>
      </c>
      <c r="T1570" s="153">
        <f>S1570*H1583</f>
        <v>0.2625</v>
      </c>
      <c r="AT1570" s="18" t="s">
        <v>132</v>
      </c>
      <c r="AU1570" s="18" t="s">
        <v>78</v>
      </c>
    </row>
    <row r="1571" spans="2:51" s="11" customFormat="1" ht="22.5" customHeight="1">
      <c r="B1571" s="157"/>
      <c r="D1571" s="155" t="s">
        <v>134</v>
      </c>
      <c r="E1571" s="158" t="s">
        <v>3</v>
      </c>
      <c r="F1571" s="159" t="s">
        <v>950</v>
      </c>
      <c r="H1571" s="160" t="s">
        <v>3</v>
      </c>
      <c r="L1571" s="32"/>
      <c r="M1571" s="61"/>
      <c r="N1571" s="33"/>
      <c r="O1571" s="33"/>
      <c r="P1571" s="33"/>
      <c r="Q1571" s="33"/>
      <c r="R1571" s="33"/>
      <c r="S1571" s="33"/>
      <c r="T1571" s="62"/>
      <c r="U1571" s="1"/>
      <c r="V1571" s="1"/>
      <c r="W1571" s="1"/>
      <c r="AT1571" s="160" t="s">
        <v>134</v>
      </c>
      <c r="AU1571" s="160" t="s">
        <v>78</v>
      </c>
      <c r="AV1571" s="11" t="s">
        <v>20</v>
      </c>
      <c r="AW1571" s="11" t="s">
        <v>35</v>
      </c>
      <c r="AX1571" s="11" t="s">
        <v>71</v>
      </c>
      <c r="AY1571" s="160" t="s">
        <v>123</v>
      </c>
    </row>
    <row r="1572" spans="2:51" s="12" customFormat="1" ht="22.5" customHeight="1">
      <c r="B1572" s="164"/>
      <c r="D1572" s="155" t="s">
        <v>134</v>
      </c>
      <c r="E1572" s="165" t="s">
        <v>3</v>
      </c>
      <c r="F1572" s="166" t="s">
        <v>130</v>
      </c>
      <c r="H1572" s="167">
        <v>4</v>
      </c>
      <c r="L1572" s="157"/>
      <c r="M1572" s="161"/>
      <c r="N1572" s="162"/>
      <c r="O1572" s="162"/>
      <c r="P1572" s="162"/>
      <c r="Q1572" s="162"/>
      <c r="R1572" s="162"/>
      <c r="S1572" s="162"/>
      <c r="T1572" s="163"/>
      <c r="U1572" s="11"/>
      <c r="V1572" s="11"/>
      <c r="W1572" s="11"/>
      <c r="AT1572" s="165" t="s">
        <v>134</v>
      </c>
      <c r="AU1572" s="165" t="s">
        <v>78</v>
      </c>
      <c r="AV1572" s="12" t="s">
        <v>78</v>
      </c>
      <c r="AW1572" s="12" t="s">
        <v>35</v>
      </c>
      <c r="AX1572" s="12" t="s">
        <v>71</v>
      </c>
      <c r="AY1572" s="165" t="s">
        <v>123</v>
      </c>
    </row>
    <row r="1573" spans="2:51" s="13" customFormat="1" ht="22.5" customHeight="1">
      <c r="B1573" s="171"/>
      <c r="D1573" s="155" t="s">
        <v>134</v>
      </c>
      <c r="E1573" s="172" t="s">
        <v>3</v>
      </c>
      <c r="F1573" s="173" t="s">
        <v>138</v>
      </c>
      <c r="H1573" s="174">
        <v>4</v>
      </c>
      <c r="L1573" s="157"/>
      <c r="M1573" s="161"/>
      <c r="N1573" s="162"/>
      <c r="O1573" s="162"/>
      <c r="P1573" s="162"/>
      <c r="Q1573" s="162"/>
      <c r="R1573" s="162"/>
      <c r="S1573" s="162"/>
      <c r="T1573" s="163"/>
      <c r="U1573" s="11"/>
      <c r="V1573" s="11"/>
      <c r="W1573" s="11"/>
      <c r="AT1573" s="172" t="s">
        <v>134</v>
      </c>
      <c r="AU1573" s="172" t="s">
        <v>78</v>
      </c>
      <c r="AV1573" s="13" t="s">
        <v>81</v>
      </c>
      <c r="AW1573" s="13" t="s">
        <v>35</v>
      </c>
      <c r="AX1573" s="13" t="s">
        <v>71</v>
      </c>
      <c r="AY1573" s="172" t="s">
        <v>123</v>
      </c>
    </row>
    <row r="1574" spans="2:51" s="14" customFormat="1" ht="22.5" customHeight="1">
      <c r="B1574" s="178"/>
      <c r="D1574" s="186" t="s">
        <v>134</v>
      </c>
      <c r="E1574" s="187" t="s">
        <v>3</v>
      </c>
      <c r="F1574" s="188" t="s">
        <v>139</v>
      </c>
      <c r="H1574" s="189">
        <v>4</v>
      </c>
      <c r="L1574" s="164"/>
      <c r="M1574" s="168"/>
      <c r="N1574" s="169"/>
      <c r="O1574" s="169"/>
      <c r="P1574" s="169"/>
      <c r="Q1574" s="169"/>
      <c r="R1574" s="169"/>
      <c r="S1574" s="169"/>
      <c r="T1574" s="170"/>
      <c r="U1574" s="12"/>
      <c r="V1574" s="12"/>
      <c r="W1574" s="12"/>
      <c r="AT1574" s="185" t="s">
        <v>134</v>
      </c>
      <c r="AU1574" s="185" t="s">
        <v>78</v>
      </c>
      <c r="AV1574" s="14" t="s">
        <v>130</v>
      </c>
      <c r="AW1574" s="14" t="s">
        <v>35</v>
      </c>
      <c r="AX1574" s="14" t="s">
        <v>20</v>
      </c>
      <c r="AY1574" s="185" t="s">
        <v>123</v>
      </c>
    </row>
    <row r="1575" spans="2:65" s="1" customFormat="1" ht="22.5" customHeight="1">
      <c r="B1575" s="143"/>
      <c r="C1575" s="144" t="s">
        <v>951</v>
      </c>
      <c r="D1575" s="144" t="s">
        <v>125</v>
      </c>
      <c r="E1575" s="145" t="s">
        <v>952</v>
      </c>
      <c r="F1575" s="146" t="s">
        <v>953</v>
      </c>
      <c r="G1575" s="147" t="s">
        <v>152</v>
      </c>
      <c r="H1575" s="148">
        <v>37</v>
      </c>
      <c r="I1575" s="149"/>
      <c r="J1575" s="149"/>
      <c r="K1575" s="146" t="s">
        <v>129</v>
      </c>
      <c r="L1575" s="171"/>
      <c r="M1575" s="175"/>
      <c r="N1575" s="176"/>
      <c r="O1575" s="176"/>
      <c r="P1575" s="176"/>
      <c r="Q1575" s="176"/>
      <c r="R1575" s="176"/>
      <c r="S1575" s="176"/>
      <c r="T1575" s="177"/>
      <c r="U1575" s="13"/>
      <c r="V1575" s="13"/>
      <c r="W1575" s="13"/>
      <c r="AR1575" s="18" t="s">
        <v>306</v>
      </c>
      <c r="AT1575" s="18" t="s">
        <v>125</v>
      </c>
      <c r="AU1575" s="18" t="s">
        <v>78</v>
      </c>
      <c r="AY1575" s="18" t="s">
        <v>123</v>
      </c>
      <c r="BE1575" s="154">
        <f>IF(N1562="základní",J1575,0)</f>
        <v>0</v>
      </c>
      <c r="BF1575" s="154">
        <f>IF(N1562="snížená",J1575,0)</f>
        <v>0</v>
      </c>
      <c r="BG1575" s="154">
        <f>IF(N1562="zákl. přenesená",J1575,0)</f>
        <v>0</v>
      </c>
      <c r="BH1575" s="154">
        <f>IF(N1562="sníž. přenesená",J1575,0)</f>
        <v>0</v>
      </c>
      <c r="BI1575" s="154">
        <f>IF(N1562="nulová",J1575,0)</f>
        <v>0</v>
      </c>
      <c r="BJ1575" s="18" t="s">
        <v>20</v>
      </c>
      <c r="BK1575" s="154">
        <f>ROUND(I1575*H1575,2)</f>
        <v>0</v>
      </c>
      <c r="BL1575" s="18" t="s">
        <v>306</v>
      </c>
      <c r="BM1575" s="18" t="s">
        <v>954</v>
      </c>
    </row>
    <row r="1576" spans="2:47" s="1" customFormat="1" ht="22.5" customHeight="1">
      <c r="B1576" s="32"/>
      <c r="D1576" s="155" t="s">
        <v>132</v>
      </c>
      <c r="F1576" s="156" t="s">
        <v>955</v>
      </c>
      <c r="L1576" s="178"/>
      <c r="M1576" s="182"/>
      <c r="N1576" s="183"/>
      <c r="O1576" s="183"/>
      <c r="P1576" s="183"/>
      <c r="Q1576" s="183"/>
      <c r="R1576" s="183"/>
      <c r="S1576" s="183"/>
      <c r="T1576" s="184"/>
      <c r="U1576" s="14"/>
      <c r="V1576" s="14"/>
      <c r="W1576" s="14"/>
      <c r="AT1576" s="18" t="s">
        <v>132</v>
      </c>
      <c r="AU1576" s="18" t="s">
        <v>78</v>
      </c>
    </row>
    <row r="1577" spans="2:51" s="11" customFormat="1" ht="22.5" customHeight="1">
      <c r="B1577" s="157"/>
      <c r="D1577" s="155" t="s">
        <v>134</v>
      </c>
      <c r="E1577" s="158" t="s">
        <v>3</v>
      </c>
      <c r="F1577" s="159" t="s">
        <v>956</v>
      </c>
      <c r="H1577" s="160" t="s">
        <v>3</v>
      </c>
      <c r="L1577" s="32"/>
      <c r="M1577" s="150" t="s">
        <v>3</v>
      </c>
      <c r="N1577" s="151" t="s">
        <v>42</v>
      </c>
      <c r="O1577" s="152">
        <v>0.46</v>
      </c>
      <c r="P1577" s="152">
        <f>O1577*H1590</f>
        <v>2.4840000000000004</v>
      </c>
      <c r="Q1577" s="152">
        <v>0.00038</v>
      </c>
      <c r="R1577" s="152">
        <f>Q1577*H1590</f>
        <v>0.0020520000000000004</v>
      </c>
      <c r="S1577" s="152">
        <v>0</v>
      </c>
      <c r="T1577" s="153">
        <f>S1577*H1590</f>
        <v>0</v>
      </c>
      <c r="U1577" s="1"/>
      <c r="V1577" s="1"/>
      <c r="W1577" s="1"/>
      <c r="AT1577" s="160" t="s">
        <v>134</v>
      </c>
      <c r="AU1577" s="160" t="s">
        <v>78</v>
      </c>
      <c r="AV1577" s="11" t="s">
        <v>20</v>
      </c>
      <c r="AW1577" s="11" t="s">
        <v>35</v>
      </c>
      <c r="AX1577" s="11" t="s">
        <v>71</v>
      </c>
      <c r="AY1577" s="160" t="s">
        <v>123</v>
      </c>
    </row>
    <row r="1578" spans="2:51" s="11" customFormat="1" ht="22.5" customHeight="1">
      <c r="B1578" s="157"/>
      <c r="D1578" s="155" t="s">
        <v>134</v>
      </c>
      <c r="E1578" s="158" t="s">
        <v>3</v>
      </c>
      <c r="F1578" s="159" t="s">
        <v>136</v>
      </c>
      <c r="H1578" s="160" t="s">
        <v>3</v>
      </c>
      <c r="L1578" s="32"/>
      <c r="M1578" s="61"/>
      <c r="N1578" s="33"/>
      <c r="O1578" s="33"/>
      <c r="P1578" s="33"/>
      <c r="Q1578" s="33"/>
      <c r="R1578" s="33"/>
      <c r="S1578" s="33"/>
      <c r="T1578" s="62"/>
      <c r="U1578" s="1"/>
      <c r="V1578" s="1"/>
      <c r="W1578" s="1"/>
      <c r="AT1578" s="160" t="s">
        <v>134</v>
      </c>
      <c r="AU1578" s="160" t="s">
        <v>78</v>
      </c>
      <c r="AV1578" s="11" t="s">
        <v>20</v>
      </c>
      <c r="AW1578" s="11" t="s">
        <v>35</v>
      </c>
      <c r="AX1578" s="11" t="s">
        <v>71</v>
      </c>
      <c r="AY1578" s="160" t="s">
        <v>123</v>
      </c>
    </row>
    <row r="1579" spans="2:51" s="12" customFormat="1" ht="22.5" customHeight="1">
      <c r="B1579" s="164"/>
      <c r="D1579" s="155" t="s">
        <v>134</v>
      </c>
      <c r="E1579" s="165" t="s">
        <v>3</v>
      </c>
      <c r="F1579" s="166" t="s">
        <v>957</v>
      </c>
      <c r="H1579" s="167">
        <v>37.5</v>
      </c>
      <c r="L1579" s="157"/>
      <c r="M1579" s="161"/>
      <c r="N1579" s="162"/>
      <c r="O1579" s="162"/>
      <c r="P1579" s="162"/>
      <c r="Q1579" s="162"/>
      <c r="R1579" s="162"/>
      <c r="S1579" s="162"/>
      <c r="T1579" s="163"/>
      <c r="U1579" s="11"/>
      <c r="V1579" s="11"/>
      <c r="W1579" s="11"/>
      <c r="AT1579" s="165" t="s">
        <v>134</v>
      </c>
      <c r="AU1579" s="165" t="s">
        <v>78</v>
      </c>
      <c r="AV1579" s="12" t="s">
        <v>78</v>
      </c>
      <c r="AW1579" s="12" t="s">
        <v>35</v>
      </c>
      <c r="AX1579" s="12" t="s">
        <v>71</v>
      </c>
      <c r="AY1579" s="165" t="s">
        <v>123</v>
      </c>
    </row>
    <row r="1580" spans="2:51" s="12" customFormat="1" ht="22.5" customHeight="1">
      <c r="B1580" s="164"/>
      <c r="D1580" s="155" t="s">
        <v>134</v>
      </c>
      <c r="E1580" s="165" t="s">
        <v>3</v>
      </c>
      <c r="F1580" s="166" t="s">
        <v>958</v>
      </c>
      <c r="H1580" s="167">
        <v>-0.5</v>
      </c>
      <c r="L1580" s="157"/>
      <c r="M1580" s="161"/>
      <c r="N1580" s="162"/>
      <c r="O1580" s="162"/>
      <c r="P1580" s="162"/>
      <c r="Q1580" s="162"/>
      <c r="R1580" s="162"/>
      <c r="S1580" s="162"/>
      <c r="T1580" s="163"/>
      <c r="U1580" s="11"/>
      <c r="V1580" s="11"/>
      <c r="W1580" s="11"/>
      <c r="AT1580" s="165" t="s">
        <v>134</v>
      </c>
      <c r="AU1580" s="165" t="s">
        <v>78</v>
      </c>
      <c r="AV1580" s="12" t="s">
        <v>78</v>
      </c>
      <c r="AW1580" s="12" t="s">
        <v>35</v>
      </c>
      <c r="AX1580" s="12" t="s">
        <v>71</v>
      </c>
      <c r="AY1580" s="165" t="s">
        <v>123</v>
      </c>
    </row>
    <row r="1581" spans="2:51" s="13" customFormat="1" ht="22.5" customHeight="1">
      <c r="B1581" s="171"/>
      <c r="D1581" s="155" t="s">
        <v>134</v>
      </c>
      <c r="E1581" s="172" t="s">
        <v>3</v>
      </c>
      <c r="F1581" s="173" t="s">
        <v>138</v>
      </c>
      <c r="H1581" s="174">
        <v>37</v>
      </c>
      <c r="L1581" s="157"/>
      <c r="M1581" s="161"/>
      <c r="N1581" s="162"/>
      <c r="O1581" s="162"/>
      <c r="P1581" s="162"/>
      <c r="Q1581" s="162"/>
      <c r="R1581" s="162"/>
      <c r="S1581" s="162"/>
      <c r="T1581" s="163"/>
      <c r="U1581" s="11"/>
      <c r="V1581" s="11"/>
      <c r="W1581" s="11"/>
      <c r="AT1581" s="172" t="s">
        <v>134</v>
      </c>
      <c r="AU1581" s="172" t="s">
        <v>78</v>
      </c>
      <c r="AV1581" s="13" t="s">
        <v>81</v>
      </c>
      <c r="AW1581" s="13" t="s">
        <v>35</v>
      </c>
      <c r="AX1581" s="13" t="s">
        <v>71</v>
      </c>
      <c r="AY1581" s="172" t="s">
        <v>123</v>
      </c>
    </row>
    <row r="1582" spans="2:51" s="14" customFormat="1" ht="22.5" customHeight="1">
      <c r="B1582" s="178"/>
      <c r="D1582" s="186" t="s">
        <v>134</v>
      </c>
      <c r="E1582" s="187" t="s">
        <v>3</v>
      </c>
      <c r="F1582" s="188" t="s">
        <v>139</v>
      </c>
      <c r="H1582" s="189">
        <v>37</v>
      </c>
      <c r="L1582" s="164"/>
      <c r="M1582" s="168"/>
      <c r="N1582" s="169"/>
      <c r="O1582" s="169"/>
      <c r="P1582" s="169"/>
      <c r="Q1582" s="169"/>
      <c r="R1582" s="169"/>
      <c r="S1582" s="169"/>
      <c r="T1582" s="170"/>
      <c r="U1582" s="12"/>
      <c r="V1582" s="12"/>
      <c r="W1582" s="12"/>
      <c r="AT1582" s="185" t="s">
        <v>134</v>
      </c>
      <c r="AU1582" s="185" t="s">
        <v>78</v>
      </c>
      <c r="AV1582" s="14" t="s">
        <v>130</v>
      </c>
      <c r="AW1582" s="14" t="s">
        <v>35</v>
      </c>
      <c r="AX1582" s="14" t="s">
        <v>20</v>
      </c>
      <c r="AY1582" s="185" t="s">
        <v>123</v>
      </c>
    </row>
    <row r="1583" spans="2:65" s="1" customFormat="1" ht="22.5" customHeight="1">
      <c r="B1583" s="143"/>
      <c r="C1583" s="144" t="s">
        <v>959</v>
      </c>
      <c r="D1583" s="144" t="s">
        <v>125</v>
      </c>
      <c r="E1583" s="145" t="s">
        <v>960</v>
      </c>
      <c r="F1583" s="146" t="s">
        <v>961</v>
      </c>
      <c r="G1583" s="147" t="s">
        <v>152</v>
      </c>
      <c r="H1583" s="148">
        <v>37.5</v>
      </c>
      <c r="I1583" s="149"/>
      <c r="J1583" s="149"/>
      <c r="K1583" s="146" t="s">
        <v>129</v>
      </c>
      <c r="L1583" s="157"/>
      <c r="M1583" s="161"/>
      <c r="N1583" s="162"/>
      <c r="O1583" s="162"/>
      <c r="P1583" s="162"/>
      <c r="Q1583" s="162"/>
      <c r="R1583" s="162"/>
      <c r="S1583" s="162"/>
      <c r="T1583" s="163"/>
      <c r="U1583" s="11"/>
      <c r="V1583" s="11"/>
      <c r="W1583" s="11"/>
      <c r="AR1583" s="18" t="s">
        <v>306</v>
      </c>
      <c r="AT1583" s="18" t="s">
        <v>125</v>
      </c>
      <c r="AU1583" s="18" t="s">
        <v>78</v>
      </c>
      <c r="AY1583" s="18" t="s">
        <v>123</v>
      </c>
      <c r="BE1583" s="154">
        <f>IF(N1570="základní",J1583,0)</f>
        <v>0</v>
      </c>
      <c r="BF1583" s="154">
        <f>IF(N1570="snížená",J1583,0)</f>
        <v>0</v>
      </c>
      <c r="BG1583" s="154">
        <f>IF(N1570="zákl. přenesená",J1583,0)</f>
        <v>0</v>
      </c>
      <c r="BH1583" s="154">
        <f>IF(N1570="sníž. přenesená",J1583,0)</f>
        <v>0</v>
      </c>
      <c r="BI1583" s="154">
        <f>IF(N1570="nulová",J1583,0)</f>
        <v>0</v>
      </c>
      <c r="BJ1583" s="18" t="s">
        <v>20</v>
      </c>
      <c r="BK1583" s="154">
        <f>ROUND(I1583*H1583,2)</f>
        <v>0</v>
      </c>
      <c r="BL1583" s="18" t="s">
        <v>306</v>
      </c>
      <c r="BM1583" s="18" t="s">
        <v>962</v>
      </c>
    </row>
    <row r="1584" spans="2:47" s="1" customFormat="1" ht="22.5" customHeight="1">
      <c r="B1584" s="32"/>
      <c r="D1584" s="155" t="s">
        <v>132</v>
      </c>
      <c r="F1584" s="156" t="s">
        <v>961</v>
      </c>
      <c r="L1584" s="164"/>
      <c r="M1584" s="168"/>
      <c r="N1584" s="169"/>
      <c r="O1584" s="169"/>
      <c r="P1584" s="169"/>
      <c r="Q1584" s="169"/>
      <c r="R1584" s="169"/>
      <c r="S1584" s="169"/>
      <c r="T1584" s="170"/>
      <c r="U1584" s="12"/>
      <c r="V1584" s="12"/>
      <c r="W1584" s="12"/>
      <c r="AT1584" s="18" t="s">
        <v>132</v>
      </c>
      <c r="AU1584" s="18" t="s">
        <v>78</v>
      </c>
    </row>
    <row r="1585" spans="2:51" s="11" customFormat="1" ht="22.5" customHeight="1">
      <c r="B1585" s="157"/>
      <c r="D1585" s="155" t="s">
        <v>134</v>
      </c>
      <c r="E1585" s="158" t="s">
        <v>3</v>
      </c>
      <c r="F1585" s="159" t="s">
        <v>963</v>
      </c>
      <c r="H1585" s="160" t="s">
        <v>3</v>
      </c>
      <c r="L1585" s="157"/>
      <c r="M1585" s="161"/>
      <c r="N1585" s="162"/>
      <c r="O1585" s="162"/>
      <c r="P1585" s="162"/>
      <c r="Q1585" s="162"/>
      <c r="R1585" s="162"/>
      <c r="S1585" s="162"/>
      <c r="T1585" s="163"/>
      <c r="AT1585" s="160" t="s">
        <v>134</v>
      </c>
      <c r="AU1585" s="160" t="s">
        <v>78</v>
      </c>
      <c r="AV1585" s="11" t="s">
        <v>20</v>
      </c>
      <c r="AW1585" s="11" t="s">
        <v>35</v>
      </c>
      <c r="AX1585" s="11" t="s">
        <v>71</v>
      </c>
      <c r="AY1585" s="160" t="s">
        <v>123</v>
      </c>
    </row>
    <row r="1586" spans="2:51" s="11" customFormat="1" ht="22.5" customHeight="1">
      <c r="B1586" s="157"/>
      <c r="D1586" s="155" t="s">
        <v>134</v>
      </c>
      <c r="E1586" s="158" t="s">
        <v>3</v>
      </c>
      <c r="F1586" s="159" t="s">
        <v>136</v>
      </c>
      <c r="H1586" s="160" t="s">
        <v>3</v>
      </c>
      <c r="L1586" s="164"/>
      <c r="M1586" s="168"/>
      <c r="N1586" s="169"/>
      <c r="O1586" s="169"/>
      <c r="P1586" s="169"/>
      <c r="Q1586" s="169"/>
      <c r="R1586" s="169"/>
      <c r="S1586" s="169"/>
      <c r="T1586" s="170"/>
      <c r="U1586" s="12"/>
      <c r="V1586" s="12"/>
      <c r="W1586" s="12"/>
      <c r="AT1586" s="160" t="s">
        <v>134</v>
      </c>
      <c r="AU1586" s="160" t="s">
        <v>78</v>
      </c>
      <c r="AV1586" s="11" t="s">
        <v>20</v>
      </c>
      <c r="AW1586" s="11" t="s">
        <v>35</v>
      </c>
      <c r="AX1586" s="11" t="s">
        <v>71</v>
      </c>
      <c r="AY1586" s="160" t="s">
        <v>123</v>
      </c>
    </row>
    <row r="1587" spans="2:51" s="12" customFormat="1" ht="22.5" customHeight="1">
      <c r="B1587" s="164"/>
      <c r="D1587" s="155" t="s">
        <v>134</v>
      </c>
      <c r="E1587" s="165" t="s">
        <v>3</v>
      </c>
      <c r="F1587" s="166" t="s">
        <v>957</v>
      </c>
      <c r="H1587" s="167">
        <v>37.5</v>
      </c>
      <c r="L1587" s="157"/>
      <c r="M1587" s="161"/>
      <c r="N1587" s="162"/>
      <c r="O1587" s="162"/>
      <c r="P1587" s="162"/>
      <c r="Q1587" s="162"/>
      <c r="R1587" s="162"/>
      <c r="S1587" s="162"/>
      <c r="T1587" s="163"/>
      <c r="U1587" s="11"/>
      <c r="V1587" s="11"/>
      <c r="W1587" s="11"/>
      <c r="AT1587" s="165" t="s">
        <v>134</v>
      </c>
      <c r="AU1587" s="165" t="s">
        <v>78</v>
      </c>
      <c r="AV1587" s="12" t="s">
        <v>78</v>
      </c>
      <c r="AW1587" s="12" t="s">
        <v>35</v>
      </c>
      <c r="AX1587" s="12" t="s">
        <v>71</v>
      </c>
      <c r="AY1587" s="165" t="s">
        <v>123</v>
      </c>
    </row>
    <row r="1588" spans="2:51" s="13" customFormat="1" ht="22.5" customHeight="1">
      <c r="B1588" s="171"/>
      <c r="D1588" s="155" t="s">
        <v>134</v>
      </c>
      <c r="E1588" s="172" t="s">
        <v>3</v>
      </c>
      <c r="F1588" s="173" t="s">
        <v>138</v>
      </c>
      <c r="H1588" s="174">
        <v>37.5</v>
      </c>
      <c r="L1588" s="164"/>
      <c r="M1588" s="168"/>
      <c r="N1588" s="169"/>
      <c r="O1588" s="169"/>
      <c r="P1588" s="169"/>
      <c r="Q1588" s="169"/>
      <c r="R1588" s="169"/>
      <c r="S1588" s="169"/>
      <c r="T1588" s="170"/>
      <c r="U1588" s="12"/>
      <c r="V1588" s="12"/>
      <c r="W1588" s="12"/>
      <c r="AT1588" s="172" t="s">
        <v>134</v>
      </c>
      <c r="AU1588" s="172" t="s">
        <v>78</v>
      </c>
      <c r="AV1588" s="13" t="s">
        <v>81</v>
      </c>
      <c r="AW1588" s="13" t="s">
        <v>35</v>
      </c>
      <c r="AX1588" s="13" t="s">
        <v>71</v>
      </c>
      <c r="AY1588" s="172" t="s">
        <v>123</v>
      </c>
    </row>
    <row r="1589" spans="2:51" s="14" customFormat="1" ht="22.5" customHeight="1">
      <c r="B1589" s="178"/>
      <c r="D1589" s="186" t="s">
        <v>134</v>
      </c>
      <c r="E1589" s="187" t="s">
        <v>3</v>
      </c>
      <c r="F1589" s="188" t="s">
        <v>139</v>
      </c>
      <c r="H1589" s="189">
        <v>37.5</v>
      </c>
      <c r="L1589" s="171"/>
      <c r="M1589" s="175"/>
      <c r="N1589" s="176"/>
      <c r="O1589" s="176"/>
      <c r="P1589" s="176"/>
      <c r="Q1589" s="176"/>
      <c r="R1589" s="176"/>
      <c r="S1589" s="176"/>
      <c r="T1589" s="177"/>
      <c r="U1589" s="13"/>
      <c r="V1589" s="13"/>
      <c r="W1589" s="13"/>
      <c r="AT1589" s="185" t="s">
        <v>134</v>
      </c>
      <c r="AU1589" s="185" t="s">
        <v>78</v>
      </c>
      <c r="AV1589" s="14" t="s">
        <v>130</v>
      </c>
      <c r="AW1589" s="14" t="s">
        <v>35</v>
      </c>
      <c r="AX1589" s="14" t="s">
        <v>20</v>
      </c>
      <c r="AY1589" s="185" t="s">
        <v>123</v>
      </c>
    </row>
    <row r="1590" spans="2:65" s="1" customFormat="1" ht="22.5" customHeight="1">
      <c r="B1590" s="143"/>
      <c r="C1590" s="144" t="s">
        <v>26</v>
      </c>
      <c r="D1590" s="144" t="s">
        <v>125</v>
      </c>
      <c r="E1590" s="145" t="s">
        <v>964</v>
      </c>
      <c r="F1590" s="146" t="s">
        <v>965</v>
      </c>
      <c r="G1590" s="147" t="s">
        <v>152</v>
      </c>
      <c r="H1590" s="148">
        <v>5.4</v>
      </c>
      <c r="I1590" s="149"/>
      <c r="J1590" s="149"/>
      <c r="K1590" s="146" t="s">
        <v>129</v>
      </c>
      <c r="L1590" s="178"/>
      <c r="M1590" s="182"/>
      <c r="N1590" s="183"/>
      <c r="O1590" s="183"/>
      <c r="P1590" s="183"/>
      <c r="Q1590" s="183"/>
      <c r="R1590" s="183"/>
      <c r="S1590" s="183"/>
      <c r="T1590" s="184"/>
      <c r="U1590" s="14"/>
      <c r="V1590" s="14"/>
      <c r="W1590" s="14"/>
      <c r="AR1590" s="18" t="s">
        <v>306</v>
      </c>
      <c r="AT1590" s="18" t="s">
        <v>125</v>
      </c>
      <c r="AU1590" s="18" t="s">
        <v>78</v>
      </c>
      <c r="AY1590" s="18" t="s">
        <v>123</v>
      </c>
      <c r="BE1590" s="154">
        <f>IF(N1577="základní",J1590,0)</f>
        <v>0</v>
      </c>
      <c r="BF1590" s="154">
        <f>IF(N1577="snížená",J1590,0)</f>
        <v>0</v>
      </c>
      <c r="BG1590" s="154">
        <f>IF(N1577="zákl. přenesená",J1590,0)</f>
        <v>0</v>
      </c>
      <c r="BH1590" s="154">
        <f>IF(N1577="sníž. přenesená",J1590,0)</f>
        <v>0</v>
      </c>
      <c r="BI1590" s="154">
        <f>IF(N1577="nulová",J1590,0)</f>
        <v>0</v>
      </c>
      <c r="BJ1590" s="18" t="s">
        <v>20</v>
      </c>
      <c r="BK1590" s="154">
        <f>ROUND(I1590*H1590,2)</f>
        <v>0</v>
      </c>
      <c r="BL1590" s="18" t="s">
        <v>306</v>
      </c>
      <c r="BM1590" s="18" t="s">
        <v>966</v>
      </c>
    </row>
    <row r="1591" spans="2:47" s="1" customFormat="1" ht="22.5" customHeight="1">
      <c r="B1591" s="32"/>
      <c r="D1591" s="155" t="s">
        <v>132</v>
      </c>
      <c r="F1591" s="156" t="s">
        <v>967</v>
      </c>
      <c r="L1591" s="196"/>
      <c r="M1591" s="197" t="s">
        <v>3</v>
      </c>
      <c r="N1591" s="198" t="s">
        <v>42</v>
      </c>
      <c r="O1591" s="152">
        <v>0</v>
      </c>
      <c r="P1591" s="152">
        <f>O1591*H1604</f>
        <v>0</v>
      </c>
      <c r="Q1591" s="152">
        <v>0</v>
      </c>
      <c r="R1591" s="152">
        <f>Q1591*H1604</f>
        <v>0</v>
      </c>
      <c r="S1591" s="152">
        <v>0</v>
      </c>
      <c r="T1591" s="153">
        <f>S1591*H1604</f>
        <v>0</v>
      </c>
      <c r="AT1591" s="18" t="s">
        <v>132</v>
      </c>
      <c r="AU1591" s="18" t="s">
        <v>78</v>
      </c>
    </row>
    <row r="1592" spans="2:51" s="11" customFormat="1" ht="22.5" customHeight="1">
      <c r="B1592" s="157"/>
      <c r="D1592" s="155" t="s">
        <v>134</v>
      </c>
      <c r="E1592" s="158" t="s">
        <v>3</v>
      </c>
      <c r="F1592" s="159" t="s">
        <v>968</v>
      </c>
      <c r="H1592" s="160" t="s">
        <v>3</v>
      </c>
      <c r="L1592" s="157"/>
      <c r="M1592" s="161"/>
      <c r="N1592" s="162"/>
      <c r="O1592" s="162"/>
      <c r="P1592" s="162"/>
      <c r="Q1592" s="162"/>
      <c r="R1592" s="162"/>
      <c r="S1592" s="162"/>
      <c r="T1592" s="163"/>
      <c r="AT1592" s="160" t="s">
        <v>134</v>
      </c>
      <c r="AU1592" s="160" t="s">
        <v>78</v>
      </c>
      <c r="AV1592" s="11" t="s">
        <v>20</v>
      </c>
      <c r="AW1592" s="11" t="s">
        <v>35</v>
      </c>
      <c r="AX1592" s="11" t="s">
        <v>71</v>
      </c>
      <c r="AY1592" s="160" t="s">
        <v>123</v>
      </c>
    </row>
    <row r="1593" spans="2:51" s="11" customFormat="1" ht="22.5" customHeight="1">
      <c r="B1593" s="157"/>
      <c r="D1593" s="155" t="s">
        <v>134</v>
      </c>
      <c r="E1593" s="158" t="s">
        <v>3</v>
      </c>
      <c r="F1593" s="159" t="s">
        <v>156</v>
      </c>
      <c r="H1593" s="160" t="s">
        <v>3</v>
      </c>
      <c r="L1593" s="157"/>
      <c r="M1593" s="161"/>
      <c r="N1593" s="162"/>
      <c r="O1593" s="162"/>
      <c r="P1593" s="162"/>
      <c r="Q1593" s="162"/>
      <c r="R1593" s="162"/>
      <c r="S1593" s="162"/>
      <c r="T1593" s="163"/>
      <c r="AT1593" s="160" t="s">
        <v>134</v>
      </c>
      <c r="AU1593" s="160" t="s">
        <v>78</v>
      </c>
      <c r="AV1593" s="11" t="s">
        <v>20</v>
      </c>
      <c r="AW1593" s="11" t="s">
        <v>35</v>
      </c>
      <c r="AX1593" s="11" t="s">
        <v>71</v>
      </c>
      <c r="AY1593" s="160" t="s">
        <v>123</v>
      </c>
    </row>
    <row r="1594" spans="2:51" s="11" customFormat="1" ht="22.5" customHeight="1">
      <c r="B1594" s="157"/>
      <c r="D1594" s="155" t="s">
        <v>134</v>
      </c>
      <c r="E1594" s="158" t="s">
        <v>3</v>
      </c>
      <c r="F1594" s="159" t="s">
        <v>969</v>
      </c>
      <c r="H1594" s="160" t="s">
        <v>3</v>
      </c>
      <c r="L1594" s="164"/>
      <c r="M1594" s="168"/>
      <c r="N1594" s="169"/>
      <c r="O1594" s="169"/>
      <c r="P1594" s="169"/>
      <c r="Q1594" s="169"/>
      <c r="R1594" s="169"/>
      <c r="S1594" s="169"/>
      <c r="T1594" s="170"/>
      <c r="U1594" s="12"/>
      <c r="V1594" s="12"/>
      <c r="W1594" s="12"/>
      <c r="AT1594" s="160" t="s">
        <v>134</v>
      </c>
      <c r="AU1594" s="160" t="s">
        <v>78</v>
      </c>
      <c r="AV1594" s="11" t="s">
        <v>20</v>
      </c>
      <c r="AW1594" s="11" t="s">
        <v>35</v>
      </c>
      <c r="AX1594" s="11" t="s">
        <v>71</v>
      </c>
      <c r="AY1594" s="160" t="s">
        <v>123</v>
      </c>
    </row>
    <row r="1595" spans="2:51" s="12" customFormat="1" ht="22.5" customHeight="1">
      <c r="B1595" s="164"/>
      <c r="D1595" s="155" t="s">
        <v>134</v>
      </c>
      <c r="E1595" s="165" t="s">
        <v>3</v>
      </c>
      <c r="F1595" s="166" t="s">
        <v>970</v>
      </c>
      <c r="H1595" s="167">
        <v>0.81</v>
      </c>
      <c r="L1595" s="171"/>
      <c r="M1595" s="175"/>
      <c r="N1595" s="176"/>
      <c r="O1595" s="176"/>
      <c r="P1595" s="176"/>
      <c r="Q1595" s="176"/>
      <c r="R1595" s="176"/>
      <c r="S1595" s="176"/>
      <c r="T1595" s="177"/>
      <c r="U1595" s="13"/>
      <c r="V1595" s="13"/>
      <c r="W1595" s="13"/>
      <c r="AT1595" s="165" t="s">
        <v>134</v>
      </c>
      <c r="AU1595" s="165" t="s">
        <v>78</v>
      </c>
      <c r="AV1595" s="12" t="s">
        <v>78</v>
      </c>
      <c r="AW1595" s="12" t="s">
        <v>35</v>
      </c>
      <c r="AX1595" s="12" t="s">
        <v>71</v>
      </c>
      <c r="AY1595" s="165" t="s">
        <v>123</v>
      </c>
    </row>
    <row r="1596" spans="2:51" s="11" customFormat="1" ht="22.5" customHeight="1">
      <c r="B1596" s="157"/>
      <c r="D1596" s="155" t="s">
        <v>134</v>
      </c>
      <c r="E1596" s="158" t="s">
        <v>3</v>
      </c>
      <c r="F1596" s="159" t="s">
        <v>971</v>
      </c>
      <c r="H1596" s="160" t="s">
        <v>3</v>
      </c>
      <c r="L1596" s="178"/>
      <c r="M1596" s="182"/>
      <c r="N1596" s="183"/>
      <c r="O1596" s="183"/>
      <c r="P1596" s="183"/>
      <c r="Q1596" s="183"/>
      <c r="R1596" s="183"/>
      <c r="S1596" s="183"/>
      <c r="T1596" s="184"/>
      <c r="U1596" s="14"/>
      <c r="V1596" s="14"/>
      <c r="W1596" s="14"/>
      <c r="AT1596" s="160" t="s">
        <v>134</v>
      </c>
      <c r="AU1596" s="160" t="s">
        <v>78</v>
      </c>
      <c r="AV1596" s="11" t="s">
        <v>20</v>
      </c>
      <c r="AW1596" s="11" t="s">
        <v>35</v>
      </c>
      <c r="AX1596" s="11" t="s">
        <v>71</v>
      </c>
      <c r="AY1596" s="160" t="s">
        <v>123</v>
      </c>
    </row>
    <row r="1597" spans="2:51" s="12" customFormat="1" ht="22.5" customHeight="1">
      <c r="B1597" s="164"/>
      <c r="D1597" s="155" t="s">
        <v>134</v>
      </c>
      <c r="E1597" s="165" t="s">
        <v>3</v>
      </c>
      <c r="F1597" s="166" t="s">
        <v>972</v>
      </c>
      <c r="H1597" s="167">
        <v>1.62</v>
      </c>
      <c r="L1597" s="196"/>
      <c r="M1597" s="197" t="s">
        <v>3</v>
      </c>
      <c r="N1597" s="198" t="s">
        <v>42</v>
      </c>
      <c r="O1597" s="152">
        <v>0</v>
      </c>
      <c r="P1597" s="152">
        <f>O1597*H1610</f>
        <v>0</v>
      </c>
      <c r="Q1597" s="152">
        <v>0</v>
      </c>
      <c r="R1597" s="152">
        <f>Q1597*H1610</f>
        <v>0</v>
      </c>
      <c r="S1597" s="152">
        <v>0</v>
      </c>
      <c r="T1597" s="153">
        <f>S1597*H1610</f>
        <v>0</v>
      </c>
      <c r="U1597" s="1"/>
      <c r="V1597" s="1"/>
      <c r="W1597" s="1"/>
      <c r="AT1597" s="165" t="s">
        <v>134</v>
      </c>
      <c r="AU1597" s="165" t="s">
        <v>78</v>
      </c>
      <c r="AV1597" s="12" t="s">
        <v>78</v>
      </c>
      <c r="AW1597" s="12" t="s">
        <v>35</v>
      </c>
      <c r="AX1597" s="12" t="s">
        <v>71</v>
      </c>
      <c r="AY1597" s="165" t="s">
        <v>123</v>
      </c>
    </row>
    <row r="1598" spans="2:51" s="11" customFormat="1" ht="22.5" customHeight="1">
      <c r="B1598" s="157"/>
      <c r="D1598" s="155" t="s">
        <v>134</v>
      </c>
      <c r="E1598" s="158" t="s">
        <v>3</v>
      </c>
      <c r="F1598" s="159" t="s">
        <v>973</v>
      </c>
      <c r="H1598" s="160" t="s">
        <v>3</v>
      </c>
      <c r="L1598" s="157"/>
      <c r="M1598" s="161"/>
      <c r="N1598" s="162"/>
      <c r="O1598" s="162"/>
      <c r="P1598" s="162"/>
      <c r="Q1598" s="162"/>
      <c r="R1598" s="162"/>
      <c r="S1598" s="162"/>
      <c r="T1598" s="163"/>
      <c r="AT1598" s="160" t="s">
        <v>134</v>
      </c>
      <c r="AU1598" s="160" t="s">
        <v>78</v>
      </c>
      <c r="AV1598" s="11" t="s">
        <v>20</v>
      </c>
      <c r="AW1598" s="11" t="s">
        <v>35</v>
      </c>
      <c r="AX1598" s="11" t="s">
        <v>71</v>
      </c>
      <c r="AY1598" s="160" t="s">
        <v>123</v>
      </c>
    </row>
    <row r="1599" spans="2:51" s="12" customFormat="1" ht="22.5" customHeight="1">
      <c r="B1599" s="164"/>
      <c r="D1599" s="155" t="s">
        <v>134</v>
      </c>
      <c r="E1599" s="165" t="s">
        <v>3</v>
      </c>
      <c r="F1599" s="166" t="s">
        <v>974</v>
      </c>
      <c r="H1599" s="167">
        <v>2.115</v>
      </c>
      <c r="L1599" s="157"/>
      <c r="M1599" s="161"/>
      <c r="N1599" s="162"/>
      <c r="O1599" s="162"/>
      <c r="P1599" s="162"/>
      <c r="Q1599" s="162"/>
      <c r="R1599" s="162"/>
      <c r="S1599" s="162"/>
      <c r="T1599" s="163"/>
      <c r="U1599" s="11"/>
      <c r="V1599" s="11"/>
      <c r="W1599" s="11"/>
      <c r="AT1599" s="165" t="s">
        <v>134</v>
      </c>
      <c r="AU1599" s="165" t="s">
        <v>78</v>
      </c>
      <c r="AV1599" s="12" t="s">
        <v>78</v>
      </c>
      <c r="AW1599" s="12" t="s">
        <v>35</v>
      </c>
      <c r="AX1599" s="12" t="s">
        <v>71</v>
      </c>
      <c r="AY1599" s="165" t="s">
        <v>123</v>
      </c>
    </row>
    <row r="1600" spans="2:51" s="11" customFormat="1" ht="22.5" customHeight="1">
      <c r="B1600" s="157"/>
      <c r="D1600" s="155" t="s">
        <v>134</v>
      </c>
      <c r="E1600" s="158" t="s">
        <v>3</v>
      </c>
      <c r="F1600" s="159" t="s">
        <v>975</v>
      </c>
      <c r="H1600" s="160" t="s">
        <v>3</v>
      </c>
      <c r="L1600" s="164"/>
      <c r="M1600" s="168"/>
      <c r="N1600" s="169"/>
      <c r="O1600" s="169"/>
      <c r="P1600" s="169"/>
      <c r="Q1600" s="169"/>
      <c r="R1600" s="169"/>
      <c r="S1600" s="169"/>
      <c r="T1600" s="170"/>
      <c r="U1600" s="12"/>
      <c r="V1600" s="12"/>
      <c r="W1600" s="12"/>
      <c r="AT1600" s="160" t="s">
        <v>134</v>
      </c>
      <c r="AU1600" s="160" t="s">
        <v>78</v>
      </c>
      <c r="AV1600" s="11" t="s">
        <v>20</v>
      </c>
      <c r="AW1600" s="11" t="s">
        <v>35</v>
      </c>
      <c r="AX1600" s="11" t="s">
        <v>71</v>
      </c>
      <c r="AY1600" s="160" t="s">
        <v>123</v>
      </c>
    </row>
    <row r="1601" spans="2:51" s="12" customFormat="1" ht="22.5" customHeight="1">
      <c r="B1601" s="164"/>
      <c r="D1601" s="155" t="s">
        <v>134</v>
      </c>
      <c r="E1601" s="165" t="s">
        <v>3</v>
      </c>
      <c r="F1601" s="166" t="s">
        <v>976</v>
      </c>
      <c r="H1601" s="167">
        <v>0.855</v>
      </c>
      <c r="L1601" s="171"/>
      <c r="M1601" s="175"/>
      <c r="N1601" s="176"/>
      <c r="O1601" s="176"/>
      <c r="P1601" s="176"/>
      <c r="Q1601" s="176"/>
      <c r="R1601" s="176"/>
      <c r="S1601" s="176"/>
      <c r="T1601" s="177"/>
      <c r="U1601" s="13"/>
      <c r="V1601" s="13"/>
      <c r="W1601" s="13"/>
      <c r="AT1601" s="165" t="s">
        <v>134</v>
      </c>
      <c r="AU1601" s="165" t="s">
        <v>78</v>
      </c>
      <c r="AV1601" s="12" t="s">
        <v>78</v>
      </c>
      <c r="AW1601" s="12" t="s">
        <v>35</v>
      </c>
      <c r="AX1601" s="12" t="s">
        <v>71</v>
      </c>
      <c r="AY1601" s="165" t="s">
        <v>123</v>
      </c>
    </row>
    <row r="1602" spans="2:51" s="13" customFormat="1" ht="22.5" customHeight="1">
      <c r="B1602" s="171"/>
      <c r="D1602" s="155" t="s">
        <v>134</v>
      </c>
      <c r="E1602" s="172" t="s">
        <v>3</v>
      </c>
      <c r="F1602" s="173" t="s">
        <v>138</v>
      </c>
      <c r="H1602" s="174">
        <v>5.4</v>
      </c>
      <c r="L1602" s="178"/>
      <c r="M1602" s="182"/>
      <c r="N1602" s="183"/>
      <c r="O1602" s="183"/>
      <c r="P1602" s="183"/>
      <c r="Q1602" s="183"/>
      <c r="R1602" s="183"/>
      <c r="S1602" s="183"/>
      <c r="T1602" s="184"/>
      <c r="U1602" s="14"/>
      <c r="V1602" s="14"/>
      <c r="W1602" s="14"/>
      <c r="AT1602" s="172" t="s">
        <v>134</v>
      </c>
      <c r="AU1602" s="172" t="s">
        <v>78</v>
      </c>
      <c r="AV1602" s="13" t="s">
        <v>81</v>
      </c>
      <c r="AW1602" s="13" t="s">
        <v>35</v>
      </c>
      <c r="AX1602" s="13" t="s">
        <v>71</v>
      </c>
      <c r="AY1602" s="172" t="s">
        <v>123</v>
      </c>
    </row>
    <row r="1603" spans="2:51" s="14" customFormat="1" ht="22.5" customHeight="1">
      <c r="B1603" s="178"/>
      <c r="D1603" s="186" t="s">
        <v>134</v>
      </c>
      <c r="E1603" s="187" t="s">
        <v>3</v>
      </c>
      <c r="F1603" s="188" t="s">
        <v>139</v>
      </c>
      <c r="H1603" s="189">
        <v>5.4</v>
      </c>
      <c r="L1603" s="196"/>
      <c r="M1603" s="197" t="s">
        <v>3</v>
      </c>
      <c r="N1603" s="198" t="s">
        <v>42</v>
      </c>
      <c r="O1603" s="152">
        <v>0</v>
      </c>
      <c r="P1603" s="152">
        <f>O1603*H1616</f>
        <v>0</v>
      </c>
      <c r="Q1603" s="152">
        <v>0</v>
      </c>
      <c r="R1603" s="152">
        <f>Q1603*H1616</f>
        <v>0</v>
      </c>
      <c r="S1603" s="152">
        <v>0</v>
      </c>
      <c r="T1603" s="153">
        <f>S1603*H1616</f>
        <v>0</v>
      </c>
      <c r="U1603" s="1"/>
      <c r="V1603" s="1"/>
      <c r="W1603" s="1"/>
      <c r="AT1603" s="185" t="s">
        <v>134</v>
      </c>
      <c r="AU1603" s="185" t="s">
        <v>78</v>
      </c>
      <c r="AV1603" s="14" t="s">
        <v>130</v>
      </c>
      <c r="AW1603" s="14" t="s">
        <v>35</v>
      </c>
      <c r="AX1603" s="14" t="s">
        <v>20</v>
      </c>
      <c r="AY1603" s="185" t="s">
        <v>123</v>
      </c>
    </row>
    <row r="1604" spans="2:65" s="1" customFormat="1" ht="31.5" customHeight="1">
      <c r="B1604" s="143"/>
      <c r="C1604" s="190" t="s">
        <v>977</v>
      </c>
      <c r="D1604" s="190" t="s">
        <v>220</v>
      </c>
      <c r="E1604" s="191" t="s">
        <v>978</v>
      </c>
      <c r="F1604" s="192" t="s">
        <v>979</v>
      </c>
      <c r="G1604" s="193" t="s">
        <v>143</v>
      </c>
      <c r="H1604" s="194">
        <v>1</v>
      </c>
      <c r="I1604" s="195"/>
      <c r="J1604" s="195"/>
      <c r="K1604" s="192" t="s">
        <v>3</v>
      </c>
      <c r="L1604" s="157"/>
      <c r="M1604" s="161"/>
      <c r="N1604" s="162"/>
      <c r="O1604" s="162"/>
      <c r="P1604" s="162"/>
      <c r="Q1604" s="162"/>
      <c r="R1604" s="162"/>
      <c r="S1604" s="162"/>
      <c r="T1604" s="163"/>
      <c r="U1604" s="11"/>
      <c r="V1604" s="11"/>
      <c r="W1604" s="11"/>
      <c r="AR1604" s="18" t="s">
        <v>445</v>
      </c>
      <c r="AT1604" s="18" t="s">
        <v>220</v>
      </c>
      <c r="AU1604" s="18" t="s">
        <v>78</v>
      </c>
      <c r="AY1604" s="18" t="s">
        <v>123</v>
      </c>
      <c r="BE1604" s="154">
        <f>IF(N1591="základní",J1604,0)</f>
        <v>0</v>
      </c>
      <c r="BF1604" s="154">
        <f>IF(N1591="snížená",J1604,0)</f>
        <v>0</v>
      </c>
      <c r="BG1604" s="154">
        <f>IF(N1591="zákl. přenesená",J1604,0)</f>
        <v>0</v>
      </c>
      <c r="BH1604" s="154">
        <f>IF(N1591="sníž. přenesená",J1604,0)</f>
        <v>0</v>
      </c>
      <c r="BI1604" s="154">
        <f>IF(N1591="nulová",J1604,0)</f>
        <v>0</v>
      </c>
      <c r="BJ1604" s="18" t="s">
        <v>20</v>
      </c>
      <c r="BK1604" s="154">
        <f>ROUND(I1604*H1604,2)</f>
        <v>0</v>
      </c>
      <c r="BL1604" s="18" t="s">
        <v>306</v>
      </c>
      <c r="BM1604" s="18" t="s">
        <v>980</v>
      </c>
    </row>
    <row r="1605" spans="2:51" s="11" customFormat="1" ht="22.5" customHeight="1">
      <c r="B1605" s="157"/>
      <c r="D1605" s="155" t="s">
        <v>134</v>
      </c>
      <c r="E1605" s="158" t="s">
        <v>3</v>
      </c>
      <c r="F1605" s="159" t="s">
        <v>981</v>
      </c>
      <c r="H1605" s="160" t="s">
        <v>3</v>
      </c>
      <c r="L1605" s="157"/>
      <c r="M1605" s="161"/>
      <c r="N1605" s="162"/>
      <c r="O1605" s="162"/>
      <c r="P1605" s="162"/>
      <c r="Q1605" s="162"/>
      <c r="R1605" s="162"/>
      <c r="S1605" s="162"/>
      <c r="T1605" s="163"/>
      <c r="AT1605" s="160" t="s">
        <v>134</v>
      </c>
      <c r="AU1605" s="160" t="s">
        <v>78</v>
      </c>
      <c r="AV1605" s="11" t="s">
        <v>20</v>
      </c>
      <c r="AW1605" s="11" t="s">
        <v>35</v>
      </c>
      <c r="AX1605" s="11" t="s">
        <v>71</v>
      </c>
      <c r="AY1605" s="160" t="s">
        <v>123</v>
      </c>
    </row>
    <row r="1606" spans="2:51" s="11" customFormat="1" ht="22.5" customHeight="1">
      <c r="B1606" s="157"/>
      <c r="D1606" s="155" t="s">
        <v>134</v>
      </c>
      <c r="E1606" s="158" t="s">
        <v>3</v>
      </c>
      <c r="F1606" s="159" t="s">
        <v>969</v>
      </c>
      <c r="H1606" s="160" t="s">
        <v>3</v>
      </c>
      <c r="L1606" s="164"/>
      <c r="M1606" s="168"/>
      <c r="N1606" s="169"/>
      <c r="O1606" s="169"/>
      <c r="P1606" s="169"/>
      <c r="Q1606" s="169"/>
      <c r="R1606" s="169"/>
      <c r="S1606" s="169"/>
      <c r="T1606" s="170"/>
      <c r="U1606" s="12"/>
      <c r="V1606" s="12"/>
      <c r="W1606" s="12"/>
      <c r="AT1606" s="160" t="s">
        <v>134</v>
      </c>
      <c r="AU1606" s="160" t="s">
        <v>78</v>
      </c>
      <c r="AV1606" s="11" t="s">
        <v>20</v>
      </c>
      <c r="AW1606" s="11" t="s">
        <v>35</v>
      </c>
      <c r="AX1606" s="11" t="s">
        <v>71</v>
      </c>
      <c r="AY1606" s="160" t="s">
        <v>123</v>
      </c>
    </row>
    <row r="1607" spans="2:51" s="12" customFormat="1" ht="22.5" customHeight="1">
      <c r="B1607" s="164"/>
      <c r="D1607" s="155" t="s">
        <v>134</v>
      </c>
      <c r="E1607" s="165" t="s">
        <v>3</v>
      </c>
      <c r="F1607" s="166" t="s">
        <v>20</v>
      </c>
      <c r="H1607" s="167">
        <v>1</v>
      </c>
      <c r="L1607" s="171"/>
      <c r="M1607" s="175"/>
      <c r="N1607" s="176"/>
      <c r="O1607" s="176"/>
      <c r="P1607" s="176"/>
      <c r="Q1607" s="176"/>
      <c r="R1607" s="176"/>
      <c r="S1607" s="176"/>
      <c r="T1607" s="177"/>
      <c r="U1607" s="13"/>
      <c r="V1607" s="13"/>
      <c r="W1607" s="13"/>
      <c r="AT1607" s="165" t="s">
        <v>134</v>
      </c>
      <c r="AU1607" s="165" t="s">
        <v>78</v>
      </c>
      <c r="AV1607" s="12" t="s">
        <v>78</v>
      </c>
      <c r="AW1607" s="12" t="s">
        <v>35</v>
      </c>
      <c r="AX1607" s="12" t="s">
        <v>71</v>
      </c>
      <c r="AY1607" s="165" t="s">
        <v>123</v>
      </c>
    </row>
    <row r="1608" spans="2:51" s="13" customFormat="1" ht="22.5" customHeight="1">
      <c r="B1608" s="171"/>
      <c r="D1608" s="155" t="s">
        <v>134</v>
      </c>
      <c r="E1608" s="172" t="s">
        <v>3</v>
      </c>
      <c r="F1608" s="173" t="s">
        <v>138</v>
      </c>
      <c r="H1608" s="174">
        <v>1</v>
      </c>
      <c r="L1608" s="178"/>
      <c r="M1608" s="182"/>
      <c r="N1608" s="183"/>
      <c r="O1608" s="183"/>
      <c r="P1608" s="183"/>
      <c r="Q1608" s="183"/>
      <c r="R1608" s="183"/>
      <c r="S1608" s="183"/>
      <c r="T1608" s="184"/>
      <c r="U1608" s="14"/>
      <c r="V1608" s="14"/>
      <c r="W1608" s="14"/>
      <c r="AT1608" s="172" t="s">
        <v>134</v>
      </c>
      <c r="AU1608" s="172" t="s">
        <v>78</v>
      </c>
      <c r="AV1608" s="13" t="s">
        <v>81</v>
      </c>
      <c r="AW1608" s="13" t="s">
        <v>35</v>
      </c>
      <c r="AX1608" s="13" t="s">
        <v>71</v>
      </c>
      <c r="AY1608" s="172" t="s">
        <v>123</v>
      </c>
    </row>
    <row r="1609" spans="2:51" s="14" customFormat="1" ht="22.5" customHeight="1">
      <c r="B1609" s="178"/>
      <c r="D1609" s="186" t="s">
        <v>134</v>
      </c>
      <c r="E1609" s="187" t="s">
        <v>3</v>
      </c>
      <c r="F1609" s="188" t="s">
        <v>139</v>
      </c>
      <c r="H1609" s="189">
        <v>1</v>
      </c>
      <c r="L1609" s="196"/>
      <c r="M1609" s="197" t="s">
        <v>3</v>
      </c>
      <c r="N1609" s="198" t="s">
        <v>42</v>
      </c>
      <c r="O1609" s="152">
        <v>0</v>
      </c>
      <c r="P1609" s="152">
        <f>O1609*H1622</f>
        <v>0</v>
      </c>
      <c r="Q1609" s="152">
        <v>0</v>
      </c>
      <c r="R1609" s="152">
        <f>Q1609*H1622</f>
        <v>0</v>
      </c>
      <c r="S1609" s="152">
        <v>0</v>
      </c>
      <c r="T1609" s="153">
        <f>S1609*H1622</f>
        <v>0</v>
      </c>
      <c r="U1609" s="1"/>
      <c r="V1609" s="1"/>
      <c r="W1609" s="1"/>
      <c r="AT1609" s="185" t="s">
        <v>134</v>
      </c>
      <c r="AU1609" s="185" t="s">
        <v>78</v>
      </c>
      <c r="AV1609" s="14" t="s">
        <v>130</v>
      </c>
      <c r="AW1609" s="14" t="s">
        <v>35</v>
      </c>
      <c r="AX1609" s="14" t="s">
        <v>20</v>
      </c>
      <c r="AY1609" s="185" t="s">
        <v>123</v>
      </c>
    </row>
    <row r="1610" spans="2:65" s="1" customFormat="1" ht="31.5" customHeight="1">
      <c r="B1610" s="143"/>
      <c r="C1610" s="190" t="s">
        <v>982</v>
      </c>
      <c r="D1610" s="190" t="s">
        <v>220</v>
      </c>
      <c r="E1610" s="191" t="s">
        <v>983</v>
      </c>
      <c r="F1610" s="192" t="s">
        <v>984</v>
      </c>
      <c r="G1610" s="193" t="s">
        <v>143</v>
      </c>
      <c r="H1610" s="194">
        <v>3</v>
      </c>
      <c r="I1610" s="195"/>
      <c r="J1610" s="195"/>
      <c r="K1610" s="192" t="s">
        <v>3</v>
      </c>
      <c r="L1610" s="157"/>
      <c r="M1610" s="161"/>
      <c r="N1610" s="162"/>
      <c r="O1610" s="162"/>
      <c r="P1610" s="162"/>
      <c r="Q1610" s="162"/>
      <c r="R1610" s="162"/>
      <c r="S1610" s="162"/>
      <c r="T1610" s="163"/>
      <c r="U1610" s="11"/>
      <c r="V1610" s="11"/>
      <c r="W1610" s="11"/>
      <c r="AR1610" s="18" t="s">
        <v>445</v>
      </c>
      <c r="AT1610" s="18" t="s">
        <v>220</v>
      </c>
      <c r="AU1610" s="18" t="s">
        <v>78</v>
      </c>
      <c r="AY1610" s="18" t="s">
        <v>123</v>
      </c>
      <c r="BE1610" s="154">
        <f>IF(N1597="základní",J1610,0)</f>
        <v>0</v>
      </c>
      <c r="BF1610" s="154">
        <f>IF(N1597="snížená",J1610,0)</f>
        <v>0</v>
      </c>
      <c r="BG1610" s="154">
        <f>IF(N1597="zákl. přenesená",J1610,0)</f>
        <v>0</v>
      </c>
      <c r="BH1610" s="154">
        <f>IF(N1597="sníž. přenesená",J1610,0)</f>
        <v>0</v>
      </c>
      <c r="BI1610" s="154">
        <f>IF(N1597="nulová",J1610,0)</f>
        <v>0</v>
      </c>
      <c r="BJ1610" s="18" t="s">
        <v>20</v>
      </c>
      <c r="BK1610" s="154">
        <f>ROUND(I1610*H1610,2)</f>
        <v>0</v>
      </c>
      <c r="BL1610" s="18" t="s">
        <v>306</v>
      </c>
      <c r="BM1610" s="18" t="s">
        <v>985</v>
      </c>
    </row>
    <row r="1611" spans="2:51" s="11" customFormat="1" ht="22.5" customHeight="1">
      <c r="B1611" s="157"/>
      <c r="D1611" s="155" t="s">
        <v>134</v>
      </c>
      <c r="E1611" s="158" t="s">
        <v>3</v>
      </c>
      <c r="F1611" s="159" t="s">
        <v>981</v>
      </c>
      <c r="H1611" s="160" t="s">
        <v>3</v>
      </c>
      <c r="L1611" s="157"/>
      <c r="M1611" s="161"/>
      <c r="N1611" s="162"/>
      <c r="O1611" s="162"/>
      <c r="P1611" s="162"/>
      <c r="Q1611" s="162"/>
      <c r="R1611" s="162"/>
      <c r="S1611" s="162"/>
      <c r="T1611" s="163"/>
      <c r="AT1611" s="160" t="s">
        <v>134</v>
      </c>
      <c r="AU1611" s="160" t="s">
        <v>78</v>
      </c>
      <c r="AV1611" s="11" t="s">
        <v>20</v>
      </c>
      <c r="AW1611" s="11" t="s">
        <v>35</v>
      </c>
      <c r="AX1611" s="11" t="s">
        <v>71</v>
      </c>
      <c r="AY1611" s="160" t="s">
        <v>123</v>
      </c>
    </row>
    <row r="1612" spans="2:51" s="11" customFormat="1" ht="22.5" customHeight="1">
      <c r="B1612" s="157"/>
      <c r="D1612" s="155" t="s">
        <v>134</v>
      </c>
      <c r="E1612" s="158" t="s">
        <v>3</v>
      </c>
      <c r="F1612" s="159" t="s">
        <v>971</v>
      </c>
      <c r="H1612" s="160" t="s">
        <v>3</v>
      </c>
      <c r="L1612" s="164"/>
      <c r="M1612" s="168"/>
      <c r="N1612" s="169"/>
      <c r="O1612" s="169"/>
      <c r="P1612" s="169"/>
      <c r="Q1612" s="169"/>
      <c r="R1612" s="169"/>
      <c r="S1612" s="169"/>
      <c r="T1612" s="170"/>
      <c r="U1612" s="12"/>
      <c r="V1612" s="12"/>
      <c r="W1612" s="12"/>
      <c r="AT1612" s="160" t="s">
        <v>134</v>
      </c>
      <c r="AU1612" s="160" t="s">
        <v>78</v>
      </c>
      <c r="AV1612" s="11" t="s">
        <v>20</v>
      </c>
      <c r="AW1612" s="11" t="s">
        <v>35</v>
      </c>
      <c r="AX1612" s="11" t="s">
        <v>71</v>
      </c>
      <c r="AY1612" s="160" t="s">
        <v>123</v>
      </c>
    </row>
    <row r="1613" spans="2:51" s="12" customFormat="1" ht="22.5" customHeight="1">
      <c r="B1613" s="164"/>
      <c r="D1613" s="155" t="s">
        <v>134</v>
      </c>
      <c r="E1613" s="165" t="s">
        <v>3</v>
      </c>
      <c r="F1613" s="166" t="s">
        <v>81</v>
      </c>
      <c r="H1613" s="167">
        <v>3</v>
      </c>
      <c r="L1613" s="171"/>
      <c r="M1613" s="175"/>
      <c r="N1613" s="176"/>
      <c r="O1613" s="176"/>
      <c r="P1613" s="176"/>
      <c r="Q1613" s="176"/>
      <c r="R1613" s="176"/>
      <c r="S1613" s="176"/>
      <c r="T1613" s="177"/>
      <c r="U1613" s="13"/>
      <c r="V1613" s="13"/>
      <c r="W1613" s="13"/>
      <c r="AT1613" s="165" t="s">
        <v>134</v>
      </c>
      <c r="AU1613" s="165" t="s">
        <v>78</v>
      </c>
      <c r="AV1613" s="12" t="s">
        <v>78</v>
      </c>
      <c r="AW1613" s="12" t="s">
        <v>35</v>
      </c>
      <c r="AX1613" s="12" t="s">
        <v>71</v>
      </c>
      <c r="AY1613" s="165" t="s">
        <v>123</v>
      </c>
    </row>
    <row r="1614" spans="2:51" s="13" customFormat="1" ht="22.5" customHeight="1">
      <c r="B1614" s="171"/>
      <c r="D1614" s="155" t="s">
        <v>134</v>
      </c>
      <c r="E1614" s="172" t="s">
        <v>3</v>
      </c>
      <c r="F1614" s="173" t="s">
        <v>138</v>
      </c>
      <c r="H1614" s="174">
        <v>3</v>
      </c>
      <c r="L1614" s="178"/>
      <c r="M1614" s="182"/>
      <c r="N1614" s="183"/>
      <c r="O1614" s="183"/>
      <c r="P1614" s="183"/>
      <c r="Q1614" s="183"/>
      <c r="R1614" s="183"/>
      <c r="S1614" s="183"/>
      <c r="T1614" s="184"/>
      <c r="U1614" s="14"/>
      <c r="V1614" s="14"/>
      <c r="W1614" s="14"/>
      <c r="AT1614" s="172" t="s">
        <v>134</v>
      </c>
      <c r="AU1614" s="172" t="s">
        <v>78</v>
      </c>
      <c r="AV1614" s="13" t="s">
        <v>81</v>
      </c>
      <c r="AW1614" s="13" t="s">
        <v>35</v>
      </c>
      <c r="AX1614" s="13" t="s">
        <v>71</v>
      </c>
      <c r="AY1614" s="172" t="s">
        <v>123</v>
      </c>
    </row>
    <row r="1615" spans="2:51" s="14" customFormat="1" ht="22.5" customHeight="1">
      <c r="B1615" s="178"/>
      <c r="D1615" s="186" t="s">
        <v>134</v>
      </c>
      <c r="E1615" s="187" t="s">
        <v>3</v>
      </c>
      <c r="F1615" s="188" t="s">
        <v>139</v>
      </c>
      <c r="H1615" s="189">
        <v>3</v>
      </c>
      <c r="L1615" s="32"/>
      <c r="M1615" s="150" t="s">
        <v>3</v>
      </c>
      <c r="N1615" s="151" t="s">
        <v>42</v>
      </c>
      <c r="O1615" s="152">
        <v>0.36</v>
      </c>
      <c r="P1615" s="152">
        <f>O1615*H1628</f>
        <v>0.72</v>
      </c>
      <c r="Q1615" s="152">
        <v>0</v>
      </c>
      <c r="R1615" s="152">
        <f>Q1615*H1628</f>
        <v>0</v>
      </c>
      <c r="S1615" s="152">
        <v>0</v>
      </c>
      <c r="T1615" s="153">
        <f>S1615*H1628</f>
        <v>0</v>
      </c>
      <c r="U1615" s="1"/>
      <c r="V1615" s="1"/>
      <c r="W1615" s="1"/>
      <c r="AT1615" s="185" t="s">
        <v>134</v>
      </c>
      <c r="AU1615" s="185" t="s">
        <v>78</v>
      </c>
      <c r="AV1615" s="14" t="s">
        <v>130</v>
      </c>
      <c r="AW1615" s="14" t="s">
        <v>35</v>
      </c>
      <c r="AX1615" s="14" t="s">
        <v>20</v>
      </c>
      <c r="AY1615" s="185" t="s">
        <v>123</v>
      </c>
    </row>
    <row r="1616" spans="2:65" s="1" customFormat="1" ht="31.5" customHeight="1">
      <c r="B1616" s="143"/>
      <c r="C1616" s="190" t="s">
        <v>986</v>
      </c>
      <c r="D1616" s="190" t="s">
        <v>220</v>
      </c>
      <c r="E1616" s="191" t="s">
        <v>987</v>
      </c>
      <c r="F1616" s="192" t="s">
        <v>988</v>
      </c>
      <c r="G1616" s="193" t="s">
        <v>143</v>
      </c>
      <c r="H1616" s="194">
        <v>3</v>
      </c>
      <c r="I1616" s="195"/>
      <c r="J1616" s="195"/>
      <c r="K1616" s="192" t="s">
        <v>3</v>
      </c>
      <c r="L1616" s="32"/>
      <c r="M1616" s="61"/>
      <c r="N1616" s="33"/>
      <c r="O1616" s="33"/>
      <c r="P1616" s="33"/>
      <c r="Q1616" s="33"/>
      <c r="R1616" s="33"/>
      <c r="S1616" s="33"/>
      <c r="T1616" s="62"/>
      <c r="AR1616" s="18" t="s">
        <v>445</v>
      </c>
      <c r="AT1616" s="18" t="s">
        <v>220</v>
      </c>
      <c r="AU1616" s="18" t="s">
        <v>78</v>
      </c>
      <c r="AY1616" s="18" t="s">
        <v>123</v>
      </c>
      <c r="BE1616" s="154">
        <f>IF(N1603="základní",J1616,0)</f>
        <v>0</v>
      </c>
      <c r="BF1616" s="154">
        <f>IF(N1603="snížená",J1616,0)</f>
        <v>0</v>
      </c>
      <c r="BG1616" s="154">
        <f>IF(N1603="zákl. přenesená",J1616,0)</f>
        <v>0</v>
      </c>
      <c r="BH1616" s="154">
        <f>IF(N1603="sníž. přenesená",J1616,0)</f>
        <v>0</v>
      </c>
      <c r="BI1616" s="154">
        <f>IF(N1603="nulová",J1616,0)</f>
        <v>0</v>
      </c>
      <c r="BJ1616" s="18" t="s">
        <v>20</v>
      </c>
      <c r="BK1616" s="154">
        <f>ROUND(I1616*H1616,2)</f>
        <v>0</v>
      </c>
      <c r="BL1616" s="18" t="s">
        <v>306</v>
      </c>
      <c r="BM1616" s="18" t="s">
        <v>989</v>
      </c>
    </row>
    <row r="1617" spans="2:51" s="11" customFormat="1" ht="22.5" customHeight="1">
      <c r="B1617" s="157"/>
      <c r="D1617" s="155" t="s">
        <v>134</v>
      </c>
      <c r="E1617" s="158" t="s">
        <v>3</v>
      </c>
      <c r="F1617" s="159" t="s">
        <v>981</v>
      </c>
      <c r="H1617" s="160" t="s">
        <v>3</v>
      </c>
      <c r="L1617" s="157"/>
      <c r="M1617" s="161"/>
      <c r="N1617" s="162"/>
      <c r="O1617" s="162"/>
      <c r="P1617" s="162"/>
      <c r="Q1617" s="162"/>
      <c r="R1617" s="162"/>
      <c r="S1617" s="162"/>
      <c r="T1617" s="163"/>
      <c r="AT1617" s="160" t="s">
        <v>134</v>
      </c>
      <c r="AU1617" s="160" t="s">
        <v>78</v>
      </c>
      <c r="AV1617" s="11" t="s">
        <v>20</v>
      </c>
      <c r="AW1617" s="11" t="s">
        <v>35</v>
      </c>
      <c r="AX1617" s="11" t="s">
        <v>71</v>
      </c>
      <c r="AY1617" s="160" t="s">
        <v>123</v>
      </c>
    </row>
    <row r="1618" spans="2:51" s="11" customFormat="1" ht="22.5" customHeight="1">
      <c r="B1618" s="157"/>
      <c r="D1618" s="155" t="s">
        <v>134</v>
      </c>
      <c r="E1618" s="158" t="s">
        <v>3</v>
      </c>
      <c r="F1618" s="159" t="s">
        <v>973</v>
      </c>
      <c r="H1618" s="160" t="s">
        <v>3</v>
      </c>
      <c r="L1618" s="157"/>
      <c r="M1618" s="161"/>
      <c r="N1618" s="162"/>
      <c r="O1618" s="162"/>
      <c r="P1618" s="162"/>
      <c r="Q1618" s="162"/>
      <c r="R1618" s="162"/>
      <c r="S1618" s="162"/>
      <c r="T1618" s="163"/>
      <c r="AT1618" s="160" t="s">
        <v>134</v>
      </c>
      <c r="AU1618" s="160" t="s">
        <v>78</v>
      </c>
      <c r="AV1618" s="11" t="s">
        <v>20</v>
      </c>
      <c r="AW1618" s="11" t="s">
        <v>35</v>
      </c>
      <c r="AX1618" s="11" t="s">
        <v>71</v>
      </c>
      <c r="AY1618" s="160" t="s">
        <v>123</v>
      </c>
    </row>
    <row r="1619" spans="2:51" s="12" customFormat="1" ht="22.5" customHeight="1">
      <c r="B1619" s="164"/>
      <c r="D1619" s="155" t="s">
        <v>134</v>
      </c>
      <c r="E1619" s="165" t="s">
        <v>3</v>
      </c>
      <c r="F1619" s="166" t="s">
        <v>81</v>
      </c>
      <c r="H1619" s="167">
        <v>3</v>
      </c>
      <c r="L1619" s="157"/>
      <c r="M1619" s="161"/>
      <c r="N1619" s="162"/>
      <c r="O1619" s="162"/>
      <c r="P1619" s="162"/>
      <c r="Q1619" s="162"/>
      <c r="R1619" s="162"/>
      <c r="S1619" s="162"/>
      <c r="T1619" s="163"/>
      <c r="U1619" s="11"/>
      <c r="V1619" s="11"/>
      <c r="W1619" s="11"/>
      <c r="AT1619" s="165" t="s">
        <v>134</v>
      </c>
      <c r="AU1619" s="165" t="s">
        <v>78</v>
      </c>
      <c r="AV1619" s="12" t="s">
        <v>78</v>
      </c>
      <c r="AW1619" s="12" t="s">
        <v>35</v>
      </c>
      <c r="AX1619" s="12" t="s">
        <v>71</v>
      </c>
      <c r="AY1619" s="165" t="s">
        <v>123</v>
      </c>
    </row>
    <row r="1620" spans="2:51" s="13" customFormat="1" ht="22.5" customHeight="1">
      <c r="B1620" s="171"/>
      <c r="D1620" s="155" t="s">
        <v>134</v>
      </c>
      <c r="E1620" s="172" t="s">
        <v>3</v>
      </c>
      <c r="F1620" s="173" t="s">
        <v>138</v>
      </c>
      <c r="H1620" s="174">
        <v>3</v>
      </c>
      <c r="L1620" s="164"/>
      <c r="M1620" s="168"/>
      <c r="N1620" s="169"/>
      <c r="O1620" s="169"/>
      <c r="P1620" s="169"/>
      <c r="Q1620" s="169"/>
      <c r="R1620" s="169"/>
      <c r="S1620" s="169"/>
      <c r="T1620" s="170"/>
      <c r="U1620" s="12"/>
      <c r="V1620" s="12"/>
      <c r="W1620" s="12"/>
      <c r="AT1620" s="172" t="s">
        <v>134</v>
      </c>
      <c r="AU1620" s="172" t="s">
        <v>78</v>
      </c>
      <c r="AV1620" s="13" t="s">
        <v>81</v>
      </c>
      <c r="AW1620" s="13" t="s">
        <v>35</v>
      </c>
      <c r="AX1620" s="13" t="s">
        <v>71</v>
      </c>
      <c r="AY1620" s="172" t="s">
        <v>123</v>
      </c>
    </row>
    <row r="1621" spans="2:51" s="14" customFormat="1" ht="22.5" customHeight="1">
      <c r="B1621" s="178"/>
      <c r="D1621" s="186" t="s">
        <v>134</v>
      </c>
      <c r="E1621" s="187" t="s">
        <v>3</v>
      </c>
      <c r="F1621" s="188" t="s">
        <v>139</v>
      </c>
      <c r="H1621" s="189">
        <v>3</v>
      </c>
      <c r="L1621" s="171"/>
      <c r="M1621" s="175"/>
      <c r="N1621" s="176"/>
      <c r="O1621" s="176"/>
      <c r="P1621" s="176"/>
      <c r="Q1621" s="176"/>
      <c r="R1621" s="176"/>
      <c r="S1621" s="176"/>
      <c r="T1621" s="177"/>
      <c r="U1621" s="13"/>
      <c r="V1621" s="13"/>
      <c r="W1621" s="13"/>
      <c r="AT1621" s="185" t="s">
        <v>134</v>
      </c>
      <c r="AU1621" s="185" t="s">
        <v>78</v>
      </c>
      <c r="AV1621" s="14" t="s">
        <v>130</v>
      </c>
      <c r="AW1621" s="14" t="s">
        <v>35</v>
      </c>
      <c r="AX1621" s="14" t="s">
        <v>20</v>
      </c>
      <c r="AY1621" s="185" t="s">
        <v>123</v>
      </c>
    </row>
    <row r="1622" spans="2:65" s="1" customFormat="1" ht="31.5" customHeight="1">
      <c r="B1622" s="143"/>
      <c r="C1622" s="190" t="s">
        <v>990</v>
      </c>
      <c r="D1622" s="190" t="s">
        <v>220</v>
      </c>
      <c r="E1622" s="191" t="s">
        <v>991</v>
      </c>
      <c r="F1622" s="192" t="s">
        <v>992</v>
      </c>
      <c r="G1622" s="193" t="s">
        <v>143</v>
      </c>
      <c r="H1622" s="194">
        <v>2</v>
      </c>
      <c r="I1622" s="195"/>
      <c r="J1622" s="195"/>
      <c r="K1622" s="192" t="s">
        <v>3</v>
      </c>
      <c r="L1622" s="178"/>
      <c r="M1622" s="182"/>
      <c r="N1622" s="183"/>
      <c r="O1622" s="183"/>
      <c r="P1622" s="183"/>
      <c r="Q1622" s="183"/>
      <c r="R1622" s="183"/>
      <c r="S1622" s="183"/>
      <c r="T1622" s="184"/>
      <c r="U1622" s="14"/>
      <c r="V1622" s="14"/>
      <c r="W1622" s="14"/>
      <c r="AR1622" s="18" t="s">
        <v>445</v>
      </c>
      <c r="AT1622" s="18" t="s">
        <v>220</v>
      </c>
      <c r="AU1622" s="18" t="s">
        <v>78</v>
      </c>
      <c r="AY1622" s="18" t="s">
        <v>123</v>
      </c>
      <c r="BE1622" s="154">
        <f>IF(N1609="základní",J1622,0)</f>
        <v>0</v>
      </c>
      <c r="BF1622" s="154">
        <f>IF(N1609="snížená",J1622,0)</f>
        <v>0</v>
      </c>
      <c r="BG1622" s="154">
        <f>IF(N1609="zákl. přenesená",J1622,0)</f>
        <v>0</v>
      </c>
      <c r="BH1622" s="154">
        <f>IF(N1609="sníž. přenesená",J1622,0)</f>
        <v>0</v>
      </c>
      <c r="BI1622" s="154">
        <f>IF(N1609="nulová",J1622,0)</f>
        <v>0</v>
      </c>
      <c r="BJ1622" s="18" t="s">
        <v>20</v>
      </c>
      <c r="BK1622" s="154">
        <f>ROUND(I1622*H1622,2)</f>
        <v>0</v>
      </c>
      <c r="BL1622" s="18" t="s">
        <v>306</v>
      </c>
      <c r="BM1622" s="18" t="s">
        <v>993</v>
      </c>
    </row>
    <row r="1623" spans="2:51" s="11" customFormat="1" ht="22.5" customHeight="1">
      <c r="B1623" s="157"/>
      <c r="D1623" s="155" t="s">
        <v>134</v>
      </c>
      <c r="E1623" s="158" t="s">
        <v>3</v>
      </c>
      <c r="F1623" s="159" t="s">
        <v>981</v>
      </c>
      <c r="H1623" s="160" t="s">
        <v>3</v>
      </c>
      <c r="L1623" s="196"/>
      <c r="M1623" s="197" t="s">
        <v>3</v>
      </c>
      <c r="N1623" s="198" t="s">
        <v>42</v>
      </c>
      <c r="O1623" s="152">
        <v>0</v>
      </c>
      <c r="P1623" s="152">
        <f>O1623*H1636</f>
        <v>0</v>
      </c>
      <c r="Q1623" s="152">
        <v>0.00164</v>
      </c>
      <c r="R1623" s="152">
        <f>Q1623*H1636</f>
        <v>0.00328</v>
      </c>
      <c r="S1623" s="152">
        <v>0</v>
      </c>
      <c r="T1623" s="153">
        <f>S1623*H1636</f>
        <v>0</v>
      </c>
      <c r="U1623" s="1"/>
      <c r="V1623" s="1"/>
      <c r="W1623" s="1"/>
      <c r="AT1623" s="160" t="s">
        <v>134</v>
      </c>
      <c r="AU1623" s="160" t="s">
        <v>78</v>
      </c>
      <c r="AV1623" s="11" t="s">
        <v>20</v>
      </c>
      <c r="AW1623" s="11" t="s">
        <v>35</v>
      </c>
      <c r="AX1623" s="11" t="s">
        <v>71</v>
      </c>
      <c r="AY1623" s="160" t="s">
        <v>123</v>
      </c>
    </row>
    <row r="1624" spans="2:51" s="11" customFormat="1" ht="22.5" customHeight="1">
      <c r="B1624" s="157"/>
      <c r="D1624" s="155" t="s">
        <v>134</v>
      </c>
      <c r="E1624" s="158" t="s">
        <v>3</v>
      </c>
      <c r="F1624" s="159" t="s">
        <v>975</v>
      </c>
      <c r="H1624" s="160" t="s">
        <v>3</v>
      </c>
      <c r="L1624" s="32"/>
      <c r="M1624" s="61"/>
      <c r="N1624" s="33"/>
      <c r="O1624" s="33"/>
      <c r="P1624" s="33"/>
      <c r="Q1624" s="33"/>
      <c r="R1624" s="33"/>
      <c r="S1624" s="33"/>
      <c r="T1624" s="62"/>
      <c r="U1624" s="1"/>
      <c r="V1624" s="1"/>
      <c r="W1624" s="1"/>
      <c r="AT1624" s="160" t="s">
        <v>134</v>
      </c>
      <c r="AU1624" s="160" t="s">
        <v>78</v>
      </c>
      <c r="AV1624" s="11" t="s">
        <v>20</v>
      </c>
      <c r="AW1624" s="11" t="s">
        <v>35</v>
      </c>
      <c r="AX1624" s="11" t="s">
        <v>71</v>
      </c>
      <c r="AY1624" s="160" t="s">
        <v>123</v>
      </c>
    </row>
    <row r="1625" spans="2:51" s="12" customFormat="1" ht="22.5" customHeight="1">
      <c r="B1625" s="164"/>
      <c r="D1625" s="155" t="s">
        <v>134</v>
      </c>
      <c r="E1625" s="165" t="s">
        <v>3</v>
      </c>
      <c r="F1625" s="166" t="s">
        <v>78</v>
      </c>
      <c r="H1625" s="167">
        <v>2</v>
      </c>
      <c r="L1625" s="157"/>
      <c r="M1625" s="161"/>
      <c r="N1625" s="162"/>
      <c r="O1625" s="162"/>
      <c r="P1625" s="162"/>
      <c r="Q1625" s="162"/>
      <c r="R1625" s="162"/>
      <c r="S1625" s="162"/>
      <c r="T1625" s="163"/>
      <c r="U1625" s="11"/>
      <c r="V1625" s="11"/>
      <c r="W1625" s="11"/>
      <c r="AT1625" s="165" t="s">
        <v>134</v>
      </c>
      <c r="AU1625" s="165" t="s">
        <v>78</v>
      </c>
      <c r="AV1625" s="12" t="s">
        <v>78</v>
      </c>
      <c r="AW1625" s="12" t="s">
        <v>35</v>
      </c>
      <c r="AX1625" s="12" t="s">
        <v>71</v>
      </c>
      <c r="AY1625" s="165" t="s">
        <v>123</v>
      </c>
    </row>
    <row r="1626" spans="2:51" s="13" customFormat="1" ht="22.5" customHeight="1">
      <c r="B1626" s="171"/>
      <c r="D1626" s="155" t="s">
        <v>134</v>
      </c>
      <c r="E1626" s="172" t="s">
        <v>3</v>
      </c>
      <c r="F1626" s="173" t="s">
        <v>138</v>
      </c>
      <c r="H1626" s="174">
        <v>2</v>
      </c>
      <c r="L1626" s="157"/>
      <c r="M1626" s="161"/>
      <c r="N1626" s="162"/>
      <c r="O1626" s="162"/>
      <c r="P1626" s="162"/>
      <c r="Q1626" s="162"/>
      <c r="R1626" s="162"/>
      <c r="S1626" s="162"/>
      <c r="T1626" s="163"/>
      <c r="U1626" s="11"/>
      <c r="V1626" s="11"/>
      <c r="W1626" s="11"/>
      <c r="AT1626" s="172" t="s">
        <v>134</v>
      </c>
      <c r="AU1626" s="172" t="s">
        <v>78</v>
      </c>
      <c r="AV1626" s="13" t="s">
        <v>81</v>
      </c>
      <c r="AW1626" s="13" t="s">
        <v>35</v>
      </c>
      <c r="AX1626" s="13" t="s">
        <v>71</v>
      </c>
      <c r="AY1626" s="172" t="s">
        <v>123</v>
      </c>
    </row>
    <row r="1627" spans="2:51" s="14" customFormat="1" ht="22.5" customHeight="1">
      <c r="B1627" s="178"/>
      <c r="D1627" s="186" t="s">
        <v>134</v>
      </c>
      <c r="E1627" s="187" t="s">
        <v>3</v>
      </c>
      <c r="F1627" s="188" t="s">
        <v>139</v>
      </c>
      <c r="H1627" s="189">
        <v>2</v>
      </c>
      <c r="L1627" s="164"/>
      <c r="M1627" s="168"/>
      <c r="N1627" s="169"/>
      <c r="O1627" s="169"/>
      <c r="P1627" s="169"/>
      <c r="Q1627" s="169"/>
      <c r="R1627" s="169"/>
      <c r="S1627" s="169"/>
      <c r="T1627" s="170"/>
      <c r="U1627" s="12"/>
      <c r="V1627" s="12"/>
      <c r="W1627" s="12"/>
      <c r="AT1627" s="185" t="s">
        <v>134</v>
      </c>
      <c r="AU1627" s="185" t="s">
        <v>78</v>
      </c>
      <c r="AV1627" s="14" t="s">
        <v>130</v>
      </c>
      <c r="AW1627" s="14" t="s">
        <v>35</v>
      </c>
      <c r="AX1627" s="14" t="s">
        <v>20</v>
      </c>
      <c r="AY1627" s="185" t="s">
        <v>123</v>
      </c>
    </row>
    <row r="1628" spans="2:65" s="1" customFormat="1" ht="22.5" customHeight="1">
      <c r="B1628" s="143"/>
      <c r="C1628" s="144" t="s">
        <v>994</v>
      </c>
      <c r="D1628" s="144" t="s">
        <v>125</v>
      </c>
      <c r="E1628" s="145" t="s">
        <v>995</v>
      </c>
      <c r="F1628" s="146" t="s">
        <v>996</v>
      </c>
      <c r="G1628" s="147" t="s">
        <v>143</v>
      </c>
      <c r="H1628" s="148">
        <v>2</v>
      </c>
      <c r="I1628" s="149"/>
      <c r="J1628" s="149"/>
      <c r="K1628" s="146" t="s">
        <v>129</v>
      </c>
      <c r="L1628" s="171"/>
      <c r="M1628" s="175"/>
      <c r="N1628" s="176"/>
      <c r="O1628" s="176"/>
      <c r="P1628" s="176"/>
      <c r="Q1628" s="176"/>
      <c r="R1628" s="176"/>
      <c r="S1628" s="176"/>
      <c r="T1628" s="177"/>
      <c r="U1628" s="13"/>
      <c r="V1628" s="13"/>
      <c r="W1628" s="13"/>
      <c r="AR1628" s="18" t="s">
        <v>306</v>
      </c>
      <c r="AT1628" s="18" t="s">
        <v>125</v>
      </c>
      <c r="AU1628" s="18" t="s">
        <v>78</v>
      </c>
      <c r="AY1628" s="18" t="s">
        <v>123</v>
      </c>
      <c r="BE1628" s="154">
        <f>IF(N1615="základní",J1628,0)</f>
        <v>0</v>
      </c>
      <c r="BF1628" s="154">
        <f>IF(N1615="snížená",J1628,0)</f>
        <v>0</v>
      </c>
      <c r="BG1628" s="154">
        <f>IF(N1615="zákl. přenesená",J1628,0)</f>
        <v>0</v>
      </c>
      <c r="BH1628" s="154">
        <f>IF(N1615="sníž. přenesená",J1628,0)</f>
        <v>0</v>
      </c>
      <c r="BI1628" s="154">
        <f>IF(N1615="nulová",J1628,0)</f>
        <v>0</v>
      </c>
      <c r="BJ1628" s="18" t="s">
        <v>20</v>
      </c>
      <c r="BK1628" s="154">
        <f>ROUND(I1628*H1628,2)</f>
        <v>0</v>
      </c>
      <c r="BL1628" s="18" t="s">
        <v>306</v>
      </c>
      <c r="BM1628" s="18" t="s">
        <v>997</v>
      </c>
    </row>
    <row r="1629" spans="2:47" s="1" customFormat="1" ht="22.5" customHeight="1">
      <c r="B1629" s="32"/>
      <c r="D1629" s="155" t="s">
        <v>132</v>
      </c>
      <c r="F1629" s="156" t="s">
        <v>998</v>
      </c>
      <c r="L1629" s="178"/>
      <c r="M1629" s="182"/>
      <c r="N1629" s="183"/>
      <c r="O1629" s="183"/>
      <c r="P1629" s="183"/>
      <c r="Q1629" s="183"/>
      <c r="R1629" s="183"/>
      <c r="S1629" s="183"/>
      <c r="T1629" s="184"/>
      <c r="U1629" s="14"/>
      <c r="V1629" s="14"/>
      <c r="W1629" s="14"/>
      <c r="AT1629" s="18" t="s">
        <v>132</v>
      </c>
      <c r="AU1629" s="18" t="s">
        <v>78</v>
      </c>
    </row>
    <row r="1630" spans="2:51" s="11" customFormat="1" ht="22.5" customHeight="1">
      <c r="B1630" s="157"/>
      <c r="D1630" s="155" t="s">
        <v>134</v>
      </c>
      <c r="E1630" s="158" t="s">
        <v>3</v>
      </c>
      <c r="F1630" s="159" t="s">
        <v>999</v>
      </c>
      <c r="H1630" s="160" t="s">
        <v>3</v>
      </c>
      <c r="L1630" s="32"/>
      <c r="M1630" s="150" t="s">
        <v>3</v>
      </c>
      <c r="N1630" s="151" t="s">
        <v>42</v>
      </c>
      <c r="O1630" s="152">
        <v>0.38</v>
      </c>
      <c r="P1630" s="152">
        <f>O1630*H1643</f>
        <v>0.76</v>
      </c>
      <c r="Q1630" s="152">
        <v>0</v>
      </c>
      <c r="R1630" s="152">
        <f>Q1630*H1643</f>
        <v>0</v>
      </c>
      <c r="S1630" s="152">
        <v>0</v>
      </c>
      <c r="T1630" s="153">
        <f>S1630*H1643</f>
        <v>0</v>
      </c>
      <c r="U1630" s="1"/>
      <c r="V1630" s="1"/>
      <c r="W1630" s="1"/>
      <c r="AT1630" s="160" t="s">
        <v>134</v>
      </c>
      <c r="AU1630" s="160" t="s">
        <v>78</v>
      </c>
      <c r="AV1630" s="11" t="s">
        <v>20</v>
      </c>
      <c r="AW1630" s="11" t="s">
        <v>35</v>
      </c>
      <c r="AX1630" s="11" t="s">
        <v>71</v>
      </c>
      <c r="AY1630" s="160" t="s">
        <v>123</v>
      </c>
    </row>
    <row r="1631" spans="2:51" s="11" customFormat="1" ht="22.5" customHeight="1">
      <c r="B1631" s="157"/>
      <c r="D1631" s="155" t="s">
        <v>134</v>
      </c>
      <c r="E1631" s="158" t="s">
        <v>3</v>
      </c>
      <c r="F1631" s="159" t="s">
        <v>156</v>
      </c>
      <c r="H1631" s="160" t="s">
        <v>3</v>
      </c>
      <c r="L1631" s="32"/>
      <c r="M1631" s="61"/>
      <c r="N1631" s="33"/>
      <c r="O1631" s="33"/>
      <c r="P1631" s="33"/>
      <c r="Q1631" s="33"/>
      <c r="R1631" s="33"/>
      <c r="S1631" s="33"/>
      <c r="T1631" s="62"/>
      <c r="U1631" s="1"/>
      <c r="V1631" s="1"/>
      <c r="W1631" s="1"/>
      <c r="AT1631" s="160" t="s">
        <v>134</v>
      </c>
      <c r="AU1631" s="160" t="s">
        <v>78</v>
      </c>
      <c r="AV1631" s="11" t="s">
        <v>20</v>
      </c>
      <c r="AW1631" s="11" t="s">
        <v>35</v>
      </c>
      <c r="AX1631" s="11" t="s">
        <v>71</v>
      </c>
      <c r="AY1631" s="160" t="s">
        <v>123</v>
      </c>
    </row>
    <row r="1632" spans="2:51" s="11" customFormat="1" ht="22.5" customHeight="1">
      <c r="B1632" s="157"/>
      <c r="D1632" s="155" t="s">
        <v>134</v>
      </c>
      <c r="E1632" s="158" t="s">
        <v>3</v>
      </c>
      <c r="F1632" s="159" t="s">
        <v>1000</v>
      </c>
      <c r="H1632" s="160" t="s">
        <v>3</v>
      </c>
      <c r="L1632" s="157"/>
      <c r="M1632" s="161"/>
      <c r="N1632" s="162"/>
      <c r="O1632" s="162"/>
      <c r="P1632" s="162"/>
      <c r="Q1632" s="162"/>
      <c r="R1632" s="162"/>
      <c r="S1632" s="162"/>
      <c r="T1632" s="163"/>
      <c r="AT1632" s="160" t="s">
        <v>134</v>
      </c>
      <c r="AU1632" s="160" t="s">
        <v>78</v>
      </c>
      <c r="AV1632" s="11" t="s">
        <v>20</v>
      </c>
      <c r="AW1632" s="11" t="s">
        <v>35</v>
      </c>
      <c r="AX1632" s="11" t="s">
        <v>71</v>
      </c>
      <c r="AY1632" s="160" t="s">
        <v>123</v>
      </c>
    </row>
    <row r="1633" spans="2:51" s="12" customFormat="1" ht="22.5" customHeight="1">
      <c r="B1633" s="164"/>
      <c r="D1633" s="155" t="s">
        <v>134</v>
      </c>
      <c r="E1633" s="165" t="s">
        <v>3</v>
      </c>
      <c r="F1633" s="166" t="s">
        <v>78</v>
      </c>
      <c r="H1633" s="167">
        <v>2</v>
      </c>
      <c r="L1633" s="157"/>
      <c r="M1633" s="161"/>
      <c r="N1633" s="162"/>
      <c r="O1633" s="162"/>
      <c r="P1633" s="162"/>
      <c r="Q1633" s="162"/>
      <c r="R1633" s="162"/>
      <c r="S1633" s="162"/>
      <c r="T1633" s="163"/>
      <c r="U1633" s="11"/>
      <c r="V1633" s="11"/>
      <c r="W1633" s="11"/>
      <c r="AT1633" s="165" t="s">
        <v>134</v>
      </c>
      <c r="AU1633" s="165" t="s">
        <v>78</v>
      </c>
      <c r="AV1633" s="12" t="s">
        <v>78</v>
      </c>
      <c r="AW1633" s="12" t="s">
        <v>35</v>
      </c>
      <c r="AX1633" s="12" t="s">
        <v>71</v>
      </c>
      <c r="AY1633" s="165" t="s">
        <v>123</v>
      </c>
    </row>
    <row r="1634" spans="2:51" s="13" customFormat="1" ht="22.5" customHeight="1">
      <c r="B1634" s="171"/>
      <c r="D1634" s="155" t="s">
        <v>134</v>
      </c>
      <c r="E1634" s="172" t="s">
        <v>3</v>
      </c>
      <c r="F1634" s="173" t="s">
        <v>138</v>
      </c>
      <c r="H1634" s="174">
        <v>2</v>
      </c>
      <c r="L1634" s="157"/>
      <c r="M1634" s="161"/>
      <c r="N1634" s="162"/>
      <c r="O1634" s="162"/>
      <c r="P1634" s="162"/>
      <c r="Q1634" s="162"/>
      <c r="R1634" s="162"/>
      <c r="S1634" s="162"/>
      <c r="T1634" s="163"/>
      <c r="U1634" s="11"/>
      <c r="V1634" s="11"/>
      <c r="W1634" s="11"/>
      <c r="AT1634" s="172" t="s">
        <v>134</v>
      </c>
      <c r="AU1634" s="172" t="s">
        <v>78</v>
      </c>
      <c r="AV1634" s="13" t="s">
        <v>81</v>
      </c>
      <c r="AW1634" s="13" t="s">
        <v>35</v>
      </c>
      <c r="AX1634" s="13" t="s">
        <v>71</v>
      </c>
      <c r="AY1634" s="172" t="s">
        <v>123</v>
      </c>
    </row>
    <row r="1635" spans="2:51" s="14" customFormat="1" ht="22.5" customHeight="1">
      <c r="B1635" s="178"/>
      <c r="D1635" s="186" t="s">
        <v>134</v>
      </c>
      <c r="E1635" s="187" t="s">
        <v>3</v>
      </c>
      <c r="F1635" s="188" t="s">
        <v>139</v>
      </c>
      <c r="H1635" s="189">
        <v>2</v>
      </c>
      <c r="L1635" s="164"/>
      <c r="M1635" s="168"/>
      <c r="N1635" s="169"/>
      <c r="O1635" s="169"/>
      <c r="P1635" s="169"/>
      <c r="Q1635" s="169"/>
      <c r="R1635" s="169"/>
      <c r="S1635" s="169"/>
      <c r="T1635" s="170"/>
      <c r="U1635" s="12"/>
      <c r="V1635" s="12"/>
      <c r="W1635" s="12"/>
      <c r="AT1635" s="185" t="s">
        <v>134</v>
      </c>
      <c r="AU1635" s="185" t="s">
        <v>78</v>
      </c>
      <c r="AV1635" s="14" t="s">
        <v>130</v>
      </c>
      <c r="AW1635" s="14" t="s">
        <v>35</v>
      </c>
      <c r="AX1635" s="14" t="s">
        <v>20</v>
      </c>
      <c r="AY1635" s="185" t="s">
        <v>123</v>
      </c>
    </row>
    <row r="1636" spans="2:65" s="1" customFormat="1" ht="22.5" customHeight="1">
      <c r="B1636" s="143"/>
      <c r="C1636" s="190" t="s">
        <v>1001</v>
      </c>
      <c r="D1636" s="190" t="s">
        <v>220</v>
      </c>
      <c r="E1636" s="191" t="s">
        <v>1002</v>
      </c>
      <c r="F1636" s="192" t="s">
        <v>1003</v>
      </c>
      <c r="G1636" s="193" t="s">
        <v>143</v>
      </c>
      <c r="H1636" s="194">
        <v>2</v>
      </c>
      <c r="I1636" s="195"/>
      <c r="J1636" s="195"/>
      <c r="K1636" s="192" t="s">
        <v>129</v>
      </c>
      <c r="L1636" s="171"/>
      <c r="M1636" s="175"/>
      <c r="N1636" s="176"/>
      <c r="O1636" s="176"/>
      <c r="P1636" s="176"/>
      <c r="Q1636" s="176"/>
      <c r="R1636" s="176"/>
      <c r="S1636" s="176"/>
      <c r="T1636" s="177"/>
      <c r="U1636" s="13"/>
      <c r="V1636" s="13"/>
      <c r="W1636" s="13"/>
      <c r="AR1636" s="18" t="s">
        <v>445</v>
      </c>
      <c r="AT1636" s="18" t="s">
        <v>220</v>
      </c>
      <c r="AU1636" s="18" t="s">
        <v>78</v>
      </c>
      <c r="AY1636" s="18" t="s">
        <v>123</v>
      </c>
      <c r="BE1636" s="154">
        <f>IF(N1623="základní",J1636,0)</f>
        <v>0</v>
      </c>
      <c r="BF1636" s="154">
        <f>IF(N1623="snížená",J1636,0)</f>
        <v>0</v>
      </c>
      <c r="BG1636" s="154">
        <f>IF(N1623="zákl. přenesená",J1636,0)</f>
        <v>0</v>
      </c>
      <c r="BH1636" s="154">
        <f>IF(N1623="sníž. přenesená",J1636,0)</f>
        <v>0</v>
      </c>
      <c r="BI1636" s="154">
        <f>IF(N1623="nulová",J1636,0)</f>
        <v>0</v>
      </c>
      <c r="BJ1636" s="18" t="s">
        <v>20</v>
      </c>
      <c r="BK1636" s="154">
        <f>ROUND(I1636*H1636,2)</f>
        <v>0</v>
      </c>
      <c r="BL1636" s="18" t="s">
        <v>306</v>
      </c>
      <c r="BM1636" s="18" t="s">
        <v>1004</v>
      </c>
    </row>
    <row r="1637" spans="2:47" s="1" customFormat="1" ht="30" customHeight="1">
      <c r="B1637" s="32"/>
      <c r="D1637" s="155" t="s">
        <v>132</v>
      </c>
      <c r="F1637" s="156" t="s">
        <v>1005</v>
      </c>
      <c r="L1637" s="178"/>
      <c r="M1637" s="182"/>
      <c r="N1637" s="183"/>
      <c r="O1637" s="183"/>
      <c r="P1637" s="183"/>
      <c r="Q1637" s="183"/>
      <c r="R1637" s="183"/>
      <c r="S1637" s="183"/>
      <c r="T1637" s="184"/>
      <c r="U1637" s="14"/>
      <c r="V1637" s="14"/>
      <c r="W1637" s="14"/>
      <c r="AT1637" s="18" t="s">
        <v>132</v>
      </c>
      <c r="AU1637" s="18" t="s">
        <v>78</v>
      </c>
    </row>
    <row r="1638" spans="2:51" s="11" customFormat="1" ht="22.5" customHeight="1">
      <c r="B1638" s="157"/>
      <c r="D1638" s="155" t="s">
        <v>134</v>
      </c>
      <c r="E1638" s="158" t="s">
        <v>3</v>
      </c>
      <c r="F1638" s="159" t="s">
        <v>855</v>
      </c>
      <c r="H1638" s="160" t="s">
        <v>3</v>
      </c>
      <c r="L1638" s="196"/>
      <c r="M1638" s="197" t="s">
        <v>3</v>
      </c>
      <c r="N1638" s="198" t="s">
        <v>42</v>
      </c>
      <c r="O1638" s="152">
        <v>0</v>
      </c>
      <c r="P1638" s="152">
        <f>O1638*H1651</f>
        <v>0</v>
      </c>
      <c r="Q1638" s="152">
        <v>0.0002</v>
      </c>
      <c r="R1638" s="152">
        <f>Q1638*H1651</f>
        <v>0.0002</v>
      </c>
      <c r="S1638" s="152">
        <v>0</v>
      </c>
      <c r="T1638" s="153">
        <f>S1638*H1651</f>
        <v>0</v>
      </c>
      <c r="U1638" s="1"/>
      <c r="V1638" s="1"/>
      <c r="W1638" s="1"/>
      <c r="AT1638" s="160" t="s">
        <v>134</v>
      </c>
      <c r="AU1638" s="160" t="s">
        <v>78</v>
      </c>
      <c r="AV1638" s="11" t="s">
        <v>20</v>
      </c>
      <c r="AW1638" s="11" t="s">
        <v>35</v>
      </c>
      <c r="AX1638" s="11" t="s">
        <v>71</v>
      </c>
      <c r="AY1638" s="160" t="s">
        <v>123</v>
      </c>
    </row>
    <row r="1639" spans="2:51" s="11" customFormat="1" ht="22.5" customHeight="1">
      <c r="B1639" s="157"/>
      <c r="D1639" s="155" t="s">
        <v>134</v>
      </c>
      <c r="E1639" s="158" t="s">
        <v>3</v>
      </c>
      <c r="F1639" s="159" t="s">
        <v>1006</v>
      </c>
      <c r="H1639" s="160" t="s">
        <v>3</v>
      </c>
      <c r="L1639" s="32"/>
      <c r="M1639" s="61"/>
      <c r="N1639" s="33"/>
      <c r="O1639" s="33"/>
      <c r="P1639" s="33"/>
      <c r="Q1639" s="33"/>
      <c r="R1639" s="33"/>
      <c r="S1639" s="33"/>
      <c r="T1639" s="62"/>
      <c r="U1639" s="1"/>
      <c r="V1639" s="1"/>
      <c r="W1639" s="1"/>
      <c r="AT1639" s="160" t="s">
        <v>134</v>
      </c>
      <c r="AU1639" s="160" t="s">
        <v>78</v>
      </c>
      <c r="AV1639" s="11" t="s">
        <v>20</v>
      </c>
      <c r="AW1639" s="11" t="s">
        <v>35</v>
      </c>
      <c r="AX1639" s="11" t="s">
        <v>71</v>
      </c>
      <c r="AY1639" s="160" t="s">
        <v>123</v>
      </c>
    </row>
    <row r="1640" spans="2:51" s="12" customFormat="1" ht="22.5" customHeight="1">
      <c r="B1640" s="164"/>
      <c r="D1640" s="155" t="s">
        <v>134</v>
      </c>
      <c r="E1640" s="165" t="s">
        <v>3</v>
      </c>
      <c r="F1640" s="166" t="s">
        <v>78</v>
      </c>
      <c r="H1640" s="167">
        <v>2</v>
      </c>
      <c r="L1640" s="157"/>
      <c r="M1640" s="161"/>
      <c r="N1640" s="162"/>
      <c r="O1640" s="162"/>
      <c r="P1640" s="162"/>
      <c r="Q1640" s="162"/>
      <c r="R1640" s="162"/>
      <c r="S1640" s="162"/>
      <c r="T1640" s="163"/>
      <c r="U1640" s="11"/>
      <c r="V1640" s="11"/>
      <c r="W1640" s="11"/>
      <c r="AT1640" s="165" t="s">
        <v>134</v>
      </c>
      <c r="AU1640" s="165" t="s">
        <v>78</v>
      </c>
      <c r="AV1640" s="12" t="s">
        <v>78</v>
      </c>
      <c r="AW1640" s="12" t="s">
        <v>35</v>
      </c>
      <c r="AX1640" s="12" t="s">
        <v>71</v>
      </c>
      <c r="AY1640" s="165" t="s">
        <v>123</v>
      </c>
    </row>
    <row r="1641" spans="2:51" s="13" customFormat="1" ht="22.5" customHeight="1">
      <c r="B1641" s="171"/>
      <c r="D1641" s="155" t="s">
        <v>134</v>
      </c>
      <c r="E1641" s="172" t="s">
        <v>3</v>
      </c>
      <c r="F1641" s="173" t="s">
        <v>138</v>
      </c>
      <c r="H1641" s="174">
        <v>2</v>
      </c>
      <c r="L1641" s="164"/>
      <c r="M1641" s="168"/>
      <c r="N1641" s="169"/>
      <c r="O1641" s="169"/>
      <c r="P1641" s="169"/>
      <c r="Q1641" s="169"/>
      <c r="R1641" s="169"/>
      <c r="S1641" s="169"/>
      <c r="T1641" s="170"/>
      <c r="U1641" s="12"/>
      <c r="V1641" s="12"/>
      <c r="W1641" s="12"/>
      <c r="AT1641" s="172" t="s">
        <v>134</v>
      </c>
      <c r="AU1641" s="172" t="s">
        <v>78</v>
      </c>
      <c r="AV1641" s="13" t="s">
        <v>81</v>
      </c>
      <c r="AW1641" s="13" t="s">
        <v>35</v>
      </c>
      <c r="AX1641" s="13" t="s">
        <v>71</v>
      </c>
      <c r="AY1641" s="172" t="s">
        <v>123</v>
      </c>
    </row>
    <row r="1642" spans="2:51" s="14" customFormat="1" ht="22.5" customHeight="1">
      <c r="B1642" s="178"/>
      <c r="D1642" s="186" t="s">
        <v>134</v>
      </c>
      <c r="E1642" s="187" t="s">
        <v>3</v>
      </c>
      <c r="F1642" s="188" t="s">
        <v>139</v>
      </c>
      <c r="H1642" s="189">
        <v>2</v>
      </c>
      <c r="L1642" s="171"/>
      <c r="M1642" s="175"/>
      <c r="N1642" s="176"/>
      <c r="O1642" s="176"/>
      <c r="P1642" s="176"/>
      <c r="Q1642" s="176"/>
      <c r="R1642" s="176"/>
      <c r="S1642" s="176"/>
      <c r="T1642" s="177"/>
      <c r="U1642" s="13"/>
      <c r="V1642" s="13"/>
      <c r="W1642" s="13"/>
      <c r="AT1642" s="185" t="s">
        <v>134</v>
      </c>
      <c r="AU1642" s="185" t="s">
        <v>78</v>
      </c>
      <c r="AV1642" s="14" t="s">
        <v>130</v>
      </c>
      <c r="AW1642" s="14" t="s">
        <v>35</v>
      </c>
      <c r="AX1642" s="14" t="s">
        <v>20</v>
      </c>
      <c r="AY1642" s="185" t="s">
        <v>123</v>
      </c>
    </row>
    <row r="1643" spans="2:65" s="1" customFormat="1" ht="22.5" customHeight="1">
      <c r="B1643" s="143"/>
      <c r="C1643" s="144" t="s">
        <v>1007</v>
      </c>
      <c r="D1643" s="144" t="s">
        <v>125</v>
      </c>
      <c r="E1643" s="145" t="s">
        <v>1008</v>
      </c>
      <c r="F1643" s="146" t="s">
        <v>1009</v>
      </c>
      <c r="G1643" s="147" t="s">
        <v>143</v>
      </c>
      <c r="H1643" s="148">
        <v>2</v>
      </c>
      <c r="I1643" s="149"/>
      <c r="J1643" s="149"/>
      <c r="K1643" s="146" t="s">
        <v>129</v>
      </c>
      <c r="L1643" s="178"/>
      <c r="M1643" s="182"/>
      <c r="N1643" s="183"/>
      <c r="O1643" s="183"/>
      <c r="P1643" s="183"/>
      <c r="Q1643" s="183"/>
      <c r="R1643" s="183"/>
      <c r="S1643" s="183"/>
      <c r="T1643" s="184"/>
      <c r="U1643" s="14"/>
      <c r="V1643" s="14"/>
      <c r="W1643" s="14"/>
      <c r="AR1643" s="18" t="s">
        <v>306</v>
      </c>
      <c r="AT1643" s="18" t="s">
        <v>125</v>
      </c>
      <c r="AU1643" s="18" t="s">
        <v>78</v>
      </c>
      <c r="AY1643" s="18" t="s">
        <v>123</v>
      </c>
      <c r="BE1643" s="154">
        <f>IF(N1630="základní",J1643,0)</f>
        <v>0</v>
      </c>
      <c r="BF1643" s="154">
        <f>IF(N1630="snížená",J1643,0)</f>
        <v>0</v>
      </c>
      <c r="BG1643" s="154">
        <f>IF(N1630="zákl. přenesená",J1643,0)</f>
        <v>0</v>
      </c>
      <c r="BH1643" s="154">
        <f>IF(N1630="sníž. přenesená",J1643,0)</f>
        <v>0</v>
      </c>
      <c r="BI1643" s="154">
        <f>IF(N1630="nulová",J1643,0)</f>
        <v>0</v>
      </c>
      <c r="BJ1643" s="18" t="s">
        <v>20</v>
      </c>
      <c r="BK1643" s="154">
        <f>ROUND(I1643*H1643,2)</f>
        <v>0</v>
      </c>
      <c r="BL1643" s="18" t="s">
        <v>306</v>
      </c>
      <c r="BM1643" s="18" t="s">
        <v>1010</v>
      </c>
    </row>
    <row r="1644" spans="2:47" s="1" customFormat="1" ht="22.5" customHeight="1">
      <c r="B1644" s="32"/>
      <c r="D1644" s="155" t="s">
        <v>132</v>
      </c>
      <c r="F1644" s="156" t="s">
        <v>1011</v>
      </c>
      <c r="L1644" s="196"/>
      <c r="M1644" s="197" t="s">
        <v>3</v>
      </c>
      <c r="N1644" s="198" t="s">
        <v>42</v>
      </c>
      <c r="O1644" s="152">
        <v>0</v>
      </c>
      <c r="P1644" s="152">
        <f>O1644*H1657</f>
        <v>0</v>
      </c>
      <c r="Q1644" s="152">
        <v>0.0002</v>
      </c>
      <c r="R1644" s="152">
        <f>Q1644*H1657</f>
        <v>0.0002</v>
      </c>
      <c r="S1644" s="152">
        <v>0</v>
      </c>
      <c r="T1644" s="153">
        <f>S1644*H1657</f>
        <v>0</v>
      </c>
      <c r="AT1644" s="18" t="s">
        <v>132</v>
      </c>
      <c r="AU1644" s="18" t="s">
        <v>78</v>
      </c>
    </row>
    <row r="1645" spans="2:51" s="11" customFormat="1" ht="22.5" customHeight="1">
      <c r="B1645" s="157"/>
      <c r="D1645" s="155" t="s">
        <v>134</v>
      </c>
      <c r="E1645" s="158" t="s">
        <v>3</v>
      </c>
      <c r="F1645" s="159" t="s">
        <v>1012</v>
      </c>
      <c r="H1645" s="160" t="s">
        <v>3</v>
      </c>
      <c r="L1645" s="32"/>
      <c r="M1645" s="61"/>
      <c r="N1645" s="33"/>
      <c r="O1645" s="33"/>
      <c r="P1645" s="33"/>
      <c r="Q1645" s="33"/>
      <c r="R1645" s="33"/>
      <c r="S1645" s="33"/>
      <c r="T1645" s="62"/>
      <c r="U1645" s="1"/>
      <c r="V1645" s="1"/>
      <c r="W1645" s="1"/>
      <c r="AT1645" s="160" t="s">
        <v>134</v>
      </c>
      <c r="AU1645" s="160" t="s">
        <v>78</v>
      </c>
      <c r="AV1645" s="11" t="s">
        <v>20</v>
      </c>
      <c r="AW1645" s="11" t="s">
        <v>35</v>
      </c>
      <c r="AX1645" s="11" t="s">
        <v>71</v>
      </c>
      <c r="AY1645" s="160" t="s">
        <v>123</v>
      </c>
    </row>
    <row r="1646" spans="2:51" s="11" customFormat="1" ht="22.5" customHeight="1">
      <c r="B1646" s="157"/>
      <c r="D1646" s="155" t="s">
        <v>134</v>
      </c>
      <c r="E1646" s="158" t="s">
        <v>3</v>
      </c>
      <c r="F1646" s="159" t="s">
        <v>156</v>
      </c>
      <c r="H1646" s="160" t="s">
        <v>3</v>
      </c>
      <c r="L1646" s="157"/>
      <c r="M1646" s="161"/>
      <c r="N1646" s="162"/>
      <c r="O1646" s="162"/>
      <c r="P1646" s="162"/>
      <c r="Q1646" s="162"/>
      <c r="R1646" s="162"/>
      <c r="S1646" s="162"/>
      <c r="T1646" s="163"/>
      <c r="AT1646" s="160" t="s">
        <v>134</v>
      </c>
      <c r="AU1646" s="160" t="s">
        <v>78</v>
      </c>
      <c r="AV1646" s="11" t="s">
        <v>20</v>
      </c>
      <c r="AW1646" s="11" t="s">
        <v>35</v>
      </c>
      <c r="AX1646" s="11" t="s">
        <v>71</v>
      </c>
      <c r="AY1646" s="160" t="s">
        <v>123</v>
      </c>
    </row>
    <row r="1647" spans="2:51" s="11" customFormat="1" ht="22.5" customHeight="1">
      <c r="B1647" s="157"/>
      <c r="D1647" s="155" t="s">
        <v>134</v>
      </c>
      <c r="E1647" s="158" t="s">
        <v>3</v>
      </c>
      <c r="F1647" s="159" t="s">
        <v>1013</v>
      </c>
      <c r="H1647" s="160" t="s">
        <v>3</v>
      </c>
      <c r="L1647" s="164"/>
      <c r="M1647" s="168"/>
      <c r="N1647" s="169"/>
      <c r="O1647" s="169"/>
      <c r="P1647" s="169"/>
      <c r="Q1647" s="169"/>
      <c r="R1647" s="169"/>
      <c r="S1647" s="169"/>
      <c r="T1647" s="170"/>
      <c r="U1647" s="12"/>
      <c r="V1647" s="12"/>
      <c r="W1647" s="12"/>
      <c r="AT1647" s="160" t="s">
        <v>134</v>
      </c>
      <c r="AU1647" s="160" t="s">
        <v>78</v>
      </c>
      <c r="AV1647" s="11" t="s">
        <v>20</v>
      </c>
      <c r="AW1647" s="11" t="s">
        <v>35</v>
      </c>
      <c r="AX1647" s="11" t="s">
        <v>71</v>
      </c>
      <c r="AY1647" s="160" t="s">
        <v>123</v>
      </c>
    </row>
    <row r="1648" spans="2:51" s="12" customFormat="1" ht="22.5" customHeight="1">
      <c r="B1648" s="164"/>
      <c r="D1648" s="155" t="s">
        <v>134</v>
      </c>
      <c r="E1648" s="165" t="s">
        <v>3</v>
      </c>
      <c r="F1648" s="166" t="s">
        <v>771</v>
      </c>
      <c r="H1648" s="167">
        <v>2</v>
      </c>
      <c r="L1648" s="171"/>
      <c r="M1648" s="175"/>
      <c r="N1648" s="176"/>
      <c r="O1648" s="176"/>
      <c r="P1648" s="176"/>
      <c r="Q1648" s="176"/>
      <c r="R1648" s="176"/>
      <c r="S1648" s="176"/>
      <c r="T1648" s="177"/>
      <c r="U1648" s="13"/>
      <c r="V1648" s="13"/>
      <c r="W1648" s="13"/>
      <c r="AT1648" s="165" t="s">
        <v>134</v>
      </c>
      <c r="AU1648" s="165" t="s">
        <v>78</v>
      </c>
      <c r="AV1648" s="12" t="s">
        <v>78</v>
      </c>
      <c r="AW1648" s="12" t="s">
        <v>35</v>
      </c>
      <c r="AX1648" s="12" t="s">
        <v>71</v>
      </c>
      <c r="AY1648" s="165" t="s">
        <v>123</v>
      </c>
    </row>
    <row r="1649" spans="2:51" s="13" customFormat="1" ht="22.5" customHeight="1">
      <c r="B1649" s="171"/>
      <c r="D1649" s="155" t="s">
        <v>134</v>
      </c>
      <c r="E1649" s="172" t="s">
        <v>3</v>
      </c>
      <c r="F1649" s="173" t="s">
        <v>138</v>
      </c>
      <c r="H1649" s="174">
        <v>2</v>
      </c>
      <c r="L1649" s="178"/>
      <c r="M1649" s="182"/>
      <c r="N1649" s="183"/>
      <c r="O1649" s="183"/>
      <c r="P1649" s="183"/>
      <c r="Q1649" s="183"/>
      <c r="R1649" s="183"/>
      <c r="S1649" s="183"/>
      <c r="T1649" s="184"/>
      <c r="U1649" s="14"/>
      <c r="V1649" s="14"/>
      <c r="W1649" s="14"/>
      <c r="AT1649" s="172" t="s">
        <v>134</v>
      </c>
      <c r="AU1649" s="172" t="s">
        <v>78</v>
      </c>
      <c r="AV1649" s="13" t="s">
        <v>81</v>
      </c>
      <c r="AW1649" s="13" t="s">
        <v>35</v>
      </c>
      <c r="AX1649" s="13" t="s">
        <v>71</v>
      </c>
      <c r="AY1649" s="172" t="s">
        <v>123</v>
      </c>
    </row>
    <row r="1650" spans="2:51" s="14" customFormat="1" ht="22.5" customHeight="1">
      <c r="B1650" s="178"/>
      <c r="D1650" s="186" t="s">
        <v>134</v>
      </c>
      <c r="E1650" s="187" t="s">
        <v>3</v>
      </c>
      <c r="F1650" s="188" t="s">
        <v>139</v>
      </c>
      <c r="H1650" s="189">
        <v>2</v>
      </c>
      <c r="L1650" s="32"/>
      <c r="M1650" s="150" t="s">
        <v>3</v>
      </c>
      <c r="N1650" s="151" t="s">
        <v>42</v>
      </c>
      <c r="O1650" s="152">
        <v>0.075</v>
      </c>
      <c r="P1650" s="152">
        <f>O1650*H1663</f>
        <v>38.62125</v>
      </c>
      <c r="Q1650" s="152">
        <v>5E-05</v>
      </c>
      <c r="R1650" s="152">
        <f>Q1650*H1663</f>
        <v>0.025747500000000003</v>
      </c>
      <c r="S1650" s="152">
        <v>0</v>
      </c>
      <c r="T1650" s="153">
        <f>S1650*H1663</f>
        <v>0</v>
      </c>
      <c r="U1650" s="1"/>
      <c r="V1650" s="1"/>
      <c r="W1650" s="1"/>
      <c r="AT1650" s="185" t="s">
        <v>134</v>
      </c>
      <c r="AU1650" s="185" t="s">
        <v>78</v>
      </c>
      <c r="AV1650" s="14" t="s">
        <v>130</v>
      </c>
      <c r="AW1650" s="14" t="s">
        <v>35</v>
      </c>
      <c r="AX1650" s="14" t="s">
        <v>20</v>
      </c>
      <c r="AY1650" s="185" t="s">
        <v>123</v>
      </c>
    </row>
    <row r="1651" spans="2:65" s="1" customFormat="1" ht="22.5" customHeight="1">
      <c r="B1651" s="143"/>
      <c r="C1651" s="190" t="s">
        <v>1014</v>
      </c>
      <c r="D1651" s="190" t="s">
        <v>220</v>
      </c>
      <c r="E1651" s="191" t="s">
        <v>1015</v>
      </c>
      <c r="F1651" s="192" t="s">
        <v>1016</v>
      </c>
      <c r="G1651" s="193" t="s">
        <v>143</v>
      </c>
      <c r="H1651" s="194">
        <v>1</v>
      </c>
      <c r="I1651" s="195"/>
      <c r="J1651" s="195"/>
      <c r="K1651" s="192" t="s">
        <v>129</v>
      </c>
      <c r="L1651" s="32"/>
      <c r="M1651" s="61"/>
      <c r="N1651" s="33"/>
      <c r="O1651" s="33"/>
      <c r="P1651" s="33"/>
      <c r="Q1651" s="33"/>
      <c r="R1651" s="33"/>
      <c r="S1651" s="33"/>
      <c r="T1651" s="62"/>
      <c r="AR1651" s="18" t="s">
        <v>445</v>
      </c>
      <c r="AT1651" s="18" t="s">
        <v>220</v>
      </c>
      <c r="AU1651" s="18" t="s">
        <v>78</v>
      </c>
      <c r="AY1651" s="18" t="s">
        <v>123</v>
      </c>
      <c r="BE1651" s="154">
        <f>IF(N1638="základní",J1651,0)</f>
        <v>0</v>
      </c>
      <c r="BF1651" s="154">
        <f>IF(N1638="snížená",J1651,0)</f>
        <v>0</v>
      </c>
      <c r="BG1651" s="154">
        <f>IF(N1638="zákl. přenesená",J1651,0)</f>
        <v>0</v>
      </c>
      <c r="BH1651" s="154">
        <f>IF(N1638="sníž. přenesená",J1651,0)</f>
        <v>0</v>
      </c>
      <c r="BI1651" s="154">
        <f>IF(N1638="nulová",J1651,0)</f>
        <v>0</v>
      </c>
      <c r="BJ1651" s="18" t="s">
        <v>20</v>
      </c>
      <c r="BK1651" s="154">
        <f>ROUND(I1651*H1651,2)</f>
        <v>0</v>
      </c>
      <c r="BL1651" s="18" t="s">
        <v>306</v>
      </c>
      <c r="BM1651" s="18" t="s">
        <v>1017</v>
      </c>
    </row>
    <row r="1652" spans="2:47" s="1" customFormat="1" ht="30" customHeight="1">
      <c r="B1652" s="32"/>
      <c r="D1652" s="155" t="s">
        <v>132</v>
      </c>
      <c r="F1652" s="156" t="s">
        <v>1018</v>
      </c>
      <c r="L1652" s="157"/>
      <c r="M1652" s="161"/>
      <c r="N1652" s="162"/>
      <c r="O1652" s="162"/>
      <c r="P1652" s="162"/>
      <c r="Q1652" s="162"/>
      <c r="R1652" s="162"/>
      <c r="S1652" s="162"/>
      <c r="T1652" s="163"/>
      <c r="U1652" s="11"/>
      <c r="V1652" s="11"/>
      <c r="W1652" s="11"/>
      <c r="AT1652" s="18" t="s">
        <v>132</v>
      </c>
      <c r="AU1652" s="18" t="s">
        <v>78</v>
      </c>
    </row>
    <row r="1653" spans="2:51" s="11" customFormat="1" ht="22.5" customHeight="1">
      <c r="B1653" s="157"/>
      <c r="D1653" s="155" t="s">
        <v>134</v>
      </c>
      <c r="E1653" s="158" t="s">
        <v>3</v>
      </c>
      <c r="F1653" s="159" t="s">
        <v>855</v>
      </c>
      <c r="H1653" s="160" t="s">
        <v>3</v>
      </c>
      <c r="L1653" s="157"/>
      <c r="M1653" s="161"/>
      <c r="N1653" s="162"/>
      <c r="O1653" s="162"/>
      <c r="P1653" s="162"/>
      <c r="Q1653" s="162"/>
      <c r="R1653" s="162"/>
      <c r="S1653" s="162"/>
      <c r="T1653" s="163"/>
      <c r="AT1653" s="160" t="s">
        <v>134</v>
      </c>
      <c r="AU1653" s="160" t="s">
        <v>78</v>
      </c>
      <c r="AV1653" s="11" t="s">
        <v>20</v>
      </c>
      <c r="AW1653" s="11" t="s">
        <v>35</v>
      </c>
      <c r="AX1653" s="11" t="s">
        <v>71</v>
      </c>
      <c r="AY1653" s="160" t="s">
        <v>123</v>
      </c>
    </row>
    <row r="1654" spans="2:51" s="12" customFormat="1" ht="22.5" customHeight="1">
      <c r="B1654" s="164"/>
      <c r="D1654" s="155" t="s">
        <v>134</v>
      </c>
      <c r="E1654" s="165" t="s">
        <v>3</v>
      </c>
      <c r="F1654" s="166" t="s">
        <v>20</v>
      </c>
      <c r="H1654" s="167">
        <v>1</v>
      </c>
      <c r="L1654" s="157"/>
      <c r="M1654" s="161"/>
      <c r="N1654" s="162"/>
      <c r="O1654" s="162"/>
      <c r="P1654" s="162"/>
      <c r="Q1654" s="162"/>
      <c r="R1654" s="162"/>
      <c r="S1654" s="162"/>
      <c r="T1654" s="163"/>
      <c r="U1654" s="11"/>
      <c r="V1654" s="11"/>
      <c r="W1654" s="11"/>
      <c r="AT1654" s="165" t="s">
        <v>134</v>
      </c>
      <c r="AU1654" s="165" t="s">
        <v>78</v>
      </c>
      <c r="AV1654" s="12" t="s">
        <v>78</v>
      </c>
      <c r="AW1654" s="12" t="s">
        <v>35</v>
      </c>
      <c r="AX1654" s="12" t="s">
        <v>71</v>
      </c>
      <c r="AY1654" s="165" t="s">
        <v>123</v>
      </c>
    </row>
    <row r="1655" spans="2:51" s="13" customFormat="1" ht="22.5" customHeight="1">
      <c r="B1655" s="171"/>
      <c r="D1655" s="155" t="s">
        <v>134</v>
      </c>
      <c r="E1655" s="172" t="s">
        <v>3</v>
      </c>
      <c r="F1655" s="173" t="s">
        <v>138</v>
      </c>
      <c r="H1655" s="174">
        <v>1</v>
      </c>
      <c r="L1655" s="164"/>
      <c r="M1655" s="168"/>
      <c r="N1655" s="169"/>
      <c r="O1655" s="169"/>
      <c r="P1655" s="169"/>
      <c r="Q1655" s="169"/>
      <c r="R1655" s="169"/>
      <c r="S1655" s="169"/>
      <c r="T1655" s="170"/>
      <c r="U1655" s="12"/>
      <c r="V1655" s="12"/>
      <c r="W1655" s="12"/>
      <c r="AT1655" s="172" t="s">
        <v>134</v>
      </c>
      <c r="AU1655" s="172" t="s">
        <v>78</v>
      </c>
      <c r="AV1655" s="13" t="s">
        <v>81</v>
      </c>
      <c r="AW1655" s="13" t="s">
        <v>35</v>
      </c>
      <c r="AX1655" s="13" t="s">
        <v>71</v>
      </c>
      <c r="AY1655" s="172" t="s">
        <v>123</v>
      </c>
    </row>
    <row r="1656" spans="2:51" s="14" customFormat="1" ht="22.5" customHeight="1">
      <c r="B1656" s="178"/>
      <c r="D1656" s="186" t="s">
        <v>134</v>
      </c>
      <c r="E1656" s="187" t="s">
        <v>3</v>
      </c>
      <c r="F1656" s="188" t="s">
        <v>139</v>
      </c>
      <c r="H1656" s="189">
        <v>1</v>
      </c>
      <c r="L1656" s="157"/>
      <c r="M1656" s="161"/>
      <c r="N1656" s="162"/>
      <c r="O1656" s="162"/>
      <c r="P1656" s="162"/>
      <c r="Q1656" s="162"/>
      <c r="R1656" s="162"/>
      <c r="S1656" s="162"/>
      <c r="T1656" s="163"/>
      <c r="U1656" s="11"/>
      <c r="V1656" s="11"/>
      <c r="W1656" s="11"/>
      <c r="AT1656" s="185" t="s">
        <v>134</v>
      </c>
      <c r="AU1656" s="185" t="s">
        <v>78</v>
      </c>
      <c r="AV1656" s="14" t="s">
        <v>130</v>
      </c>
      <c r="AW1656" s="14" t="s">
        <v>35</v>
      </c>
      <c r="AX1656" s="14" t="s">
        <v>20</v>
      </c>
      <c r="AY1656" s="185" t="s">
        <v>123</v>
      </c>
    </row>
    <row r="1657" spans="2:65" s="1" customFormat="1" ht="22.5" customHeight="1">
      <c r="B1657" s="143"/>
      <c r="C1657" s="190" t="s">
        <v>1019</v>
      </c>
      <c r="D1657" s="190" t="s">
        <v>220</v>
      </c>
      <c r="E1657" s="191" t="s">
        <v>1020</v>
      </c>
      <c r="F1657" s="192" t="s">
        <v>1021</v>
      </c>
      <c r="G1657" s="193" t="s">
        <v>143</v>
      </c>
      <c r="H1657" s="194">
        <v>1</v>
      </c>
      <c r="I1657" s="195"/>
      <c r="J1657" s="195"/>
      <c r="K1657" s="192" t="s">
        <v>3</v>
      </c>
      <c r="L1657" s="164"/>
      <c r="M1657" s="168"/>
      <c r="N1657" s="169"/>
      <c r="O1657" s="169"/>
      <c r="P1657" s="169"/>
      <c r="Q1657" s="169"/>
      <c r="R1657" s="169"/>
      <c r="S1657" s="169"/>
      <c r="T1657" s="170"/>
      <c r="U1657" s="12"/>
      <c r="V1657" s="12"/>
      <c r="W1657" s="12"/>
      <c r="AR1657" s="18" t="s">
        <v>445</v>
      </c>
      <c r="AT1657" s="18" t="s">
        <v>220</v>
      </c>
      <c r="AU1657" s="18" t="s">
        <v>78</v>
      </c>
      <c r="AY1657" s="18" t="s">
        <v>123</v>
      </c>
      <c r="BE1657" s="154">
        <f>IF(N1644="základní",J1657,0)</f>
        <v>0</v>
      </c>
      <c r="BF1657" s="154">
        <f>IF(N1644="snížená",J1657,0)</f>
        <v>0</v>
      </c>
      <c r="BG1657" s="154">
        <f>IF(N1644="zákl. přenesená",J1657,0)</f>
        <v>0</v>
      </c>
      <c r="BH1657" s="154">
        <f>IF(N1644="sníž. přenesená",J1657,0)</f>
        <v>0</v>
      </c>
      <c r="BI1657" s="154">
        <f>IF(N1644="nulová",J1657,0)</f>
        <v>0</v>
      </c>
      <c r="BJ1657" s="18" t="s">
        <v>20</v>
      </c>
      <c r="BK1657" s="154">
        <f>ROUND(I1657*H1657,2)</f>
        <v>0</v>
      </c>
      <c r="BL1657" s="18" t="s">
        <v>306</v>
      </c>
      <c r="BM1657" s="18" t="s">
        <v>1022</v>
      </c>
    </row>
    <row r="1658" spans="2:47" s="1" customFormat="1" ht="30" customHeight="1">
      <c r="B1658" s="32"/>
      <c r="D1658" s="155" t="s">
        <v>132</v>
      </c>
      <c r="F1658" s="156" t="s">
        <v>1018</v>
      </c>
      <c r="L1658" s="157"/>
      <c r="M1658" s="161"/>
      <c r="N1658" s="162"/>
      <c r="O1658" s="162"/>
      <c r="P1658" s="162"/>
      <c r="Q1658" s="162"/>
      <c r="R1658" s="162"/>
      <c r="S1658" s="162"/>
      <c r="T1658" s="163"/>
      <c r="U1658" s="11"/>
      <c r="V1658" s="11"/>
      <c r="W1658" s="11"/>
      <c r="AT1658" s="18" t="s">
        <v>132</v>
      </c>
      <c r="AU1658" s="18" t="s">
        <v>78</v>
      </c>
    </row>
    <row r="1659" spans="2:51" s="11" customFormat="1" ht="22.5" customHeight="1">
      <c r="B1659" s="157"/>
      <c r="D1659" s="155" t="s">
        <v>134</v>
      </c>
      <c r="E1659" s="158" t="s">
        <v>3</v>
      </c>
      <c r="F1659" s="159" t="s">
        <v>855</v>
      </c>
      <c r="H1659" s="160" t="s">
        <v>3</v>
      </c>
      <c r="L1659" s="164"/>
      <c r="M1659" s="168"/>
      <c r="N1659" s="169"/>
      <c r="O1659" s="169"/>
      <c r="P1659" s="169"/>
      <c r="Q1659" s="169"/>
      <c r="R1659" s="169"/>
      <c r="S1659" s="169"/>
      <c r="T1659" s="170"/>
      <c r="U1659" s="12"/>
      <c r="V1659" s="12"/>
      <c r="W1659" s="12"/>
      <c r="AT1659" s="160" t="s">
        <v>134</v>
      </c>
      <c r="AU1659" s="160" t="s">
        <v>78</v>
      </c>
      <c r="AV1659" s="11" t="s">
        <v>20</v>
      </c>
      <c r="AW1659" s="11" t="s">
        <v>35</v>
      </c>
      <c r="AX1659" s="11" t="s">
        <v>71</v>
      </c>
      <c r="AY1659" s="160" t="s">
        <v>123</v>
      </c>
    </row>
    <row r="1660" spans="2:51" s="12" customFormat="1" ht="22.5" customHeight="1">
      <c r="B1660" s="164"/>
      <c r="D1660" s="155" t="s">
        <v>134</v>
      </c>
      <c r="E1660" s="165" t="s">
        <v>3</v>
      </c>
      <c r="F1660" s="166" t="s">
        <v>20</v>
      </c>
      <c r="H1660" s="167">
        <v>1</v>
      </c>
      <c r="L1660" s="171"/>
      <c r="M1660" s="175"/>
      <c r="N1660" s="176"/>
      <c r="O1660" s="176"/>
      <c r="P1660" s="176"/>
      <c r="Q1660" s="176"/>
      <c r="R1660" s="176"/>
      <c r="S1660" s="176"/>
      <c r="T1660" s="177"/>
      <c r="U1660" s="13"/>
      <c r="V1660" s="13"/>
      <c r="W1660" s="13"/>
      <c r="AT1660" s="165" t="s">
        <v>134</v>
      </c>
      <c r="AU1660" s="165" t="s">
        <v>78</v>
      </c>
      <c r="AV1660" s="12" t="s">
        <v>78</v>
      </c>
      <c r="AW1660" s="12" t="s">
        <v>35</v>
      </c>
      <c r="AX1660" s="12" t="s">
        <v>71</v>
      </c>
      <c r="AY1660" s="165" t="s">
        <v>123</v>
      </c>
    </row>
    <row r="1661" spans="2:51" s="13" customFormat="1" ht="22.5" customHeight="1">
      <c r="B1661" s="171"/>
      <c r="D1661" s="155" t="s">
        <v>134</v>
      </c>
      <c r="E1661" s="172" t="s">
        <v>3</v>
      </c>
      <c r="F1661" s="173" t="s">
        <v>138</v>
      </c>
      <c r="H1661" s="174">
        <v>1</v>
      </c>
      <c r="L1661" s="178"/>
      <c r="M1661" s="182"/>
      <c r="N1661" s="183"/>
      <c r="O1661" s="183"/>
      <c r="P1661" s="183"/>
      <c r="Q1661" s="183"/>
      <c r="R1661" s="183"/>
      <c r="S1661" s="183"/>
      <c r="T1661" s="184"/>
      <c r="U1661" s="14"/>
      <c r="V1661" s="14"/>
      <c r="W1661" s="14"/>
      <c r="AT1661" s="172" t="s">
        <v>134</v>
      </c>
      <c r="AU1661" s="172" t="s">
        <v>78</v>
      </c>
      <c r="AV1661" s="13" t="s">
        <v>81</v>
      </c>
      <c r="AW1661" s="13" t="s">
        <v>35</v>
      </c>
      <c r="AX1661" s="13" t="s">
        <v>71</v>
      </c>
      <c r="AY1661" s="172" t="s">
        <v>123</v>
      </c>
    </row>
    <row r="1662" spans="2:51" s="14" customFormat="1" ht="22.5" customHeight="1">
      <c r="B1662" s="178"/>
      <c r="D1662" s="186" t="s">
        <v>134</v>
      </c>
      <c r="E1662" s="187" t="s">
        <v>3</v>
      </c>
      <c r="F1662" s="188" t="s">
        <v>139</v>
      </c>
      <c r="H1662" s="189">
        <v>1</v>
      </c>
      <c r="L1662" s="196"/>
      <c r="M1662" s="197" t="s">
        <v>3</v>
      </c>
      <c r="N1662" s="198" t="s">
        <v>42</v>
      </c>
      <c r="O1662" s="152">
        <v>0</v>
      </c>
      <c r="P1662" s="152">
        <f>O1662*H1675</f>
        <v>0</v>
      </c>
      <c r="Q1662" s="152">
        <v>1</v>
      </c>
      <c r="R1662" s="152">
        <f>Q1662*H1675</f>
        <v>0.393</v>
      </c>
      <c r="S1662" s="152">
        <v>0</v>
      </c>
      <c r="T1662" s="153">
        <f>S1662*H1675</f>
        <v>0</v>
      </c>
      <c r="U1662" s="1"/>
      <c r="V1662" s="1"/>
      <c r="W1662" s="1"/>
      <c r="AT1662" s="185" t="s">
        <v>134</v>
      </c>
      <c r="AU1662" s="185" t="s">
        <v>78</v>
      </c>
      <c r="AV1662" s="14" t="s">
        <v>130</v>
      </c>
      <c r="AW1662" s="14" t="s">
        <v>35</v>
      </c>
      <c r="AX1662" s="14" t="s">
        <v>20</v>
      </c>
      <c r="AY1662" s="185" t="s">
        <v>123</v>
      </c>
    </row>
    <row r="1663" spans="2:65" s="1" customFormat="1" ht="22.5" customHeight="1">
      <c r="B1663" s="143"/>
      <c r="C1663" s="144" t="s">
        <v>1023</v>
      </c>
      <c r="D1663" s="144" t="s">
        <v>125</v>
      </c>
      <c r="E1663" s="145" t="s">
        <v>1024</v>
      </c>
      <c r="F1663" s="146" t="s">
        <v>1025</v>
      </c>
      <c r="G1663" s="147" t="s">
        <v>1026</v>
      </c>
      <c r="H1663" s="148">
        <v>514.95</v>
      </c>
      <c r="I1663" s="149"/>
      <c r="J1663" s="149"/>
      <c r="K1663" s="146" t="s">
        <v>129</v>
      </c>
      <c r="L1663" s="32"/>
      <c r="M1663" s="61"/>
      <c r="N1663" s="33"/>
      <c r="O1663" s="33"/>
      <c r="P1663" s="33"/>
      <c r="Q1663" s="33"/>
      <c r="R1663" s="33"/>
      <c r="S1663" s="33"/>
      <c r="T1663" s="62"/>
      <c r="AR1663" s="18" t="s">
        <v>306</v>
      </c>
      <c r="AT1663" s="18" t="s">
        <v>125</v>
      </c>
      <c r="AU1663" s="18" t="s">
        <v>78</v>
      </c>
      <c r="AY1663" s="18" t="s">
        <v>123</v>
      </c>
      <c r="BE1663" s="154">
        <f>IF(N1650="základní",J1663,0)</f>
        <v>0</v>
      </c>
      <c r="BF1663" s="154">
        <f>IF(N1650="snížená",J1663,0)</f>
        <v>0</v>
      </c>
      <c r="BG1663" s="154">
        <f>IF(N1650="zákl. přenesená",J1663,0)</f>
        <v>0</v>
      </c>
      <c r="BH1663" s="154">
        <f>IF(N1650="sníž. přenesená",J1663,0)</f>
        <v>0</v>
      </c>
      <c r="BI1663" s="154">
        <f>IF(N1650="nulová",J1663,0)</f>
        <v>0</v>
      </c>
      <c r="BJ1663" s="18" t="s">
        <v>20</v>
      </c>
      <c r="BK1663" s="154">
        <f>ROUND(I1663*H1663,2)</f>
        <v>0</v>
      </c>
      <c r="BL1663" s="18" t="s">
        <v>306</v>
      </c>
      <c r="BM1663" s="18" t="s">
        <v>1027</v>
      </c>
    </row>
    <row r="1664" spans="2:47" s="1" customFormat="1" ht="22.5" customHeight="1">
      <c r="B1664" s="32"/>
      <c r="D1664" s="155" t="s">
        <v>132</v>
      </c>
      <c r="F1664" s="156" t="s">
        <v>1028</v>
      </c>
      <c r="L1664" s="32"/>
      <c r="M1664" s="61"/>
      <c r="N1664" s="33"/>
      <c r="O1664" s="33"/>
      <c r="P1664" s="33"/>
      <c r="Q1664" s="33"/>
      <c r="R1664" s="33"/>
      <c r="S1664" s="33"/>
      <c r="T1664" s="62"/>
      <c r="AT1664" s="18" t="s">
        <v>132</v>
      </c>
      <c r="AU1664" s="18" t="s">
        <v>78</v>
      </c>
    </row>
    <row r="1665" spans="2:51" s="11" customFormat="1" ht="22.5" customHeight="1">
      <c r="B1665" s="157"/>
      <c r="D1665" s="155" t="s">
        <v>134</v>
      </c>
      <c r="E1665" s="158" t="s">
        <v>3</v>
      </c>
      <c r="F1665" s="159" t="s">
        <v>1029</v>
      </c>
      <c r="H1665" s="160" t="s">
        <v>3</v>
      </c>
      <c r="L1665" s="157"/>
      <c r="M1665" s="161"/>
      <c r="N1665" s="162"/>
      <c r="O1665" s="162"/>
      <c r="P1665" s="162"/>
      <c r="Q1665" s="162"/>
      <c r="R1665" s="162"/>
      <c r="S1665" s="162"/>
      <c r="T1665" s="163"/>
      <c r="AT1665" s="160" t="s">
        <v>134</v>
      </c>
      <c r="AU1665" s="160" t="s">
        <v>78</v>
      </c>
      <c r="AV1665" s="11" t="s">
        <v>20</v>
      </c>
      <c r="AW1665" s="11" t="s">
        <v>35</v>
      </c>
      <c r="AX1665" s="11" t="s">
        <v>71</v>
      </c>
      <c r="AY1665" s="160" t="s">
        <v>123</v>
      </c>
    </row>
    <row r="1666" spans="2:51" s="11" customFormat="1" ht="22.5" customHeight="1">
      <c r="B1666" s="157"/>
      <c r="D1666" s="155" t="s">
        <v>134</v>
      </c>
      <c r="E1666" s="158" t="s">
        <v>3</v>
      </c>
      <c r="F1666" s="159" t="s">
        <v>136</v>
      </c>
      <c r="H1666" s="160" t="s">
        <v>3</v>
      </c>
      <c r="L1666" s="164"/>
      <c r="M1666" s="168"/>
      <c r="N1666" s="169"/>
      <c r="O1666" s="169"/>
      <c r="P1666" s="169"/>
      <c r="Q1666" s="169"/>
      <c r="R1666" s="169"/>
      <c r="S1666" s="169"/>
      <c r="T1666" s="170"/>
      <c r="U1666" s="12"/>
      <c r="V1666" s="12"/>
      <c r="W1666" s="12"/>
      <c r="AT1666" s="160" t="s">
        <v>134</v>
      </c>
      <c r="AU1666" s="160" t="s">
        <v>78</v>
      </c>
      <c r="AV1666" s="11" t="s">
        <v>20</v>
      </c>
      <c r="AW1666" s="11" t="s">
        <v>35</v>
      </c>
      <c r="AX1666" s="11" t="s">
        <v>71</v>
      </c>
      <c r="AY1666" s="160" t="s">
        <v>123</v>
      </c>
    </row>
    <row r="1667" spans="2:51" s="11" customFormat="1" ht="22.5" customHeight="1">
      <c r="B1667" s="157"/>
      <c r="D1667" s="155" t="s">
        <v>134</v>
      </c>
      <c r="E1667" s="158" t="s">
        <v>3</v>
      </c>
      <c r="F1667" s="159" t="s">
        <v>1030</v>
      </c>
      <c r="H1667" s="160" t="s">
        <v>3</v>
      </c>
      <c r="L1667" s="171"/>
      <c r="M1667" s="175"/>
      <c r="N1667" s="176"/>
      <c r="O1667" s="176"/>
      <c r="P1667" s="176"/>
      <c r="Q1667" s="176"/>
      <c r="R1667" s="176"/>
      <c r="S1667" s="176"/>
      <c r="T1667" s="177"/>
      <c r="U1667" s="13"/>
      <c r="V1667" s="13"/>
      <c r="W1667" s="13"/>
      <c r="AT1667" s="160" t="s">
        <v>134</v>
      </c>
      <c r="AU1667" s="160" t="s">
        <v>78</v>
      </c>
      <c r="AV1667" s="11" t="s">
        <v>20</v>
      </c>
      <c r="AW1667" s="11" t="s">
        <v>35</v>
      </c>
      <c r="AX1667" s="11" t="s">
        <v>71</v>
      </c>
      <c r="AY1667" s="160" t="s">
        <v>123</v>
      </c>
    </row>
    <row r="1668" spans="2:51" s="12" customFormat="1" ht="22.5" customHeight="1">
      <c r="B1668" s="164"/>
      <c r="D1668" s="155" t="s">
        <v>134</v>
      </c>
      <c r="E1668" s="165" t="s">
        <v>3</v>
      </c>
      <c r="F1668" s="166" t="s">
        <v>1031</v>
      </c>
      <c r="H1668" s="167">
        <v>393.28</v>
      </c>
      <c r="L1668" s="178"/>
      <c r="M1668" s="182"/>
      <c r="N1668" s="183"/>
      <c r="O1668" s="183"/>
      <c r="P1668" s="183"/>
      <c r="Q1668" s="183"/>
      <c r="R1668" s="183"/>
      <c r="S1668" s="183"/>
      <c r="T1668" s="184"/>
      <c r="U1668" s="14"/>
      <c r="V1668" s="14"/>
      <c r="W1668" s="14"/>
      <c r="AT1668" s="165" t="s">
        <v>134</v>
      </c>
      <c r="AU1668" s="165" t="s">
        <v>78</v>
      </c>
      <c r="AV1668" s="12" t="s">
        <v>78</v>
      </c>
      <c r="AW1668" s="12" t="s">
        <v>35</v>
      </c>
      <c r="AX1668" s="12" t="s">
        <v>71</v>
      </c>
      <c r="AY1668" s="165" t="s">
        <v>123</v>
      </c>
    </row>
    <row r="1669" spans="2:51" s="11" customFormat="1" ht="22.5" customHeight="1">
      <c r="B1669" s="157"/>
      <c r="D1669" s="155" t="s">
        <v>134</v>
      </c>
      <c r="E1669" s="158" t="s">
        <v>3</v>
      </c>
      <c r="F1669" s="159" t="s">
        <v>1032</v>
      </c>
      <c r="H1669" s="160" t="s">
        <v>3</v>
      </c>
      <c r="L1669" s="196"/>
      <c r="M1669" s="197" t="s">
        <v>3</v>
      </c>
      <c r="N1669" s="198" t="s">
        <v>42</v>
      </c>
      <c r="O1669" s="152">
        <v>0</v>
      </c>
      <c r="P1669" s="152">
        <f>O1669*H1682</f>
        <v>0</v>
      </c>
      <c r="Q1669" s="152">
        <v>1</v>
      </c>
      <c r="R1669" s="152">
        <f>Q1669*H1682</f>
        <v>0.417</v>
      </c>
      <c r="S1669" s="152">
        <v>0</v>
      </c>
      <c r="T1669" s="153">
        <f>S1669*H1682</f>
        <v>0</v>
      </c>
      <c r="U1669" s="1"/>
      <c r="V1669" s="1"/>
      <c r="W1669" s="1"/>
      <c r="AT1669" s="160" t="s">
        <v>134</v>
      </c>
      <c r="AU1669" s="160" t="s">
        <v>78</v>
      </c>
      <c r="AV1669" s="11" t="s">
        <v>20</v>
      </c>
      <c r="AW1669" s="11" t="s">
        <v>35</v>
      </c>
      <c r="AX1669" s="11" t="s">
        <v>71</v>
      </c>
      <c r="AY1669" s="160" t="s">
        <v>123</v>
      </c>
    </row>
    <row r="1670" spans="2:51" s="12" customFormat="1" ht="22.5" customHeight="1">
      <c r="B1670" s="164"/>
      <c r="D1670" s="155" t="s">
        <v>134</v>
      </c>
      <c r="E1670" s="165" t="s">
        <v>3</v>
      </c>
      <c r="F1670" s="166" t="s">
        <v>1033</v>
      </c>
      <c r="H1670" s="167">
        <v>41.67</v>
      </c>
      <c r="L1670" s="32"/>
      <c r="M1670" s="61"/>
      <c r="N1670" s="33"/>
      <c r="O1670" s="33"/>
      <c r="P1670" s="33"/>
      <c r="Q1670" s="33"/>
      <c r="R1670" s="33"/>
      <c r="S1670" s="33"/>
      <c r="T1670" s="62"/>
      <c r="U1670" s="1"/>
      <c r="V1670" s="1"/>
      <c r="W1670" s="1"/>
      <c r="AT1670" s="165" t="s">
        <v>134</v>
      </c>
      <c r="AU1670" s="165" t="s">
        <v>78</v>
      </c>
      <c r="AV1670" s="12" t="s">
        <v>78</v>
      </c>
      <c r="AW1670" s="12" t="s">
        <v>35</v>
      </c>
      <c r="AX1670" s="12" t="s">
        <v>71</v>
      </c>
      <c r="AY1670" s="165" t="s">
        <v>123</v>
      </c>
    </row>
    <row r="1671" spans="2:51" s="11" customFormat="1" ht="22.5" customHeight="1">
      <c r="B1671" s="157"/>
      <c r="D1671" s="155" t="s">
        <v>134</v>
      </c>
      <c r="E1671" s="158" t="s">
        <v>3</v>
      </c>
      <c r="F1671" s="159" t="s">
        <v>1034</v>
      </c>
      <c r="H1671" s="160" t="s">
        <v>3</v>
      </c>
      <c r="L1671" s="32"/>
      <c r="M1671" s="61"/>
      <c r="N1671" s="33"/>
      <c r="O1671" s="33"/>
      <c r="P1671" s="33"/>
      <c r="Q1671" s="33"/>
      <c r="R1671" s="33"/>
      <c r="S1671" s="33"/>
      <c r="T1671" s="62"/>
      <c r="U1671" s="1"/>
      <c r="V1671" s="1"/>
      <c r="W1671" s="1"/>
      <c r="AT1671" s="160" t="s">
        <v>134</v>
      </c>
      <c r="AU1671" s="160" t="s">
        <v>78</v>
      </c>
      <c r="AV1671" s="11" t="s">
        <v>20</v>
      </c>
      <c r="AW1671" s="11" t="s">
        <v>35</v>
      </c>
      <c r="AX1671" s="11" t="s">
        <v>71</v>
      </c>
      <c r="AY1671" s="160" t="s">
        <v>123</v>
      </c>
    </row>
    <row r="1672" spans="2:51" s="12" customFormat="1" ht="22.5" customHeight="1">
      <c r="B1672" s="164"/>
      <c r="D1672" s="155" t="s">
        <v>134</v>
      </c>
      <c r="E1672" s="165" t="s">
        <v>3</v>
      </c>
      <c r="F1672" s="166" t="s">
        <v>841</v>
      </c>
      <c r="H1672" s="167">
        <v>80</v>
      </c>
      <c r="L1672" s="157"/>
      <c r="M1672" s="161"/>
      <c r="N1672" s="162"/>
      <c r="O1672" s="162"/>
      <c r="P1672" s="162"/>
      <c r="Q1672" s="162"/>
      <c r="R1672" s="162"/>
      <c r="S1672" s="162"/>
      <c r="T1672" s="163"/>
      <c r="U1672" s="11"/>
      <c r="V1672" s="11"/>
      <c r="W1672" s="11"/>
      <c r="AT1672" s="165" t="s">
        <v>134</v>
      </c>
      <c r="AU1672" s="165" t="s">
        <v>78</v>
      </c>
      <c r="AV1672" s="12" t="s">
        <v>78</v>
      </c>
      <c r="AW1672" s="12" t="s">
        <v>35</v>
      </c>
      <c r="AX1672" s="12" t="s">
        <v>71</v>
      </c>
      <c r="AY1672" s="165" t="s">
        <v>123</v>
      </c>
    </row>
    <row r="1673" spans="2:51" s="13" customFormat="1" ht="22.5" customHeight="1">
      <c r="B1673" s="171"/>
      <c r="D1673" s="155" t="s">
        <v>134</v>
      </c>
      <c r="E1673" s="172" t="s">
        <v>3</v>
      </c>
      <c r="F1673" s="173" t="s">
        <v>138</v>
      </c>
      <c r="H1673" s="174">
        <v>514.95</v>
      </c>
      <c r="L1673" s="164"/>
      <c r="M1673" s="168"/>
      <c r="N1673" s="169"/>
      <c r="O1673" s="169"/>
      <c r="P1673" s="169"/>
      <c r="Q1673" s="169"/>
      <c r="R1673" s="169"/>
      <c r="S1673" s="169"/>
      <c r="T1673" s="170"/>
      <c r="U1673" s="12"/>
      <c r="V1673" s="12"/>
      <c r="W1673" s="12"/>
      <c r="AT1673" s="172" t="s">
        <v>134</v>
      </c>
      <c r="AU1673" s="172" t="s">
        <v>78</v>
      </c>
      <c r="AV1673" s="13" t="s">
        <v>81</v>
      </c>
      <c r="AW1673" s="13" t="s">
        <v>35</v>
      </c>
      <c r="AX1673" s="13" t="s">
        <v>71</v>
      </c>
      <c r="AY1673" s="172" t="s">
        <v>123</v>
      </c>
    </row>
    <row r="1674" spans="2:51" s="14" customFormat="1" ht="22.5" customHeight="1">
      <c r="B1674" s="178"/>
      <c r="D1674" s="186" t="s">
        <v>134</v>
      </c>
      <c r="E1674" s="187" t="s">
        <v>3</v>
      </c>
      <c r="F1674" s="188" t="s">
        <v>139</v>
      </c>
      <c r="H1674" s="189">
        <v>514.95</v>
      </c>
      <c r="L1674" s="171"/>
      <c r="M1674" s="175"/>
      <c r="N1674" s="176"/>
      <c r="O1674" s="176"/>
      <c r="P1674" s="176"/>
      <c r="Q1674" s="176"/>
      <c r="R1674" s="176"/>
      <c r="S1674" s="176"/>
      <c r="T1674" s="177"/>
      <c r="U1674" s="13"/>
      <c r="V1674" s="13"/>
      <c r="W1674" s="13"/>
      <c r="AT1674" s="185" t="s">
        <v>134</v>
      </c>
      <c r="AU1674" s="185" t="s">
        <v>78</v>
      </c>
      <c r="AV1674" s="14" t="s">
        <v>130</v>
      </c>
      <c r="AW1674" s="14" t="s">
        <v>35</v>
      </c>
      <c r="AX1674" s="14" t="s">
        <v>20</v>
      </c>
      <c r="AY1674" s="185" t="s">
        <v>123</v>
      </c>
    </row>
    <row r="1675" spans="2:65" s="1" customFormat="1" ht="22.5" customHeight="1">
      <c r="B1675" s="143"/>
      <c r="C1675" s="190" t="s">
        <v>1035</v>
      </c>
      <c r="D1675" s="190" t="s">
        <v>220</v>
      </c>
      <c r="E1675" s="191" t="s">
        <v>1036</v>
      </c>
      <c r="F1675" s="192" t="s">
        <v>1037</v>
      </c>
      <c r="G1675" s="193" t="s">
        <v>671</v>
      </c>
      <c r="H1675" s="194">
        <v>0.393</v>
      </c>
      <c r="I1675" s="195"/>
      <c r="J1675" s="195"/>
      <c r="K1675" s="192" t="s">
        <v>129</v>
      </c>
      <c r="L1675" s="178"/>
      <c r="M1675" s="182"/>
      <c r="N1675" s="183"/>
      <c r="O1675" s="183"/>
      <c r="P1675" s="183"/>
      <c r="Q1675" s="183"/>
      <c r="R1675" s="183"/>
      <c r="S1675" s="183"/>
      <c r="T1675" s="184"/>
      <c r="U1675" s="14"/>
      <c r="V1675" s="14"/>
      <c r="W1675" s="14"/>
      <c r="AR1675" s="18" t="s">
        <v>445</v>
      </c>
      <c r="AT1675" s="18" t="s">
        <v>220</v>
      </c>
      <c r="AU1675" s="18" t="s">
        <v>78</v>
      </c>
      <c r="AY1675" s="18" t="s">
        <v>123</v>
      </c>
      <c r="BE1675" s="154">
        <f>IF(N1662="základní",J1675,0)</f>
        <v>0</v>
      </c>
      <c r="BF1675" s="154">
        <f>IF(N1662="snížená",J1675,0)</f>
        <v>0</v>
      </c>
      <c r="BG1675" s="154">
        <f>IF(N1662="zákl. přenesená",J1675,0)</f>
        <v>0</v>
      </c>
      <c r="BH1675" s="154">
        <f>IF(N1662="sníž. přenesená",J1675,0)</f>
        <v>0</v>
      </c>
      <c r="BI1675" s="154">
        <f>IF(N1662="nulová",J1675,0)</f>
        <v>0</v>
      </c>
      <c r="BJ1675" s="18" t="s">
        <v>20</v>
      </c>
      <c r="BK1675" s="154">
        <f>ROUND(I1675*H1675,2)</f>
        <v>0</v>
      </c>
      <c r="BL1675" s="18" t="s">
        <v>306</v>
      </c>
      <c r="BM1675" s="18" t="s">
        <v>1038</v>
      </c>
    </row>
    <row r="1676" spans="2:47" s="1" customFormat="1" ht="22.5" customHeight="1">
      <c r="B1676" s="32"/>
      <c r="D1676" s="155" t="s">
        <v>132</v>
      </c>
      <c r="F1676" s="156" t="s">
        <v>1039</v>
      </c>
      <c r="L1676" s="32"/>
      <c r="M1676" s="150" t="s">
        <v>3</v>
      </c>
      <c r="N1676" s="151" t="s">
        <v>42</v>
      </c>
      <c r="O1676" s="152">
        <v>0.057</v>
      </c>
      <c r="P1676" s="152">
        <f>O1676*H1689</f>
        <v>7.41</v>
      </c>
      <c r="Q1676" s="152">
        <v>0</v>
      </c>
      <c r="R1676" s="152">
        <f>Q1676*H1689</f>
        <v>0</v>
      </c>
      <c r="S1676" s="152">
        <v>0.001</v>
      </c>
      <c r="T1676" s="153">
        <f>S1676*H1689</f>
        <v>0.13</v>
      </c>
      <c r="AT1676" s="18" t="s">
        <v>132</v>
      </c>
      <c r="AU1676" s="18" t="s">
        <v>78</v>
      </c>
    </row>
    <row r="1677" spans="2:47" s="1" customFormat="1" ht="30" customHeight="1">
      <c r="B1677" s="32"/>
      <c r="D1677" s="155" t="s">
        <v>296</v>
      </c>
      <c r="F1677" s="201" t="s">
        <v>1040</v>
      </c>
      <c r="L1677" s="32"/>
      <c r="M1677" s="61"/>
      <c r="N1677" s="33"/>
      <c r="O1677" s="33"/>
      <c r="P1677" s="33"/>
      <c r="Q1677" s="33"/>
      <c r="R1677" s="33"/>
      <c r="S1677" s="33"/>
      <c r="T1677" s="62"/>
      <c r="AT1677" s="18" t="s">
        <v>296</v>
      </c>
      <c r="AU1677" s="18" t="s">
        <v>78</v>
      </c>
    </row>
    <row r="1678" spans="2:51" s="11" customFormat="1" ht="22.5" customHeight="1">
      <c r="B1678" s="157"/>
      <c r="D1678" s="155" t="s">
        <v>134</v>
      </c>
      <c r="E1678" s="158" t="s">
        <v>3</v>
      </c>
      <c r="F1678" s="159" t="s">
        <v>855</v>
      </c>
      <c r="H1678" s="160" t="s">
        <v>3</v>
      </c>
      <c r="L1678" s="157"/>
      <c r="M1678" s="161"/>
      <c r="N1678" s="162"/>
      <c r="O1678" s="162"/>
      <c r="P1678" s="162"/>
      <c r="Q1678" s="162"/>
      <c r="R1678" s="162"/>
      <c r="S1678" s="162"/>
      <c r="T1678" s="163"/>
      <c r="AT1678" s="160" t="s">
        <v>134</v>
      </c>
      <c r="AU1678" s="160" t="s">
        <v>78</v>
      </c>
      <c r="AV1678" s="11" t="s">
        <v>20</v>
      </c>
      <c r="AW1678" s="11" t="s">
        <v>35</v>
      </c>
      <c r="AX1678" s="11" t="s">
        <v>71</v>
      </c>
      <c r="AY1678" s="160" t="s">
        <v>123</v>
      </c>
    </row>
    <row r="1679" spans="2:51" s="12" customFormat="1" ht="22.5" customHeight="1">
      <c r="B1679" s="164"/>
      <c r="D1679" s="155" t="s">
        <v>134</v>
      </c>
      <c r="E1679" s="165" t="s">
        <v>3</v>
      </c>
      <c r="F1679" s="166" t="s">
        <v>1041</v>
      </c>
      <c r="H1679" s="167">
        <v>0.393</v>
      </c>
      <c r="L1679" s="157"/>
      <c r="M1679" s="161"/>
      <c r="N1679" s="162"/>
      <c r="O1679" s="162"/>
      <c r="P1679" s="162"/>
      <c r="Q1679" s="162"/>
      <c r="R1679" s="162"/>
      <c r="S1679" s="162"/>
      <c r="T1679" s="163"/>
      <c r="U1679" s="11"/>
      <c r="V1679" s="11"/>
      <c r="W1679" s="11"/>
      <c r="AT1679" s="165" t="s">
        <v>134</v>
      </c>
      <c r="AU1679" s="165" t="s">
        <v>78</v>
      </c>
      <c r="AV1679" s="12" t="s">
        <v>78</v>
      </c>
      <c r="AW1679" s="12" t="s">
        <v>35</v>
      </c>
      <c r="AX1679" s="12" t="s">
        <v>71</v>
      </c>
      <c r="AY1679" s="165" t="s">
        <v>123</v>
      </c>
    </row>
    <row r="1680" spans="2:51" s="13" customFormat="1" ht="22.5" customHeight="1">
      <c r="B1680" s="171"/>
      <c r="D1680" s="155" t="s">
        <v>134</v>
      </c>
      <c r="E1680" s="172" t="s">
        <v>3</v>
      </c>
      <c r="F1680" s="173" t="s">
        <v>138</v>
      </c>
      <c r="H1680" s="174">
        <v>0.393</v>
      </c>
      <c r="L1680" s="164"/>
      <c r="M1680" s="168"/>
      <c r="N1680" s="169"/>
      <c r="O1680" s="169"/>
      <c r="P1680" s="169"/>
      <c r="Q1680" s="169"/>
      <c r="R1680" s="169"/>
      <c r="S1680" s="169"/>
      <c r="T1680" s="170"/>
      <c r="U1680" s="12"/>
      <c r="V1680" s="12"/>
      <c r="W1680" s="12"/>
      <c r="AT1680" s="172" t="s">
        <v>134</v>
      </c>
      <c r="AU1680" s="172" t="s">
        <v>78</v>
      </c>
      <c r="AV1680" s="13" t="s">
        <v>81</v>
      </c>
      <c r="AW1680" s="13" t="s">
        <v>35</v>
      </c>
      <c r="AX1680" s="13" t="s">
        <v>71</v>
      </c>
      <c r="AY1680" s="172" t="s">
        <v>123</v>
      </c>
    </row>
    <row r="1681" spans="2:51" s="14" customFormat="1" ht="22.5" customHeight="1">
      <c r="B1681" s="178"/>
      <c r="D1681" s="186" t="s">
        <v>134</v>
      </c>
      <c r="E1681" s="187" t="s">
        <v>3</v>
      </c>
      <c r="F1681" s="188" t="s">
        <v>139</v>
      </c>
      <c r="H1681" s="189">
        <v>0.393</v>
      </c>
      <c r="L1681" s="157"/>
      <c r="M1681" s="161"/>
      <c r="N1681" s="162"/>
      <c r="O1681" s="162"/>
      <c r="P1681" s="162"/>
      <c r="Q1681" s="162"/>
      <c r="R1681" s="162"/>
      <c r="S1681" s="162"/>
      <c r="T1681" s="163"/>
      <c r="U1681" s="11"/>
      <c r="V1681" s="11"/>
      <c r="W1681" s="11"/>
      <c r="AT1681" s="185" t="s">
        <v>134</v>
      </c>
      <c r="AU1681" s="185" t="s">
        <v>78</v>
      </c>
      <c r="AV1681" s="14" t="s">
        <v>130</v>
      </c>
      <c r="AW1681" s="14" t="s">
        <v>35</v>
      </c>
      <c r="AX1681" s="14" t="s">
        <v>20</v>
      </c>
      <c r="AY1681" s="185" t="s">
        <v>123</v>
      </c>
    </row>
    <row r="1682" spans="2:65" s="1" customFormat="1" ht="22.5" customHeight="1">
      <c r="B1682" s="143"/>
      <c r="C1682" s="190" t="s">
        <v>1042</v>
      </c>
      <c r="D1682" s="190" t="s">
        <v>220</v>
      </c>
      <c r="E1682" s="191" t="s">
        <v>1043</v>
      </c>
      <c r="F1682" s="192" t="s">
        <v>1044</v>
      </c>
      <c r="G1682" s="193" t="s">
        <v>671</v>
      </c>
      <c r="H1682" s="194">
        <v>0.417</v>
      </c>
      <c r="I1682" s="195"/>
      <c r="J1682" s="195"/>
      <c r="K1682" s="192" t="s">
        <v>129</v>
      </c>
      <c r="L1682" s="164"/>
      <c r="M1682" s="168"/>
      <c r="N1682" s="169"/>
      <c r="O1682" s="169"/>
      <c r="P1682" s="169"/>
      <c r="Q1682" s="169"/>
      <c r="R1682" s="169"/>
      <c r="S1682" s="169"/>
      <c r="T1682" s="170"/>
      <c r="U1682" s="12"/>
      <c r="V1682" s="12"/>
      <c r="W1682" s="12"/>
      <c r="AR1682" s="18" t="s">
        <v>445</v>
      </c>
      <c r="AT1682" s="18" t="s">
        <v>220</v>
      </c>
      <c r="AU1682" s="18" t="s">
        <v>78</v>
      </c>
      <c r="AY1682" s="18" t="s">
        <v>123</v>
      </c>
      <c r="BE1682" s="154">
        <f>IF(N1669="základní",J1682,0)</f>
        <v>0</v>
      </c>
      <c r="BF1682" s="154">
        <f>IF(N1669="snížená",J1682,0)</f>
        <v>0</v>
      </c>
      <c r="BG1682" s="154">
        <f>IF(N1669="zákl. přenesená",J1682,0)</f>
        <v>0</v>
      </c>
      <c r="BH1682" s="154">
        <f>IF(N1669="sníž. přenesená",J1682,0)</f>
        <v>0</v>
      </c>
      <c r="BI1682" s="154">
        <f>IF(N1669="nulová",J1682,0)</f>
        <v>0</v>
      </c>
      <c r="BJ1682" s="18" t="s">
        <v>20</v>
      </c>
      <c r="BK1682" s="154">
        <f>ROUND(I1682*H1682,2)</f>
        <v>0</v>
      </c>
      <c r="BL1682" s="18" t="s">
        <v>306</v>
      </c>
      <c r="BM1682" s="18" t="s">
        <v>1045</v>
      </c>
    </row>
    <row r="1683" spans="2:47" s="1" customFormat="1" ht="22.5" customHeight="1">
      <c r="B1683" s="32"/>
      <c r="D1683" s="155" t="s">
        <v>132</v>
      </c>
      <c r="F1683" s="156" t="s">
        <v>1046</v>
      </c>
      <c r="L1683" s="171"/>
      <c r="M1683" s="175"/>
      <c r="N1683" s="176"/>
      <c r="O1683" s="176"/>
      <c r="P1683" s="176"/>
      <c r="Q1683" s="176"/>
      <c r="R1683" s="176"/>
      <c r="S1683" s="176"/>
      <c r="T1683" s="177"/>
      <c r="U1683" s="13"/>
      <c r="V1683" s="13"/>
      <c r="W1683" s="13"/>
      <c r="AT1683" s="18" t="s">
        <v>132</v>
      </c>
      <c r="AU1683" s="18" t="s">
        <v>78</v>
      </c>
    </row>
    <row r="1684" spans="2:47" s="1" customFormat="1" ht="30" customHeight="1">
      <c r="B1684" s="32"/>
      <c r="D1684" s="155" t="s">
        <v>296</v>
      </c>
      <c r="F1684" s="201" t="s">
        <v>1047</v>
      </c>
      <c r="L1684" s="178"/>
      <c r="M1684" s="182"/>
      <c r="N1684" s="183"/>
      <c r="O1684" s="183"/>
      <c r="P1684" s="183"/>
      <c r="Q1684" s="183"/>
      <c r="R1684" s="183"/>
      <c r="S1684" s="183"/>
      <c r="T1684" s="184"/>
      <c r="U1684" s="14"/>
      <c r="V1684" s="14"/>
      <c r="W1684" s="14"/>
      <c r="AT1684" s="18" t="s">
        <v>296</v>
      </c>
      <c r="AU1684" s="18" t="s">
        <v>78</v>
      </c>
    </row>
    <row r="1685" spans="2:51" s="11" customFormat="1" ht="22.5" customHeight="1">
      <c r="B1685" s="157"/>
      <c r="D1685" s="155" t="s">
        <v>134</v>
      </c>
      <c r="E1685" s="158" t="s">
        <v>3</v>
      </c>
      <c r="F1685" s="159" t="s">
        <v>855</v>
      </c>
      <c r="H1685" s="160" t="s">
        <v>3</v>
      </c>
      <c r="L1685" s="32"/>
      <c r="M1685" s="150" t="s">
        <v>3</v>
      </c>
      <c r="N1685" s="151" t="s">
        <v>42</v>
      </c>
      <c r="O1685" s="152">
        <v>0</v>
      </c>
      <c r="P1685" s="152">
        <f>O1685*H1698</f>
        <v>0</v>
      </c>
      <c r="Q1685" s="152">
        <v>0</v>
      </c>
      <c r="R1685" s="152">
        <f>Q1685*H1698</f>
        <v>0</v>
      </c>
      <c r="S1685" s="152">
        <v>0</v>
      </c>
      <c r="T1685" s="153">
        <f>S1685*H1698</f>
        <v>0</v>
      </c>
      <c r="U1685" s="1"/>
      <c r="V1685" s="1"/>
      <c r="W1685" s="1"/>
      <c r="AT1685" s="160" t="s">
        <v>134</v>
      </c>
      <c r="AU1685" s="160" t="s">
        <v>78</v>
      </c>
      <c r="AV1685" s="11" t="s">
        <v>20</v>
      </c>
      <c r="AW1685" s="11" t="s">
        <v>35</v>
      </c>
      <c r="AX1685" s="11" t="s">
        <v>71</v>
      </c>
      <c r="AY1685" s="160" t="s">
        <v>123</v>
      </c>
    </row>
    <row r="1686" spans="2:51" s="12" customFormat="1" ht="22.5" customHeight="1">
      <c r="B1686" s="164"/>
      <c r="D1686" s="155" t="s">
        <v>134</v>
      </c>
      <c r="E1686" s="165" t="s">
        <v>3</v>
      </c>
      <c r="F1686" s="166" t="s">
        <v>1048</v>
      </c>
      <c r="H1686" s="167">
        <v>0.417</v>
      </c>
      <c r="L1686" s="157"/>
      <c r="M1686" s="161"/>
      <c r="N1686" s="162"/>
      <c r="O1686" s="162"/>
      <c r="P1686" s="162"/>
      <c r="Q1686" s="162"/>
      <c r="R1686" s="162"/>
      <c r="S1686" s="162"/>
      <c r="T1686" s="163"/>
      <c r="U1686" s="11"/>
      <c r="V1686" s="11"/>
      <c r="W1686" s="11"/>
      <c r="AT1686" s="165" t="s">
        <v>134</v>
      </c>
      <c r="AU1686" s="165" t="s">
        <v>78</v>
      </c>
      <c r="AV1686" s="12" t="s">
        <v>78</v>
      </c>
      <c r="AW1686" s="12" t="s">
        <v>35</v>
      </c>
      <c r="AX1686" s="12" t="s">
        <v>71</v>
      </c>
      <c r="AY1686" s="165" t="s">
        <v>123</v>
      </c>
    </row>
    <row r="1687" spans="2:51" s="13" customFormat="1" ht="22.5" customHeight="1">
      <c r="B1687" s="171"/>
      <c r="D1687" s="155" t="s">
        <v>134</v>
      </c>
      <c r="E1687" s="172" t="s">
        <v>3</v>
      </c>
      <c r="F1687" s="173" t="s">
        <v>138</v>
      </c>
      <c r="H1687" s="174">
        <v>0.417</v>
      </c>
      <c r="L1687" s="157"/>
      <c r="M1687" s="161"/>
      <c r="N1687" s="162"/>
      <c r="O1687" s="162"/>
      <c r="P1687" s="162"/>
      <c r="Q1687" s="162"/>
      <c r="R1687" s="162"/>
      <c r="S1687" s="162"/>
      <c r="T1687" s="163"/>
      <c r="U1687" s="11"/>
      <c r="V1687" s="11"/>
      <c r="W1687" s="11"/>
      <c r="AT1687" s="172" t="s">
        <v>134</v>
      </c>
      <c r="AU1687" s="172" t="s">
        <v>78</v>
      </c>
      <c r="AV1687" s="13" t="s">
        <v>81</v>
      </c>
      <c r="AW1687" s="13" t="s">
        <v>35</v>
      </c>
      <c r="AX1687" s="13" t="s">
        <v>71</v>
      </c>
      <c r="AY1687" s="172" t="s">
        <v>123</v>
      </c>
    </row>
    <row r="1688" spans="2:51" s="14" customFormat="1" ht="22.5" customHeight="1">
      <c r="B1688" s="178"/>
      <c r="D1688" s="186" t="s">
        <v>134</v>
      </c>
      <c r="E1688" s="187" t="s">
        <v>3</v>
      </c>
      <c r="F1688" s="188" t="s">
        <v>139</v>
      </c>
      <c r="H1688" s="189">
        <v>0.417</v>
      </c>
      <c r="L1688" s="157"/>
      <c r="M1688" s="161"/>
      <c r="N1688" s="162"/>
      <c r="O1688" s="162"/>
      <c r="P1688" s="162"/>
      <c r="Q1688" s="162"/>
      <c r="R1688" s="162"/>
      <c r="S1688" s="162"/>
      <c r="T1688" s="163"/>
      <c r="U1688" s="11"/>
      <c r="V1688" s="11"/>
      <c r="W1688" s="11"/>
      <c r="AT1688" s="185" t="s">
        <v>134</v>
      </c>
      <c r="AU1688" s="185" t="s">
        <v>78</v>
      </c>
      <c r="AV1688" s="14" t="s">
        <v>130</v>
      </c>
      <c r="AW1688" s="14" t="s">
        <v>35</v>
      </c>
      <c r="AX1688" s="14" t="s">
        <v>20</v>
      </c>
      <c r="AY1688" s="185" t="s">
        <v>123</v>
      </c>
    </row>
    <row r="1689" spans="2:65" s="1" customFormat="1" ht="31.5" customHeight="1">
      <c r="B1689" s="143"/>
      <c r="C1689" s="144" t="s">
        <v>1049</v>
      </c>
      <c r="D1689" s="144" t="s">
        <v>125</v>
      </c>
      <c r="E1689" s="145" t="s">
        <v>1050</v>
      </c>
      <c r="F1689" s="146" t="s">
        <v>1051</v>
      </c>
      <c r="G1689" s="147" t="s">
        <v>1026</v>
      </c>
      <c r="H1689" s="148">
        <v>130</v>
      </c>
      <c r="I1689" s="149"/>
      <c r="J1689" s="149"/>
      <c r="K1689" s="146" t="s">
        <v>129</v>
      </c>
      <c r="L1689" s="164"/>
      <c r="M1689" s="168"/>
      <c r="N1689" s="169"/>
      <c r="O1689" s="169"/>
      <c r="P1689" s="169"/>
      <c r="Q1689" s="169"/>
      <c r="R1689" s="169"/>
      <c r="S1689" s="169"/>
      <c r="T1689" s="170"/>
      <c r="U1689" s="12"/>
      <c r="V1689" s="12"/>
      <c r="W1689" s="12"/>
      <c r="AR1689" s="18" t="s">
        <v>306</v>
      </c>
      <c r="AT1689" s="18" t="s">
        <v>125</v>
      </c>
      <c r="AU1689" s="18" t="s">
        <v>78</v>
      </c>
      <c r="AY1689" s="18" t="s">
        <v>123</v>
      </c>
      <c r="BE1689" s="154">
        <f>IF(N1676="základní",J1689,0)</f>
        <v>0</v>
      </c>
      <c r="BF1689" s="154">
        <f>IF(N1676="snížená",J1689,0)</f>
        <v>0</v>
      </c>
      <c r="BG1689" s="154">
        <f>IF(N1676="zákl. přenesená",J1689,0)</f>
        <v>0</v>
      </c>
      <c r="BH1689" s="154">
        <f>IF(N1676="sníž. přenesená",J1689,0)</f>
        <v>0</v>
      </c>
      <c r="BI1689" s="154">
        <f>IF(N1676="nulová",J1689,0)</f>
        <v>0</v>
      </c>
      <c r="BJ1689" s="18" t="s">
        <v>20</v>
      </c>
      <c r="BK1689" s="154">
        <f>ROUND(I1689*H1689,2)</f>
        <v>0</v>
      </c>
      <c r="BL1689" s="18" t="s">
        <v>306</v>
      </c>
      <c r="BM1689" s="18" t="s">
        <v>1052</v>
      </c>
    </row>
    <row r="1690" spans="2:47" s="1" customFormat="1" ht="22.5" customHeight="1">
      <c r="B1690" s="32"/>
      <c r="D1690" s="155" t="s">
        <v>132</v>
      </c>
      <c r="F1690" s="156" t="s">
        <v>1053</v>
      </c>
      <c r="L1690" s="171"/>
      <c r="M1690" s="175"/>
      <c r="N1690" s="176"/>
      <c r="O1690" s="176"/>
      <c r="P1690" s="176"/>
      <c r="Q1690" s="176"/>
      <c r="R1690" s="176"/>
      <c r="S1690" s="176"/>
      <c r="T1690" s="177"/>
      <c r="U1690" s="13"/>
      <c r="V1690" s="13"/>
      <c r="W1690" s="13"/>
      <c r="AT1690" s="18" t="s">
        <v>132</v>
      </c>
      <c r="AU1690" s="18" t="s">
        <v>78</v>
      </c>
    </row>
    <row r="1691" spans="2:51" s="11" customFormat="1" ht="22.5" customHeight="1">
      <c r="B1691" s="157"/>
      <c r="D1691" s="155" t="s">
        <v>134</v>
      </c>
      <c r="E1691" s="158" t="s">
        <v>3</v>
      </c>
      <c r="F1691" s="159" t="s">
        <v>1054</v>
      </c>
      <c r="H1691" s="160" t="s">
        <v>3</v>
      </c>
      <c r="L1691" s="178"/>
      <c r="M1691" s="182"/>
      <c r="N1691" s="183"/>
      <c r="O1691" s="183"/>
      <c r="P1691" s="183"/>
      <c r="Q1691" s="183"/>
      <c r="R1691" s="183"/>
      <c r="S1691" s="183"/>
      <c r="T1691" s="184"/>
      <c r="U1691" s="14"/>
      <c r="V1691" s="14"/>
      <c r="W1691" s="14"/>
      <c r="AT1691" s="160" t="s">
        <v>134</v>
      </c>
      <c r="AU1691" s="160" t="s">
        <v>78</v>
      </c>
      <c r="AV1691" s="11" t="s">
        <v>20</v>
      </c>
      <c r="AW1691" s="11" t="s">
        <v>35</v>
      </c>
      <c r="AX1691" s="11" t="s">
        <v>71</v>
      </c>
      <c r="AY1691" s="160" t="s">
        <v>123</v>
      </c>
    </row>
    <row r="1692" spans="2:51" s="11" customFormat="1" ht="22.5" customHeight="1">
      <c r="B1692" s="157"/>
      <c r="D1692" s="155" t="s">
        <v>134</v>
      </c>
      <c r="E1692" s="158" t="s">
        <v>3</v>
      </c>
      <c r="F1692" s="159" t="s">
        <v>136</v>
      </c>
      <c r="H1692" s="160" t="s">
        <v>3</v>
      </c>
      <c r="L1692" s="32"/>
      <c r="M1692" s="150" t="s">
        <v>3</v>
      </c>
      <c r="N1692" s="151" t="s">
        <v>42</v>
      </c>
      <c r="O1692" s="152">
        <v>0</v>
      </c>
      <c r="P1692" s="152">
        <f>O1692*H1705</f>
        <v>0</v>
      </c>
      <c r="Q1692" s="152">
        <v>0</v>
      </c>
      <c r="R1692" s="152">
        <f>Q1692*H1705</f>
        <v>0</v>
      </c>
      <c r="S1692" s="152">
        <v>0</v>
      </c>
      <c r="T1692" s="153">
        <f>S1692*H1705</f>
        <v>0</v>
      </c>
      <c r="U1692" s="1"/>
      <c r="V1692" s="1"/>
      <c r="W1692" s="1"/>
      <c r="AT1692" s="160" t="s">
        <v>134</v>
      </c>
      <c r="AU1692" s="160" t="s">
        <v>78</v>
      </c>
      <c r="AV1692" s="11" t="s">
        <v>20</v>
      </c>
      <c r="AW1692" s="11" t="s">
        <v>35</v>
      </c>
      <c r="AX1692" s="11" t="s">
        <v>71</v>
      </c>
      <c r="AY1692" s="160" t="s">
        <v>123</v>
      </c>
    </row>
    <row r="1693" spans="2:51" s="12" customFormat="1" ht="22.5" customHeight="1">
      <c r="B1693" s="164"/>
      <c r="D1693" s="155" t="s">
        <v>134</v>
      </c>
      <c r="E1693" s="165" t="s">
        <v>3</v>
      </c>
      <c r="F1693" s="166" t="s">
        <v>614</v>
      </c>
      <c r="H1693" s="167">
        <v>50</v>
      </c>
      <c r="L1693" s="157"/>
      <c r="M1693" s="161"/>
      <c r="N1693" s="162"/>
      <c r="O1693" s="162"/>
      <c r="P1693" s="162"/>
      <c r="Q1693" s="162"/>
      <c r="R1693" s="162"/>
      <c r="S1693" s="162"/>
      <c r="T1693" s="163"/>
      <c r="U1693" s="11"/>
      <c r="V1693" s="11"/>
      <c r="W1693" s="11"/>
      <c r="AT1693" s="165" t="s">
        <v>134</v>
      </c>
      <c r="AU1693" s="165" t="s">
        <v>78</v>
      </c>
      <c r="AV1693" s="12" t="s">
        <v>78</v>
      </c>
      <c r="AW1693" s="12" t="s">
        <v>35</v>
      </c>
      <c r="AX1693" s="12" t="s">
        <v>71</v>
      </c>
      <c r="AY1693" s="165" t="s">
        <v>123</v>
      </c>
    </row>
    <row r="1694" spans="2:51" s="11" customFormat="1" ht="22.5" customHeight="1">
      <c r="B1694" s="157"/>
      <c r="D1694" s="155" t="s">
        <v>134</v>
      </c>
      <c r="E1694" s="158" t="s">
        <v>3</v>
      </c>
      <c r="F1694" s="159" t="s">
        <v>1055</v>
      </c>
      <c r="H1694" s="160" t="s">
        <v>3</v>
      </c>
      <c r="L1694" s="157"/>
      <c r="M1694" s="161"/>
      <c r="N1694" s="162"/>
      <c r="O1694" s="162"/>
      <c r="P1694" s="162"/>
      <c r="Q1694" s="162"/>
      <c r="R1694" s="162"/>
      <c r="S1694" s="162"/>
      <c r="T1694" s="163"/>
      <c r="AT1694" s="160" t="s">
        <v>134</v>
      </c>
      <c r="AU1694" s="160" t="s">
        <v>78</v>
      </c>
      <c r="AV1694" s="11" t="s">
        <v>20</v>
      </c>
      <c r="AW1694" s="11" t="s">
        <v>35</v>
      </c>
      <c r="AX1694" s="11" t="s">
        <v>71</v>
      </c>
      <c r="AY1694" s="160" t="s">
        <v>123</v>
      </c>
    </row>
    <row r="1695" spans="2:51" s="12" customFormat="1" ht="22.5" customHeight="1">
      <c r="B1695" s="164"/>
      <c r="D1695" s="155" t="s">
        <v>134</v>
      </c>
      <c r="E1695" s="165" t="s">
        <v>3</v>
      </c>
      <c r="F1695" s="166" t="s">
        <v>1056</v>
      </c>
      <c r="H1695" s="167">
        <v>80</v>
      </c>
      <c r="L1695" s="157"/>
      <c r="M1695" s="161"/>
      <c r="N1695" s="162"/>
      <c r="O1695" s="162"/>
      <c r="P1695" s="162"/>
      <c r="Q1695" s="162"/>
      <c r="R1695" s="162"/>
      <c r="S1695" s="162"/>
      <c r="T1695" s="163"/>
      <c r="U1695" s="11"/>
      <c r="V1695" s="11"/>
      <c r="W1695" s="11"/>
      <c r="AT1695" s="165" t="s">
        <v>134</v>
      </c>
      <c r="AU1695" s="165" t="s">
        <v>78</v>
      </c>
      <c r="AV1695" s="12" t="s">
        <v>78</v>
      </c>
      <c r="AW1695" s="12" t="s">
        <v>35</v>
      </c>
      <c r="AX1695" s="12" t="s">
        <v>71</v>
      </c>
      <c r="AY1695" s="165" t="s">
        <v>123</v>
      </c>
    </row>
    <row r="1696" spans="2:51" s="13" customFormat="1" ht="22.5" customHeight="1">
      <c r="B1696" s="171"/>
      <c r="D1696" s="155" t="s">
        <v>134</v>
      </c>
      <c r="E1696" s="172" t="s">
        <v>3</v>
      </c>
      <c r="F1696" s="173" t="s">
        <v>138</v>
      </c>
      <c r="H1696" s="174">
        <v>130</v>
      </c>
      <c r="L1696" s="164"/>
      <c r="M1696" s="168"/>
      <c r="N1696" s="169"/>
      <c r="O1696" s="169"/>
      <c r="P1696" s="169"/>
      <c r="Q1696" s="169"/>
      <c r="R1696" s="169"/>
      <c r="S1696" s="169"/>
      <c r="T1696" s="170"/>
      <c r="U1696" s="12"/>
      <c r="V1696" s="12"/>
      <c r="W1696" s="12"/>
      <c r="AT1696" s="172" t="s">
        <v>134</v>
      </c>
      <c r="AU1696" s="172" t="s">
        <v>78</v>
      </c>
      <c r="AV1696" s="13" t="s">
        <v>81</v>
      </c>
      <c r="AW1696" s="13" t="s">
        <v>35</v>
      </c>
      <c r="AX1696" s="13" t="s">
        <v>71</v>
      </c>
      <c r="AY1696" s="172" t="s">
        <v>123</v>
      </c>
    </row>
    <row r="1697" spans="2:51" s="14" customFormat="1" ht="22.5" customHeight="1">
      <c r="B1697" s="178"/>
      <c r="D1697" s="186" t="s">
        <v>134</v>
      </c>
      <c r="E1697" s="187" t="s">
        <v>3</v>
      </c>
      <c r="F1697" s="188" t="s">
        <v>139</v>
      </c>
      <c r="H1697" s="189">
        <v>130</v>
      </c>
      <c r="L1697" s="171"/>
      <c r="M1697" s="175"/>
      <c r="N1697" s="176"/>
      <c r="O1697" s="176"/>
      <c r="P1697" s="176"/>
      <c r="Q1697" s="176"/>
      <c r="R1697" s="176"/>
      <c r="S1697" s="176"/>
      <c r="T1697" s="177"/>
      <c r="U1697" s="13"/>
      <c r="V1697" s="13"/>
      <c r="W1697" s="13"/>
      <c r="AT1697" s="185" t="s">
        <v>134</v>
      </c>
      <c r="AU1697" s="185" t="s">
        <v>78</v>
      </c>
      <c r="AV1697" s="14" t="s">
        <v>130</v>
      </c>
      <c r="AW1697" s="14" t="s">
        <v>35</v>
      </c>
      <c r="AX1697" s="14" t="s">
        <v>20</v>
      </c>
      <c r="AY1697" s="185" t="s">
        <v>123</v>
      </c>
    </row>
    <row r="1698" spans="2:65" s="1" customFormat="1" ht="31.5" customHeight="1">
      <c r="B1698" s="143"/>
      <c r="C1698" s="144" t="s">
        <v>1057</v>
      </c>
      <c r="D1698" s="144" t="s">
        <v>125</v>
      </c>
      <c r="E1698" s="145" t="s">
        <v>1058</v>
      </c>
      <c r="F1698" s="146" t="s">
        <v>1059</v>
      </c>
      <c r="G1698" s="147" t="s">
        <v>143</v>
      </c>
      <c r="H1698" s="148">
        <v>1</v>
      </c>
      <c r="I1698" s="149"/>
      <c r="J1698" s="149"/>
      <c r="K1698" s="146" t="s">
        <v>3</v>
      </c>
      <c r="L1698" s="178"/>
      <c r="M1698" s="182"/>
      <c r="N1698" s="183"/>
      <c r="O1698" s="183"/>
      <c r="P1698" s="183"/>
      <c r="Q1698" s="183"/>
      <c r="R1698" s="183"/>
      <c r="S1698" s="183"/>
      <c r="T1698" s="184"/>
      <c r="U1698" s="14"/>
      <c r="V1698" s="14"/>
      <c r="W1698" s="14"/>
      <c r="AR1698" s="18" t="s">
        <v>306</v>
      </c>
      <c r="AT1698" s="18" t="s">
        <v>125</v>
      </c>
      <c r="AU1698" s="18" t="s">
        <v>78</v>
      </c>
      <c r="AY1698" s="18" t="s">
        <v>123</v>
      </c>
      <c r="BE1698" s="154">
        <f>IF(N1685="základní",J1698,0)</f>
        <v>0</v>
      </c>
      <c r="BF1698" s="154">
        <f>IF(N1685="snížená",J1698,0)</f>
        <v>0</v>
      </c>
      <c r="BG1698" s="154">
        <f>IF(N1685="zákl. přenesená",J1698,0)</f>
        <v>0</v>
      </c>
      <c r="BH1698" s="154">
        <f>IF(N1685="sníž. přenesená",J1698,0)</f>
        <v>0</v>
      </c>
      <c r="BI1698" s="154">
        <f>IF(N1685="nulová",J1698,0)</f>
        <v>0</v>
      </c>
      <c r="BJ1698" s="18" t="s">
        <v>20</v>
      </c>
      <c r="BK1698" s="154">
        <f>ROUND(I1698*H1698,2)</f>
        <v>0</v>
      </c>
      <c r="BL1698" s="18" t="s">
        <v>306</v>
      </c>
      <c r="BM1698" s="18" t="s">
        <v>1060</v>
      </c>
    </row>
    <row r="1699" spans="2:51" s="11" customFormat="1" ht="22.5" customHeight="1">
      <c r="B1699" s="157"/>
      <c r="D1699" s="155" t="s">
        <v>134</v>
      </c>
      <c r="E1699" s="158" t="s">
        <v>3</v>
      </c>
      <c r="F1699" s="159" t="s">
        <v>1061</v>
      </c>
      <c r="H1699" s="160" t="s">
        <v>3</v>
      </c>
      <c r="L1699" s="32"/>
      <c r="M1699" s="150" t="s">
        <v>3</v>
      </c>
      <c r="N1699" s="151" t="s">
        <v>42</v>
      </c>
      <c r="O1699" s="152">
        <v>0</v>
      </c>
      <c r="P1699" s="152">
        <f>O1699*H1712</f>
        <v>0</v>
      </c>
      <c r="Q1699" s="152">
        <v>0</v>
      </c>
      <c r="R1699" s="152">
        <f>Q1699*H1712</f>
        <v>0</v>
      </c>
      <c r="S1699" s="152">
        <v>0</v>
      </c>
      <c r="T1699" s="153">
        <f>S1699*H1712</f>
        <v>0</v>
      </c>
      <c r="U1699" s="1"/>
      <c r="V1699" s="1"/>
      <c r="W1699" s="1"/>
      <c r="AT1699" s="160" t="s">
        <v>134</v>
      </c>
      <c r="AU1699" s="160" t="s">
        <v>78</v>
      </c>
      <c r="AV1699" s="11" t="s">
        <v>20</v>
      </c>
      <c r="AW1699" s="11" t="s">
        <v>35</v>
      </c>
      <c r="AX1699" s="11" t="s">
        <v>71</v>
      </c>
      <c r="AY1699" s="160" t="s">
        <v>123</v>
      </c>
    </row>
    <row r="1700" spans="2:51" s="11" customFormat="1" ht="22.5" customHeight="1">
      <c r="B1700" s="157"/>
      <c r="D1700" s="155" t="s">
        <v>134</v>
      </c>
      <c r="E1700" s="158" t="s">
        <v>3</v>
      </c>
      <c r="F1700" s="159" t="s">
        <v>156</v>
      </c>
      <c r="H1700" s="160" t="s">
        <v>3</v>
      </c>
      <c r="L1700" s="157"/>
      <c r="M1700" s="161"/>
      <c r="N1700" s="162"/>
      <c r="O1700" s="162"/>
      <c r="P1700" s="162"/>
      <c r="Q1700" s="162"/>
      <c r="R1700" s="162"/>
      <c r="S1700" s="162"/>
      <c r="T1700" s="163"/>
      <c r="AT1700" s="160" t="s">
        <v>134</v>
      </c>
      <c r="AU1700" s="160" t="s">
        <v>78</v>
      </c>
      <c r="AV1700" s="11" t="s">
        <v>20</v>
      </c>
      <c r="AW1700" s="11" t="s">
        <v>35</v>
      </c>
      <c r="AX1700" s="11" t="s">
        <v>71</v>
      </c>
      <c r="AY1700" s="160" t="s">
        <v>123</v>
      </c>
    </row>
    <row r="1701" spans="2:51" s="11" customFormat="1" ht="22.5" customHeight="1">
      <c r="B1701" s="157"/>
      <c r="D1701" s="155" t="s">
        <v>134</v>
      </c>
      <c r="E1701" s="158" t="s">
        <v>3</v>
      </c>
      <c r="F1701" s="159" t="s">
        <v>1062</v>
      </c>
      <c r="H1701" s="160" t="s">
        <v>3</v>
      </c>
      <c r="L1701" s="157"/>
      <c r="M1701" s="161"/>
      <c r="N1701" s="162"/>
      <c r="O1701" s="162"/>
      <c r="P1701" s="162"/>
      <c r="Q1701" s="162"/>
      <c r="R1701" s="162"/>
      <c r="S1701" s="162"/>
      <c r="T1701" s="163"/>
      <c r="AT1701" s="160" t="s">
        <v>134</v>
      </c>
      <c r="AU1701" s="160" t="s">
        <v>78</v>
      </c>
      <c r="AV1701" s="11" t="s">
        <v>20</v>
      </c>
      <c r="AW1701" s="11" t="s">
        <v>35</v>
      </c>
      <c r="AX1701" s="11" t="s">
        <v>71</v>
      </c>
      <c r="AY1701" s="160" t="s">
        <v>123</v>
      </c>
    </row>
    <row r="1702" spans="2:51" s="12" customFormat="1" ht="22.5" customHeight="1">
      <c r="B1702" s="164"/>
      <c r="D1702" s="155" t="s">
        <v>134</v>
      </c>
      <c r="E1702" s="165" t="s">
        <v>3</v>
      </c>
      <c r="F1702" s="166" t="s">
        <v>20</v>
      </c>
      <c r="H1702" s="167">
        <v>1</v>
      </c>
      <c r="L1702" s="164"/>
      <c r="M1702" s="168"/>
      <c r="N1702" s="169"/>
      <c r="O1702" s="169"/>
      <c r="P1702" s="169"/>
      <c r="Q1702" s="169"/>
      <c r="R1702" s="169"/>
      <c r="S1702" s="169"/>
      <c r="T1702" s="170"/>
      <c r="AT1702" s="165" t="s">
        <v>134</v>
      </c>
      <c r="AU1702" s="165" t="s">
        <v>78</v>
      </c>
      <c r="AV1702" s="12" t="s">
        <v>78</v>
      </c>
      <c r="AW1702" s="12" t="s">
        <v>35</v>
      </c>
      <c r="AX1702" s="12" t="s">
        <v>71</v>
      </c>
      <c r="AY1702" s="165" t="s">
        <v>123</v>
      </c>
    </row>
    <row r="1703" spans="2:51" s="13" customFormat="1" ht="22.5" customHeight="1">
      <c r="B1703" s="171"/>
      <c r="D1703" s="155" t="s">
        <v>134</v>
      </c>
      <c r="E1703" s="172" t="s">
        <v>3</v>
      </c>
      <c r="F1703" s="173" t="s">
        <v>138</v>
      </c>
      <c r="H1703" s="174">
        <v>1</v>
      </c>
      <c r="L1703" s="171"/>
      <c r="M1703" s="175"/>
      <c r="N1703" s="176"/>
      <c r="O1703" s="176"/>
      <c r="P1703" s="176"/>
      <c r="Q1703" s="176"/>
      <c r="R1703" s="176"/>
      <c r="S1703" s="176"/>
      <c r="T1703" s="177"/>
      <c r="AT1703" s="172" t="s">
        <v>134</v>
      </c>
      <c r="AU1703" s="172" t="s">
        <v>78</v>
      </c>
      <c r="AV1703" s="13" t="s">
        <v>81</v>
      </c>
      <c r="AW1703" s="13" t="s">
        <v>35</v>
      </c>
      <c r="AX1703" s="13" t="s">
        <v>71</v>
      </c>
      <c r="AY1703" s="172" t="s">
        <v>123</v>
      </c>
    </row>
    <row r="1704" spans="2:51" s="14" customFormat="1" ht="22.5" customHeight="1">
      <c r="B1704" s="178"/>
      <c r="D1704" s="186" t="s">
        <v>134</v>
      </c>
      <c r="E1704" s="187" t="s">
        <v>3</v>
      </c>
      <c r="F1704" s="188" t="s">
        <v>139</v>
      </c>
      <c r="H1704" s="189">
        <v>1</v>
      </c>
      <c r="L1704" s="178"/>
      <c r="M1704" s="182"/>
      <c r="N1704" s="183"/>
      <c r="O1704" s="183"/>
      <c r="P1704" s="183"/>
      <c r="Q1704" s="183"/>
      <c r="R1704" s="183"/>
      <c r="S1704" s="183"/>
      <c r="T1704" s="184"/>
      <c r="AT1704" s="185" t="s">
        <v>134</v>
      </c>
      <c r="AU1704" s="185" t="s">
        <v>78</v>
      </c>
      <c r="AV1704" s="14" t="s">
        <v>130</v>
      </c>
      <c r="AW1704" s="14" t="s">
        <v>35</v>
      </c>
      <c r="AX1704" s="14" t="s">
        <v>20</v>
      </c>
      <c r="AY1704" s="185" t="s">
        <v>123</v>
      </c>
    </row>
    <row r="1705" spans="2:65" s="1" customFormat="1" ht="31.5" customHeight="1">
      <c r="B1705" s="143"/>
      <c r="C1705" s="144" t="s">
        <v>1063</v>
      </c>
      <c r="D1705" s="144" t="s">
        <v>125</v>
      </c>
      <c r="E1705" s="145" t="s">
        <v>1064</v>
      </c>
      <c r="F1705" s="146" t="s">
        <v>1065</v>
      </c>
      <c r="G1705" s="147" t="s">
        <v>143</v>
      </c>
      <c r="H1705" s="148">
        <v>10</v>
      </c>
      <c r="I1705" s="149"/>
      <c r="J1705" s="149"/>
      <c r="K1705" s="146" t="s">
        <v>3</v>
      </c>
      <c r="L1705" s="32"/>
      <c r="M1705" s="150" t="s">
        <v>3</v>
      </c>
      <c r="N1705" s="151" t="s">
        <v>42</v>
      </c>
      <c r="O1705" s="152">
        <v>3.006</v>
      </c>
      <c r="P1705" s="152">
        <f>O1705*H1718</f>
        <v>2.6031959999999996</v>
      </c>
      <c r="Q1705" s="152">
        <v>0</v>
      </c>
      <c r="R1705" s="152">
        <f>Q1705*H1718</f>
        <v>0</v>
      </c>
      <c r="S1705" s="152">
        <v>0</v>
      </c>
      <c r="T1705" s="153">
        <f>S1705*H1718</f>
        <v>0</v>
      </c>
      <c r="AR1705" s="18" t="s">
        <v>306</v>
      </c>
      <c r="AT1705" s="18" t="s">
        <v>125</v>
      </c>
      <c r="AU1705" s="18" t="s">
        <v>78</v>
      </c>
      <c r="AY1705" s="18" t="s">
        <v>123</v>
      </c>
      <c r="BE1705" s="154">
        <f>IF(N1692="základní",J1705,0)</f>
        <v>0</v>
      </c>
      <c r="BF1705" s="154">
        <f>IF(N1692="snížená",J1705,0)</f>
        <v>0</v>
      </c>
      <c r="BG1705" s="154">
        <f>IF(N1692="zákl. přenesená",J1705,0)</f>
        <v>0</v>
      </c>
      <c r="BH1705" s="154">
        <f>IF(N1692="sníž. přenesená",J1705,0)</f>
        <v>0</v>
      </c>
      <c r="BI1705" s="154">
        <f>IF(N1692="nulová",J1705,0)</f>
        <v>0</v>
      </c>
      <c r="BJ1705" s="18" t="s">
        <v>20</v>
      </c>
      <c r="BK1705" s="154">
        <f>ROUND(I1705*H1705,2)</f>
        <v>0</v>
      </c>
      <c r="BL1705" s="18" t="s">
        <v>306</v>
      </c>
      <c r="BM1705" s="18" t="s">
        <v>1066</v>
      </c>
    </row>
    <row r="1706" spans="2:51" s="11" customFormat="1" ht="22.5" customHeight="1">
      <c r="B1706" s="157"/>
      <c r="D1706" s="155" t="s">
        <v>134</v>
      </c>
      <c r="E1706" s="158" t="s">
        <v>3</v>
      </c>
      <c r="F1706" s="159" t="s">
        <v>1067</v>
      </c>
      <c r="H1706" s="160" t="s">
        <v>3</v>
      </c>
      <c r="L1706" s="32"/>
      <c r="M1706" s="61"/>
      <c r="N1706" s="33"/>
      <c r="O1706" s="33"/>
      <c r="P1706" s="33"/>
      <c r="Q1706" s="33"/>
      <c r="R1706" s="33"/>
      <c r="S1706" s="33"/>
      <c r="T1706" s="62"/>
      <c r="U1706" s="1"/>
      <c r="V1706" s="1"/>
      <c r="W1706" s="1"/>
      <c r="AT1706" s="160" t="s">
        <v>134</v>
      </c>
      <c r="AU1706" s="160" t="s">
        <v>78</v>
      </c>
      <c r="AV1706" s="11" t="s">
        <v>20</v>
      </c>
      <c r="AW1706" s="11" t="s">
        <v>35</v>
      </c>
      <c r="AX1706" s="11" t="s">
        <v>71</v>
      </c>
      <c r="AY1706" s="160" t="s">
        <v>123</v>
      </c>
    </row>
    <row r="1707" spans="2:51" s="11" customFormat="1" ht="22.5" customHeight="1">
      <c r="B1707" s="157"/>
      <c r="D1707" s="155" t="s">
        <v>134</v>
      </c>
      <c r="E1707" s="158" t="s">
        <v>3</v>
      </c>
      <c r="F1707" s="159" t="s">
        <v>156</v>
      </c>
      <c r="H1707" s="160" t="s">
        <v>3</v>
      </c>
      <c r="L1707" s="130"/>
      <c r="M1707" s="134"/>
      <c r="N1707" s="135"/>
      <c r="O1707" s="135"/>
      <c r="P1707" s="136">
        <f>SUM(P1708:P1781)</f>
        <v>85.985368</v>
      </c>
      <c r="Q1707" s="135"/>
      <c r="R1707" s="136">
        <f>SUM(R1708:R1781)</f>
        <v>0.14361012</v>
      </c>
      <c r="S1707" s="135"/>
      <c r="T1707" s="137">
        <f>SUM(T1708:T1781)</f>
        <v>0</v>
      </c>
      <c r="U1707" s="10"/>
      <c r="V1707" s="10"/>
      <c r="W1707" s="10"/>
      <c r="AT1707" s="160" t="s">
        <v>134</v>
      </c>
      <c r="AU1707" s="160" t="s">
        <v>78</v>
      </c>
      <c r="AV1707" s="11" t="s">
        <v>20</v>
      </c>
      <c r="AW1707" s="11" t="s">
        <v>35</v>
      </c>
      <c r="AX1707" s="11" t="s">
        <v>71</v>
      </c>
      <c r="AY1707" s="160" t="s">
        <v>123</v>
      </c>
    </row>
    <row r="1708" spans="2:51" s="11" customFormat="1" ht="22.5" customHeight="1">
      <c r="B1708" s="157"/>
      <c r="D1708" s="155" t="s">
        <v>134</v>
      </c>
      <c r="E1708" s="158" t="s">
        <v>3</v>
      </c>
      <c r="F1708" s="159" t="s">
        <v>1068</v>
      </c>
      <c r="H1708" s="160" t="s">
        <v>3</v>
      </c>
      <c r="L1708" s="32"/>
      <c r="M1708" s="150" t="s">
        <v>3</v>
      </c>
      <c r="N1708" s="151" t="s">
        <v>42</v>
      </c>
      <c r="O1708" s="152">
        <v>0.1</v>
      </c>
      <c r="P1708" s="152">
        <f>O1708*H1721</f>
        <v>9.3765</v>
      </c>
      <c r="Q1708" s="152">
        <v>7E-05</v>
      </c>
      <c r="R1708" s="152">
        <f>Q1708*H1721</f>
        <v>0.00656355</v>
      </c>
      <c r="S1708" s="152">
        <v>0</v>
      </c>
      <c r="T1708" s="153">
        <f>S1708*H1721</f>
        <v>0</v>
      </c>
      <c r="U1708" s="1"/>
      <c r="V1708" s="1"/>
      <c r="W1708" s="1"/>
      <c r="AT1708" s="160" t="s">
        <v>134</v>
      </c>
      <c r="AU1708" s="160" t="s">
        <v>78</v>
      </c>
      <c r="AV1708" s="11" t="s">
        <v>20</v>
      </c>
      <c r="AW1708" s="11" t="s">
        <v>35</v>
      </c>
      <c r="AX1708" s="11" t="s">
        <v>71</v>
      </c>
      <c r="AY1708" s="160" t="s">
        <v>123</v>
      </c>
    </row>
    <row r="1709" spans="2:51" s="12" customFormat="1" ht="22.5" customHeight="1">
      <c r="B1709" s="164"/>
      <c r="D1709" s="155" t="s">
        <v>134</v>
      </c>
      <c r="E1709" s="165" t="s">
        <v>3</v>
      </c>
      <c r="F1709" s="166" t="s">
        <v>25</v>
      </c>
      <c r="H1709" s="167">
        <v>10</v>
      </c>
      <c r="L1709" s="32"/>
      <c r="M1709" s="61"/>
      <c r="N1709" s="33"/>
      <c r="O1709" s="33"/>
      <c r="P1709" s="33"/>
      <c r="Q1709" s="33"/>
      <c r="R1709" s="33"/>
      <c r="S1709" s="33"/>
      <c r="T1709" s="62"/>
      <c r="U1709" s="1"/>
      <c r="V1709" s="1"/>
      <c r="W1709" s="1"/>
      <c r="AT1709" s="165" t="s">
        <v>134</v>
      </c>
      <c r="AU1709" s="165" t="s">
        <v>78</v>
      </c>
      <c r="AV1709" s="12" t="s">
        <v>78</v>
      </c>
      <c r="AW1709" s="12" t="s">
        <v>35</v>
      </c>
      <c r="AX1709" s="12" t="s">
        <v>71</v>
      </c>
      <c r="AY1709" s="165" t="s">
        <v>123</v>
      </c>
    </row>
    <row r="1710" spans="2:51" s="13" customFormat="1" ht="22.5" customHeight="1">
      <c r="B1710" s="171"/>
      <c r="D1710" s="155" t="s">
        <v>134</v>
      </c>
      <c r="E1710" s="172" t="s">
        <v>3</v>
      </c>
      <c r="F1710" s="173" t="s">
        <v>138</v>
      </c>
      <c r="H1710" s="174">
        <v>10</v>
      </c>
      <c r="L1710" s="157"/>
      <c r="M1710" s="161"/>
      <c r="N1710" s="162"/>
      <c r="O1710" s="162"/>
      <c r="P1710" s="162"/>
      <c r="Q1710" s="162"/>
      <c r="R1710" s="162"/>
      <c r="S1710" s="162"/>
      <c r="T1710" s="163"/>
      <c r="U1710" s="11"/>
      <c r="V1710" s="11"/>
      <c r="W1710" s="11"/>
      <c r="AT1710" s="172" t="s">
        <v>134</v>
      </c>
      <c r="AU1710" s="172" t="s">
        <v>78</v>
      </c>
      <c r="AV1710" s="13" t="s">
        <v>81</v>
      </c>
      <c r="AW1710" s="13" t="s">
        <v>35</v>
      </c>
      <c r="AX1710" s="13" t="s">
        <v>71</v>
      </c>
      <c r="AY1710" s="172" t="s">
        <v>123</v>
      </c>
    </row>
    <row r="1711" spans="2:51" s="14" customFormat="1" ht="22.5" customHeight="1">
      <c r="B1711" s="178"/>
      <c r="D1711" s="186" t="s">
        <v>134</v>
      </c>
      <c r="E1711" s="187" t="s">
        <v>3</v>
      </c>
      <c r="F1711" s="188" t="s">
        <v>139</v>
      </c>
      <c r="H1711" s="189">
        <v>10</v>
      </c>
      <c r="L1711" s="157"/>
      <c r="M1711" s="161"/>
      <c r="N1711" s="162"/>
      <c r="O1711" s="162"/>
      <c r="P1711" s="162"/>
      <c r="Q1711" s="162"/>
      <c r="R1711" s="162"/>
      <c r="S1711" s="162"/>
      <c r="T1711" s="163"/>
      <c r="U1711" s="11"/>
      <c r="V1711" s="11"/>
      <c r="W1711" s="11"/>
      <c r="AT1711" s="185" t="s">
        <v>134</v>
      </c>
      <c r="AU1711" s="185" t="s">
        <v>78</v>
      </c>
      <c r="AV1711" s="14" t="s">
        <v>130</v>
      </c>
      <c r="AW1711" s="14" t="s">
        <v>35</v>
      </c>
      <c r="AX1711" s="14" t="s">
        <v>20</v>
      </c>
      <c r="AY1711" s="185" t="s">
        <v>123</v>
      </c>
    </row>
    <row r="1712" spans="2:65" s="1" customFormat="1" ht="22.5" customHeight="1">
      <c r="B1712" s="143"/>
      <c r="C1712" s="144" t="s">
        <v>1069</v>
      </c>
      <c r="D1712" s="144" t="s">
        <v>125</v>
      </c>
      <c r="E1712" s="145" t="s">
        <v>1070</v>
      </c>
      <c r="F1712" s="146" t="s">
        <v>1071</v>
      </c>
      <c r="G1712" s="147" t="s">
        <v>143</v>
      </c>
      <c r="H1712" s="148">
        <v>1</v>
      </c>
      <c r="I1712" s="149"/>
      <c r="J1712" s="149"/>
      <c r="K1712" s="146" t="s">
        <v>3</v>
      </c>
      <c r="L1712" s="164"/>
      <c r="M1712" s="168"/>
      <c r="N1712" s="169"/>
      <c r="O1712" s="169"/>
      <c r="P1712" s="169"/>
      <c r="Q1712" s="169"/>
      <c r="R1712" s="169"/>
      <c r="S1712" s="169"/>
      <c r="T1712" s="170"/>
      <c r="U1712" s="12"/>
      <c r="V1712" s="12"/>
      <c r="W1712" s="12"/>
      <c r="AR1712" s="18" t="s">
        <v>306</v>
      </c>
      <c r="AT1712" s="18" t="s">
        <v>125</v>
      </c>
      <c r="AU1712" s="18" t="s">
        <v>78</v>
      </c>
      <c r="AY1712" s="18" t="s">
        <v>123</v>
      </c>
      <c r="BE1712" s="154">
        <f>IF(N1699="základní",J1712,0)</f>
        <v>0</v>
      </c>
      <c r="BF1712" s="154">
        <f>IF(N1699="snížená",J1712,0)</f>
        <v>0</v>
      </c>
      <c r="BG1712" s="154">
        <f>IF(N1699="zákl. přenesená",J1712,0)</f>
        <v>0</v>
      </c>
      <c r="BH1712" s="154">
        <f>IF(N1699="sníž. přenesená",J1712,0)</f>
        <v>0</v>
      </c>
      <c r="BI1712" s="154">
        <f>IF(N1699="nulová",J1712,0)</f>
        <v>0</v>
      </c>
      <c r="BJ1712" s="18" t="s">
        <v>20</v>
      </c>
      <c r="BK1712" s="154">
        <f>ROUND(I1712*H1712,2)</f>
        <v>0</v>
      </c>
      <c r="BL1712" s="18" t="s">
        <v>306</v>
      </c>
      <c r="BM1712" s="18" t="s">
        <v>1072</v>
      </c>
    </row>
    <row r="1713" spans="2:51" s="11" customFormat="1" ht="22.5" customHeight="1">
      <c r="B1713" s="157"/>
      <c r="D1713" s="155" t="s">
        <v>134</v>
      </c>
      <c r="E1713" s="158" t="s">
        <v>3</v>
      </c>
      <c r="F1713" s="159" t="s">
        <v>1073</v>
      </c>
      <c r="H1713" s="160" t="s">
        <v>3</v>
      </c>
      <c r="L1713" s="164"/>
      <c r="M1713" s="168"/>
      <c r="N1713" s="169"/>
      <c r="O1713" s="169"/>
      <c r="P1713" s="169"/>
      <c r="Q1713" s="169"/>
      <c r="R1713" s="169"/>
      <c r="S1713" s="169"/>
      <c r="T1713" s="170"/>
      <c r="U1713" s="12"/>
      <c r="V1713" s="12"/>
      <c r="W1713" s="12"/>
      <c r="AT1713" s="160" t="s">
        <v>134</v>
      </c>
      <c r="AU1713" s="160" t="s">
        <v>78</v>
      </c>
      <c r="AV1713" s="11" t="s">
        <v>20</v>
      </c>
      <c r="AW1713" s="11" t="s">
        <v>35</v>
      </c>
      <c r="AX1713" s="11" t="s">
        <v>71</v>
      </c>
      <c r="AY1713" s="160" t="s">
        <v>123</v>
      </c>
    </row>
    <row r="1714" spans="2:51" s="11" customFormat="1" ht="22.5" customHeight="1">
      <c r="B1714" s="157"/>
      <c r="D1714" s="155" t="s">
        <v>134</v>
      </c>
      <c r="E1714" s="158" t="s">
        <v>3</v>
      </c>
      <c r="F1714" s="159" t="s">
        <v>1074</v>
      </c>
      <c r="H1714" s="160" t="s">
        <v>3</v>
      </c>
      <c r="L1714" s="164"/>
      <c r="M1714" s="168"/>
      <c r="N1714" s="169"/>
      <c r="O1714" s="169"/>
      <c r="P1714" s="169"/>
      <c r="Q1714" s="169"/>
      <c r="R1714" s="169"/>
      <c r="S1714" s="169"/>
      <c r="T1714" s="170"/>
      <c r="U1714" s="12"/>
      <c r="V1714" s="12"/>
      <c r="W1714" s="12"/>
      <c r="AT1714" s="160" t="s">
        <v>134</v>
      </c>
      <c r="AU1714" s="160" t="s">
        <v>78</v>
      </c>
      <c r="AV1714" s="11" t="s">
        <v>20</v>
      </c>
      <c r="AW1714" s="11" t="s">
        <v>35</v>
      </c>
      <c r="AX1714" s="11" t="s">
        <v>71</v>
      </c>
      <c r="AY1714" s="160" t="s">
        <v>123</v>
      </c>
    </row>
    <row r="1715" spans="2:51" s="12" customFormat="1" ht="22.5" customHeight="1">
      <c r="B1715" s="164"/>
      <c r="D1715" s="155" t="s">
        <v>134</v>
      </c>
      <c r="E1715" s="165" t="s">
        <v>3</v>
      </c>
      <c r="F1715" s="166" t="s">
        <v>20</v>
      </c>
      <c r="H1715" s="167">
        <v>1</v>
      </c>
      <c r="L1715" s="164"/>
      <c r="M1715" s="168"/>
      <c r="N1715" s="169"/>
      <c r="O1715" s="169"/>
      <c r="P1715" s="169"/>
      <c r="Q1715" s="169"/>
      <c r="R1715" s="169"/>
      <c r="S1715" s="169"/>
      <c r="T1715" s="170"/>
      <c r="AT1715" s="165" t="s">
        <v>134</v>
      </c>
      <c r="AU1715" s="165" t="s">
        <v>78</v>
      </c>
      <c r="AV1715" s="12" t="s">
        <v>78</v>
      </c>
      <c r="AW1715" s="12" t="s">
        <v>35</v>
      </c>
      <c r="AX1715" s="12" t="s">
        <v>71</v>
      </c>
      <c r="AY1715" s="165" t="s">
        <v>123</v>
      </c>
    </row>
    <row r="1716" spans="2:51" s="13" customFormat="1" ht="22.5" customHeight="1">
      <c r="B1716" s="171"/>
      <c r="D1716" s="155" t="s">
        <v>134</v>
      </c>
      <c r="E1716" s="172" t="s">
        <v>3</v>
      </c>
      <c r="F1716" s="173" t="s">
        <v>138</v>
      </c>
      <c r="H1716" s="174">
        <v>1</v>
      </c>
      <c r="L1716" s="171"/>
      <c r="M1716" s="175"/>
      <c r="N1716" s="176"/>
      <c r="O1716" s="176"/>
      <c r="P1716" s="176"/>
      <c r="Q1716" s="176"/>
      <c r="R1716" s="176"/>
      <c r="S1716" s="176"/>
      <c r="T1716" s="177"/>
      <c r="AT1716" s="172" t="s">
        <v>134</v>
      </c>
      <c r="AU1716" s="172" t="s">
        <v>78</v>
      </c>
      <c r="AV1716" s="13" t="s">
        <v>81</v>
      </c>
      <c r="AW1716" s="13" t="s">
        <v>35</v>
      </c>
      <c r="AX1716" s="13" t="s">
        <v>71</v>
      </c>
      <c r="AY1716" s="172" t="s">
        <v>123</v>
      </c>
    </row>
    <row r="1717" spans="2:51" s="14" customFormat="1" ht="22.5" customHeight="1">
      <c r="B1717" s="178"/>
      <c r="D1717" s="186" t="s">
        <v>134</v>
      </c>
      <c r="E1717" s="187" t="s">
        <v>3</v>
      </c>
      <c r="F1717" s="188" t="s">
        <v>139</v>
      </c>
      <c r="H1717" s="189">
        <v>1</v>
      </c>
      <c r="L1717" s="178"/>
      <c r="M1717" s="182"/>
      <c r="N1717" s="183"/>
      <c r="O1717" s="183"/>
      <c r="P1717" s="183"/>
      <c r="Q1717" s="183"/>
      <c r="R1717" s="183"/>
      <c r="S1717" s="183"/>
      <c r="T1717" s="184"/>
      <c r="AT1717" s="185" t="s">
        <v>134</v>
      </c>
      <c r="AU1717" s="185" t="s">
        <v>78</v>
      </c>
      <c r="AV1717" s="14" t="s">
        <v>130</v>
      </c>
      <c r="AW1717" s="14" t="s">
        <v>35</v>
      </c>
      <c r="AX1717" s="14" t="s">
        <v>20</v>
      </c>
      <c r="AY1717" s="185" t="s">
        <v>123</v>
      </c>
    </row>
    <row r="1718" spans="2:65" s="1" customFormat="1" ht="22.5" customHeight="1">
      <c r="B1718" s="143"/>
      <c r="C1718" s="144" t="s">
        <v>1075</v>
      </c>
      <c r="D1718" s="144" t="s">
        <v>125</v>
      </c>
      <c r="E1718" s="145" t="s">
        <v>1076</v>
      </c>
      <c r="F1718" s="146" t="s">
        <v>1077</v>
      </c>
      <c r="G1718" s="147" t="s">
        <v>671</v>
      </c>
      <c r="H1718" s="148">
        <v>0.866</v>
      </c>
      <c r="I1718" s="149"/>
      <c r="J1718" s="149"/>
      <c r="K1718" s="146" t="s">
        <v>129</v>
      </c>
      <c r="L1718" s="32"/>
      <c r="M1718" s="150" t="s">
        <v>3</v>
      </c>
      <c r="N1718" s="151" t="s">
        <v>42</v>
      </c>
      <c r="O1718" s="152">
        <v>0.184</v>
      </c>
      <c r="P1718" s="152">
        <f>O1718*H1731</f>
        <v>17.25276</v>
      </c>
      <c r="Q1718" s="152">
        <v>0.00017</v>
      </c>
      <c r="R1718" s="152">
        <f>Q1718*H1731</f>
        <v>0.01594005</v>
      </c>
      <c r="S1718" s="152">
        <v>0</v>
      </c>
      <c r="T1718" s="153">
        <f>S1718*H1731</f>
        <v>0</v>
      </c>
      <c r="AR1718" s="18" t="s">
        <v>306</v>
      </c>
      <c r="AT1718" s="18" t="s">
        <v>125</v>
      </c>
      <c r="AU1718" s="18" t="s">
        <v>78</v>
      </c>
      <c r="AY1718" s="18" t="s">
        <v>123</v>
      </c>
      <c r="BE1718" s="154">
        <f>IF(N1705="základní",J1718,0)</f>
        <v>0</v>
      </c>
      <c r="BF1718" s="154">
        <f>IF(N1705="snížená",J1718,0)</f>
        <v>0</v>
      </c>
      <c r="BG1718" s="154">
        <f>IF(N1705="zákl. přenesená",J1718,0)</f>
        <v>0</v>
      </c>
      <c r="BH1718" s="154">
        <f>IF(N1705="sníž. přenesená",J1718,0)</f>
        <v>0</v>
      </c>
      <c r="BI1718" s="154">
        <f>IF(N1705="nulová",J1718,0)</f>
        <v>0</v>
      </c>
      <c r="BJ1718" s="18" t="s">
        <v>20</v>
      </c>
      <c r="BK1718" s="154">
        <f>ROUND(I1718*H1718,2)</f>
        <v>0</v>
      </c>
      <c r="BL1718" s="18" t="s">
        <v>306</v>
      </c>
      <c r="BM1718" s="18" t="s">
        <v>1078</v>
      </c>
    </row>
    <row r="1719" spans="2:47" s="1" customFormat="1" ht="30" customHeight="1">
      <c r="B1719" s="32"/>
      <c r="D1719" s="155" t="s">
        <v>132</v>
      </c>
      <c r="F1719" s="156" t="s">
        <v>1079</v>
      </c>
      <c r="L1719" s="32"/>
      <c r="M1719" s="61"/>
      <c r="N1719" s="33"/>
      <c r="O1719" s="33"/>
      <c r="P1719" s="33"/>
      <c r="Q1719" s="33"/>
      <c r="R1719" s="33"/>
      <c r="S1719" s="33"/>
      <c r="T1719" s="62"/>
      <c r="AT1719" s="18" t="s">
        <v>132</v>
      </c>
      <c r="AU1719" s="18" t="s">
        <v>78</v>
      </c>
    </row>
    <row r="1720" spans="2:63" s="10" customFormat="1" ht="29.25" customHeight="1">
      <c r="B1720" s="130"/>
      <c r="D1720" s="140" t="s">
        <v>70</v>
      </c>
      <c r="E1720" s="141" t="s">
        <v>1080</v>
      </c>
      <c r="F1720" s="141" t="s">
        <v>1081</v>
      </c>
      <c r="J1720" s="142"/>
      <c r="L1720" s="157"/>
      <c r="M1720" s="161"/>
      <c r="N1720" s="162"/>
      <c r="O1720" s="162"/>
      <c r="P1720" s="162"/>
      <c r="Q1720" s="162"/>
      <c r="R1720" s="162"/>
      <c r="S1720" s="162"/>
      <c r="T1720" s="163"/>
      <c r="U1720" s="11"/>
      <c r="V1720" s="11"/>
      <c r="W1720" s="11"/>
      <c r="AR1720" s="131" t="s">
        <v>78</v>
      </c>
      <c r="AT1720" s="138" t="s">
        <v>70</v>
      </c>
      <c r="AU1720" s="138" t="s">
        <v>20</v>
      </c>
      <c r="AY1720" s="131" t="s">
        <v>123</v>
      </c>
      <c r="BK1720" s="139">
        <f>SUM(BK1721:BK1794)</f>
        <v>0</v>
      </c>
    </row>
    <row r="1721" spans="2:65" s="1" customFormat="1" ht="22.5" customHeight="1">
      <c r="B1721" s="143"/>
      <c r="C1721" s="144" t="s">
        <v>1082</v>
      </c>
      <c r="D1721" s="144" t="s">
        <v>125</v>
      </c>
      <c r="E1721" s="145" t="s">
        <v>1083</v>
      </c>
      <c r="F1721" s="146" t="s">
        <v>1084</v>
      </c>
      <c r="G1721" s="147" t="s">
        <v>152</v>
      </c>
      <c r="H1721" s="148">
        <v>93.765</v>
      </c>
      <c r="I1721" s="149"/>
      <c r="J1721" s="149"/>
      <c r="K1721" s="146" t="s">
        <v>129</v>
      </c>
      <c r="L1721" s="157"/>
      <c r="M1721" s="161"/>
      <c r="N1721" s="162"/>
      <c r="O1721" s="162"/>
      <c r="P1721" s="162"/>
      <c r="Q1721" s="162"/>
      <c r="R1721" s="162"/>
      <c r="S1721" s="162"/>
      <c r="T1721" s="163"/>
      <c r="U1721" s="11"/>
      <c r="V1721" s="11"/>
      <c r="W1721" s="11"/>
      <c r="AR1721" s="18" t="s">
        <v>306</v>
      </c>
      <c r="AT1721" s="18" t="s">
        <v>125</v>
      </c>
      <c r="AU1721" s="18" t="s">
        <v>78</v>
      </c>
      <c r="AY1721" s="18" t="s">
        <v>123</v>
      </c>
      <c r="BE1721" s="154">
        <f>IF(N1708="základní",J1721,0)</f>
        <v>0</v>
      </c>
      <c r="BF1721" s="154">
        <f>IF(N1708="snížená",J1721,0)</f>
        <v>0</v>
      </c>
      <c r="BG1721" s="154">
        <f>IF(N1708="zákl. přenesená",J1721,0)</f>
        <v>0</v>
      </c>
      <c r="BH1721" s="154">
        <f>IF(N1708="sníž. přenesená",J1721,0)</f>
        <v>0</v>
      </c>
      <c r="BI1721" s="154">
        <f>IF(N1708="nulová",J1721,0)</f>
        <v>0</v>
      </c>
      <c r="BJ1721" s="18" t="s">
        <v>20</v>
      </c>
      <c r="BK1721" s="154">
        <f>ROUND(I1721*H1721,2)</f>
        <v>0</v>
      </c>
      <c r="BL1721" s="18" t="s">
        <v>306</v>
      </c>
      <c r="BM1721" s="18" t="s">
        <v>1085</v>
      </c>
    </row>
    <row r="1722" spans="2:47" s="1" customFormat="1" ht="30" customHeight="1">
      <c r="B1722" s="32"/>
      <c r="D1722" s="155" t="s">
        <v>132</v>
      </c>
      <c r="F1722" s="156" t="s">
        <v>1086</v>
      </c>
      <c r="L1722" s="164"/>
      <c r="M1722" s="168"/>
      <c r="N1722" s="169"/>
      <c r="O1722" s="169"/>
      <c r="P1722" s="169"/>
      <c r="Q1722" s="169"/>
      <c r="R1722" s="169"/>
      <c r="S1722" s="169"/>
      <c r="T1722" s="170"/>
      <c r="U1722" s="12"/>
      <c r="V1722" s="12"/>
      <c r="W1722" s="12"/>
      <c r="AT1722" s="18" t="s">
        <v>132</v>
      </c>
      <c r="AU1722" s="18" t="s">
        <v>78</v>
      </c>
    </row>
    <row r="1723" spans="2:51" s="11" customFormat="1" ht="22.5" customHeight="1">
      <c r="B1723" s="157"/>
      <c r="D1723" s="155" t="s">
        <v>134</v>
      </c>
      <c r="E1723" s="158" t="s">
        <v>3</v>
      </c>
      <c r="F1723" s="159" t="s">
        <v>1087</v>
      </c>
      <c r="H1723" s="160" t="s">
        <v>3</v>
      </c>
      <c r="L1723" s="164"/>
      <c r="M1723" s="168"/>
      <c r="N1723" s="169"/>
      <c r="O1723" s="169"/>
      <c r="P1723" s="169"/>
      <c r="Q1723" s="169"/>
      <c r="R1723" s="169"/>
      <c r="S1723" s="169"/>
      <c r="T1723" s="170"/>
      <c r="U1723" s="12"/>
      <c r="V1723" s="12"/>
      <c r="W1723" s="12"/>
      <c r="AT1723" s="160" t="s">
        <v>134</v>
      </c>
      <c r="AU1723" s="160" t="s">
        <v>78</v>
      </c>
      <c r="AV1723" s="11" t="s">
        <v>20</v>
      </c>
      <c r="AW1723" s="11" t="s">
        <v>35</v>
      </c>
      <c r="AX1723" s="11" t="s">
        <v>71</v>
      </c>
      <c r="AY1723" s="160" t="s">
        <v>123</v>
      </c>
    </row>
    <row r="1724" spans="2:51" s="11" customFormat="1" ht="22.5" customHeight="1">
      <c r="B1724" s="157"/>
      <c r="D1724" s="155" t="s">
        <v>134</v>
      </c>
      <c r="E1724" s="158" t="s">
        <v>3</v>
      </c>
      <c r="F1724" s="159" t="s">
        <v>136</v>
      </c>
      <c r="H1724" s="160" t="s">
        <v>3</v>
      </c>
      <c r="L1724" s="164"/>
      <c r="M1724" s="168"/>
      <c r="N1724" s="169"/>
      <c r="O1724" s="169"/>
      <c r="P1724" s="169"/>
      <c r="Q1724" s="169"/>
      <c r="R1724" s="169"/>
      <c r="S1724" s="169"/>
      <c r="T1724" s="170"/>
      <c r="U1724" s="12"/>
      <c r="V1724" s="12"/>
      <c r="W1724" s="12"/>
      <c r="AT1724" s="160" t="s">
        <v>134</v>
      </c>
      <c r="AU1724" s="160" t="s">
        <v>78</v>
      </c>
      <c r="AV1724" s="11" t="s">
        <v>20</v>
      </c>
      <c r="AW1724" s="11" t="s">
        <v>35</v>
      </c>
      <c r="AX1724" s="11" t="s">
        <v>71</v>
      </c>
      <c r="AY1724" s="160" t="s">
        <v>123</v>
      </c>
    </row>
    <row r="1725" spans="2:51" s="12" customFormat="1" ht="22.5" customHeight="1">
      <c r="B1725" s="164"/>
      <c r="D1725" s="155" t="s">
        <v>134</v>
      </c>
      <c r="E1725" s="165" t="s">
        <v>3</v>
      </c>
      <c r="F1725" s="166" t="s">
        <v>1088</v>
      </c>
      <c r="H1725" s="167">
        <v>12.69</v>
      </c>
      <c r="L1725" s="164"/>
      <c r="M1725" s="168"/>
      <c r="N1725" s="169"/>
      <c r="O1725" s="169"/>
      <c r="P1725" s="169"/>
      <c r="Q1725" s="169"/>
      <c r="R1725" s="169"/>
      <c r="S1725" s="169"/>
      <c r="T1725" s="170"/>
      <c r="AT1725" s="165" t="s">
        <v>134</v>
      </c>
      <c r="AU1725" s="165" t="s">
        <v>78</v>
      </c>
      <c r="AV1725" s="12" t="s">
        <v>78</v>
      </c>
      <c r="AW1725" s="12" t="s">
        <v>35</v>
      </c>
      <c r="AX1725" s="12" t="s">
        <v>71</v>
      </c>
      <c r="AY1725" s="165" t="s">
        <v>123</v>
      </c>
    </row>
    <row r="1726" spans="2:51" s="12" customFormat="1" ht="22.5" customHeight="1">
      <c r="B1726" s="164"/>
      <c r="D1726" s="155" t="s">
        <v>134</v>
      </c>
      <c r="E1726" s="165" t="s">
        <v>3</v>
      </c>
      <c r="F1726" s="166" t="s">
        <v>1089</v>
      </c>
      <c r="H1726" s="167">
        <v>14.805</v>
      </c>
      <c r="L1726" s="171"/>
      <c r="M1726" s="175"/>
      <c r="N1726" s="176"/>
      <c r="O1726" s="176"/>
      <c r="P1726" s="176"/>
      <c r="Q1726" s="176"/>
      <c r="R1726" s="176"/>
      <c r="S1726" s="176"/>
      <c r="T1726" s="177"/>
      <c r="U1726" s="13"/>
      <c r="V1726" s="13"/>
      <c r="W1726" s="13"/>
      <c r="AT1726" s="165" t="s">
        <v>134</v>
      </c>
      <c r="AU1726" s="165" t="s">
        <v>78</v>
      </c>
      <c r="AV1726" s="12" t="s">
        <v>78</v>
      </c>
      <c r="AW1726" s="12" t="s">
        <v>35</v>
      </c>
      <c r="AX1726" s="12" t="s">
        <v>71</v>
      </c>
      <c r="AY1726" s="165" t="s">
        <v>123</v>
      </c>
    </row>
    <row r="1727" spans="2:51" s="12" customFormat="1" ht="22.5" customHeight="1">
      <c r="B1727" s="164"/>
      <c r="D1727" s="155" t="s">
        <v>134</v>
      </c>
      <c r="E1727" s="165" t="s">
        <v>3</v>
      </c>
      <c r="F1727" s="166" t="s">
        <v>1090</v>
      </c>
      <c r="H1727" s="167">
        <v>45.12</v>
      </c>
      <c r="L1727" s="178"/>
      <c r="M1727" s="182"/>
      <c r="N1727" s="183"/>
      <c r="O1727" s="183"/>
      <c r="P1727" s="183"/>
      <c r="Q1727" s="183"/>
      <c r="R1727" s="183"/>
      <c r="S1727" s="183"/>
      <c r="T1727" s="184"/>
      <c r="U1727" s="14"/>
      <c r="V1727" s="14"/>
      <c r="W1727" s="14"/>
      <c r="AT1727" s="165" t="s">
        <v>134</v>
      </c>
      <c r="AU1727" s="165" t="s">
        <v>78</v>
      </c>
      <c r="AV1727" s="12" t="s">
        <v>78</v>
      </c>
      <c r="AW1727" s="12" t="s">
        <v>35</v>
      </c>
      <c r="AX1727" s="12" t="s">
        <v>71</v>
      </c>
      <c r="AY1727" s="165" t="s">
        <v>123</v>
      </c>
    </row>
    <row r="1728" spans="2:51" s="12" customFormat="1" ht="22.5" customHeight="1">
      <c r="B1728" s="164"/>
      <c r="D1728" s="155" t="s">
        <v>134</v>
      </c>
      <c r="E1728" s="165" t="s">
        <v>3</v>
      </c>
      <c r="F1728" s="166" t="s">
        <v>1091</v>
      </c>
      <c r="H1728" s="167">
        <v>21.15</v>
      </c>
      <c r="L1728" s="32"/>
      <c r="M1728" s="150" t="s">
        <v>3</v>
      </c>
      <c r="N1728" s="151" t="s">
        <v>42</v>
      </c>
      <c r="O1728" s="152">
        <v>0.172</v>
      </c>
      <c r="P1728" s="152">
        <f>O1728*H1741</f>
        <v>16.12758</v>
      </c>
      <c r="Q1728" s="152">
        <v>0.00012</v>
      </c>
      <c r="R1728" s="152">
        <f>Q1728*H1741</f>
        <v>0.011251800000000001</v>
      </c>
      <c r="S1728" s="152">
        <v>0</v>
      </c>
      <c r="T1728" s="153">
        <f>S1728*H1741</f>
        <v>0</v>
      </c>
      <c r="U1728" s="1"/>
      <c r="V1728" s="1"/>
      <c r="W1728" s="1"/>
      <c r="AT1728" s="165" t="s">
        <v>134</v>
      </c>
      <c r="AU1728" s="165" t="s">
        <v>78</v>
      </c>
      <c r="AV1728" s="12" t="s">
        <v>78</v>
      </c>
      <c r="AW1728" s="12" t="s">
        <v>35</v>
      </c>
      <c r="AX1728" s="12" t="s">
        <v>71</v>
      </c>
      <c r="AY1728" s="165" t="s">
        <v>123</v>
      </c>
    </row>
    <row r="1729" spans="2:51" s="13" customFormat="1" ht="22.5" customHeight="1">
      <c r="B1729" s="171"/>
      <c r="D1729" s="155" t="s">
        <v>134</v>
      </c>
      <c r="E1729" s="172" t="s">
        <v>3</v>
      </c>
      <c r="F1729" s="173" t="s">
        <v>138</v>
      </c>
      <c r="H1729" s="174">
        <v>93.765</v>
      </c>
      <c r="L1729" s="32"/>
      <c r="M1729" s="61"/>
      <c r="N1729" s="33"/>
      <c r="O1729" s="33"/>
      <c r="P1729" s="33"/>
      <c r="Q1729" s="33"/>
      <c r="R1729" s="33"/>
      <c r="S1729" s="33"/>
      <c r="T1729" s="62"/>
      <c r="U1729" s="1"/>
      <c r="V1729" s="1"/>
      <c r="W1729" s="1"/>
      <c r="AT1729" s="172" t="s">
        <v>134</v>
      </c>
      <c r="AU1729" s="172" t="s">
        <v>78</v>
      </c>
      <c r="AV1729" s="13" t="s">
        <v>81</v>
      </c>
      <c r="AW1729" s="13" t="s">
        <v>35</v>
      </c>
      <c r="AX1729" s="13" t="s">
        <v>71</v>
      </c>
      <c r="AY1729" s="172" t="s">
        <v>123</v>
      </c>
    </row>
    <row r="1730" spans="2:51" s="14" customFormat="1" ht="22.5" customHeight="1">
      <c r="B1730" s="178"/>
      <c r="D1730" s="186" t="s">
        <v>134</v>
      </c>
      <c r="E1730" s="187" t="s">
        <v>3</v>
      </c>
      <c r="F1730" s="188" t="s">
        <v>139</v>
      </c>
      <c r="H1730" s="189">
        <v>93.765</v>
      </c>
      <c r="L1730" s="157"/>
      <c r="M1730" s="161"/>
      <c r="N1730" s="162"/>
      <c r="O1730" s="162"/>
      <c r="P1730" s="162"/>
      <c r="Q1730" s="162"/>
      <c r="R1730" s="162"/>
      <c r="S1730" s="162"/>
      <c r="T1730" s="163"/>
      <c r="U1730" s="11"/>
      <c r="V1730" s="11"/>
      <c r="W1730" s="11"/>
      <c r="AT1730" s="185" t="s">
        <v>134</v>
      </c>
      <c r="AU1730" s="185" t="s">
        <v>78</v>
      </c>
      <c r="AV1730" s="14" t="s">
        <v>130</v>
      </c>
      <c r="AW1730" s="14" t="s">
        <v>35</v>
      </c>
      <c r="AX1730" s="14" t="s">
        <v>20</v>
      </c>
      <c r="AY1730" s="185" t="s">
        <v>123</v>
      </c>
    </row>
    <row r="1731" spans="2:65" s="1" customFormat="1" ht="31.5" customHeight="1">
      <c r="B1731" s="143"/>
      <c r="C1731" s="144" t="s">
        <v>1092</v>
      </c>
      <c r="D1731" s="144" t="s">
        <v>125</v>
      </c>
      <c r="E1731" s="145" t="s">
        <v>1093</v>
      </c>
      <c r="F1731" s="146" t="s">
        <v>1094</v>
      </c>
      <c r="G1731" s="147" t="s">
        <v>152</v>
      </c>
      <c r="H1731" s="148">
        <v>93.765</v>
      </c>
      <c r="I1731" s="149"/>
      <c r="J1731" s="149"/>
      <c r="K1731" s="146" t="s">
        <v>129</v>
      </c>
      <c r="L1731" s="157"/>
      <c r="M1731" s="161"/>
      <c r="N1731" s="162"/>
      <c r="O1731" s="162"/>
      <c r="P1731" s="162"/>
      <c r="Q1731" s="162"/>
      <c r="R1731" s="162"/>
      <c r="S1731" s="162"/>
      <c r="T1731" s="163"/>
      <c r="U1731" s="11"/>
      <c r="V1731" s="11"/>
      <c r="W1731" s="11"/>
      <c r="AR1731" s="18" t="s">
        <v>306</v>
      </c>
      <c r="AT1731" s="18" t="s">
        <v>125</v>
      </c>
      <c r="AU1731" s="18" t="s">
        <v>78</v>
      </c>
      <c r="AY1731" s="18" t="s">
        <v>123</v>
      </c>
      <c r="BE1731" s="154">
        <f>IF(N1718="základní",J1731,0)</f>
        <v>0</v>
      </c>
      <c r="BF1731" s="154">
        <f>IF(N1718="snížená",J1731,0)</f>
        <v>0</v>
      </c>
      <c r="BG1731" s="154">
        <f>IF(N1718="zákl. přenesená",J1731,0)</f>
        <v>0</v>
      </c>
      <c r="BH1731" s="154">
        <f>IF(N1718="sníž. přenesená",J1731,0)</f>
        <v>0</v>
      </c>
      <c r="BI1731" s="154">
        <f>IF(N1718="nulová",J1731,0)</f>
        <v>0</v>
      </c>
      <c r="BJ1731" s="18" t="s">
        <v>20</v>
      </c>
      <c r="BK1731" s="154">
        <f>ROUND(I1731*H1731,2)</f>
        <v>0</v>
      </c>
      <c r="BL1731" s="18" t="s">
        <v>306</v>
      </c>
      <c r="BM1731" s="18" t="s">
        <v>1095</v>
      </c>
    </row>
    <row r="1732" spans="2:47" s="1" customFormat="1" ht="22.5" customHeight="1">
      <c r="B1732" s="32"/>
      <c r="D1732" s="155" t="s">
        <v>132</v>
      </c>
      <c r="F1732" s="156" t="s">
        <v>1096</v>
      </c>
      <c r="L1732" s="164"/>
      <c r="M1732" s="168"/>
      <c r="N1732" s="169"/>
      <c r="O1732" s="169"/>
      <c r="P1732" s="169"/>
      <c r="Q1732" s="169"/>
      <c r="R1732" s="169"/>
      <c r="S1732" s="169"/>
      <c r="T1732" s="170"/>
      <c r="U1732" s="12"/>
      <c r="V1732" s="12"/>
      <c r="W1732" s="12"/>
      <c r="AT1732" s="18" t="s">
        <v>132</v>
      </c>
      <c r="AU1732" s="18" t="s">
        <v>78</v>
      </c>
    </row>
    <row r="1733" spans="2:51" s="11" customFormat="1" ht="22.5" customHeight="1">
      <c r="B1733" s="157"/>
      <c r="D1733" s="155" t="s">
        <v>134</v>
      </c>
      <c r="E1733" s="158" t="s">
        <v>3</v>
      </c>
      <c r="F1733" s="159" t="s">
        <v>1097</v>
      </c>
      <c r="H1733" s="160" t="s">
        <v>3</v>
      </c>
      <c r="L1733" s="164"/>
      <c r="M1733" s="168"/>
      <c r="N1733" s="169"/>
      <c r="O1733" s="169"/>
      <c r="P1733" s="169"/>
      <c r="Q1733" s="169"/>
      <c r="R1733" s="169"/>
      <c r="S1733" s="169"/>
      <c r="T1733" s="170"/>
      <c r="U1733" s="12"/>
      <c r="V1733" s="12"/>
      <c r="W1733" s="12"/>
      <c r="AT1733" s="160" t="s">
        <v>134</v>
      </c>
      <c r="AU1733" s="160" t="s">
        <v>78</v>
      </c>
      <c r="AV1733" s="11" t="s">
        <v>20</v>
      </c>
      <c r="AW1733" s="11" t="s">
        <v>35</v>
      </c>
      <c r="AX1733" s="11" t="s">
        <v>71</v>
      </c>
      <c r="AY1733" s="160" t="s">
        <v>123</v>
      </c>
    </row>
    <row r="1734" spans="2:51" s="11" customFormat="1" ht="22.5" customHeight="1">
      <c r="B1734" s="157"/>
      <c r="D1734" s="155" t="s">
        <v>134</v>
      </c>
      <c r="E1734" s="158" t="s">
        <v>3</v>
      </c>
      <c r="F1734" s="159" t="s">
        <v>136</v>
      </c>
      <c r="H1734" s="160" t="s">
        <v>3</v>
      </c>
      <c r="L1734" s="164"/>
      <c r="M1734" s="168"/>
      <c r="N1734" s="169"/>
      <c r="O1734" s="169"/>
      <c r="P1734" s="169"/>
      <c r="Q1734" s="169"/>
      <c r="R1734" s="169"/>
      <c r="S1734" s="169"/>
      <c r="T1734" s="170"/>
      <c r="U1734" s="12"/>
      <c r="V1734" s="12"/>
      <c r="W1734" s="12"/>
      <c r="AT1734" s="160" t="s">
        <v>134</v>
      </c>
      <c r="AU1734" s="160" t="s">
        <v>78</v>
      </c>
      <c r="AV1734" s="11" t="s">
        <v>20</v>
      </c>
      <c r="AW1734" s="11" t="s">
        <v>35</v>
      </c>
      <c r="AX1734" s="11" t="s">
        <v>71</v>
      </c>
      <c r="AY1734" s="160" t="s">
        <v>123</v>
      </c>
    </row>
    <row r="1735" spans="2:51" s="12" customFormat="1" ht="22.5" customHeight="1">
      <c r="B1735" s="164"/>
      <c r="D1735" s="155" t="s">
        <v>134</v>
      </c>
      <c r="E1735" s="165" t="s">
        <v>3</v>
      </c>
      <c r="F1735" s="166" t="s">
        <v>1088</v>
      </c>
      <c r="H1735" s="167">
        <v>12.69</v>
      </c>
      <c r="L1735" s="164"/>
      <c r="M1735" s="168"/>
      <c r="N1735" s="169"/>
      <c r="O1735" s="169"/>
      <c r="P1735" s="169"/>
      <c r="Q1735" s="169"/>
      <c r="R1735" s="169"/>
      <c r="S1735" s="169"/>
      <c r="T1735" s="170"/>
      <c r="AT1735" s="165" t="s">
        <v>134</v>
      </c>
      <c r="AU1735" s="165" t="s">
        <v>78</v>
      </c>
      <c r="AV1735" s="12" t="s">
        <v>78</v>
      </c>
      <c r="AW1735" s="12" t="s">
        <v>35</v>
      </c>
      <c r="AX1735" s="12" t="s">
        <v>71</v>
      </c>
      <c r="AY1735" s="165" t="s">
        <v>123</v>
      </c>
    </row>
    <row r="1736" spans="2:51" s="12" customFormat="1" ht="22.5" customHeight="1">
      <c r="B1736" s="164"/>
      <c r="D1736" s="155" t="s">
        <v>134</v>
      </c>
      <c r="E1736" s="165" t="s">
        <v>3</v>
      </c>
      <c r="F1736" s="166" t="s">
        <v>1089</v>
      </c>
      <c r="H1736" s="167">
        <v>14.805</v>
      </c>
      <c r="L1736" s="171"/>
      <c r="M1736" s="175"/>
      <c r="N1736" s="176"/>
      <c r="O1736" s="176"/>
      <c r="P1736" s="176"/>
      <c r="Q1736" s="176"/>
      <c r="R1736" s="176"/>
      <c r="S1736" s="176"/>
      <c r="T1736" s="177"/>
      <c r="U1736" s="13"/>
      <c r="V1736" s="13"/>
      <c r="W1736" s="13"/>
      <c r="AT1736" s="165" t="s">
        <v>134</v>
      </c>
      <c r="AU1736" s="165" t="s">
        <v>78</v>
      </c>
      <c r="AV1736" s="12" t="s">
        <v>78</v>
      </c>
      <c r="AW1736" s="12" t="s">
        <v>35</v>
      </c>
      <c r="AX1736" s="12" t="s">
        <v>71</v>
      </c>
      <c r="AY1736" s="165" t="s">
        <v>123</v>
      </c>
    </row>
    <row r="1737" spans="2:51" s="12" customFormat="1" ht="22.5" customHeight="1">
      <c r="B1737" s="164"/>
      <c r="D1737" s="155" t="s">
        <v>134</v>
      </c>
      <c r="E1737" s="165" t="s">
        <v>3</v>
      </c>
      <c r="F1737" s="166" t="s">
        <v>1090</v>
      </c>
      <c r="H1737" s="167">
        <v>45.12</v>
      </c>
      <c r="L1737" s="178"/>
      <c r="M1737" s="182"/>
      <c r="N1737" s="183"/>
      <c r="O1737" s="183"/>
      <c r="P1737" s="183"/>
      <c r="Q1737" s="183"/>
      <c r="R1737" s="183"/>
      <c r="S1737" s="183"/>
      <c r="T1737" s="184"/>
      <c r="U1737" s="14"/>
      <c r="V1737" s="14"/>
      <c r="W1737" s="14"/>
      <c r="AT1737" s="165" t="s">
        <v>134</v>
      </c>
      <c r="AU1737" s="165" t="s">
        <v>78</v>
      </c>
      <c r="AV1737" s="12" t="s">
        <v>78</v>
      </c>
      <c r="AW1737" s="12" t="s">
        <v>35</v>
      </c>
      <c r="AX1737" s="12" t="s">
        <v>71</v>
      </c>
      <c r="AY1737" s="165" t="s">
        <v>123</v>
      </c>
    </row>
    <row r="1738" spans="2:51" s="12" customFormat="1" ht="22.5" customHeight="1">
      <c r="B1738" s="164"/>
      <c r="D1738" s="155" t="s">
        <v>134</v>
      </c>
      <c r="E1738" s="165" t="s">
        <v>3</v>
      </c>
      <c r="F1738" s="166" t="s">
        <v>1091</v>
      </c>
      <c r="H1738" s="167">
        <v>21.15</v>
      </c>
      <c r="L1738" s="32"/>
      <c r="M1738" s="150" t="s">
        <v>3</v>
      </c>
      <c r="N1738" s="151" t="s">
        <v>42</v>
      </c>
      <c r="O1738" s="152">
        <v>0.014</v>
      </c>
      <c r="P1738" s="152">
        <f>O1738*H1751</f>
        <v>2.1360639999999997</v>
      </c>
      <c r="Q1738" s="152">
        <v>0</v>
      </c>
      <c r="R1738" s="152">
        <f>Q1738*H1751</f>
        <v>0</v>
      </c>
      <c r="S1738" s="152">
        <v>0</v>
      </c>
      <c r="T1738" s="153">
        <f>S1738*H1751</f>
        <v>0</v>
      </c>
      <c r="U1738" s="1"/>
      <c r="V1738" s="1"/>
      <c r="W1738" s="1"/>
      <c r="AT1738" s="165" t="s">
        <v>134</v>
      </c>
      <c r="AU1738" s="165" t="s">
        <v>78</v>
      </c>
      <c r="AV1738" s="12" t="s">
        <v>78</v>
      </c>
      <c r="AW1738" s="12" t="s">
        <v>35</v>
      </c>
      <c r="AX1738" s="12" t="s">
        <v>71</v>
      </c>
      <c r="AY1738" s="165" t="s">
        <v>123</v>
      </c>
    </row>
    <row r="1739" spans="2:51" s="13" customFormat="1" ht="22.5" customHeight="1">
      <c r="B1739" s="171"/>
      <c r="D1739" s="155" t="s">
        <v>134</v>
      </c>
      <c r="E1739" s="172" t="s">
        <v>3</v>
      </c>
      <c r="F1739" s="173" t="s">
        <v>138</v>
      </c>
      <c r="H1739" s="174">
        <v>93.765</v>
      </c>
      <c r="L1739" s="32"/>
      <c r="M1739" s="61"/>
      <c r="N1739" s="33"/>
      <c r="O1739" s="33"/>
      <c r="P1739" s="33"/>
      <c r="Q1739" s="33"/>
      <c r="R1739" s="33"/>
      <c r="S1739" s="33"/>
      <c r="T1739" s="62"/>
      <c r="U1739" s="1"/>
      <c r="V1739" s="1"/>
      <c r="W1739" s="1"/>
      <c r="AT1739" s="172" t="s">
        <v>134</v>
      </c>
      <c r="AU1739" s="172" t="s">
        <v>78</v>
      </c>
      <c r="AV1739" s="13" t="s">
        <v>81</v>
      </c>
      <c r="AW1739" s="13" t="s">
        <v>35</v>
      </c>
      <c r="AX1739" s="13" t="s">
        <v>71</v>
      </c>
      <c r="AY1739" s="172" t="s">
        <v>123</v>
      </c>
    </row>
    <row r="1740" spans="2:51" s="14" customFormat="1" ht="22.5" customHeight="1">
      <c r="B1740" s="178"/>
      <c r="D1740" s="186" t="s">
        <v>134</v>
      </c>
      <c r="E1740" s="187" t="s">
        <v>3</v>
      </c>
      <c r="F1740" s="188" t="s">
        <v>139</v>
      </c>
      <c r="H1740" s="189">
        <v>93.765</v>
      </c>
      <c r="L1740" s="157"/>
      <c r="M1740" s="161"/>
      <c r="N1740" s="162"/>
      <c r="O1740" s="162"/>
      <c r="P1740" s="162"/>
      <c r="Q1740" s="162"/>
      <c r="R1740" s="162"/>
      <c r="S1740" s="162"/>
      <c r="T1740" s="163"/>
      <c r="U1740" s="11"/>
      <c r="V1740" s="11"/>
      <c r="W1740" s="11"/>
      <c r="AT1740" s="185" t="s">
        <v>134</v>
      </c>
      <c r="AU1740" s="185" t="s">
        <v>78</v>
      </c>
      <c r="AV1740" s="14" t="s">
        <v>130</v>
      </c>
      <c r="AW1740" s="14" t="s">
        <v>35</v>
      </c>
      <c r="AX1740" s="14" t="s">
        <v>20</v>
      </c>
      <c r="AY1740" s="185" t="s">
        <v>123</v>
      </c>
    </row>
    <row r="1741" spans="2:65" s="1" customFormat="1" ht="22.5" customHeight="1">
      <c r="B1741" s="143"/>
      <c r="C1741" s="144" t="s">
        <v>1098</v>
      </c>
      <c r="D1741" s="144" t="s">
        <v>125</v>
      </c>
      <c r="E1741" s="145" t="s">
        <v>1099</v>
      </c>
      <c r="F1741" s="146" t="s">
        <v>1100</v>
      </c>
      <c r="G1741" s="147" t="s">
        <v>152</v>
      </c>
      <c r="H1741" s="148">
        <v>93.765</v>
      </c>
      <c r="I1741" s="149"/>
      <c r="J1741" s="149"/>
      <c r="K1741" s="146" t="s">
        <v>129</v>
      </c>
      <c r="L1741" s="157"/>
      <c r="M1741" s="161"/>
      <c r="N1741" s="162"/>
      <c r="O1741" s="162"/>
      <c r="P1741" s="162"/>
      <c r="Q1741" s="162"/>
      <c r="R1741" s="162"/>
      <c r="S1741" s="162"/>
      <c r="T1741" s="163"/>
      <c r="U1741" s="11"/>
      <c r="V1741" s="11"/>
      <c r="W1741" s="11"/>
      <c r="AR1741" s="18" t="s">
        <v>306</v>
      </c>
      <c r="AT1741" s="18" t="s">
        <v>125</v>
      </c>
      <c r="AU1741" s="18" t="s">
        <v>78</v>
      </c>
      <c r="AY1741" s="18" t="s">
        <v>123</v>
      </c>
      <c r="BE1741" s="154">
        <f>IF(N1728="základní",J1741,0)</f>
        <v>0</v>
      </c>
      <c r="BF1741" s="154">
        <f>IF(N1728="snížená",J1741,0)</f>
        <v>0</v>
      </c>
      <c r="BG1741" s="154">
        <f>IF(N1728="zákl. přenesená",J1741,0)</f>
        <v>0</v>
      </c>
      <c r="BH1741" s="154">
        <f>IF(N1728="sníž. přenesená",J1741,0)</f>
        <v>0</v>
      </c>
      <c r="BI1741" s="154">
        <f>IF(N1728="nulová",J1741,0)</f>
        <v>0</v>
      </c>
      <c r="BJ1741" s="18" t="s">
        <v>20</v>
      </c>
      <c r="BK1741" s="154">
        <f>ROUND(I1741*H1741,2)</f>
        <v>0</v>
      </c>
      <c r="BL1741" s="18" t="s">
        <v>306</v>
      </c>
      <c r="BM1741" s="18" t="s">
        <v>1101</v>
      </c>
    </row>
    <row r="1742" spans="2:47" s="1" customFormat="1" ht="22.5" customHeight="1">
      <c r="B1742" s="32"/>
      <c r="D1742" s="155" t="s">
        <v>132</v>
      </c>
      <c r="F1742" s="156" t="s">
        <v>1102</v>
      </c>
      <c r="L1742" s="157"/>
      <c r="M1742" s="161"/>
      <c r="N1742" s="162"/>
      <c r="O1742" s="162"/>
      <c r="P1742" s="162"/>
      <c r="Q1742" s="162"/>
      <c r="R1742" s="162"/>
      <c r="S1742" s="162"/>
      <c r="T1742" s="163"/>
      <c r="U1742" s="11"/>
      <c r="V1742" s="11"/>
      <c r="W1742" s="11"/>
      <c r="AT1742" s="18" t="s">
        <v>132</v>
      </c>
      <c r="AU1742" s="18" t="s">
        <v>78</v>
      </c>
    </row>
    <row r="1743" spans="2:51" s="11" customFormat="1" ht="22.5" customHeight="1">
      <c r="B1743" s="157"/>
      <c r="D1743" s="155" t="s">
        <v>134</v>
      </c>
      <c r="E1743" s="158" t="s">
        <v>3</v>
      </c>
      <c r="F1743" s="159" t="s">
        <v>1097</v>
      </c>
      <c r="H1743" s="160" t="s">
        <v>3</v>
      </c>
      <c r="L1743" s="164"/>
      <c r="M1743" s="168"/>
      <c r="N1743" s="169"/>
      <c r="O1743" s="169"/>
      <c r="P1743" s="169"/>
      <c r="Q1743" s="169"/>
      <c r="R1743" s="169"/>
      <c r="S1743" s="169"/>
      <c r="T1743" s="170"/>
      <c r="U1743" s="12"/>
      <c r="V1743" s="12"/>
      <c r="W1743" s="12"/>
      <c r="AT1743" s="160" t="s">
        <v>134</v>
      </c>
      <c r="AU1743" s="160" t="s">
        <v>78</v>
      </c>
      <c r="AV1743" s="11" t="s">
        <v>20</v>
      </c>
      <c r="AW1743" s="11" t="s">
        <v>35</v>
      </c>
      <c r="AX1743" s="11" t="s">
        <v>71</v>
      </c>
      <c r="AY1743" s="160" t="s">
        <v>123</v>
      </c>
    </row>
    <row r="1744" spans="2:51" s="11" customFormat="1" ht="22.5" customHeight="1">
      <c r="B1744" s="157"/>
      <c r="D1744" s="155" t="s">
        <v>134</v>
      </c>
      <c r="E1744" s="158" t="s">
        <v>3</v>
      </c>
      <c r="F1744" s="159" t="s">
        <v>136</v>
      </c>
      <c r="H1744" s="160" t="s">
        <v>3</v>
      </c>
      <c r="L1744" s="157"/>
      <c r="M1744" s="161"/>
      <c r="N1744" s="162"/>
      <c r="O1744" s="162"/>
      <c r="P1744" s="162"/>
      <c r="Q1744" s="162"/>
      <c r="R1744" s="162"/>
      <c r="S1744" s="162"/>
      <c r="T1744" s="163"/>
      <c r="AT1744" s="160" t="s">
        <v>134</v>
      </c>
      <c r="AU1744" s="160" t="s">
        <v>78</v>
      </c>
      <c r="AV1744" s="11" t="s">
        <v>20</v>
      </c>
      <c r="AW1744" s="11" t="s">
        <v>35</v>
      </c>
      <c r="AX1744" s="11" t="s">
        <v>71</v>
      </c>
      <c r="AY1744" s="160" t="s">
        <v>123</v>
      </c>
    </row>
    <row r="1745" spans="2:51" s="12" customFormat="1" ht="22.5" customHeight="1">
      <c r="B1745" s="164"/>
      <c r="D1745" s="155" t="s">
        <v>134</v>
      </c>
      <c r="E1745" s="165" t="s">
        <v>3</v>
      </c>
      <c r="F1745" s="166" t="s">
        <v>1088</v>
      </c>
      <c r="H1745" s="167">
        <v>12.69</v>
      </c>
      <c r="L1745" s="164"/>
      <c r="M1745" s="168"/>
      <c r="N1745" s="169"/>
      <c r="O1745" s="169"/>
      <c r="P1745" s="169"/>
      <c r="Q1745" s="169"/>
      <c r="R1745" s="169"/>
      <c r="S1745" s="169"/>
      <c r="T1745" s="170"/>
      <c r="AT1745" s="165" t="s">
        <v>134</v>
      </c>
      <c r="AU1745" s="165" t="s">
        <v>78</v>
      </c>
      <c r="AV1745" s="12" t="s">
        <v>78</v>
      </c>
      <c r="AW1745" s="12" t="s">
        <v>35</v>
      </c>
      <c r="AX1745" s="12" t="s">
        <v>71</v>
      </c>
      <c r="AY1745" s="165" t="s">
        <v>123</v>
      </c>
    </row>
    <row r="1746" spans="2:51" s="12" customFormat="1" ht="22.5" customHeight="1">
      <c r="B1746" s="164"/>
      <c r="D1746" s="155" t="s">
        <v>134</v>
      </c>
      <c r="E1746" s="165" t="s">
        <v>3</v>
      </c>
      <c r="F1746" s="166" t="s">
        <v>1089</v>
      </c>
      <c r="H1746" s="167">
        <v>14.805</v>
      </c>
      <c r="L1746" s="157"/>
      <c r="M1746" s="161"/>
      <c r="N1746" s="162"/>
      <c r="O1746" s="162"/>
      <c r="P1746" s="162"/>
      <c r="Q1746" s="162"/>
      <c r="R1746" s="162"/>
      <c r="S1746" s="162"/>
      <c r="T1746" s="163"/>
      <c r="U1746" s="11"/>
      <c r="V1746" s="11"/>
      <c r="W1746" s="11"/>
      <c r="AT1746" s="165" t="s">
        <v>134</v>
      </c>
      <c r="AU1746" s="165" t="s">
        <v>78</v>
      </c>
      <c r="AV1746" s="12" t="s">
        <v>78</v>
      </c>
      <c r="AW1746" s="12" t="s">
        <v>35</v>
      </c>
      <c r="AX1746" s="12" t="s">
        <v>71</v>
      </c>
      <c r="AY1746" s="165" t="s">
        <v>123</v>
      </c>
    </row>
    <row r="1747" spans="2:51" s="12" customFormat="1" ht="22.5" customHeight="1">
      <c r="B1747" s="164"/>
      <c r="D1747" s="155" t="s">
        <v>134</v>
      </c>
      <c r="E1747" s="165" t="s">
        <v>3</v>
      </c>
      <c r="F1747" s="166" t="s">
        <v>1090</v>
      </c>
      <c r="H1747" s="167">
        <v>45.12</v>
      </c>
      <c r="L1747" s="164"/>
      <c r="M1747" s="168"/>
      <c r="N1747" s="169"/>
      <c r="O1747" s="169"/>
      <c r="P1747" s="169"/>
      <c r="Q1747" s="169"/>
      <c r="R1747" s="169"/>
      <c r="S1747" s="169"/>
      <c r="T1747" s="170"/>
      <c r="AT1747" s="165" t="s">
        <v>134</v>
      </c>
      <c r="AU1747" s="165" t="s">
        <v>78</v>
      </c>
      <c r="AV1747" s="12" t="s">
        <v>78</v>
      </c>
      <c r="AW1747" s="12" t="s">
        <v>35</v>
      </c>
      <c r="AX1747" s="12" t="s">
        <v>71</v>
      </c>
      <c r="AY1747" s="165" t="s">
        <v>123</v>
      </c>
    </row>
    <row r="1748" spans="2:51" s="12" customFormat="1" ht="22.5" customHeight="1">
      <c r="B1748" s="164"/>
      <c r="D1748" s="155" t="s">
        <v>134</v>
      </c>
      <c r="E1748" s="165" t="s">
        <v>3</v>
      </c>
      <c r="F1748" s="166" t="s">
        <v>1091</v>
      </c>
      <c r="H1748" s="167">
        <v>21.15</v>
      </c>
      <c r="L1748" s="157"/>
      <c r="M1748" s="161"/>
      <c r="N1748" s="162"/>
      <c r="O1748" s="162"/>
      <c r="P1748" s="162"/>
      <c r="Q1748" s="162"/>
      <c r="R1748" s="162"/>
      <c r="S1748" s="162"/>
      <c r="T1748" s="163"/>
      <c r="U1748" s="11"/>
      <c r="V1748" s="11"/>
      <c r="W1748" s="11"/>
      <c r="AT1748" s="165" t="s">
        <v>134</v>
      </c>
      <c r="AU1748" s="165" t="s">
        <v>78</v>
      </c>
      <c r="AV1748" s="12" t="s">
        <v>78</v>
      </c>
      <c r="AW1748" s="12" t="s">
        <v>35</v>
      </c>
      <c r="AX1748" s="12" t="s">
        <v>71</v>
      </c>
      <c r="AY1748" s="165" t="s">
        <v>123</v>
      </c>
    </row>
    <row r="1749" spans="2:51" s="13" customFormat="1" ht="22.5" customHeight="1">
      <c r="B1749" s="171"/>
      <c r="D1749" s="155" t="s">
        <v>134</v>
      </c>
      <c r="E1749" s="172" t="s">
        <v>3</v>
      </c>
      <c r="F1749" s="173" t="s">
        <v>138</v>
      </c>
      <c r="H1749" s="174">
        <v>93.765</v>
      </c>
      <c r="L1749" s="164"/>
      <c r="M1749" s="168"/>
      <c r="N1749" s="169"/>
      <c r="O1749" s="169"/>
      <c r="P1749" s="169"/>
      <c r="Q1749" s="169"/>
      <c r="R1749" s="169"/>
      <c r="S1749" s="169"/>
      <c r="T1749" s="170"/>
      <c r="U1749" s="12"/>
      <c r="V1749" s="12"/>
      <c r="W1749" s="12"/>
      <c r="AT1749" s="172" t="s">
        <v>134</v>
      </c>
      <c r="AU1749" s="172" t="s">
        <v>78</v>
      </c>
      <c r="AV1749" s="13" t="s">
        <v>81</v>
      </c>
      <c r="AW1749" s="13" t="s">
        <v>35</v>
      </c>
      <c r="AX1749" s="13" t="s">
        <v>71</v>
      </c>
      <c r="AY1749" s="172" t="s">
        <v>123</v>
      </c>
    </row>
    <row r="1750" spans="2:51" s="14" customFormat="1" ht="22.5" customHeight="1">
      <c r="B1750" s="178"/>
      <c r="D1750" s="186" t="s">
        <v>134</v>
      </c>
      <c r="E1750" s="187" t="s">
        <v>3</v>
      </c>
      <c r="F1750" s="188" t="s">
        <v>139</v>
      </c>
      <c r="H1750" s="189">
        <v>93.765</v>
      </c>
      <c r="L1750" s="164"/>
      <c r="M1750" s="168"/>
      <c r="N1750" s="169"/>
      <c r="O1750" s="169"/>
      <c r="P1750" s="169"/>
      <c r="Q1750" s="169"/>
      <c r="R1750" s="169"/>
      <c r="S1750" s="169"/>
      <c r="T1750" s="170"/>
      <c r="U1750" s="12"/>
      <c r="V1750" s="12"/>
      <c r="W1750" s="12"/>
      <c r="AT1750" s="185" t="s">
        <v>134</v>
      </c>
      <c r="AU1750" s="185" t="s">
        <v>78</v>
      </c>
      <c r="AV1750" s="14" t="s">
        <v>130</v>
      </c>
      <c r="AW1750" s="14" t="s">
        <v>35</v>
      </c>
      <c r="AX1750" s="14" t="s">
        <v>20</v>
      </c>
      <c r="AY1750" s="185" t="s">
        <v>123</v>
      </c>
    </row>
    <row r="1751" spans="2:65" s="1" customFormat="1" ht="22.5" customHeight="1">
      <c r="B1751" s="143"/>
      <c r="C1751" s="144" t="s">
        <v>1103</v>
      </c>
      <c r="D1751" s="144" t="s">
        <v>125</v>
      </c>
      <c r="E1751" s="145" t="s">
        <v>1104</v>
      </c>
      <c r="F1751" s="146" t="s">
        <v>1105</v>
      </c>
      <c r="G1751" s="147" t="s">
        <v>152</v>
      </c>
      <c r="H1751" s="148">
        <v>152.576</v>
      </c>
      <c r="I1751" s="149"/>
      <c r="J1751" s="149"/>
      <c r="K1751" s="146" t="s">
        <v>129</v>
      </c>
      <c r="L1751" s="164"/>
      <c r="M1751" s="168"/>
      <c r="N1751" s="169"/>
      <c r="O1751" s="169"/>
      <c r="P1751" s="169"/>
      <c r="Q1751" s="169"/>
      <c r="R1751" s="169"/>
      <c r="S1751" s="169"/>
      <c r="T1751" s="170"/>
      <c r="U1751" s="12"/>
      <c r="V1751" s="12"/>
      <c r="W1751" s="12"/>
      <c r="AR1751" s="18" t="s">
        <v>306</v>
      </c>
      <c r="AT1751" s="18" t="s">
        <v>125</v>
      </c>
      <c r="AU1751" s="18" t="s">
        <v>78</v>
      </c>
      <c r="AY1751" s="18" t="s">
        <v>123</v>
      </c>
      <c r="BE1751" s="154">
        <f>IF(N1738="základní",J1751,0)</f>
        <v>0</v>
      </c>
      <c r="BF1751" s="154">
        <f>IF(N1738="snížená",J1751,0)</f>
        <v>0</v>
      </c>
      <c r="BG1751" s="154">
        <f>IF(N1738="zákl. přenesená",J1751,0)</f>
        <v>0</v>
      </c>
      <c r="BH1751" s="154">
        <f>IF(N1738="sníž. přenesená",J1751,0)</f>
        <v>0</v>
      </c>
      <c r="BI1751" s="154">
        <f>IF(N1738="nulová",J1751,0)</f>
        <v>0</v>
      </c>
      <c r="BJ1751" s="18" t="s">
        <v>20</v>
      </c>
      <c r="BK1751" s="154">
        <f>ROUND(I1751*H1751,2)</f>
        <v>0</v>
      </c>
      <c r="BL1751" s="18" t="s">
        <v>306</v>
      </c>
      <c r="BM1751" s="18" t="s">
        <v>1106</v>
      </c>
    </row>
    <row r="1752" spans="2:47" s="1" customFormat="1" ht="22.5" customHeight="1">
      <c r="B1752" s="32"/>
      <c r="D1752" s="155" t="s">
        <v>132</v>
      </c>
      <c r="F1752" s="156" t="s">
        <v>1107</v>
      </c>
      <c r="L1752" s="157"/>
      <c r="M1752" s="161"/>
      <c r="N1752" s="162"/>
      <c r="O1752" s="162"/>
      <c r="P1752" s="162"/>
      <c r="Q1752" s="162"/>
      <c r="R1752" s="162"/>
      <c r="S1752" s="162"/>
      <c r="T1752" s="163"/>
      <c r="U1752" s="11"/>
      <c r="V1752" s="11"/>
      <c r="W1752" s="11"/>
      <c r="AT1752" s="18" t="s">
        <v>132</v>
      </c>
      <c r="AU1752" s="18" t="s">
        <v>78</v>
      </c>
    </row>
    <row r="1753" spans="2:51" s="11" customFormat="1" ht="22.5" customHeight="1">
      <c r="B1753" s="157"/>
      <c r="D1753" s="155" t="s">
        <v>134</v>
      </c>
      <c r="E1753" s="158" t="s">
        <v>3</v>
      </c>
      <c r="F1753" s="159" t="s">
        <v>1108</v>
      </c>
      <c r="H1753" s="160" t="s">
        <v>3</v>
      </c>
      <c r="L1753" s="164"/>
      <c r="M1753" s="168"/>
      <c r="N1753" s="169"/>
      <c r="O1753" s="169"/>
      <c r="P1753" s="169"/>
      <c r="Q1753" s="169"/>
      <c r="R1753" s="169"/>
      <c r="S1753" s="169"/>
      <c r="T1753" s="170"/>
      <c r="U1753" s="12"/>
      <c r="V1753" s="12"/>
      <c r="W1753" s="12"/>
      <c r="AT1753" s="160" t="s">
        <v>134</v>
      </c>
      <c r="AU1753" s="160" t="s">
        <v>78</v>
      </c>
      <c r="AV1753" s="11" t="s">
        <v>20</v>
      </c>
      <c r="AW1753" s="11" t="s">
        <v>35</v>
      </c>
      <c r="AX1753" s="11" t="s">
        <v>71</v>
      </c>
      <c r="AY1753" s="160" t="s">
        <v>123</v>
      </c>
    </row>
    <row r="1754" spans="2:51" s="11" customFormat="1" ht="22.5" customHeight="1">
      <c r="B1754" s="157"/>
      <c r="D1754" s="155" t="s">
        <v>134</v>
      </c>
      <c r="E1754" s="158" t="s">
        <v>3</v>
      </c>
      <c r="F1754" s="159" t="s">
        <v>203</v>
      </c>
      <c r="H1754" s="160" t="s">
        <v>3</v>
      </c>
      <c r="L1754" s="171"/>
      <c r="M1754" s="175"/>
      <c r="N1754" s="176"/>
      <c r="O1754" s="176"/>
      <c r="P1754" s="176"/>
      <c r="Q1754" s="176"/>
      <c r="R1754" s="176"/>
      <c r="S1754" s="176"/>
      <c r="T1754" s="177"/>
      <c r="U1754" s="13"/>
      <c r="V1754" s="13"/>
      <c r="W1754" s="13"/>
      <c r="AT1754" s="160" t="s">
        <v>134</v>
      </c>
      <c r="AU1754" s="160" t="s">
        <v>78</v>
      </c>
      <c r="AV1754" s="11" t="s">
        <v>20</v>
      </c>
      <c r="AW1754" s="11" t="s">
        <v>35</v>
      </c>
      <c r="AX1754" s="11" t="s">
        <v>71</v>
      </c>
      <c r="AY1754" s="160" t="s">
        <v>123</v>
      </c>
    </row>
    <row r="1755" spans="2:51" s="11" customFormat="1" ht="22.5" customHeight="1">
      <c r="B1755" s="157"/>
      <c r="D1755" s="155" t="s">
        <v>134</v>
      </c>
      <c r="E1755" s="158" t="s">
        <v>3</v>
      </c>
      <c r="F1755" s="159" t="s">
        <v>217</v>
      </c>
      <c r="H1755" s="160" t="s">
        <v>3</v>
      </c>
      <c r="L1755" s="178"/>
      <c r="M1755" s="182"/>
      <c r="N1755" s="183"/>
      <c r="O1755" s="183"/>
      <c r="P1755" s="183"/>
      <c r="Q1755" s="183"/>
      <c r="R1755" s="183"/>
      <c r="S1755" s="183"/>
      <c r="T1755" s="184"/>
      <c r="U1755" s="14"/>
      <c r="V1755" s="14"/>
      <c r="W1755" s="14"/>
      <c r="AT1755" s="160" t="s">
        <v>134</v>
      </c>
      <c r="AU1755" s="160" t="s">
        <v>78</v>
      </c>
      <c r="AV1755" s="11" t="s">
        <v>20</v>
      </c>
      <c r="AW1755" s="11" t="s">
        <v>35</v>
      </c>
      <c r="AX1755" s="11" t="s">
        <v>71</v>
      </c>
      <c r="AY1755" s="160" t="s">
        <v>123</v>
      </c>
    </row>
    <row r="1756" spans="2:51" s="12" customFormat="1" ht="22.5" customHeight="1">
      <c r="B1756" s="164"/>
      <c r="D1756" s="155" t="s">
        <v>134</v>
      </c>
      <c r="E1756" s="165" t="s">
        <v>3</v>
      </c>
      <c r="F1756" s="166" t="s">
        <v>218</v>
      </c>
      <c r="H1756" s="167">
        <v>6.606</v>
      </c>
      <c r="L1756" s="32"/>
      <c r="M1756" s="150" t="s">
        <v>3</v>
      </c>
      <c r="N1756" s="151" t="s">
        <v>42</v>
      </c>
      <c r="O1756" s="152">
        <v>0.14</v>
      </c>
      <c r="P1756" s="152">
        <f>O1756*H1769</f>
        <v>12.255600000000001</v>
      </c>
      <c r="Q1756" s="152">
        <v>0</v>
      </c>
      <c r="R1756" s="152">
        <f>Q1756*H1769</f>
        <v>0</v>
      </c>
      <c r="S1756" s="152">
        <v>0</v>
      </c>
      <c r="T1756" s="153">
        <f>S1756*H1769</f>
        <v>0</v>
      </c>
      <c r="U1756" s="1"/>
      <c r="V1756" s="1"/>
      <c r="W1756" s="1"/>
      <c r="AT1756" s="165" t="s">
        <v>134</v>
      </c>
      <c r="AU1756" s="165" t="s">
        <v>78</v>
      </c>
      <c r="AV1756" s="12" t="s">
        <v>78</v>
      </c>
      <c r="AW1756" s="12" t="s">
        <v>35</v>
      </c>
      <c r="AX1756" s="12" t="s">
        <v>71</v>
      </c>
      <c r="AY1756" s="165" t="s">
        <v>123</v>
      </c>
    </row>
    <row r="1757" spans="2:51" s="11" customFormat="1" ht="22.5" customHeight="1">
      <c r="B1757" s="157"/>
      <c r="D1757" s="155" t="s">
        <v>134</v>
      </c>
      <c r="E1757" s="158" t="s">
        <v>3</v>
      </c>
      <c r="F1757" s="159" t="s">
        <v>204</v>
      </c>
      <c r="H1757" s="160" t="s">
        <v>3</v>
      </c>
      <c r="L1757" s="32"/>
      <c r="M1757" s="61"/>
      <c r="N1757" s="33"/>
      <c r="O1757" s="33"/>
      <c r="P1757" s="33"/>
      <c r="Q1757" s="33"/>
      <c r="R1757" s="33"/>
      <c r="S1757" s="33"/>
      <c r="T1757" s="62"/>
      <c r="U1757" s="1"/>
      <c r="V1757" s="1"/>
      <c r="W1757" s="1"/>
      <c r="AT1757" s="160" t="s">
        <v>134</v>
      </c>
      <c r="AU1757" s="160" t="s">
        <v>78</v>
      </c>
      <c r="AV1757" s="11" t="s">
        <v>20</v>
      </c>
      <c r="AW1757" s="11" t="s">
        <v>35</v>
      </c>
      <c r="AX1757" s="11" t="s">
        <v>71</v>
      </c>
      <c r="AY1757" s="160" t="s">
        <v>123</v>
      </c>
    </row>
    <row r="1758" spans="2:51" s="12" customFormat="1" ht="22.5" customHeight="1">
      <c r="B1758" s="164"/>
      <c r="D1758" s="155" t="s">
        <v>134</v>
      </c>
      <c r="E1758" s="165" t="s">
        <v>3</v>
      </c>
      <c r="F1758" s="166" t="s">
        <v>205</v>
      </c>
      <c r="H1758" s="167">
        <v>25.65</v>
      </c>
      <c r="L1758" s="157"/>
      <c r="M1758" s="161"/>
      <c r="N1758" s="162"/>
      <c r="O1758" s="162"/>
      <c r="P1758" s="162"/>
      <c r="Q1758" s="162"/>
      <c r="R1758" s="162"/>
      <c r="S1758" s="162"/>
      <c r="T1758" s="163"/>
      <c r="U1758" s="11"/>
      <c r="V1758" s="11"/>
      <c r="W1758" s="11"/>
      <c r="AT1758" s="165" t="s">
        <v>134</v>
      </c>
      <c r="AU1758" s="165" t="s">
        <v>78</v>
      </c>
      <c r="AV1758" s="12" t="s">
        <v>78</v>
      </c>
      <c r="AW1758" s="12" t="s">
        <v>35</v>
      </c>
      <c r="AX1758" s="12" t="s">
        <v>71</v>
      </c>
      <c r="AY1758" s="165" t="s">
        <v>123</v>
      </c>
    </row>
    <row r="1759" spans="2:51" s="11" customFormat="1" ht="22.5" customHeight="1">
      <c r="B1759" s="157"/>
      <c r="D1759" s="155" t="s">
        <v>134</v>
      </c>
      <c r="E1759" s="158" t="s">
        <v>3</v>
      </c>
      <c r="F1759" s="159" t="s">
        <v>1109</v>
      </c>
      <c r="H1759" s="160" t="s">
        <v>3</v>
      </c>
      <c r="L1759" s="157"/>
      <c r="M1759" s="161"/>
      <c r="N1759" s="162"/>
      <c r="O1759" s="162"/>
      <c r="P1759" s="162"/>
      <c r="Q1759" s="162"/>
      <c r="R1759" s="162"/>
      <c r="S1759" s="162"/>
      <c r="T1759" s="163"/>
      <c r="AT1759" s="160" t="s">
        <v>134</v>
      </c>
      <c r="AU1759" s="160" t="s">
        <v>78</v>
      </c>
      <c r="AV1759" s="11" t="s">
        <v>20</v>
      </c>
      <c r="AW1759" s="11" t="s">
        <v>35</v>
      </c>
      <c r="AX1759" s="11" t="s">
        <v>71</v>
      </c>
      <c r="AY1759" s="160" t="s">
        <v>123</v>
      </c>
    </row>
    <row r="1760" spans="2:51" s="12" customFormat="1" ht="22.5" customHeight="1">
      <c r="B1760" s="164"/>
      <c r="D1760" s="155" t="s">
        <v>134</v>
      </c>
      <c r="E1760" s="165" t="s">
        <v>3</v>
      </c>
      <c r="F1760" s="166" t="s">
        <v>1110</v>
      </c>
      <c r="H1760" s="167">
        <v>11.9</v>
      </c>
      <c r="L1760" s="157"/>
      <c r="M1760" s="161"/>
      <c r="N1760" s="162"/>
      <c r="O1760" s="162"/>
      <c r="P1760" s="162"/>
      <c r="Q1760" s="162"/>
      <c r="R1760" s="162"/>
      <c r="S1760" s="162"/>
      <c r="T1760" s="163"/>
      <c r="U1760" s="11"/>
      <c r="V1760" s="11"/>
      <c r="W1760" s="11"/>
      <c r="AT1760" s="165" t="s">
        <v>134</v>
      </c>
      <c r="AU1760" s="165" t="s">
        <v>78</v>
      </c>
      <c r="AV1760" s="12" t="s">
        <v>78</v>
      </c>
      <c r="AW1760" s="12" t="s">
        <v>35</v>
      </c>
      <c r="AX1760" s="12" t="s">
        <v>71</v>
      </c>
      <c r="AY1760" s="165" t="s">
        <v>123</v>
      </c>
    </row>
    <row r="1761" spans="2:51" s="11" customFormat="1" ht="22.5" customHeight="1">
      <c r="B1761" s="157"/>
      <c r="D1761" s="155" t="s">
        <v>134</v>
      </c>
      <c r="E1761" s="158" t="s">
        <v>3</v>
      </c>
      <c r="F1761" s="159" t="s">
        <v>1111</v>
      </c>
      <c r="H1761" s="160" t="s">
        <v>3</v>
      </c>
      <c r="L1761" s="164"/>
      <c r="M1761" s="168"/>
      <c r="N1761" s="169"/>
      <c r="O1761" s="169"/>
      <c r="P1761" s="169"/>
      <c r="Q1761" s="169"/>
      <c r="R1761" s="169"/>
      <c r="S1761" s="169"/>
      <c r="T1761" s="170"/>
      <c r="U1761" s="12"/>
      <c r="V1761" s="12"/>
      <c r="W1761" s="12"/>
      <c r="AT1761" s="160" t="s">
        <v>134</v>
      </c>
      <c r="AU1761" s="160" t="s">
        <v>78</v>
      </c>
      <c r="AV1761" s="11" t="s">
        <v>20</v>
      </c>
      <c r="AW1761" s="11" t="s">
        <v>35</v>
      </c>
      <c r="AX1761" s="11" t="s">
        <v>71</v>
      </c>
      <c r="AY1761" s="160" t="s">
        <v>123</v>
      </c>
    </row>
    <row r="1762" spans="2:51" s="12" customFormat="1" ht="22.5" customHeight="1">
      <c r="B1762" s="164"/>
      <c r="D1762" s="155" t="s">
        <v>134</v>
      </c>
      <c r="E1762" s="165" t="s">
        <v>3</v>
      </c>
      <c r="F1762" s="166" t="s">
        <v>470</v>
      </c>
      <c r="H1762" s="167">
        <v>15.75</v>
      </c>
      <c r="L1762" s="171"/>
      <c r="M1762" s="175"/>
      <c r="N1762" s="176"/>
      <c r="O1762" s="176"/>
      <c r="P1762" s="176"/>
      <c r="Q1762" s="176"/>
      <c r="R1762" s="176"/>
      <c r="S1762" s="176"/>
      <c r="T1762" s="177"/>
      <c r="U1762" s="13"/>
      <c r="V1762" s="13"/>
      <c r="W1762" s="13"/>
      <c r="AT1762" s="165" t="s">
        <v>134</v>
      </c>
      <c r="AU1762" s="165" t="s">
        <v>78</v>
      </c>
      <c r="AV1762" s="12" t="s">
        <v>78</v>
      </c>
      <c r="AW1762" s="12" t="s">
        <v>35</v>
      </c>
      <c r="AX1762" s="12" t="s">
        <v>71</v>
      </c>
      <c r="AY1762" s="165" t="s">
        <v>123</v>
      </c>
    </row>
    <row r="1763" spans="2:51" s="12" customFormat="1" ht="22.5" customHeight="1">
      <c r="B1763" s="164"/>
      <c r="D1763" s="155" t="s">
        <v>134</v>
      </c>
      <c r="E1763" s="165" t="s">
        <v>3</v>
      </c>
      <c r="F1763" s="166" t="s">
        <v>471</v>
      </c>
      <c r="H1763" s="167">
        <v>3.78</v>
      </c>
      <c r="L1763" s="178"/>
      <c r="M1763" s="182"/>
      <c r="N1763" s="183"/>
      <c r="O1763" s="183"/>
      <c r="P1763" s="183"/>
      <c r="Q1763" s="183"/>
      <c r="R1763" s="183"/>
      <c r="S1763" s="183"/>
      <c r="T1763" s="184"/>
      <c r="U1763" s="14"/>
      <c r="V1763" s="14"/>
      <c r="W1763" s="14"/>
      <c r="AT1763" s="165" t="s">
        <v>134</v>
      </c>
      <c r="AU1763" s="165" t="s">
        <v>78</v>
      </c>
      <c r="AV1763" s="12" t="s">
        <v>78</v>
      </c>
      <c r="AW1763" s="12" t="s">
        <v>35</v>
      </c>
      <c r="AX1763" s="12" t="s">
        <v>71</v>
      </c>
      <c r="AY1763" s="165" t="s">
        <v>123</v>
      </c>
    </row>
    <row r="1764" spans="2:51" s="12" customFormat="1" ht="22.5" customHeight="1">
      <c r="B1764" s="164"/>
      <c r="D1764" s="155" t="s">
        <v>134</v>
      </c>
      <c r="E1764" s="165" t="s">
        <v>3</v>
      </c>
      <c r="F1764" s="166" t="s">
        <v>472</v>
      </c>
      <c r="H1764" s="167">
        <v>1.35</v>
      </c>
      <c r="L1764" s="32"/>
      <c r="M1764" s="150" t="s">
        <v>3</v>
      </c>
      <c r="N1764" s="151" t="s">
        <v>42</v>
      </c>
      <c r="O1764" s="152">
        <v>0.189</v>
      </c>
      <c r="P1764" s="152">
        <f>O1764*H1777</f>
        <v>28.836864</v>
      </c>
      <c r="Q1764" s="152">
        <v>0.00072</v>
      </c>
      <c r="R1764" s="152">
        <f>Q1764*H1777</f>
        <v>0.10985472</v>
      </c>
      <c r="S1764" s="152">
        <v>0</v>
      </c>
      <c r="T1764" s="153">
        <f>S1764*H1777</f>
        <v>0</v>
      </c>
      <c r="U1764" s="1"/>
      <c r="V1764" s="1"/>
      <c r="W1764" s="1"/>
      <c r="AT1764" s="165" t="s">
        <v>134</v>
      </c>
      <c r="AU1764" s="165" t="s">
        <v>78</v>
      </c>
      <c r="AV1764" s="12" t="s">
        <v>78</v>
      </c>
      <c r="AW1764" s="12" t="s">
        <v>35</v>
      </c>
      <c r="AX1764" s="12" t="s">
        <v>71</v>
      </c>
      <c r="AY1764" s="165" t="s">
        <v>123</v>
      </c>
    </row>
    <row r="1765" spans="2:51" s="11" customFormat="1" ht="22.5" customHeight="1">
      <c r="B1765" s="157"/>
      <c r="D1765" s="155" t="s">
        <v>134</v>
      </c>
      <c r="E1765" s="158" t="s">
        <v>3</v>
      </c>
      <c r="F1765" s="159" t="s">
        <v>1112</v>
      </c>
      <c r="H1765" s="160" t="s">
        <v>3</v>
      </c>
      <c r="L1765" s="32"/>
      <c r="M1765" s="61"/>
      <c r="N1765" s="33"/>
      <c r="O1765" s="33"/>
      <c r="P1765" s="33"/>
      <c r="Q1765" s="33"/>
      <c r="R1765" s="33"/>
      <c r="S1765" s="33"/>
      <c r="T1765" s="62"/>
      <c r="U1765" s="1"/>
      <c r="V1765" s="1"/>
      <c r="W1765" s="1"/>
      <c r="AT1765" s="160" t="s">
        <v>134</v>
      </c>
      <c r="AU1765" s="160" t="s">
        <v>78</v>
      </c>
      <c r="AV1765" s="11" t="s">
        <v>20</v>
      </c>
      <c r="AW1765" s="11" t="s">
        <v>35</v>
      </c>
      <c r="AX1765" s="11" t="s">
        <v>71</v>
      </c>
      <c r="AY1765" s="160" t="s">
        <v>123</v>
      </c>
    </row>
    <row r="1766" spans="2:51" s="12" customFormat="1" ht="22.5" customHeight="1">
      <c r="B1766" s="164"/>
      <c r="D1766" s="155" t="s">
        <v>134</v>
      </c>
      <c r="E1766" s="165" t="s">
        <v>3</v>
      </c>
      <c r="F1766" s="166" t="s">
        <v>1113</v>
      </c>
      <c r="H1766" s="167">
        <v>87.54</v>
      </c>
      <c r="L1766" s="157"/>
      <c r="M1766" s="161"/>
      <c r="N1766" s="162"/>
      <c r="O1766" s="162"/>
      <c r="P1766" s="162"/>
      <c r="Q1766" s="162"/>
      <c r="R1766" s="162"/>
      <c r="S1766" s="162"/>
      <c r="T1766" s="163"/>
      <c r="U1766" s="11"/>
      <c r="V1766" s="11"/>
      <c r="W1766" s="11"/>
      <c r="AT1766" s="165" t="s">
        <v>134</v>
      </c>
      <c r="AU1766" s="165" t="s">
        <v>78</v>
      </c>
      <c r="AV1766" s="12" t="s">
        <v>78</v>
      </c>
      <c r="AW1766" s="12" t="s">
        <v>35</v>
      </c>
      <c r="AX1766" s="12" t="s">
        <v>71</v>
      </c>
      <c r="AY1766" s="165" t="s">
        <v>123</v>
      </c>
    </row>
    <row r="1767" spans="2:51" s="13" customFormat="1" ht="22.5" customHeight="1">
      <c r="B1767" s="171"/>
      <c r="D1767" s="155" t="s">
        <v>134</v>
      </c>
      <c r="E1767" s="172" t="s">
        <v>3</v>
      </c>
      <c r="F1767" s="173" t="s">
        <v>138</v>
      </c>
      <c r="H1767" s="174">
        <v>152.576</v>
      </c>
      <c r="L1767" s="157"/>
      <c r="M1767" s="161"/>
      <c r="N1767" s="162"/>
      <c r="O1767" s="162"/>
      <c r="P1767" s="162"/>
      <c r="Q1767" s="162"/>
      <c r="R1767" s="162"/>
      <c r="S1767" s="162"/>
      <c r="T1767" s="163"/>
      <c r="U1767" s="11"/>
      <c r="V1767" s="11"/>
      <c r="W1767" s="11"/>
      <c r="AT1767" s="172" t="s">
        <v>134</v>
      </c>
      <c r="AU1767" s="172" t="s">
        <v>78</v>
      </c>
      <c r="AV1767" s="13" t="s">
        <v>81</v>
      </c>
      <c r="AW1767" s="13" t="s">
        <v>35</v>
      </c>
      <c r="AX1767" s="13" t="s">
        <v>71</v>
      </c>
      <c r="AY1767" s="172" t="s">
        <v>123</v>
      </c>
    </row>
    <row r="1768" spans="2:51" s="14" customFormat="1" ht="22.5" customHeight="1">
      <c r="B1768" s="178"/>
      <c r="D1768" s="186" t="s">
        <v>134</v>
      </c>
      <c r="E1768" s="187" t="s">
        <v>3</v>
      </c>
      <c r="F1768" s="188" t="s">
        <v>139</v>
      </c>
      <c r="H1768" s="189">
        <v>152.576</v>
      </c>
      <c r="L1768" s="157"/>
      <c r="M1768" s="161"/>
      <c r="N1768" s="162"/>
      <c r="O1768" s="162"/>
      <c r="P1768" s="162"/>
      <c r="Q1768" s="162"/>
      <c r="R1768" s="162"/>
      <c r="S1768" s="162"/>
      <c r="T1768" s="163"/>
      <c r="U1768" s="11"/>
      <c r="V1768" s="11"/>
      <c r="W1768" s="11"/>
      <c r="AT1768" s="185" t="s">
        <v>134</v>
      </c>
      <c r="AU1768" s="185" t="s">
        <v>78</v>
      </c>
      <c r="AV1768" s="14" t="s">
        <v>130</v>
      </c>
      <c r="AW1768" s="14" t="s">
        <v>35</v>
      </c>
      <c r="AX1768" s="14" t="s">
        <v>20</v>
      </c>
      <c r="AY1768" s="185" t="s">
        <v>123</v>
      </c>
    </row>
    <row r="1769" spans="2:65" s="1" customFormat="1" ht="22.5" customHeight="1">
      <c r="B1769" s="143"/>
      <c r="C1769" s="144" t="s">
        <v>1114</v>
      </c>
      <c r="D1769" s="144" t="s">
        <v>125</v>
      </c>
      <c r="E1769" s="145" t="s">
        <v>1115</v>
      </c>
      <c r="F1769" s="146" t="s">
        <v>1116</v>
      </c>
      <c r="G1769" s="147" t="s">
        <v>152</v>
      </c>
      <c r="H1769" s="148">
        <v>87.54</v>
      </c>
      <c r="I1769" s="149"/>
      <c r="J1769" s="149"/>
      <c r="K1769" s="146" t="s">
        <v>129</v>
      </c>
      <c r="L1769" s="164"/>
      <c r="M1769" s="168"/>
      <c r="N1769" s="169"/>
      <c r="O1769" s="169"/>
      <c r="P1769" s="169"/>
      <c r="Q1769" s="169"/>
      <c r="R1769" s="169"/>
      <c r="S1769" s="169"/>
      <c r="T1769" s="170"/>
      <c r="U1769" s="12"/>
      <c r="V1769" s="12"/>
      <c r="W1769" s="12"/>
      <c r="AR1769" s="18" t="s">
        <v>306</v>
      </c>
      <c r="AT1769" s="18" t="s">
        <v>125</v>
      </c>
      <c r="AU1769" s="18" t="s">
        <v>78</v>
      </c>
      <c r="AY1769" s="18" t="s">
        <v>123</v>
      </c>
      <c r="BE1769" s="154">
        <f>IF(N1756="základní",J1769,0)</f>
        <v>0</v>
      </c>
      <c r="BF1769" s="154">
        <f>IF(N1756="snížená",J1769,0)</f>
        <v>0</v>
      </c>
      <c r="BG1769" s="154">
        <f>IF(N1756="zákl. přenesená",J1769,0)</f>
        <v>0</v>
      </c>
      <c r="BH1769" s="154">
        <f>IF(N1756="sníž. přenesená",J1769,0)</f>
        <v>0</v>
      </c>
      <c r="BI1769" s="154">
        <f>IF(N1756="nulová",J1769,0)</f>
        <v>0</v>
      </c>
      <c r="BJ1769" s="18" t="s">
        <v>20</v>
      </c>
      <c r="BK1769" s="154">
        <f>ROUND(I1769*H1769,2)</f>
        <v>0</v>
      </c>
      <c r="BL1769" s="18" t="s">
        <v>306</v>
      </c>
      <c r="BM1769" s="18" t="s">
        <v>1117</v>
      </c>
    </row>
    <row r="1770" spans="2:47" s="1" customFormat="1" ht="22.5" customHeight="1">
      <c r="B1770" s="32"/>
      <c r="D1770" s="155" t="s">
        <v>132</v>
      </c>
      <c r="F1770" s="156" t="s">
        <v>1118</v>
      </c>
      <c r="L1770" s="157"/>
      <c r="M1770" s="161"/>
      <c r="N1770" s="162"/>
      <c r="O1770" s="162"/>
      <c r="P1770" s="162"/>
      <c r="Q1770" s="162"/>
      <c r="R1770" s="162"/>
      <c r="S1770" s="162"/>
      <c r="T1770" s="163"/>
      <c r="U1770" s="11"/>
      <c r="V1770" s="11"/>
      <c r="W1770" s="11"/>
      <c r="AT1770" s="18" t="s">
        <v>132</v>
      </c>
      <c r="AU1770" s="18" t="s">
        <v>78</v>
      </c>
    </row>
    <row r="1771" spans="2:51" s="11" customFormat="1" ht="22.5" customHeight="1">
      <c r="B1771" s="157"/>
      <c r="D1771" s="155" t="s">
        <v>134</v>
      </c>
      <c r="E1771" s="158" t="s">
        <v>3</v>
      </c>
      <c r="F1771" s="159" t="s">
        <v>1119</v>
      </c>
      <c r="H1771" s="160" t="s">
        <v>3</v>
      </c>
      <c r="L1771" s="164"/>
      <c r="M1771" s="168"/>
      <c r="N1771" s="169"/>
      <c r="O1771" s="169"/>
      <c r="P1771" s="169"/>
      <c r="Q1771" s="169"/>
      <c r="R1771" s="169"/>
      <c r="S1771" s="169"/>
      <c r="T1771" s="170"/>
      <c r="U1771" s="12"/>
      <c r="V1771" s="12"/>
      <c r="W1771" s="12"/>
      <c r="AT1771" s="160" t="s">
        <v>134</v>
      </c>
      <c r="AU1771" s="160" t="s">
        <v>78</v>
      </c>
      <c r="AV1771" s="11" t="s">
        <v>20</v>
      </c>
      <c r="AW1771" s="11" t="s">
        <v>35</v>
      </c>
      <c r="AX1771" s="11" t="s">
        <v>71</v>
      </c>
      <c r="AY1771" s="160" t="s">
        <v>123</v>
      </c>
    </row>
    <row r="1772" spans="2:51" s="11" customFormat="1" ht="22.5" customHeight="1">
      <c r="B1772" s="157"/>
      <c r="D1772" s="155" t="s">
        <v>134</v>
      </c>
      <c r="E1772" s="158" t="s">
        <v>3</v>
      </c>
      <c r="F1772" s="159" t="s">
        <v>203</v>
      </c>
      <c r="H1772" s="160" t="s">
        <v>3</v>
      </c>
      <c r="L1772" s="157"/>
      <c r="M1772" s="161"/>
      <c r="N1772" s="162"/>
      <c r="O1772" s="162"/>
      <c r="P1772" s="162"/>
      <c r="Q1772" s="162"/>
      <c r="R1772" s="162"/>
      <c r="S1772" s="162"/>
      <c r="T1772" s="163"/>
      <c r="AT1772" s="160" t="s">
        <v>134</v>
      </c>
      <c r="AU1772" s="160" t="s">
        <v>78</v>
      </c>
      <c r="AV1772" s="11" t="s">
        <v>20</v>
      </c>
      <c r="AW1772" s="11" t="s">
        <v>35</v>
      </c>
      <c r="AX1772" s="11" t="s">
        <v>71</v>
      </c>
      <c r="AY1772" s="160" t="s">
        <v>123</v>
      </c>
    </row>
    <row r="1773" spans="2:51" s="11" customFormat="1" ht="22.5" customHeight="1">
      <c r="B1773" s="157"/>
      <c r="D1773" s="155" t="s">
        <v>134</v>
      </c>
      <c r="E1773" s="158" t="s">
        <v>3</v>
      </c>
      <c r="F1773" s="159" t="s">
        <v>1120</v>
      </c>
      <c r="H1773" s="160" t="s">
        <v>3</v>
      </c>
      <c r="L1773" s="164"/>
      <c r="M1773" s="168"/>
      <c r="N1773" s="169"/>
      <c r="O1773" s="169"/>
      <c r="P1773" s="169"/>
      <c r="Q1773" s="169"/>
      <c r="R1773" s="169"/>
      <c r="S1773" s="169"/>
      <c r="T1773" s="170"/>
      <c r="U1773" s="12"/>
      <c r="V1773" s="12"/>
      <c r="W1773" s="12"/>
      <c r="AT1773" s="160" t="s">
        <v>134</v>
      </c>
      <c r="AU1773" s="160" t="s">
        <v>78</v>
      </c>
      <c r="AV1773" s="11" t="s">
        <v>20</v>
      </c>
      <c r="AW1773" s="11" t="s">
        <v>35</v>
      </c>
      <c r="AX1773" s="11" t="s">
        <v>71</v>
      </c>
      <c r="AY1773" s="160" t="s">
        <v>123</v>
      </c>
    </row>
    <row r="1774" spans="2:51" s="12" customFormat="1" ht="22.5" customHeight="1">
      <c r="B1774" s="164"/>
      <c r="D1774" s="155" t="s">
        <v>134</v>
      </c>
      <c r="E1774" s="165" t="s">
        <v>3</v>
      </c>
      <c r="F1774" s="166" t="s">
        <v>1113</v>
      </c>
      <c r="H1774" s="167">
        <v>87.54</v>
      </c>
      <c r="L1774" s="157"/>
      <c r="M1774" s="161"/>
      <c r="N1774" s="162"/>
      <c r="O1774" s="162"/>
      <c r="P1774" s="162"/>
      <c r="Q1774" s="162"/>
      <c r="R1774" s="162"/>
      <c r="S1774" s="162"/>
      <c r="T1774" s="163"/>
      <c r="U1774" s="11"/>
      <c r="V1774" s="11"/>
      <c r="W1774" s="11"/>
      <c r="AT1774" s="165" t="s">
        <v>134</v>
      </c>
      <c r="AU1774" s="165" t="s">
        <v>78</v>
      </c>
      <c r="AV1774" s="12" t="s">
        <v>78</v>
      </c>
      <c r="AW1774" s="12" t="s">
        <v>35</v>
      </c>
      <c r="AX1774" s="12" t="s">
        <v>71</v>
      </c>
      <c r="AY1774" s="165" t="s">
        <v>123</v>
      </c>
    </row>
    <row r="1775" spans="2:51" s="13" customFormat="1" ht="22.5" customHeight="1">
      <c r="B1775" s="171"/>
      <c r="D1775" s="155" t="s">
        <v>134</v>
      </c>
      <c r="E1775" s="172" t="s">
        <v>3</v>
      </c>
      <c r="F1775" s="173" t="s">
        <v>138</v>
      </c>
      <c r="H1775" s="174">
        <v>87.54</v>
      </c>
      <c r="L1775" s="164"/>
      <c r="M1775" s="168"/>
      <c r="N1775" s="169"/>
      <c r="O1775" s="169"/>
      <c r="P1775" s="169"/>
      <c r="Q1775" s="169"/>
      <c r="R1775" s="169"/>
      <c r="S1775" s="169"/>
      <c r="T1775" s="170"/>
      <c r="U1775" s="12"/>
      <c r="V1775" s="12"/>
      <c r="W1775" s="12"/>
      <c r="AT1775" s="172" t="s">
        <v>134</v>
      </c>
      <c r="AU1775" s="172" t="s">
        <v>78</v>
      </c>
      <c r="AV1775" s="13" t="s">
        <v>81</v>
      </c>
      <c r="AW1775" s="13" t="s">
        <v>35</v>
      </c>
      <c r="AX1775" s="13" t="s">
        <v>71</v>
      </c>
      <c r="AY1775" s="172" t="s">
        <v>123</v>
      </c>
    </row>
    <row r="1776" spans="2:51" s="14" customFormat="1" ht="22.5" customHeight="1">
      <c r="B1776" s="178"/>
      <c r="D1776" s="186" t="s">
        <v>134</v>
      </c>
      <c r="E1776" s="187" t="s">
        <v>3</v>
      </c>
      <c r="F1776" s="188" t="s">
        <v>139</v>
      </c>
      <c r="H1776" s="189">
        <v>87.54</v>
      </c>
      <c r="L1776" s="164"/>
      <c r="M1776" s="168"/>
      <c r="N1776" s="169"/>
      <c r="O1776" s="169"/>
      <c r="P1776" s="169"/>
      <c r="Q1776" s="169"/>
      <c r="R1776" s="169"/>
      <c r="S1776" s="169"/>
      <c r="T1776" s="170"/>
      <c r="U1776" s="12"/>
      <c r="V1776" s="12"/>
      <c r="W1776" s="12"/>
      <c r="AT1776" s="185" t="s">
        <v>134</v>
      </c>
      <c r="AU1776" s="185" t="s">
        <v>78</v>
      </c>
      <c r="AV1776" s="14" t="s">
        <v>130</v>
      </c>
      <c r="AW1776" s="14" t="s">
        <v>35</v>
      </c>
      <c r="AX1776" s="14" t="s">
        <v>20</v>
      </c>
      <c r="AY1776" s="185" t="s">
        <v>123</v>
      </c>
    </row>
    <row r="1777" spans="2:65" s="1" customFormat="1" ht="22.5" customHeight="1">
      <c r="B1777" s="143"/>
      <c r="C1777" s="144" t="s">
        <v>1121</v>
      </c>
      <c r="D1777" s="144" t="s">
        <v>125</v>
      </c>
      <c r="E1777" s="145" t="s">
        <v>1122</v>
      </c>
      <c r="F1777" s="146" t="s">
        <v>1123</v>
      </c>
      <c r="G1777" s="147" t="s">
        <v>152</v>
      </c>
      <c r="H1777" s="148">
        <v>152.576</v>
      </c>
      <c r="I1777" s="149"/>
      <c r="J1777" s="149"/>
      <c r="K1777" s="146" t="s">
        <v>129</v>
      </c>
      <c r="L1777" s="164"/>
      <c r="M1777" s="168"/>
      <c r="N1777" s="169"/>
      <c r="O1777" s="169"/>
      <c r="P1777" s="169"/>
      <c r="Q1777" s="169"/>
      <c r="R1777" s="169"/>
      <c r="S1777" s="169"/>
      <c r="T1777" s="170"/>
      <c r="U1777" s="12"/>
      <c r="V1777" s="12"/>
      <c r="W1777" s="12"/>
      <c r="AR1777" s="18" t="s">
        <v>306</v>
      </c>
      <c r="AT1777" s="18" t="s">
        <v>125</v>
      </c>
      <c r="AU1777" s="18" t="s">
        <v>78</v>
      </c>
      <c r="AY1777" s="18" t="s">
        <v>123</v>
      </c>
      <c r="BE1777" s="154">
        <f>IF(N1764="základní",J1777,0)</f>
        <v>0</v>
      </c>
      <c r="BF1777" s="154">
        <f>IF(N1764="snížená",J1777,0)</f>
        <v>0</v>
      </c>
      <c r="BG1777" s="154">
        <f>IF(N1764="zákl. přenesená",J1777,0)</f>
        <v>0</v>
      </c>
      <c r="BH1777" s="154">
        <f>IF(N1764="sníž. přenesená",J1777,0)</f>
        <v>0</v>
      </c>
      <c r="BI1777" s="154">
        <f>IF(N1764="nulová",J1777,0)</f>
        <v>0</v>
      </c>
      <c r="BJ1777" s="18" t="s">
        <v>20</v>
      </c>
      <c r="BK1777" s="154">
        <f>ROUND(I1777*H1777,2)</f>
        <v>0</v>
      </c>
      <c r="BL1777" s="18" t="s">
        <v>306</v>
      </c>
      <c r="BM1777" s="18" t="s">
        <v>1124</v>
      </c>
    </row>
    <row r="1778" spans="2:47" s="1" customFormat="1" ht="30" customHeight="1">
      <c r="B1778" s="32"/>
      <c r="D1778" s="155" t="s">
        <v>132</v>
      </c>
      <c r="F1778" s="156" t="s">
        <v>1125</v>
      </c>
      <c r="L1778" s="157"/>
      <c r="M1778" s="161"/>
      <c r="N1778" s="162"/>
      <c r="O1778" s="162"/>
      <c r="P1778" s="162"/>
      <c r="Q1778" s="162"/>
      <c r="R1778" s="162"/>
      <c r="S1778" s="162"/>
      <c r="T1778" s="163"/>
      <c r="U1778" s="11"/>
      <c r="V1778" s="11"/>
      <c r="W1778" s="11"/>
      <c r="AT1778" s="18" t="s">
        <v>132</v>
      </c>
      <c r="AU1778" s="18" t="s">
        <v>78</v>
      </c>
    </row>
    <row r="1779" spans="2:51" s="11" customFormat="1" ht="22.5" customHeight="1">
      <c r="B1779" s="157"/>
      <c r="D1779" s="155" t="s">
        <v>134</v>
      </c>
      <c r="E1779" s="158" t="s">
        <v>3</v>
      </c>
      <c r="F1779" s="159" t="s">
        <v>1108</v>
      </c>
      <c r="H1779" s="160" t="s">
        <v>3</v>
      </c>
      <c r="L1779" s="164"/>
      <c r="M1779" s="168"/>
      <c r="N1779" s="169"/>
      <c r="O1779" s="169"/>
      <c r="P1779" s="169"/>
      <c r="Q1779" s="169"/>
      <c r="R1779" s="169"/>
      <c r="S1779" s="169"/>
      <c r="T1779" s="170"/>
      <c r="U1779" s="12"/>
      <c r="V1779" s="12"/>
      <c r="W1779" s="12"/>
      <c r="AT1779" s="160" t="s">
        <v>134</v>
      </c>
      <c r="AU1779" s="160" t="s">
        <v>78</v>
      </c>
      <c r="AV1779" s="11" t="s">
        <v>20</v>
      </c>
      <c r="AW1779" s="11" t="s">
        <v>35</v>
      </c>
      <c r="AX1779" s="11" t="s">
        <v>71</v>
      </c>
      <c r="AY1779" s="160" t="s">
        <v>123</v>
      </c>
    </row>
    <row r="1780" spans="2:51" s="11" customFormat="1" ht="22.5" customHeight="1">
      <c r="B1780" s="157"/>
      <c r="D1780" s="155" t="s">
        <v>134</v>
      </c>
      <c r="E1780" s="158" t="s">
        <v>3</v>
      </c>
      <c r="F1780" s="159" t="s">
        <v>203</v>
      </c>
      <c r="H1780" s="160" t="s">
        <v>3</v>
      </c>
      <c r="L1780" s="171"/>
      <c r="M1780" s="175"/>
      <c r="N1780" s="176"/>
      <c r="O1780" s="176"/>
      <c r="P1780" s="176"/>
      <c r="Q1780" s="176"/>
      <c r="R1780" s="176"/>
      <c r="S1780" s="176"/>
      <c r="T1780" s="177"/>
      <c r="U1780" s="13"/>
      <c r="V1780" s="13"/>
      <c r="W1780" s="13"/>
      <c r="AT1780" s="160" t="s">
        <v>134</v>
      </c>
      <c r="AU1780" s="160" t="s">
        <v>78</v>
      </c>
      <c r="AV1780" s="11" t="s">
        <v>20</v>
      </c>
      <c r="AW1780" s="11" t="s">
        <v>35</v>
      </c>
      <c r="AX1780" s="11" t="s">
        <v>71</v>
      </c>
      <c r="AY1780" s="160" t="s">
        <v>123</v>
      </c>
    </row>
    <row r="1781" spans="2:51" s="11" customFormat="1" ht="22.5" customHeight="1">
      <c r="B1781" s="157"/>
      <c r="D1781" s="155" t="s">
        <v>134</v>
      </c>
      <c r="E1781" s="158" t="s">
        <v>3</v>
      </c>
      <c r="F1781" s="159" t="s">
        <v>217</v>
      </c>
      <c r="H1781" s="160" t="s">
        <v>3</v>
      </c>
      <c r="L1781" s="178"/>
      <c r="M1781" s="182"/>
      <c r="N1781" s="183"/>
      <c r="O1781" s="183"/>
      <c r="P1781" s="183"/>
      <c r="Q1781" s="183"/>
      <c r="R1781" s="183"/>
      <c r="S1781" s="183"/>
      <c r="T1781" s="184"/>
      <c r="U1781" s="14"/>
      <c r="V1781" s="14"/>
      <c r="W1781" s="14"/>
      <c r="AT1781" s="160" t="s">
        <v>134</v>
      </c>
      <c r="AU1781" s="160" t="s">
        <v>78</v>
      </c>
      <c r="AV1781" s="11" t="s">
        <v>20</v>
      </c>
      <c r="AW1781" s="11" t="s">
        <v>35</v>
      </c>
      <c r="AX1781" s="11" t="s">
        <v>71</v>
      </c>
      <c r="AY1781" s="160" t="s">
        <v>123</v>
      </c>
    </row>
    <row r="1782" spans="2:51" s="12" customFormat="1" ht="22.5" customHeight="1">
      <c r="B1782" s="164"/>
      <c r="D1782" s="155" t="s">
        <v>134</v>
      </c>
      <c r="E1782" s="165" t="s">
        <v>3</v>
      </c>
      <c r="F1782" s="166" t="s">
        <v>218</v>
      </c>
      <c r="H1782" s="167">
        <v>6.606</v>
      </c>
      <c r="L1782" s="130"/>
      <c r="M1782" s="134"/>
      <c r="N1782" s="135"/>
      <c r="O1782" s="135"/>
      <c r="P1782" s="136">
        <f>SUM(P1783:P1840)</f>
        <v>5.380784</v>
      </c>
      <c r="Q1782" s="135"/>
      <c r="R1782" s="136">
        <f>SUM(R1783:R1840)</f>
        <v>0.027181280000000002</v>
      </c>
      <c r="S1782" s="135"/>
      <c r="T1782" s="137">
        <f>SUM(T1783:T1840)</f>
        <v>0</v>
      </c>
      <c r="U1782" s="10"/>
      <c r="V1782" s="10"/>
      <c r="W1782" s="10"/>
      <c r="AT1782" s="165" t="s">
        <v>134</v>
      </c>
      <c r="AU1782" s="165" t="s">
        <v>78</v>
      </c>
      <c r="AV1782" s="12" t="s">
        <v>78</v>
      </c>
      <c r="AW1782" s="12" t="s">
        <v>35</v>
      </c>
      <c r="AX1782" s="12" t="s">
        <v>71</v>
      </c>
      <c r="AY1782" s="165" t="s">
        <v>123</v>
      </c>
    </row>
    <row r="1783" spans="2:51" s="11" customFormat="1" ht="22.5" customHeight="1">
      <c r="B1783" s="157"/>
      <c r="D1783" s="155" t="s">
        <v>134</v>
      </c>
      <c r="E1783" s="158" t="s">
        <v>3</v>
      </c>
      <c r="F1783" s="159" t="s">
        <v>204</v>
      </c>
      <c r="H1783" s="160" t="s">
        <v>3</v>
      </c>
      <c r="L1783" s="32"/>
      <c r="M1783" s="150" t="s">
        <v>3</v>
      </c>
      <c r="N1783" s="151" t="s">
        <v>42</v>
      </c>
      <c r="O1783" s="152">
        <v>0.033</v>
      </c>
      <c r="P1783" s="152">
        <f>O1783*H1796</f>
        <v>1.8305760000000002</v>
      </c>
      <c r="Q1783" s="152">
        <v>0.0002</v>
      </c>
      <c r="R1783" s="152">
        <f>Q1783*H1796</f>
        <v>0.0110944</v>
      </c>
      <c r="S1783" s="152">
        <v>0</v>
      </c>
      <c r="T1783" s="153">
        <f>S1783*H1796</f>
        <v>0</v>
      </c>
      <c r="U1783" s="1"/>
      <c r="V1783" s="1"/>
      <c r="W1783" s="1"/>
      <c r="AT1783" s="160" t="s">
        <v>134</v>
      </c>
      <c r="AU1783" s="160" t="s">
        <v>78</v>
      </c>
      <c r="AV1783" s="11" t="s">
        <v>20</v>
      </c>
      <c r="AW1783" s="11" t="s">
        <v>35</v>
      </c>
      <c r="AX1783" s="11" t="s">
        <v>71</v>
      </c>
      <c r="AY1783" s="160" t="s">
        <v>123</v>
      </c>
    </row>
    <row r="1784" spans="2:51" s="12" customFormat="1" ht="22.5" customHeight="1">
      <c r="B1784" s="164"/>
      <c r="D1784" s="155" t="s">
        <v>134</v>
      </c>
      <c r="E1784" s="165" t="s">
        <v>3</v>
      </c>
      <c r="F1784" s="166" t="s">
        <v>205</v>
      </c>
      <c r="H1784" s="167">
        <v>25.65</v>
      </c>
      <c r="L1784" s="32"/>
      <c r="M1784" s="61"/>
      <c r="N1784" s="33"/>
      <c r="O1784" s="33"/>
      <c r="P1784" s="33"/>
      <c r="Q1784" s="33"/>
      <c r="R1784" s="33"/>
      <c r="S1784" s="33"/>
      <c r="T1784" s="62"/>
      <c r="U1784" s="1"/>
      <c r="V1784" s="1"/>
      <c r="W1784" s="1"/>
      <c r="AT1784" s="165" t="s">
        <v>134</v>
      </c>
      <c r="AU1784" s="165" t="s">
        <v>78</v>
      </c>
      <c r="AV1784" s="12" t="s">
        <v>78</v>
      </c>
      <c r="AW1784" s="12" t="s">
        <v>35</v>
      </c>
      <c r="AX1784" s="12" t="s">
        <v>71</v>
      </c>
      <c r="AY1784" s="165" t="s">
        <v>123</v>
      </c>
    </row>
    <row r="1785" spans="2:51" s="11" customFormat="1" ht="22.5" customHeight="1">
      <c r="B1785" s="157"/>
      <c r="D1785" s="155" t="s">
        <v>134</v>
      </c>
      <c r="E1785" s="158" t="s">
        <v>3</v>
      </c>
      <c r="F1785" s="159" t="s">
        <v>1109</v>
      </c>
      <c r="H1785" s="160" t="s">
        <v>3</v>
      </c>
      <c r="L1785" s="157"/>
      <c r="M1785" s="161"/>
      <c r="N1785" s="162"/>
      <c r="O1785" s="162"/>
      <c r="P1785" s="162"/>
      <c r="Q1785" s="162"/>
      <c r="R1785" s="162"/>
      <c r="S1785" s="162"/>
      <c r="T1785" s="163"/>
      <c r="AT1785" s="160" t="s">
        <v>134</v>
      </c>
      <c r="AU1785" s="160" t="s">
        <v>78</v>
      </c>
      <c r="AV1785" s="11" t="s">
        <v>20</v>
      </c>
      <c r="AW1785" s="11" t="s">
        <v>35</v>
      </c>
      <c r="AX1785" s="11" t="s">
        <v>71</v>
      </c>
      <c r="AY1785" s="160" t="s">
        <v>123</v>
      </c>
    </row>
    <row r="1786" spans="2:51" s="12" customFormat="1" ht="22.5" customHeight="1">
      <c r="B1786" s="164"/>
      <c r="D1786" s="155" t="s">
        <v>134</v>
      </c>
      <c r="E1786" s="165" t="s">
        <v>3</v>
      </c>
      <c r="F1786" s="166" t="s">
        <v>1110</v>
      </c>
      <c r="H1786" s="167">
        <v>11.9</v>
      </c>
      <c r="L1786" s="157"/>
      <c r="M1786" s="161"/>
      <c r="N1786" s="162"/>
      <c r="O1786" s="162"/>
      <c r="P1786" s="162"/>
      <c r="Q1786" s="162"/>
      <c r="R1786" s="162"/>
      <c r="S1786" s="162"/>
      <c r="T1786" s="163"/>
      <c r="U1786" s="11"/>
      <c r="V1786" s="11"/>
      <c r="W1786" s="11"/>
      <c r="AT1786" s="165" t="s">
        <v>134</v>
      </c>
      <c r="AU1786" s="165" t="s">
        <v>78</v>
      </c>
      <c r="AV1786" s="12" t="s">
        <v>78</v>
      </c>
      <c r="AW1786" s="12" t="s">
        <v>35</v>
      </c>
      <c r="AX1786" s="12" t="s">
        <v>71</v>
      </c>
      <c r="AY1786" s="165" t="s">
        <v>123</v>
      </c>
    </row>
    <row r="1787" spans="2:51" s="11" customFormat="1" ht="22.5" customHeight="1">
      <c r="B1787" s="157"/>
      <c r="D1787" s="155" t="s">
        <v>134</v>
      </c>
      <c r="E1787" s="158" t="s">
        <v>3</v>
      </c>
      <c r="F1787" s="159" t="s">
        <v>1111</v>
      </c>
      <c r="H1787" s="160" t="s">
        <v>3</v>
      </c>
      <c r="L1787" s="157"/>
      <c r="M1787" s="161"/>
      <c r="N1787" s="162"/>
      <c r="O1787" s="162"/>
      <c r="P1787" s="162"/>
      <c r="Q1787" s="162"/>
      <c r="R1787" s="162"/>
      <c r="S1787" s="162"/>
      <c r="T1787" s="163"/>
      <c r="AT1787" s="160" t="s">
        <v>134</v>
      </c>
      <c r="AU1787" s="160" t="s">
        <v>78</v>
      </c>
      <c r="AV1787" s="11" t="s">
        <v>20</v>
      </c>
      <c r="AW1787" s="11" t="s">
        <v>35</v>
      </c>
      <c r="AX1787" s="11" t="s">
        <v>71</v>
      </c>
      <c r="AY1787" s="160" t="s">
        <v>123</v>
      </c>
    </row>
    <row r="1788" spans="2:51" s="12" customFormat="1" ht="22.5" customHeight="1">
      <c r="B1788" s="164"/>
      <c r="D1788" s="155" t="s">
        <v>134</v>
      </c>
      <c r="E1788" s="165" t="s">
        <v>3</v>
      </c>
      <c r="F1788" s="166" t="s">
        <v>470</v>
      </c>
      <c r="H1788" s="167">
        <v>15.75</v>
      </c>
      <c r="L1788" s="157"/>
      <c r="M1788" s="161"/>
      <c r="N1788" s="162"/>
      <c r="O1788" s="162"/>
      <c r="P1788" s="162"/>
      <c r="Q1788" s="162"/>
      <c r="R1788" s="162"/>
      <c r="S1788" s="162"/>
      <c r="T1788" s="163"/>
      <c r="U1788" s="11"/>
      <c r="V1788" s="11"/>
      <c r="W1788" s="11"/>
      <c r="AT1788" s="165" t="s">
        <v>134</v>
      </c>
      <c r="AU1788" s="165" t="s">
        <v>78</v>
      </c>
      <c r="AV1788" s="12" t="s">
        <v>78</v>
      </c>
      <c r="AW1788" s="12" t="s">
        <v>35</v>
      </c>
      <c r="AX1788" s="12" t="s">
        <v>71</v>
      </c>
      <c r="AY1788" s="165" t="s">
        <v>123</v>
      </c>
    </row>
    <row r="1789" spans="2:51" s="12" customFormat="1" ht="22.5" customHeight="1">
      <c r="B1789" s="164"/>
      <c r="D1789" s="155" t="s">
        <v>134</v>
      </c>
      <c r="E1789" s="165" t="s">
        <v>3</v>
      </c>
      <c r="F1789" s="166" t="s">
        <v>471</v>
      </c>
      <c r="H1789" s="167">
        <v>3.78</v>
      </c>
      <c r="L1789" s="164"/>
      <c r="M1789" s="168"/>
      <c r="N1789" s="169"/>
      <c r="O1789" s="169"/>
      <c r="P1789" s="169"/>
      <c r="Q1789" s="169"/>
      <c r="R1789" s="169"/>
      <c r="S1789" s="169"/>
      <c r="T1789" s="170"/>
      <c r="AT1789" s="165" t="s">
        <v>134</v>
      </c>
      <c r="AU1789" s="165" t="s">
        <v>78</v>
      </c>
      <c r="AV1789" s="12" t="s">
        <v>78</v>
      </c>
      <c r="AW1789" s="12" t="s">
        <v>35</v>
      </c>
      <c r="AX1789" s="12" t="s">
        <v>71</v>
      </c>
      <c r="AY1789" s="165" t="s">
        <v>123</v>
      </c>
    </row>
    <row r="1790" spans="2:51" s="12" customFormat="1" ht="22.5" customHeight="1">
      <c r="B1790" s="164"/>
      <c r="D1790" s="155" t="s">
        <v>134</v>
      </c>
      <c r="E1790" s="165" t="s">
        <v>3</v>
      </c>
      <c r="F1790" s="166" t="s">
        <v>472</v>
      </c>
      <c r="H1790" s="167">
        <v>1.35</v>
      </c>
      <c r="L1790" s="157"/>
      <c r="M1790" s="161"/>
      <c r="N1790" s="162"/>
      <c r="O1790" s="162"/>
      <c r="P1790" s="162"/>
      <c r="Q1790" s="162"/>
      <c r="R1790" s="162"/>
      <c r="S1790" s="162"/>
      <c r="T1790" s="163"/>
      <c r="U1790" s="11"/>
      <c r="V1790" s="11"/>
      <c r="W1790" s="11"/>
      <c r="AT1790" s="165" t="s">
        <v>134</v>
      </c>
      <c r="AU1790" s="165" t="s">
        <v>78</v>
      </c>
      <c r="AV1790" s="12" t="s">
        <v>78</v>
      </c>
      <c r="AW1790" s="12" t="s">
        <v>35</v>
      </c>
      <c r="AX1790" s="12" t="s">
        <v>71</v>
      </c>
      <c r="AY1790" s="165" t="s">
        <v>123</v>
      </c>
    </row>
    <row r="1791" spans="2:51" s="11" customFormat="1" ht="22.5" customHeight="1">
      <c r="B1791" s="157"/>
      <c r="D1791" s="155" t="s">
        <v>134</v>
      </c>
      <c r="E1791" s="158" t="s">
        <v>3</v>
      </c>
      <c r="F1791" s="159" t="s">
        <v>1112</v>
      </c>
      <c r="H1791" s="160" t="s">
        <v>3</v>
      </c>
      <c r="L1791" s="164"/>
      <c r="M1791" s="168"/>
      <c r="N1791" s="169"/>
      <c r="O1791" s="169"/>
      <c r="P1791" s="169"/>
      <c r="Q1791" s="169"/>
      <c r="R1791" s="169"/>
      <c r="S1791" s="169"/>
      <c r="T1791" s="170"/>
      <c r="U1791" s="12"/>
      <c r="V1791" s="12"/>
      <c r="W1791" s="12"/>
      <c r="AT1791" s="160" t="s">
        <v>134</v>
      </c>
      <c r="AU1791" s="160" t="s">
        <v>78</v>
      </c>
      <c r="AV1791" s="11" t="s">
        <v>20</v>
      </c>
      <c r="AW1791" s="11" t="s">
        <v>35</v>
      </c>
      <c r="AX1791" s="11" t="s">
        <v>71</v>
      </c>
      <c r="AY1791" s="160" t="s">
        <v>123</v>
      </c>
    </row>
    <row r="1792" spans="2:51" s="12" customFormat="1" ht="22.5" customHeight="1">
      <c r="B1792" s="164"/>
      <c r="D1792" s="155" t="s">
        <v>134</v>
      </c>
      <c r="E1792" s="165" t="s">
        <v>3</v>
      </c>
      <c r="F1792" s="166" t="s">
        <v>1113</v>
      </c>
      <c r="H1792" s="167">
        <v>87.54</v>
      </c>
      <c r="L1792" s="157"/>
      <c r="M1792" s="161"/>
      <c r="N1792" s="162"/>
      <c r="O1792" s="162"/>
      <c r="P1792" s="162"/>
      <c r="Q1792" s="162"/>
      <c r="R1792" s="162"/>
      <c r="S1792" s="162"/>
      <c r="T1792" s="163"/>
      <c r="U1792" s="11"/>
      <c r="V1792" s="11"/>
      <c r="W1792" s="11"/>
      <c r="AT1792" s="165" t="s">
        <v>134</v>
      </c>
      <c r="AU1792" s="165" t="s">
        <v>78</v>
      </c>
      <c r="AV1792" s="12" t="s">
        <v>78</v>
      </c>
      <c r="AW1792" s="12" t="s">
        <v>35</v>
      </c>
      <c r="AX1792" s="12" t="s">
        <v>71</v>
      </c>
      <c r="AY1792" s="165" t="s">
        <v>123</v>
      </c>
    </row>
    <row r="1793" spans="2:51" s="13" customFormat="1" ht="22.5" customHeight="1">
      <c r="B1793" s="171"/>
      <c r="D1793" s="155" t="s">
        <v>134</v>
      </c>
      <c r="E1793" s="172" t="s">
        <v>3</v>
      </c>
      <c r="F1793" s="173" t="s">
        <v>138</v>
      </c>
      <c r="H1793" s="174">
        <v>152.576</v>
      </c>
      <c r="L1793" s="164"/>
      <c r="M1793" s="168"/>
      <c r="N1793" s="169"/>
      <c r="O1793" s="169"/>
      <c r="P1793" s="169"/>
      <c r="Q1793" s="169"/>
      <c r="R1793" s="169"/>
      <c r="S1793" s="169"/>
      <c r="T1793" s="170"/>
      <c r="U1793" s="12"/>
      <c r="V1793" s="12"/>
      <c r="W1793" s="12"/>
      <c r="AT1793" s="172" t="s">
        <v>134</v>
      </c>
      <c r="AU1793" s="172" t="s">
        <v>78</v>
      </c>
      <c r="AV1793" s="13" t="s">
        <v>81</v>
      </c>
      <c r="AW1793" s="13" t="s">
        <v>35</v>
      </c>
      <c r="AX1793" s="13" t="s">
        <v>71</v>
      </c>
      <c r="AY1793" s="172" t="s">
        <v>123</v>
      </c>
    </row>
    <row r="1794" spans="2:51" s="14" customFormat="1" ht="22.5" customHeight="1">
      <c r="B1794" s="178"/>
      <c r="D1794" s="155" t="s">
        <v>134</v>
      </c>
      <c r="E1794" s="179" t="s">
        <v>3</v>
      </c>
      <c r="F1794" s="180" t="s">
        <v>139</v>
      </c>
      <c r="H1794" s="181">
        <v>152.576</v>
      </c>
      <c r="L1794" s="157"/>
      <c r="M1794" s="161"/>
      <c r="N1794" s="162"/>
      <c r="O1794" s="162"/>
      <c r="P1794" s="162"/>
      <c r="Q1794" s="162"/>
      <c r="R1794" s="162"/>
      <c r="S1794" s="162"/>
      <c r="T1794" s="163"/>
      <c r="U1794" s="11"/>
      <c r="V1794" s="11"/>
      <c r="W1794" s="11"/>
      <c r="AT1794" s="185" t="s">
        <v>134</v>
      </c>
      <c r="AU1794" s="185" t="s">
        <v>78</v>
      </c>
      <c r="AV1794" s="14" t="s">
        <v>130</v>
      </c>
      <c r="AW1794" s="14" t="s">
        <v>35</v>
      </c>
      <c r="AX1794" s="14" t="s">
        <v>20</v>
      </c>
      <c r="AY1794" s="185" t="s">
        <v>123</v>
      </c>
    </row>
    <row r="1795" spans="2:63" s="10" customFormat="1" ht="29.25" customHeight="1">
      <c r="B1795" s="130"/>
      <c r="D1795" s="140" t="s">
        <v>70</v>
      </c>
      <c r="E1795" s="141" t="s">
        <v>1126</v>
      </c>
      <c r="F1795" s="141" t="s">
        <v>1127</v>
      </c>
      <c r="J1795" s="142"/>
      <c r="L1795" s="164"/>
      <c r="M1795" s="168"/>
      <c r="N1795" s="169"/>
      <c r="O1795" s="169"/>
      <c r="P1795" s="169"/>
      <c r="Q1795" s="169"/>
      <c r="R1795" s="169"/>
      <c r="S1795" s="169"/>
      <c r="T1795" s="170"/>
      <c r="U1795" s="12"/>
      <c r="V1795" s="12"/>
      <c r="W1795" s="12"/>
      <c r="AR1795" s="131" t="s">
        <v>78</v>
      </c>
      <c r="AT1795" s="138" t="s">
        <v>70</v>
      </c>
      <c r="AU1795" s="138" t="s">
        <v>20</v>
      </c>
      <c r="AY1795" s="131" t="s">
        <v>123</v>
      </c>
      <c r="BK1795" s="139">
        <f>SUM(BK1796:BK1853)</f>
        <v>0</v>
      </c>
    </row>
    <row r="1796" spans="2:65" s="1" customFormat="1" ht="22.5" customHeight="1">
      <c r="B1796" s="143"/>
      <c r="C1796" s="144" t="s">
        <v>1128</v>
      </c>
      <c r="D1796" s="144" t="s">
        <v>125</v>
      </c>
      <c r="E1796" s="145" t="s">
        <v>1129</v>
      </c>
      <c r="F1796" s="146" t="s">
        <v>1130</v>
      </c>
      <c r="G1796" s="147" t="s">
        <v>152</v>
      </c>
      <c r="H1796" s="148">
        <v>55.472</v>
      </c>
      <c r="I1796" s="149"/>
      <c r="J1796" s="149">
        <f>ROUND(I1796*H1796,2)</f>
        <v>0</v>
      </c>
      <c r="K1796" s="146" t="s">
        <v>129</v>
      </c>
      <c r="L1796" s="157"/>
      <c r="M1796" s="161"/>
      <c r="N1796" s="162"/>
      <c r="O1796" s="162"/>
      <c r="P1796" s="162"/>
      <c r="Q1796" s="162"/>
      <c r="R1796" s="162"/>
      <c r="S1796" s="162"/>
      <c r="T1796" s="163"/>
      <c r="U1796" s="11"/>
      <c r="V1796" s="11"/>
      <c r="W1796" s="11"/>
      <c r="AR1796" s="18" t="s">
        <v>306</v>
      </c>
      <c r="AT1796" s="18" t="s">
        <v>125</v>
      </c>
      <c r="AU1796" s="18" t="s">
        <v>78</v>
      </c>
      <c r="AY1796" s="18" t="s">
        <v>123</v>
      </c>
      <c r="BE1796" s="154">
        <f>IF(N1783="základní",J1796,0)</f>
        <v>0</v>
      </c>
      <c r="BF1796" s="154">
        <f>IF(N1783="snížená",J1796,0)</f>
        <v>0</v>
      </c>
      <c r="BG1796" s="154">
        <f>IF(N1783="zákl. přenesená",J1796,0)</f>
        <v>0</v>
      </c>
      <c r="BH1796" s="154">
        <f>IF(N1783="sníž. přenesená",J1796,0)</f>
        <v>0</v>
      </c>
      <c r="BI1796" s="154">
        <f>IF(N1783="nulová",J1796,0)</f>
        <v>0</v>
      </c>
      <c r="BJ1796" s="18" t="s">
        <v>20</v>
      </c>
      <c r="BK1796" s="154">
        <f>ROUND(I1796*H1796,2)</f>
        <v>0</v>
      </c>
      <c r="BL1796" s="18" t="s">
        <v>306</v>
      </c>
      <c r="BM1796" s="18" t="s">
        <v>1131</v>
      </c>
    </row>
    <row r="1797" spans="2:47" s="1" customFormat="1" ht="22.5" customHeight="1">
      <c r="B1797" s="32"/>
      <c r="D1797" s="155" t="s">
        <v>132</v>
      </c>
      <c r="F1797" s="156" t="s">
        <v>1132</v>
      </c>
      <c r="L1797" s="164"/>
      <c r="M1797" s="168"/>
      <c r="N1797" s="169"/>
      <c r="O1797" s="169"/>
      <c r="P1797" s="169"/>
      <c r="Q1797" s="169"/>
      <c r="R1797" s="169"/>
      <c r="S1797" s="169"/>
      <c r="T1797" s="170"/>
      <c r="U1797" s="12"/>
      <c r="V1797" s="12"/>
      <c r="W1797" s="12"/>
      <c r="AT1797" s="18" t="s">
        <v>132</v>
      </c>
      <c r="AU1797" s="18" t="s">
        <v>78</v>
      </c>
    </row>
    <row r="1798" spans="2:51" s="11" customFormat="1" ht="22.5" customHeight="1">
      <c r="B1798" s="157"/>
      <c r="D1798" s="155" t="s">
        <v>134</v>
      </c>
      <c r="E1798" s="158" t="s">
        <v>3</v>
      </c>
      <c r="F1798" s="159" t="s">
        <v>1133</v>
      </c>
      <c r="H1798" s="160" t="s">
        <v>3</v>
      </c>
      <c r="L1798" s="157"/>
      <c r="M1798" s="161"/>
      <c r="N1798" s="162"/>
      <c r="O1798" s="162"/>
      <c r="P1798" s="162"/>
      <c r="Q1798" s="162"/>
      <c r="R1798" s="162"/>
      <c r="S1798" s="162"/>
      <c r="T1798" s="163"/>
      <c r="AT1798" s="160" t="s">
        <v>134</v>
      </c>
      <c r="AU1798" s="160" t="s">
        <v>78</v>
      </c>
      <c r="AV1798" s="11" t="s">
        <v>20</v>
      </c>
      <c r="AW1798" s="11" t="s">
        <v>35</v>
      </c>
      <c r="AX1798" s="11" t="s">
        <v>71</v>
      </c>
      <c r="AY1798" s="160" t="s">
        <v>123</v>
      </c>
    </row>
    <row r="1799" spans="2:51" s="11" customFormat="1" ht="22.5" customHeight="1">
      <c r="B1799" s="157"/>
      <c r="D1799" s="155" t="s">
        <v>134</v>
      </c>
      <c r="E1799" s="158" t="s">
        <v>3</v>
      </c>
      <c r="F1799" s="159" t="s">
        <v>156</v>
      </c>
      <c r="H1799" s="160" t="s">
        <v>3</v>
      </c>
      <c r="L1799" s="164"/>
      <c r="M1799" s="168"/>
      <c r="N1799" s="169"/>
      <c r="O1799" s="169"/>
      <c r="P1799" s="169"/>
      <c r="Q1799" s="169"/>
      <c r="R1799" s="169"/>
      <c r="S1799" s="169"/>
      <c r="T1799" s="170"/>
      <c r="U1799" s="12"/>
      <c r="V1799" s="12"/>
      <c r="W1799" s="12"/>
      <c r="AT1799" s="160" t="s">
        <v>134</v>
      </c>
      <c r="AU1799" s="160" t="s">
        <v>78</v>
      </c>
      <c r="AV1799" s="11" t="s">
        <v>20</v>
      </c>
      <c r="AW1799" s="11" t="s">
        <v>35</v>
      </c>
      <c r="AX1799" s="11" t="s">
        <v>71</v>
      </c>
      <c r="AY1799" s="160" t="s">
        <v>123</v>
      </c>
    </row>
    <row r="1800" spans="2:51" s="11" customFormat="1" ht="22.5" customHeight="1">
      <c r="B1800" s="157"/>
      <c r="D1800" s="155" t="s">
        <v>134</v>
      </c>
      <c r="E1800" s="158" t="s">
        <v>3</v>
      </c>
      <c r="F1800" s="159" t="s">
        <v>157</v>
      </c>
      <c r="H1800" s="160" t="s">
        <v>3</v>
      </c>
      <c r="L1800" s="157"/>
      <c r="M1800" s="161"/>
      <c r="N1800" s="162"/>
      <c r="O1800" s="162"/>
      <c r="P1800" s="162"/>
      <c r="Q1800" s="162"/>
      <c r="R1800" s="162"/>
      <c r="S1800" s="162"/>
      <c r="T1800" s="163"/>
      <c r="AT1800" s="160" t="s">
        <v>134</v>
      </c>
      <c r="AU1800" s="160" t="s">
        <v>78</v>
      </c>
      <c r="AV1800" s="11" t="s">
        <v>20</v>
      </c>
      <c r="AW1800" s="11" t="s">
        <v>35</v>
      </c>
      <c r="AX1800" s="11" t="s">
        <v>71</v>
      </c>
      <c r="AY1800" s="160" t="s">
        <v>123</v>
      </c>
    </row>
    <row r="1801" spans="2:51" s="11" customFormat="1" ht="22.5" customHeight="1">
      <c r="B1801" s="157"/>
      <c r="D1801" s="155" t="s">
        <v>134</v>
      </c>
      <c r="E1801" s="158" t="s">
        <v>3</v>
      </c>
      <c r="F1801" s="159" t="s">
        <v>158</v>
      </c>
      <c r="H1801" s="160" t="s">
        <v>3</v>
      </c>
      <c r="L1801" s="164"/>
      <c r="M1801" s="168"/>
      <c r="N1801" s="169"/>
      <c r="O1801" s="169"/>
      <c r="P1801" s="169"/>
      <c r="Q1801" s="169"/>
      <c r="R1801" s="169"/>
      <c r="S1801" s="169"/>
      <c r="T1801" s="170"/>
      <c r="U1801" s="12"/>
      <c r="V1801" s="12"/>
      <c r="W1801" s="12"/>
      <c r="AT1801" s="160" t="s">
        <v>134</v>
      </c>
      <c r="AU1801" s="160" t="s">
        <v>78</v>
      </c>
      <c r="AV1801" s="11" t="s">
        <v>20</v>
      </c>
      <c r="AW1801" s="11" t="s">
        <v>35</v>
      </c>
      <c r="AX1801" s="11" t="s">
        <v>71</v>
      </c>
      <c r="AY1801" s="160" t="s">
        <v>123</v>
      </c>
    </row>
    <row r="1802" spans="2:51" s="12" customFormat="1" ht="22.5" customHeight="1">
      <c r="B1802" s="164"/>
      <c r="D1802" s="155" t="s">
        <v>134</v>
      </c>
      <c r="E1802" s="165" t="s">
        <v>3</v>
      </c>
      <c r="F1802" s="166" t="s">
        <v>159</v>
      </c>
      <c r="H1802" s="167">
        <v>24.7</v>
      </c>
      <c r="L1802" s="157"/>
      <c r="M1802" s="161"/>
      <c r="N1802" s="162"/>
      <c r="O1802" s="162"/>
      <c r="P1802" s="162"/>
      <c r="Q1802" s="162"/>
      <c r="R1802" s="162"/>
      <c r="S1802" s="162"/>
      <c r="T1802" s="163"/>
      <c r="U1802" s="11"/>
      <c r="V1802" s="11"/>
      <c r="W1802" s="11"/>
      <c r="AT1802" s="165" t="s">
        <v>134</v>
      </c>
      <c r="AU1802" s="165" t="s">
        <v>78</v>
      </c>
      <c r="AV1802" s="12" t="s">
        <v>78</v>
      </c>
      <c r="AW1802" s="12" t="s">
        <v>35</v>
      </c>
      <c r="AX1802" s="12" t="s">
        <v>71</v>
      </c>
      <c r="AY1802" s="165" t="s">
        <v>123</v>
      </c>
    </row>
    <row r="1803" spans="2:51" s="11" customFormat="1" ht="22.5" customHeight="1">
      <c r="B1803" s="157"/>
      <c r="D1803" s="155" t="s">
        <v>134</v>
      </c>
      <c r="E1803" s="158" t="s">
        <v>3</v>
      </c>
      <c r="F1803" s="159" t="s">
        <v>160</v>
      </c>
      <c r="H1803" s="160" t="s">
        <v>3</v>
      </c>
      <c r="L1803" s="164"/>
      <c r="M1803" s="168"/>
      <c r="N1803" s="169"/>
      <c r="O1803" s="169"/>
      <c r="P1803" s="169"/>
      <c r="Q1803" s="169"/>
      <c r="R1803" s="169"/>
      <c r="S1803" s="169"/>
      <c r="T1803" s="170"/>
      <c r="U1803" s="12"/>
      <c r="V1803" s="12"/>
      <c r="W1803" s="12"/>
      <c r="AT1803" s="160" t="s">
        <v>134</v>
      </c>
      <c r="AU1803" s="160" t="s">
        <v>78</v>
      </c>
      <c r="AV1803" s="11" t="s">
        <v>20</v>
      </c>
      <c r="AW1803" s="11" t="s">
        <v>35</v>
      </c>
      <c r="AX1803" s="11" t="s">
        <v>71</v>
      </c>
      <c r="AY1803" s="160" t="s">
        <v>123</v>
      </c>
    </row>
    <row r="1804" spans="2:51" s="12" customFormat="1" ht="22.5" customHeight="1">
      <c r="B1804" s="164"/>
      <c r="D1804" s="155" t="s">
        <v>134</v>
      </c>
      <c r="E1804" s="165" t="s">
        <v>3</v>
      </c>
      <c r="F1804" s="166" t="s">
        <v>161</v>
      </c>
      <c r="H1804" s="167">
        <v>8.204</v>
      </c>
      <c r="L1804" s="157"/>
      <c r="M1804" s="161"/>
      <c r="N1804" s="162"/>
      <c r="O1804" s="162"/>
      <c r="P1804" s="162"/>
      <c r="Q1804" s="162"/>
      <c r="R1804" s="162"/>
      <c r="S1804" s="162"/>
      <c r="T1804" s="163"/>
      <c r="U1804" s="11"/>
      <c r="V1804" s="11"/>
      <c r="W1804" s="11"/>
      <c r="AT1804" s="165" t="s">
        <v>134</v>
      </c>
      <c r="AU1804" s="165" t="s">
        <v>78</v>
      </c>
      <c r="AV1804" s="12" t="s">
        <v>78</v>
      </c>
      <c r="AW1804" s="12" t="s">
        <v>35</v>
      </c>
      <c r="AX1804" s="12" t="s">
        <v>71</v>
      </c>
      <c r="AY1804" s="165" t="s">
        <v>123</v>
      </c>
    </row>
    <row r="1805" spans="2:51" s="11" customFormat="1" ht="22.5" customHeight="1">
      <c r="B1805" s="157"/>
      <c r="D1805" s="155" t="s">
        <v>134</v>
      </c>
      <c r="E1805" s="158" t="s">
        <v>3</v>
      </c>
      <c r="F1805" s="159" t="s">
        <v>162</v>
      </c>
      <c r="H1805" s="160" t="s">
        <v>3</v>
      </c>
      <c r="L1805" s="164"/>
      <c r="M1805" s="168"/>
      <c r="N1805" s="169"/>
      <c r="O1805" s="169"/>
      <c r="P1805" s="169"/>
      <c r="Q1805" s="169"/>
      <c r="R1805" s="169"/>
      <c r="S1805" s="169"/>
      <c r="T1805" s="170"/>
      <c r="U1805" s="12"/>
      <c r="V1805" s="12"/>
      <c r="W1805" s="12"/>
      <c r="AT1805" s="160" t="s">
        <v>134</v>
      </c>
      <c r="AU1805" s="160" t="s">
        <v>78</v>
      </c>
      <c r="AV1805" s="11" t="s">
        <v>20</v>
      </c>
      <c r="AW1805" s="11" t="s">
        <v>35</v>
      </c>
      <c r="AX1805" s="11" t="s">
        <v>71</v>
      </c>
      <c r="AY1805" s="160" t="s">
        <v>123</v>
      </c>
    </row>
    <row r="1806" spans="2:51" s="12" customFormat="1" ht="22.5" customHeight="1">
      <c r="B1806" s="164"/>
      <c r="D1806" s="155" t="s">
        <v>134</v>
      </c>
      <c r="E1806" s="165" t="s">
        <v>3</v>
      </c>
      <c r="F1806" s="166" t="s">
        <v>163</v>
      </c>
      <c r="H1806" s="167">
        <v>1.44</v>
      </c>
      <c r="L1806" s="157"/>
      <c r="M1806" s="161"/>
      <c r="N1806" s="162"/>
      <c r="O1806" s="162"/>
      <c r="P1806" s="162"/>
      <c r="Q1806" s="162"/>
      <c r="R1806" s="162"/>
      <c r="S1806" s="162"/>
      <c r="T1806" s="163"/>
      <c r="U1806" s="11"/>
      <c r="V1806" s="11"/>
      <c r="W1806" s="11"/>
      <c r="AT1806" s="165" t="s">
        <v>134</v>
      </c>
      <c r="AU1806" s="165" t="s">
        <v>78</v>
      </c>
      <c r="AV1806" s="12" t="s">
        <v>78</v>
      </c>
      <c r="AW1806" s="12" t="s">
        <v>35</v>
      </c>
      <c r="AX1806" s="12" t="s">
        <v>71</v>
      </c>
      <c r="AY1806" s="165" t="s">
        <v>123</v>
      </c>
    </row>
    <row r="1807" spans="2:51" s="11" customFormat="1" ht="22.5" customHeight="1">
      <c r="B1807" s="157"/>
      <c r="D1807" s="155" t="s">
        <v>134</v>
      </c>
      <c r="E1807" s="158" t="s">
        <v>3</v>
      </c>
      <c r="F1807" s="159" t="s">
        <v>164</v>
      </c>
      <c r="H1807" s="160" t="s">
        <v>3</v>
      </c>
      <c r="L1807" s="164"/>
      <c r="M1807" s="168"/>
      <c r="N1807" s="169"/>
      <c r="O1807" s="169"/>
      <c r="P1807" s="169"/>
      <c r="Q1807" s="169"/>
      <c r="R1807" s="169"/>
      <c r="S1807" s="169"/>
      <c r="T1807" s="170"/>
      <c r="U1807" s="12"/>
      <c r="V1807" s="12"/>
      <c r="W1807" s="12"/>
      <c r="AT1807" s="160" t="s">
        <v>134</v>
      </c>
      <c r="AU1807" s="160" t="s">
        <v>78</v>
      </c>
      <c r="AV1807" s="11" t="s">
        <v>20</v>
      </c>
      <c r="AW1807" s="11" t="s">
        <v>35</v>
      </c>
      <c r="AX1807" s="11" t="s">
        <v>71</v>
      </c>
      <c r="AY1807" s="160" t="s">
        <v>123</v>
      </c>
    </row>
    <row r="1808" spans="2:51" s="12" customFormat="1" ht="22.5" customHeight="1">
      <c r="B1808" s="164"/>
      <c r="D1808" s="155" t="s">
        <v>134</v>
      </c>
      <c r="E1808" s="165" t="s">
        <v>3</v>
      </c>
      <c r="F1808" s="166" t="s">
        <v>165</v>
      </c>
      <c r="H1808" s="167">
        <v>1.68</v>
      </c>
      <c r="L1808" s="157"/>
      <c r="M1808" s="161"/>
      <c r="N1808" s="162"/>
      <c r="O1808" s="162"/>
      <c r="P1808" s="162"/>
      <c r="Q1808" s="162"/>
      <c r="R1808" s="162"/>
      <c r="S1808" s="162"/>
      <c r="T1808" s="163"/>
      <c r="U1808" s="11"/>
      <c r="V1808" s="11"/>
      <c r="W1808" s="11"/>
      <c r="AT1808" s="165" t="s">
        <v>134</v>
      </c>
      <c r="AU1808" s="165" t="s">
        <v>78</v>
      </c>
      <c r="AV1808" s="12" t="s">
        <v>78</v>
      </c>
      <c r="AW1808" s="12" t="s">
        <v>35</v>
      </c>
      <c r="AX1808" s="12" t="s">
        <v>71</v>
      </c>
      <c r="AY1808" s="165" t="s">
        <v>123</v>
      </c>
    </row>
    <row r="1809" spans="2:51" s="11" customFormat="1" ht="22.5" customHeight="1">
      <c r="B1809" s="157"/>
      <c r="D1809" s="155" t="s">
        <v>134</v>
      </c>
      <c r="E1809" s="158" t="s">
        <v>3</v>
      </c>
      <c r="F1809" s="159" t="s">
        <v>166</v>
      </c>
      <c r="H1809" s="160" t="s">
        <v>3</v>
      </c>
      <c r="L1809" s="164"/>
      <c r="M1809" s="168"/>
      <c r="N1809" s="169"/>
      <c r="O1809" s="169"/>
      <c r="P1809" s="169"/>
      <c r="Q1809" s="169"/>
      <c r="R1809" s="169"/>
      <c r="S1809" s="169"/>
      <c r="T1809" s="170"/>
      <c r="U1809" s="12"/>
      <c r="V1809" s="12"/>
      <c r="W1809" s="12"/>
      <c r="AT1809" s="160" t="s">
        <v>134</v>
      </c>
      <c r="AU1809" s="160" t="s">
        <v>78</v>
      </c>
      <c r="AV1809" s="11" t="s">
        <v>20</v>
      </c>
      <c r="AW1809" s="11" t="s">
        <v>35</v>
      </c>
      <c r="AX1809" s="11" t="s">
        <v>71</v>
      </c>
      <c r="AY1809" s="160" t="s">
        <v>123</v>
      </c>
    </row>
    <row r="1810" spans="2:51" s="12" customFormat="1" ht="22.5" customHeight="1">
      <c r="B1810" s="164"/>
      <c r="D1810" s="155" t="s">
        <v>134</v>
      </c>
      <c r="E1810" s="165" t="s">
        <v>3</v>
      </c>
      <c r="F1810" s="166" t="s">
        <v>167</v>
      </c>
      <c r="H1810" s="167">
        <v>1.836</v>
      </c>
      <c r="L1810" s="171"/>
      <c r="M1810" s="175"/>
      <c r="N1810" s="176"/>
      <c r="O1810" s="176"/>
      <c r="P1810" s="176"/>
      <c r="Q1810" s="176"/>
      <c r="R1810" s="176"/>
      <c r="S1810" s="176"/>
      <c r="T1810" s="177"/>
      <c r="U1810" s="13"/>
      <c r="V1810" s="13"/>
      <c r="W1810" s="13"/>
      <c r="AT1810" s="165" t="s">
        <v>134</v>
      </c>
      <c r="AU1810" s="165" t="s">
        <v>78</v>
      </c>
      <c r="AV1810" s="12" t="s">
        <v>78</v>
      </c>
      <c r="AW1810" s="12" t="s">
        <v>35</v>
      </c>
      <c r="AX1810" s="12" t="s">
        <v>71</v>
      </c>
      <c r="AY1810" s="165" t="s">
        <v>123</v>
      </c>
    </row>
    <row r="1811" spans="2:51" s="11" customFormat="1" ht="22.5" customHeight="1">
      <c r="B1811" s="157"/>
      <c r="D1811" s="155" t="s">
        <v>134</v>
      </c>
      <c r="E1811" s="158" t="s">
        <v>3</v>
      </c>
      <c r="F1811" s="159" t="s">
        <v>168</v>
      </c>
      <c r="H1811" s="160" t="s">
        <v>3</v>
      </c>
      <c r="L1811" s="178"/>
      <c r="M1811" s="182"/>
      <c r="N1811" s="183"/>
      <c r="O1811" s="183"/>
      <c r="P1811" s="183"/>
      <c r="Q1811" s="183"/>
      <c r="R1811" s="183"/>
      <c r="S1811" s="183"/>
      <c r="T1811" s="184"/>
      <c r="U1811" s="14"/>
      <c r="V1811" s="14"/>
      <c r="W1811" s="14"/>
      <c r="AT1811" s="160" t="s">
        <v>134</v>
      </c>
      <c r="AU1811" s="160" t="s">
        <v>78</v>
      </c>
      <c r="AV1811" s="11" t="s">
        <v>20</v>
      </c>
      <c r="AW1811" s="11" t="s">
        <v>35</v>
      </c>
      <c r="AX1811" s="11" t="s">
        <v>71</v>
      </c>
      <c r="AY1811" s="160" t="s">
        <v>123</v>
      </c>
    </row>
    <row r="1812" spans="2:51" s="12" customFormat="1" ht="22.5" customHeight="1">
      <c r="B1812" s="164"/>
      <c r="D1812" s="155" t="s">
        <v>134</v>
      </c>
      <c r="E1812" s="165" t="s">
        <v>3</v>
      </c>
      <c r="F1812" s="166" t="s">
        <v>169</v>
      </c>
      <c r="H1812" s="167">
        <v>1.32</v>
      </c>
      <c r="L1812" s="32"/>
      <c r="M1812" s="150" t="s">
        <v>3</v>
      </c>
      <c r="N1812" s="151" t="s">
        <v>42</v>
      </c>
      <c r="O1812" s="152">
        <v>0.064</v>
      </c>
      <c r="P1812" s="152">
        <f>O1812*H1825</f>
        <v>3.550208</v>
      </c>
      <c r="Q1812" s="152">
        <v>0.00029</v>
      </c>
      <c r="R1812" s="152">
        <f>Q1812*H1825</f>
        <v>0.01608688</v>
      </c>
      <c r="S1812" s="152">
        <v>0</v>
      </c>
      <c r="T1812" s="153">
        <f>S1812*H1825</f>
        <v>0</v>
      </c>
      <c r="U1812" s="1"/>
      <c r="V1812" s="1"/>
      <c r="W1812" s="1"/>
      <c r="AT1812" s="165" t="s">
        <v>134</v>
      </c>
      <c r="AU1812" s="165" t="s">
        <v>78</v>
      </c>
      <c r="AV1812" s="12" t="s">
        <v>78</v>
      </c>
      <c r="AW1812" s="12" t="s">
        <v>35</v>
      </c>
      <c r="AX1812" s="12" t="s">
        <v>71</v>
      </c>
      <c r="AY1812" s="165" t="s">
        <v>123</v>
      </c>
    </row>
    <row r="1813" spans="2:51" s="11" customFormat="1" ht="22.5" customHeight="1">
      <c r="B1813" s="157"/>
      <c r="D1813" s="155" t="s">
        <v>134</v>
      </c>
      <c r="E1813" s="158" t="s">
        <v>3</v>
      </c>
      <c r="F1813" s="159" t="s">
        <v>170</v>
      </c>
      <c r="H1813" s="160" t="s">
        <v>3</v>
      </c>
      <c r="L1813" s="32"/>
      <c r="M1813" s="61"/>
      <c r="N1813" s="33"/>
      <c r="O1813" s="33"/>
      <c r="P1813" s="33"/>
      <c r="Q1813" s="33"/>
      <c r="R1813" s="33"/>
      <c r="S1813" s="33"/>
      <c r="T1813" s="62"/>
      <c r="U1813" s="1"/>
      <c r="V1813" s="1"/>
      <c r="W1813" s="1"/>
      <c r="AT1813" s="160" t="s">
        <v>134</v>
      </c>
      <c r="AU1813" s="160" t="s">
        <v>78</v>
      </c>
      <c r="AV1813" s="11" t="s">
        <v>20</v>
      </c>
      <c r="AW1813" s="11" t="s">
        <v>35</v>
      </c>
      <c r="AX1813" s="11" t="s">
        <v>71</v>
      </c>
      <c r="AY1813" s="160" t="s">
        <v>123</v>
      </c>
    </row>
    <row r="1814" spans="2:51" s="12" customFormat="1" ht="22.5" customHeight="1">
      <c r="B1814" s="164"/>
      <c r="D1814" s="155" t="s">
        <v>134</v>
      </c>
      <c r="E1814" s="165" t="s">
        <v>3</v>
      </c>
      <c r="F1814" s="166" t="s">
        <v>171</v>
      </c>
      <c r="H1814" s="167">
        <v>1.68</v>
      </c>
      <c r="L1814" s="157"/>
      <c r="M1814" s="161"/>
      <c r="N1814" s="162"/>
      <c r="O1814" s="162"/>
      <c r="P1814" s="162"/>
      <c r="Q1814" s="162"/>
      <c r="R1814" s="162"/>
      <c r="S1814" s="162"/>
      <c r="T1814" s="163"/>
      <c r="U1814" s="11"/>
      <c r="V1814" s="11"/>
      <c r="W1814" s="11"/>
      <c r="AT1814" s="165" t="s">
        <v>134</v>
      </c>
      <c r="AU1814" s="165" t="s">
        <v>78</v>
      </c>
      <c r="AV1814" s="12" t="s">
        <v>78</v>
      </c>
      <c r="AW1814" s="12" t="s">
        <v>35</v>
      </c>
      <c r="AX1814" s="12" t="s">
        <v>71</v>
      </c>
      <c r="AY1814" s="165" t="s">
        <v>123</v>
      </c>
    </row>
    <row r="1815" spans="2:51" s="11" customFormat="1" ht="22.5" customHeight="1">
      <c r="B1815" s="157"/>
      <c r="D1815" s="155" t="s">
        <v>134</v>
      </c>
      <c r="E1815" s="158" t="s">
        <v>3</v>
      </c>
      <c r="F1815" s="159" t="s">
        <v>172</v>
      </c>
      <c r="H1815" s="160" t="s">
        <v>3</v>
      </c>
      <c r="L1815" s="157"/>
      <c r="M1815" s="161"/>
      <c r="N1815" s="162"/>
      <c r="O1815" s="162"/>
      <c r="P1815" s="162"/>
      <c r="Q1815" s="162"/>
      <c r="R1815" s="162"/>
      <c r="S1815" s="162"/>
      <c r="T1815" s="163"/>
      <c r="AT1815" s="160" t="s">
        <v>134</v>
      </c>
      <c r="AU1815" s="160" t="s">
        <v>78</v>
      </c>
      <c r="AV1815" s="11" t="s">
        <v>20</v>
      </c>
      <c r="AW1815" s="11" t="s">
        <v>35</v>
      </c>
      <c r="AX1815" s="11" t="s">
        <v>71</v>
      </c>
      <c r="AY1815" s="160" t="s">
        <v>123</v>
      </c>
    </row>
    <row r="1816" spans="2:51" s="12" customFormat="1" ht="22.5" customHeight="1">
      <c r="B1816" s="164"/>
      <c r="D1816" s="155" t="s">
        <v>134</v>
      </c>
      <c r="E1816" s="165" t="s">
        <v>3</v>
      </c>
      <c r="F1816" s="166" t="s">
        <v>173</v>
      </c>
      <c r="H1816" s="167">
        <v>0.72</v>
      </c>
      <c r="L1816" s="157"/>
      <c r="M1816" s="161"/>
      <c r="N1816" s="162"/>
      <c r="O1816" s="162"/>
      <c r="P1816" s="162"/>
      <c r="Q1816" s="162"/>
      <c r="R1816" s="162"/>
      <c r="S1816" s="162"/>
      <c r="T1816" s="163"/>
      <c r="U1816" s="11"/>
      <c r="V1816" s="11"/>
      <c r="W1816" s="11"/>
      <c r="AT1816" s="165" t="s">
        <v>134</v>
      </c>
      <c r="AU1816" s="165" t="s">
        <v>78</v>
      </c>
      <c r="AV1816" s="12" t="s">
        <v>78</v>
      </c>
      <c r="AW1816" s="12" t="s">
        <v>35</v>
      </c>
      <c r="AX1816" s="12" t="s">
        <v>71</v>
      </c>
      <c r="AY1816" s="165" t="s">
        <v>123</v>
      </c>
    </row>
    <row r="1817" spans="2:51" s="11" customFormat="1" ht="22.5" customHeight="1">
      <c r="B1817" s="157"/>
      <c r="D1817" s="155" t="s">
        <v>134</v>
      </c>
      <c r="E1817" s="158" t="s">
        <v>3</v>
      </c>
      <c r="F1817" s="159" t="s">
        <v>174</v>
      </c>
      <c r="H1817" s="160" t="s">
        <v>3</v>
      </c>
      <c r="L1817" s="157"/>
      <c r="M1817" s="161"/>
      <c r="N1817" s="162"/>
      <c r="O1817" s="162"/>
      <c r="P1817" s="162"/>
      <c r="Q1817" s="162"/>
      <c r="R1817" s="162"/>
      <c r="S1817" s="162"/>
      <c r="T1817" s="163"/>
      <c r="AT1817" s="160" t="s">
        <v>134</v>
      </c>
      <c r="AU1817" s="160" t="s">
        <v>78</v>
      </c>
      <c r="AV1817" s="11" t="s">
        <v>20</v>
      </c>
      <c r="AW1817" s="11" t="s">
        <v>35</v>
      </c>
      <c r="AX1817" s="11" t="s">
        <v>71</v>
      </c>
      <c r="AY1817" s="160" t="s">
        <v>123</v>
      </c>
    </row>
    <row r="1818" spans="2:51" s="12" customFormat="1" ht="22.5" customHeight="1">
      <c r="B1818" s="164"/>
      <c r="D1818" s="155" t="s">
        <v>134</v>
      </c>
      <c r="E1818" s="165" t="s">
        <v>3</v>
      </c>
      <c r="F1818" s="166" t="s">
        <v>175</v>
      </c>
      <c r="H1818" s="167">
        <v>0.852</v>
      </c>
      <c r="L1818" s="164"/>
      <c r="M1818" s="168"/>
      <c r="N1818" s="169"/>
      <c r="O1818" s="169"/>
      <c r="P1818" s="169"/>
      <c r="Q1818" s="169"/>
      <c r="R1818" s="169"/>
      <c r="S1818" s="169"/>
      <c r="T1818" s="170"/>
      <c r="AT1818" s="165" t="s">
        <v>134</v>
      </c>
      <c r="AU1818" s="165" t="s">
        <v>78</v>
      </c>
      <c r="AV1818" s="12" t="s">
        <v>78</v>
      </c>
      <c r="AW1818" s="12" t="s">
        <v>35</v>
      </c>
      <c r="AX1818" s="12" t="s">
        <v>71</v>
      </c>
      <c r="AY1818" s="165" t="s">
        <v>123</v>
      </c>
    </row>
    <row r="1819" spans="2:51" s="11" customFormat="1" ht="22.5" customHeight="1">
      <c r="B1819" s="157"/>
      <c r="D1819" s="155" t="s">
        <v>134</v>
      </c>
      <c r="E1819" s="158" t="s">
        <v>3</v>
      </c>
      <c r="F1819" s="159" t="s">
        <v>176</v>
      </c>
      <c r="H1819" s="160" t="s">
        <v>3</v>
      </c>
      <c r="L1819" s="157"/>
      <c r="M1819" s="161"/>
      <c r="N1819" s="162"/>
      <c r="O1819" s="162"/>
      <c r="P1819" s="162"/>
      <c r="Q1819" s="162"/>
      <c r="R1819" s="162"/>
      <c r="S1819" s="162"/>
      <c r="T1819" s="163"/>
      <c r="AT1819" s="160" t="s">
        <v>134</v>
      </c>
      <c r="AU1819" s="160" t="s">
        <v>78</v>
      </c>
      <c r="AV1819" s="11" t="s">
        <v>20</v>
      </c>
      <c r="AW1819" s="11" t="s">
        <v>35</v>
      </c>
      <c r="AX1819" s="11" t="s">
        <v>71</v>
      </c>
      <c r="AY1819" s="160" t="s">
        <v>123</v>
      </c>
    </row>
    <row r="1820" spans="2:51" s="12" customFormat="1" ht="22.5" customHeight="1">
      <c r="B1820" s="164"/>
      <c r="D1820" s="155" t="s">
        <v>134</v>
      </c>
      <c r="E1820" s="165" t="s">
        <v>3</v>
      </c>
      <c r="F1820" s="166" t="s">
        <v>177</v>
      </c>
      <c r="H1820" s="167">
        <v>3.44</v>
      </c>
      <c r="L1820" s="164"/>
      <c r="M1820" s="168"/>
      <c r="N1820" s="169"/>
      <c r="O1820" s="169"/>
      <c r="P1820" s="169"/>
      <c r="Q1820" s="169"/>
      <c r="R1820" s="169"/>
      <c r="S1820" s="169"/>
      <c r="T1820" s="170"/>
      <c r="AT1820" s="165" t="s">
        <v>134</v>
      </c>
      <c r="AU1820" s="165" t="s">
        <v>78</v>
      </c>
      <c r="AV1820" s="12" t="s">
        <v>78</v>
      </c>
      <c r="AW1820" s="12" t="s">
        <v>35</v>
      </c>
      <c r="AX1820" s="12" t="s">
        <v>71</v>
      </c>
      <c r="AY1820" s="165" t="s">
        <v>123</v>
      </c>
    </row>
    <row r="1821" spans="2:51" s="11" customFormat="1" ht="22.5" customHeight="1">
      <c r="B1821" s="157"/>
      <c r="D1821" s="155" t="s">
        <v>134</v>
      </c>
      <c r="E1821" s="158" t="s">
        <v>3</v>
      </c>
      <c r="F1821" s="159" t="s">
        <v>178</v>
      </c>
      <c r="H1821" s="160" t="s">
        <v>3</v>
      </c>
      <c r="L1821" s="157"/>
      <c r="M1821" s="161"/>
      <c r="N1821" s="162"/>
      <c r="O1821" s="162"/>
      <c r="P1821" s="162"/>
      <c r="Q1821" s="162"/>
      <c r="R1821" s="162"/>
      <c r="S1821" s="162"/>
      <c r="T1821" s="163"/>
      <c r="AT1821" s="160" t="s">
        <v>134</v>
      </c>
      <c r="AU1821" s="160" t="s">
        <v>78</v>
      </c>
      <c r="AV1821" s="11" t="s">
        <v>20</v>
      </c>
      <c r="AW1821" s="11" t="s">
        <v>35</v>
      </c>
      <c r="AX1821" s="11" t="s">
        <v>71</v>
      </c>
      <c r="AY1821" s="160" t="s">
        <v>123</v>
      </c>
    </row>
    <row r="1822" spans="2:51" s="12" customFormat="1" ht="22.5" customHeight="1">
      <c r="B1822" s="164"/>
      <c r="D1822" s="155" t="s">
        <v>134</v>
      </c>
      <c r="E1822" s="165" t="s">
        <v>3</v>
      </c>
      <c r="F1822" s="166" t="s">
        <v>179</v>
      </c>
      <c r="H1822" s="167">
        <v>9.6</v>
      </c>
      <c r="L1822" s="164"/>
      <c r="M1822" s="168"/>
      <c r="N1822" s="169"/>
      <c r="O1822" s="169"/>
      <c r="P1822" s="169"/>
      <c r="Q1822" s="169"/>
      <c r="R1822" s="169"/>
      <c r="S1822" s="169"/>
      <c r="T1822" s="170"/>
      <c r="AT1822" s="165" t="s">
        <v>134</v>
      </c>
      <c r="AU1822" s="165" t="s">
        <v>78</v>
      </c>
      <c r="AV1822" s="12" t="s">
        <v>78</v>
      </c>
      <c r="AW1822" s="12" t="s">
        <v>35</v>
      </c>
      <c r="AX1822" s="12" t="s">
        <v>71</v>
      </c>
      <c r="AY1822" s="165" t="s">
        <v>123</v>
      </c>
    </row>
    <row r="1823" spans="2:51" s="13" customFormat="1" ht="22.5" customHeight="1">
      <c r="B1823" s="171"/>
      <c r="D1823" s="155" t="s">
        <v>134</v>
      </c>
      <c r="E1823" s="172" t="s">
        <v>3</v>
      </c>
      <c r="F1823" s="173" t="s">
        <v>138</v>
      </c>
      <c r="H1823" s="174">
        <v>55.472</v>
      </c>
      <c r="L1823" s="157"/>
      <c r="M1823" s="161"/>
      <c r="N1823" s="162"/>
      <c r="O1823" s="162"/>
      <c r="P1823" s="162"/>
      <c r="Q1823" s="162"/>
      <c r="R1823" s="162"/>
      <c r="S1823" s="162"/>
      <c r="T1823" s="163"/>
      <c r="U1823" s="11"/>
      <c r="V1823" s="11"/>
      <c r="W1823" s="11"/>
      <c r="AT1823" s="172" t="s">
        <v>134</v>
      </c>
      <c r="AU1823" s="172" t="s">
        <v>78</v>
      </c>
      <c r="AV1823" s="13" t="s">
        <v>81</v>
      </c>
      <c r="AW1823" s="13" t="s">
        <v>35</v>
      </c>
      <c r="AX1823" s="13" t="s">
        <v>71</v>
      </c>
      <c r="AY1823" s="172" t="s">
        <v>123</v>
      </c>
    </row>
    <row r="1824" spans="2:51" s="14" customFormat="1" ht="22.5" customHeight="1">
      <c r="B1824" s="178"/>
      <c r="D1824" s="186" t="s">
        <v>134</v>
      </c>
      <c r="E1824" s="187" t="s">
        <v>3</v>
      </c>
      <c r="F1824" s="188" t="s">
        <v>139</v>
      </c>
      <c r="H1824" s="189">
        <v>55.472</v>
      </c>
      <c r="L1824" s="164"/>
      <c r="M1824" s="168"/>
      <c r="N1824" s="169"/>
      <c r="O1824" s="169"/>
      <c r="P1824" s="169"/>
      <c r="Q1824" s="169"/>
      <c r="R1824" s="169"/>
      <c r="S1824" s="169"/>
      <c r="T1824" s="170"/>
      <c r="U1824" s="12"/>
      <c r="V1824" s="12"/>
      <c r="W1824" s="12"/>
      <c r="AT1824" s="185" t="s">
        <v>134</v>
      </c>
      <c r="AU1824" s="185" t="s">
        <v>78</v>
      </c>
      <c r="AV1824" s="14" t="s">
        <v>130</v>
      </c>
      <c r="AW1824" s="14" t="s">
        <v>35</v>
      </c>
      <c r="AX1824" s="14" t="s">
        <v>20</v>
      </c>
      <c r="AY1824" s="185" t="s">
        <v>123</v>
      </c>
    </row>
    <row r="1825" spans="2:65" s="1" customFormat="1" ht="31.5" customHeight="1">
      <c r="B1825" s="143"/>
      <c r="C1825" s="144" t="s">
        <v>1134</v>
      </c>
      <c r="D1825" s="144" t="s">
        <v>125</v>
      </c>
      <c r="E1825" s="145" t="s">
        <v>1135</v>
      </c>
      <c r="F1825" s="146" t="s">
        <v>1136</v>
      </c>
      <c r="G1825" s="147" t="s">
        <v>152</v>
      </c>
      <c r="H1825" s="148">
        <v>55.472</v>
      </c>
      <c r="I1825" s="149"/>
      <c r="J1825" s="149"/>
      <c r="K1825" s="146" t="s">
        <v>129</v>
      </c>
      <c r="L1825" s="157"/>
      <c r="M1825" s="161"/>
      <c r="N1825" s="162"/>
      <c r="O1825" s="162"/>
      <c r="P1825" s="162"/>
      <c r="Q1825" s="162"/>
      <c r="R1825" s="162"/>
      <c r="S1825" s="162"/>
      <c r="T1825" s="163"/>
      <c r="U1825" s="11"/>
      <c r="V1825" s="11"/>
      <c r="W1825" s="11"/>
      <c r="AR1825" s="18" t="s">
        <v>306</v>
      </c>
      <c r="AT1825" s="18" t="s">
        <v>125</v>
      </c>
      <c r="AU1825" s="18" t="s">
        <v>78</v>
      </c>
      <c r="AY1825" s="18" t="s">
        <v>123</v>
      </c>
      <c r="BE1825" s="154">
        <f>IF(N1812="základní",J1825,0)</f>
        <v>0</v>
      </c>
      <c r="BF1825" s="154">
        <f>IF(N1812="snížená",J1825,0)</f>
        <v>0</v>
      </c>
      <c r="BG1825" s="154">
        <f>IF(N1812="zákl. přenesená",J1825,0)</f>
        <v>0</v>
      </c>
      <c r="BH1825" s="154">
        <f>IF(N1812="sníž. přenesená",J1825,0)</f>
        <v>0</v>
      </c>
      <c r="BI1825" s="154">
        <f>IF(N1812="nulová",J1825,0)</f>
        <v>0</v>
      </c>
      <c r="BJ1825" s="18" t="s">
        <v>20</v>
      </c>
      <c r="BK1825" s="154">
        <f>ROUND(I1825*H1825,2)</f>
        <v>0</v>
      </c>
      <c r="BL1825" s="18" t="s">
        <v>306</v>
      </c>
      <c r="BM1825" s="18" t="s">
        <v>1137</v>
      </c>
    </row>
    <row r="1826" spans="2:47" s="1" customFormat="1" ht="30" customHeight="1">
      <c r="B1826" s="32"/>
      <c r="D1826" s="155" t="s">
        <v>132</v>
      </c>
      <c r="F1826" s="156" t="s">
        <v>1138</v>
      </c>
      <c r="L1826" s="164"/>
      <c r="M1826" s="168"/>
      <c r="N1826" s="169"/>
      <c r="O1826" s="169"/>
      <c r="P1826" s="169"/>
      <c r="Q1826" s="169"/>
      <c r="R1826" s="169"/>
      <c r="S1826" s="169"/>
      <c r="T1826" s="170"/>
      <c r="U1826" s="12"/>
      <c r="V1826" s="12"/>
      <c r="W1826" s="12"/>
      <c r="AT1826" s="18" t="s">
        <v>132</v>
      </c>
      <c r="AU1826" s="18" t="s">
        <v>78</v>
      </c>
    </row>
    <row r="1827" spans="2:51" s="11" customFormat="1" ht="22.5" customHeight="1">
      <c r="B1827" s="157"/>
      <c r="D1827" s="155" t="s">
        <v>134</v>
      </c>
      <c r="E1827" s="158" t="s">
        <v>3</v>
      </c>
      <c r="F1827" s="159" t="s">
        <v>1133</v>
      </c>
      <c r="H1827" s="160" t="s">
        <v>3</v>
      </c>
      <c r="L1827" s="157"/>
      <c r="M1827" s="161"/>
      <c r="N1827" s="162"/>
      <c r="O1827" s="162"/>
      <c r="P1827" s="162"/>
      <c r="Q1827" s="162"/>
      <c r="R1827" s="162"/>
      <c r="S1827" s="162"/>
      <c r="T1827" s="163"/>
      <c r="AT1827" s="160" t="s">
        <v>134</v>
      </c>
      <c r="AU1827" s="160" t="s">
        <v>78</v>
      </c>
      <c r="AV1827" s="11" t="s">
        <v>20</v>
      </c>
      <c r="AW1827" s="11" t="s">
        <v>35</v>
      </c>
      <c r="AX1827" s="11" t="s">
        <v>71</v>
      </c>
      <c r="AY1827" s="160" t="s">
        <v>123</v>
      </c>
    </row>
    <row r="1828" spans="2:51" s="11" customFormat="1" ht="22.5" customHeight="1">
      <c r="B1828" s="157"/>
      <c r="D1828" s="155" t="s">
        <v>134</v>
      </c>
      <c r="E1828" s="158" t="s">
        <v>3</v>
      </c>
      <c r="F1828" s="159" t="s">
        <v>156</v>
      </c>
      <c r="H1828" s="160" t="s">
        <v>3</v>
      </c>
      <c r="L1828" s="164"/>
      <c r="M1828" s="168"/>
      <c r="N1828" s="169"/>
      <c r="O1828" s="169"/>
      <c r="P1828" s="169"/>
      <c r="Q1828" s="169"/>
      <c r="R1828" s="169"/>
      <c r="S1828" s="169"/>
      <c r="T1828" s="170"/>
      <c r="U1828" s="12"/>
      <c r="V1828" s="12"/>
      <c r="W1828" s="12"/>
      <c r="AT1828" s="160" t="s">
        <v>134</v>
      </c>
      <c r="AU1828" s="160" t="s">
        <v>78</v>
      </c>
      <c r="AV1828" s="11" t="s">
        <v>20</v>
      </c>
      <c r="AW1828" s="11" t="s">
        <v>35</v>
      </c>
      <c r="AX1828" s="11" t="s">
        <v>71</v>
      </c>
      <c r="AY1828" s="160" t="s">
        <v>123</v>
      </c>
    </row>
    <row r="1829" spans="2:51" s="11" customFormat="1" ht="22.5" customHeight="1">
      <c r="B1829" s="157"/>
      <c r="D1829" s="155" t="s">
        <v>134</v>
      </c>
      <c r="E1829" s="158" t="s">
        <v>3</v>
      </c>
      <c r="F1829" s="159" t="s">
        <v>157</v>
      </c>
      <c r="H1829" s="160" t="s">
        <v>3</v>
      </c>
      <c r="L1829" s="157"/>
      <c r="M1829" s="161"/>
      <c r="N1829" s="162"/>
      <c r="O1829" s="162"/>
      <c r="P1829" s="162"/>
      <c r="Q1829" s="162"/>
      <c r="R1829" s="162"/>
      <c r="S1829" s="162"/>
      <c r="T1829" s="163"/>
      <c r="AT1829" s="160" t="s">
        <v>134</v>
      </c>
      <c r="AU1829" s="160" t="s">
        <v>78</v>
      </c>
      <c r="AV1829" s="11" t="s">
        <v>20</v>
      </c>
      <c r="AW1829" s="11" t="s">
        <v>35</v>
      </c>
      <c r="AX1829" s="11" t="s">
        <v>71</v>
      </c>
      <c r="AY1829" s="160" t="s">
        <v>123</v>
      </c>
    </row>
    <row r="1830" spans="2:51" s="11" customFormat="1" ht="22.5" customHeight="1">
      <c r="B1830" s="157"/>
      <c r="D1830" s="155" t="s">
        <v>134</v>
      </c>
      <c r="E1830" s="158" t="s">
        <v>3</v>
      </c>
      <c r="F1830" s="159" t="s">
        <v>158</v>
      </c>
      <c r="H1830" s="160" t="s">
        <v>3</v>
      </c>
      <c r="L1830" s="164"/>
      <c r="M1830" s="168"/>
      <c r="N1830" s="169"/>
      <c r="O1830" s="169"/>
      <c r="P1830" s="169"/>
      <c r="Q1830" s="169"/>
      <c r="R1830" s="169"/>
      <c r="S1830" s="169"/>
      <c r="T1830" s="170"/>
      <c r="U1830" s="12"/>
      <c r="V1830" s="12"/>
      <c r="W1830" s="12"/>
      <c r="AT1830" s="160" t="s">
        <v>134</v>
      </c>
      <c r="AU1830" s="160" t="s">
        <v>78</v>
      </c>
      <c r="AV1830" s="11" t="s">
        <v>20</v>
      </c>
      <c r="AW1830" s="11" t="s">
        <v>35</v>
      </c>
      <c r="AX1830" s="11" t="s">
        <v>71</v>
      </c>
      <c r="AY1830" s="160" t="s">
        <v>123</v>
      </c>
    </row>
    <row r="1831" spans="2:51" s="12" customFormat="1" ht="22.5" customHeight="1">
      <c r="B1831" s="164"/>
      <c r="D1831" s="155" t="s">
        <v>134</v>
      </c>
      <c r="E1831" s="165" t="s">
        <v>3</v>
      </c>
      <c r="F1831" s="166" t="s">
        <v>159</v>
      </c>
      <c r="H1831" s="167">
        <v>24.7</v>
      </c>
      <c r="L1831" s="157"/>
      <c r="M1831" s="161"/>
      <c r="N1831" s="162"/>
      <c r="O1831" s="162"/>
      <c r="P1831" s="162"/>
      <c r="Q1831" s="162"/>
      <c r="R1831" s="162"/>
      <c r="S1831" s="162"/>
      <c r="T1831" s="163"/>
      <c r="U1831" s="11"/>
      <c r="V1831" s="11"/>
      <c r="W1831" s="11"/>
      <c r="AT1831" s="165" t="s">
        <v>134</v>
      </c>
      <c r="AU1831" s="165" t="s">
        <v>78</v>
      </c>
      <c r="AV1831" s="12" t="s">
        <v>78</v>
      </c>
      <c r="AW1831" s="12" t="s">
        <v>35</v>
      </c>
      <c r="AX1831" s="12" t="s">
        <v>71</v>
      </c>
      <c r="AY1831" s="165" t="s">
        <v>123</v>
      </c>
    </row>
    <row r="1832" spans="2:51" s="11" customFormat="1" ht="22.5" customHeight="1">
      <c r="B1832" s="157"/>
      <c r="D1832" s="155" t="s">
        <v>134</v>
      </c>
      <c r="E1832" s="158" t="s">
        <v>3</v>
      </c>
      <c r="F1832" s="159" t="s">
        <v>160</v>
      </c>
      <c r="H1832" s="160" t="s">
        <v>3</v>
      </c>
      <c r="L1832" s="164"/>
      <c r="M1832" s="168"/>
      <c r="N1832" s="169"/>
      <c r="O1832" s="169"/>
      <c r="P1832" s="169"/>
      <c r="Q1832" s="169"/>
      <c r="R1832" s="169"/>
      <c r="S1832" s="169"/>
      <c r="T1832" s="170"/>
      <c r="U1832" s="12"/>
      <c r="V1832" s="12"/>
      <c r="W1832" s="12"/>
      <c r="AT1832" s="160" t="s">
        <v>134</v>
      </c>
      <c r="AU1832" s="160" t="s">
        <v>78</v>
      </c>
      <c r="AV1832" s="11" t="s">
        <v>20</v>
      </c>
      <c r="AW1832" s="11" t="s">
        <v>35</v>
      </c>
      <c r="AX1832" s="11" t="s">
        <v>71</v>
      </c>
      <c r="AY1832" s="160" t="s">
        <v>123</v>
      </c>
    </row>
    <row r="1833" spans="2:51" s="12" customFormat="1" ht="22.5" customHeight="1">
      <c r="B1833" s="164"/>
      <c r="D1833" s="155" t="s">
        <v>134</v>
      </c>
      <c r="E1833" s="165" t="s">
        <v>3</v>
      </c>
      <c r="F1833" s="166" t="s">
        <v>161</v>
      </c>
      <c r="H1833" s="167">
        <v>8.204</v>
      </c>
      <c r="L1833" s="157"/>
      <c r="M1833" s="161"/>
      <c r="N1833" s="162"/>
      <c r="O1833" s="162"/>
      <c r="P1833" s="162"/>
      <c r="Q1833" s="162"/>
      <c r="R1833" s="162"/>
      <c r="S1833" s="162"/>
      <c r="T1833" s="163"/>
      <c r="U1833" s="11"/>
      <c r="V1833" s="11"/>
      <c r="W1833" s="11"/>
      <c r="AT1833" s="165" t="s">
        <v>134</v>
      </c>
      <c r="AU1833" s="165" t="s">
        <v>78</v>
      </c>
      <c r="AV1833" s="12" t="s">
        <v>78</v>
      </c>
      <c r="AW1833" s="12" t="s">
        <v>35</v>
      </c>
      <c r="AX1833" s="12" t="s">
        <v>71</v>
      </c>
      <c r="AY1833" s="165" t="s">
        <v>123</v>
      </c>
    </row>
    <row r="1834" spans="2:51" s="11" customFormat="1" ht="22.5" customHeight="1">
      <c r="B1834" s="157"/>
      <c r="D1834" s="155" t="s">
        <v>134</v>
      </c>
      <c r="E1834" s="158" t="s">
        <v>3</v>
      </c>
      <c r="F1834" s="159" t="s">
        <v>162</v>
      </c>
      <c r="H1834" s="160" t="s">
        <v>3</v>
      </c>
      <c r="L1834" s="164"/>
      <c r="M1834" s="168"/>
      <c r="N1834" s="169"/>
      <c r="O1834" s="169"/>
      <c r="P1834" s="169"/>
      <c r="Q1834" s="169"/>
      <c r="R1834" s="169"/>
      <c r="S1834" s="169"/>
      <c r="T1834" s="170"/>
      <c r="U1834" s="12"/>
      <c r="V1834" s="12"/>
      <c r="W1834" s="12"/>
      <c r="AT1834" s="160" t="s">
        <v>134</v>
      </c>
      <c r="AU1834" s="160" t="s">
        <v>78</v>
      </c>
      <c r="AV1834" s="11" t="s">
        <v>20</v>
      </c>
      <c r="AW1834" s="11" t="s">
        <v>35</v>
      </c>
      <c r="AX1834" s="11" t="s">
        <v>71</v>
      </c>
      <c r="AY1834" s="160" t="s">
        <v>123</v>
      </c>
    </row>
    <row r="1835" spans="2:51" s="12" customFormat="1" ht="22.5" customHeight="1">
      <c r="B1835" s="164"/>
      <c r="D1835" s="155" t="s">
        <v>134</v>
      </c>
      <c r="E1835" s="165" t="s">
        <v>3</v>
      </c>
      <c r="F1835" s="166" t="s">
        <v>163</v>
      </c>
      <c r="H1835" s="167">
        <v>1.44</v>
      </c>
      <c r="L1835" s="157"/>
      <c r="M1835" s="161"/>
      <c r="N1835" s="162"/>
      <c r="O1835" s="162"/>
      <c r="P1835" s="162"/>
      <c r="Q1835" s="162"/>
      <c r="R1835" s="162"/>
      <c r="S1835" s="162"/>
      <c r="T1835" s="163"/>
      <c r="U1835" s="11"/>
      <c r="V1835" s="11"/>
      <c r="W1835" s="11"/>
      <c r="AT1835" s="165" t="s">
        <v>134</v>
      </c>
      <c r="AU1835" s="165" t="s">
        <v>78</v>
      </c>
      <c r="AV1835" s="12" t="s">
        <v>78</v>
      </c>
      <c r="AW1835" s="12" t="s">
        <v>35</v>
      </c>
      <c r="AX1835" s="12" t="s">
        <v>71</v>
      </c>
      <c r="AY1835" s="165" t="s">
        <v>123</v>
      </c>
    </row>
    <row r="1836" spans="2:51" s="11" customFormat="1" ht="22.5" customHeight="1">
      <c r="B1836" s="157"/>
      <c r="D1836" s="155" t="s">
        <v>134</v>
      </c>
      <c r="E1836" s="158" t="s">
        <v>3</v>
      </c>
      <c r="F1836" s="159" t="s">
        <v>164</v>
      </c>
      <c r="H1836" s="160" t="s">
        <v>3</v>
      </c>
      <c r="L1836" s="164"/>
      <c r="M1836" s="168"/>
      <c r="N1836" s="169"/>
      <c r="O1836" s="169"/>
      <c r="P1836" s="169"/>
      <c r="Q1836" s="169"/>
      <c r="R1836" s="169"/>
      <c r="S1836" s="169"/>
      <c r="T1836" s="170"/>
      <c r="U1836" s="12"/>
      <c r="V1836" s="12"/>
      <c r="W1836" s="12"/>
      <c r="AT1836" s="160" t="s">
        <v>134</v>
      </c>
      <c r="AU1836" s="160" t="s">
        <v>78</v>
      </c>
      <c r="AV1836" s="11" t="s">
        <v>20</v>
      </c>
      <c r="AW1836" s="11" t="s">
        <v>35</v>
      </c>
      <c r="AX1836" s="11" t="s">
        <v>71</v>
      </c>
      <c r="AY1836" s="160" t="s">
        <v>123</v>
      </c>
    </row>
    <row r="1837" spans="2:51" s="12" customFormat="1" ht="22.5" customHeight="1">
      <c r="B1837" s="164"/>
      <c r="D1837" s="155" t="s">
        <v>134</v>
      </c>
      <c r="E1837" s="165" t="s">
        <v>3</v>
      </c>
      <c r="F1837" s="166" t="s">
        <v>165</v>
      </c>
      <c r="H1837" s="167">
        <v>1.68</v>
      </c>
      <c r="L1837" s="157"/>
      <c r="M1837" s="161"/>
      <c r="N1837" s="162"/>
      <c r="O1837" s="162"/>
      <c r="P1837" s="162"/>
      <c r="Q1837" s="162"/>
      <c r="R1837" s="162"/>
      <c r="S1837" s="162"/>
      <c r="T1837" s="163"/>
      <c r="U1837" s="11"/>
      <c r="V1837" s="11"/>
      <c r="W1837" s="11"/>
      <c r="AT1837" s="165" t="s">
        <v>134</v>
      </c>
      <c r="AU1837" s="165" t="s">
        <v>78</v>
      </c>
      <c r="AV1837" s="12" t="s">
        <v>78</v>
      </c>
      <c r="AW1837" s="12" t="s">
        <v>35</v>
      </c>
      <c r="AX1837" s="12" t="s">
        <v>71</v>
      </c>
      <c r="AY1837" s="165" t="s">
        <v>123</v>
      </c>
    </row>
    <row r="1838" spans="2:51" s="11" customFormat="1" ht="22.5" customHeight="1">
      <c r="B1838" s="157"/>
      <c r="D1838" s="155" t="s">
        <v>134</v>
      </c>
      <c r="E1838" s="158" t="s">
        <v>3</v>
      </c>
      <c r="F1838" s="159" t="s">
        <v>166</v>
      </c>
      <c r="H1838" s="160" t="s">
        <v>3</v>
      </c>
      <c r="L1838" s="164"/>
      <c r="M1838" s="168"/>
      <c r="N1838" s="169"/>
      <c r="O1838" s="169"/>
      <c r="P1838" s="169"/>
      <c r="Q1838" s="169"/>
      <c r="R1838" s="169"/>
      <c r="S1838" s="169"/>
      <c r="T1838" s="170"/>
      <c r="U1838" s="12"/>
      <c r="V1838" s="12"/>
      <c r="W1838" s="12"/>
      <c r="AT1838" s="160" t="s">
        <v>134</v>
      </c>
      <c r="AU1838" s="160" t="s">
        <v>78</v>
      </c>
      <c r="AV1838" s="11" t="s">
        <v>20</v>
      </c>
      <c r="AW1838" s="11" t="s">
        <v>35</v>
      </c>
      <c r="AX1838" s="11" t="s">
        <v>71</v>
      </c>
      <c r="AY1838" s="160" t="s">
        <v>123</v>
      </c>
    </row>
    <row r="1839" spans="2:51" s="12" customFormat="1" ht="22.5" customHeight="1">
      <c r="B1839" s="164"/>
      <c r="D1839" s="155" t="s">
        <v>134</v>
      </c>
      <c r="E1839" s="165" t="s">
        <v>3</v>
      </c>
      <c r="F1839" s="166" t="s">
        <v>167</v>
      </c>
      <c r="H1839" s="167">
        <v>1.836</v>
      </c>
      <c r="L1839" s="171"/>
      <c r="M1839" s="175"/>
      <c r="N1839" s="176"/>
      <c r="O1839" s="176"/>
      <c r="P1839" s="176"/>
      <c r="Q1839" s="176"/>
      <c r="R1839" s="176"/>
      <c r="S1839" s="176"/>
      <c r="T1839" s="177"/>
      <c r="U1839" s="13"/>
      <c r="V1839" s="13"/>
      <c r="W1839" s="13"/>
      <c r="AT1839" s="165" t="s">
        <v>134</v>
      </c>
      <c r="AU1839" s="165" t="s">
        <v>78</v>
      </c>
      <c r="AV1839" s="12" t="s">
        <v>78</v>
      </c>
      <c r="AW1839" s="12" t="s">
        <v>35</v>
      </c>
      <c r="AX1839" s="12" t="s">
        <v>71</v>
      </c>
      <c r="AY1839" s="165" t="s">
        <v>123</v>
      </c>
    </row>
    <row r="1840" spans="2:51" s="11" customFormat="1" ht="22.5" customHeight="1">
      <c r="B1840" s="157"/>
      <c r="D1840" s="155" t="s">
        <v>134</v>
      </c>
      <c r="E1840" s="158" t="s">
        <v>3</v>
      </c>
      <c r="F1840" s="159" t="s">
        <v>168</v>
      </c>
      <c r="H1840" s="160" t="s">
        <v>3</v>
      </c>
      <c r="L1840" s="178"/>
      <c r="M1840" s="203"/>
      <c r="N1840" s="204"/>
      <c r="O1840" s="204"/>
      <c r="P1840" s="204"/>
      <c r="Q1840" s="204"/>
      <c r="R1840" s="204"/>
      <c r="S1840" s="204"/>
      <c r="T1840" s="205"/>
      <c r="U1840" s="14"/>
      <c r="V1840" s="14"/>
      <c r="W1840" s="14"/>
      <c r="AT1840" s="160" t="s">
        <v>134</v>
      </c>
      <c r="AU1840" s="160" t="s">
        <v>78</v>
      </c>
      <c r="AV1840" s="11" t="s">
        <v>20</v>
      </c>
      <c r="AW1840" s="11" t="s">
        <v>35</v>
      </c>
      <c r="AX1840" s="11" t="s">
        <v>71</v>
      </c>
      <c r="AY1840" s="160" t="s">
        <v>123</v>
      </c>
    </row>
    <row r="1841" spans="2:51" s="12" customFormat="1" ht="22.5" customHeight="1">
      <c r="B1841" s="164"/>
      <c r="D1841" s="155" t="s">
        <v>134</v>
      </c>
      <c r="E1841" s="165" t="s">
        <v>3</v>
      </c>
      <c r="F1841" s="166" t="s">
        <v>169</v>
      </c>
      <c r="H1841" s="167">
        <v>1.32</v>
      </c>
      <c r="L1841" s="32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AT1841" s="165" t="s">
        <v>134</v>
      </c>
      <c r="AU1841" s="165" t="s">
        <v>78</v>
      </c>
      <c r="AV1841" s="12" t="s">
        <v>78</v>
      </c>
      <c r="AW1841" s="12" t="s">
        <v>35</v>
      </c>
      <c r="AX1841" s="12" t="s">
        <v>71</v>
      </c>
      <c r="AY1841" s="165" t="s">
        <v>123</v>
      </c>
    </row>
    <row r="1842" spans="2:51" s="11" customFormat="1" ht="22.5" customHeight="1">
      <c r="B1842" s="157"/>
      <c r="D1842" s="155" t="s">
        <v>134</v>
      </c>
      <c r="E1842" s="158" t="s">
        <v>3</v>
      </c>
      <c r="F1842" s="159" t="s">
        <v>170</v>
      </c>
      <c r="H1842" s="160" t="s">
        <v>3</v>
      </c>
      <c r="L1842"/>
      <c r="M1842"/>
      <c r="N1842"/>
      <c r="O1842"/>
      <c r="P1842"/>
      <c r="Q1842"/>
      <c r="R1842"/>
      <c r="S1842"/>
      <c r="T1842"/>
      <c r="U1842"/>
      <c r="V1842"/>
      <c r="W1842"/>
      <c r="AT1842" s="160" t="s">
        <v>134</v>
      </c>
      <c r="AU1842" s="160" t="s">
        <v>78</v>
      </c>
      <c r="AV1842" s="11" t="s">
        <v>20</v>
      </c>
      <c r="AW1842" s="11" t="s">
        <v>35</v>
      </c>
      <c r="AX1842" s="11" t="s">
        <v>71</v>
      </c>
      <c r="AY1842" s="160" t="s">
        <v>123</v>
      </c>
    </row>
    <row r="1843" spans="2:51" s="12" customFormat="1" ht="22.5" customHeight="1">
      <c r="B1843" s="164"/>
      <c r="D1843" s="155" t="s">
        <v>134</v>
      </c>
      <c r="E1843" s="165" t="s">
        <v>3</v>
      </c>
      <c r="F1843" s="166" t="s">
        <v>171</v>
      </c>
      <c r="H1843" s="167">
        <v>1.68</v>
      </c>
      <c r="L1843"/>
      <c r="M1843"/>
      <c r="N1843"/>
      <c r="O1843"/>
      <c r="P1843"/>
      <c r="Q1843"/>
      <c r="R1843"/>
      <c r="S1843"/>
      <c r="T1843"/>
      <c r="U1843"/>
      <c r="V1843"/>
      <c r="W1843"/>
      <c r="AT1843" s="165" t="s">
        <v>134</v>
      </c>
      <c r="AU1843" s="165" t="s">
        <v>78</v>
      </c>
      <c r="AV1843" s="12" t="s">
        <v>78</v>
      </c>
      <c r="AW1843" s="12" t="s">
        <v>35</v>
      </c>
      <c r="AX1843" s="12" t="s">
        <v>71</v>
      </c>
      <c r="AY1843" s="165" t="s">
        <v>123</v>
      </c>
    </row>
    <row r="1844" spans="2:51" s="11" customFormat="1" ht="22.5" customHeight="1">
      <c r="B1844" s="157"/>
      <c r="D1844" s="155" t="s">
        <v>134</v>
      </c>
      <c r="E1844" s="158" t="s">
        <v>3</v>
      </c>
      <c r="F1844" s="159" t="s">
        <v>172</v>
      </c>
      <c r="H1844" s="160" t="s">
        <v>3</v>
      </c>
      <c r="L1844"/>
      <c r="M1844"/>
      <c r="N1844"/>
      <c r="O1844"/>
      <c r="P1844"/>
      <c r="Q1844"/>
      <c r="R1844"/>
      <c r="S1844"/>
      <c r="T1844"/>
      <c r="U1844"/>
      <c r="V1844"/>
      <c r="W1844"/>
      <c r="AT1844" s="160" t="s">
        <v>134</v>
      </c>
      <c r="AU1844" s="160" t="s">
        <v>78</v>
      </c>
      <c r="AV1844" s="11" t="s">
        <v>20</v>
      </c>
      <c r="AW1844" s="11" t="s">
        <v>35</v>
      </c>
      <c r="AX1844" s="11" t="s">
        <v>71</v>
      </c>
      <c r="AY1844" s="160" t="s">
        <v>123</v>
      </c>
    </row>
    <row r="1845" spans="2:51" s="12" customFormat="1" ht="22.5" customHeight="1">
      <c r="B1845" s="164"/>
      <c r="D1845" s="155" t="s">
        <v>134</v>
      </c>
      <c r="E1845" s="165" t="s">
        <v>3</v>
      </c>
      <c r="F1845" s="166" t="s">
        <v>173</v>
      </c>
      <c r="H1845" s="167">
        <v>0.72</v>
      </c>
      <c r="L1845"/>
      <c r="M1845"/>
      <c r="N1845"/>
      <c r="O1845"/>
      <c r="P1845"/>
      <c r="Q1845"/>
      <c r="R1845"/>
      <c r="S1845"/>
      <c r="T1845"/>
      <c r="U1845"/>
      <c r="V1845"/>
      <c r="W1845"/>
      <c r="AT1845" s="165" t="s">
        <v>134</v>
      </c>
      <c r="AU1845" s="165" t="s">
        <v>78</v>
      </c>
      <c r="AV1845" s="12" t="s">
        <v>78</v>
      </c>
      <c r="AW1845" s="12" t="s">
        <v>35</v>
      </c>
      <c r="AX1845" s="12" t="s">
        <v>71</v>
      </c>
      <c r="AY1845" s="165" t="s">
        <v>123</v>
      </c>
    </row>
    <row r="1846" spans="2:51" s="11" customFormat="1" ht="22.5" customHeight="1">
      <c r="B1846" s="157"/>
      <c r="D1846" s="155" t="s">
        <v>134</v>
      </c>
      <c r="E1846" s="158" t="s">
        <v>3</v>
      </c>
      <c r="F1846" s="159" t="s">
        <v>174</v>
      </c>
      <c r="H1846" s="160" t="s">
        <v>3</v>
      </c>
      <c r="L1846"/>
      <c r="M1846"/>
      <c r="N1846"/>
      <c r="O1846"/>
      <c r="P1846"/>
      <c r="Q1846"/>
      <c r="R1846"/>
      <c r="S1846"/>
      <c r="T1846"/>
      <c r="U1846"/>
      <c r="V1846"/>
      <c r="W1846"/>
      <c r="AT1846" s="160" t="s">
        <v>134</v>
      </c>
      <c r="AU1846" s="160" t="s">
        <v>78</v>
      </c>
      <c r="AV1846" s="11" t="s">
        <v>20</v>
      </c>
      <c r="AW1846" s="11" t="s">
        <v>35</v>
      </c>
      <c r="AX1846" s="11" t="s">
        <v>71</v>
      </c>
      <c r="AY1846" s="160" t="s">
        <v>123</v>
      </c>
    </row>
    <row r="1847" spans="2:51" s="12" customFormat="1" ht="22.5" customHeight="1">
      <c r="B1847" s="164"/>
      <c r="D1847" s="155" t="s">
        <v>134</v>
      </c>
      <c r="E1847" s="165" t="s">
        <v>3</v>
      </c>
      <c r="F1847" s="166" t="s">
        <v>175</v>
      </c>
      <c r="H1847" s="167">
        <v>0.852</v>
      </c>
      <c r="L1847"/>
      <c r="M1847"/>
      <c r="N1847"/>
      <c r="O1847"/>
      <c r="P1847"/>
      <c r="Q1847"/>
      <c r="R1847"/>
      <c r="S1847"/>
      <c r="T1847"/>
      <c r="U1847"/>
      <c r="V1847"/>
      <c r="W1847"/>
      <c r="AT1847" s="165" t="s">
        <v>134</v>
      </c>
      <c r="AU1847" s="165" t="s">
        <v>78</v>
      </c>
      <c r="AV1847" s="12" t="s">
        <v>78</v>
      </c>
      <c r="AW1847" s="12" t="s">
        <v>35</v>
      </c>
      <c r="AX1847" s="12" t="s">
        <v>71</v>
      </c>
      <c r="AY1847" s="165" t="s">
        <v>123</v>
      </c>
    </row>
    <row r="1848" spans="2:51" s="11" customFormat="1" ht="22.5" customHeight="1">
      <c r="B1848" s="157"/>
      <c r="D1848" s="155" t="s">
        <v>134</v>
      </c>
      <c r="E1848" s="158" t="s">
        <v>3</v>
      </c>
      <c r="F1848" s="159" t="s">
        <v>176</v>
      </c>
      <c r="H1848" s="160" t="s">
        <v>3</v>
      </c>
      <c r="L1848"/>
      <c r="M1848"/>
      <c r="N1848"/>
      <c r="O1848"/>
      <c r="P1848"/>
      <c r="Q1848"/>
      <c r="R1848"/>
      <c r="S1848"/>
      <c r="T1848"/>
      <c r="U1848"/>
      <c r="V1848"/>
      <c r="W1848"/>
      <c r="AT1848" s="160" t="s">
        <v>134</v>
      </c>
      <c r="AU1848" s="160" t="s">
        <v>78</v>
      </c>
      <c r="AV1848" s="11" t="s">
        <v>20</v>
      </c>
      <c r="AW1848" s="11" t="s">
        <v>35</v>
      </c>
      <c r="AX1848" s="11" t="s">
        <v>71</v>
      </c>
      <c r="AY1848" s="160" t="s">
        <v>123</v>
      </c>
    </row>
    <row r="1849" spans="2:51" s="12" customFormat="1" ht="22.5" customHeight="1">
      <c r="B1849" s="164"/>
      <c r="D1849" s="155" t="s">
        <v>134</v>
      </c>
      <c r="E1849" s="165" t="s">
        <v>3</v>
      </c>
      <c r="F1849" s="166" t="s">
        <v>177</v>
      </c>
      <c r="H1849" s="167">
        <v>3.44</v>
      </c>
      <c r="L1849"/>
      <c r="M1849"/>
      <c r="N1849"/>
      <c r="O1849"/>
      <c r="P1849"/>
      <c r="Q1849"/>
      <c r="R1849"/>
      <c r="S1849"/>
      <c r="T1849"/>
      <c r="U1849"/>
      <c r="V1849"/>
      <c r="W1849"/>
      <c r="AT1849" s="165" t="s">
        <v>134</v>
      </c>
      <c r="AU1849" s="165" t="s">
        <v>78</v>
      </c>
      <c r="AV1849" s="12" t="s">
        <v>78</v>
      </c>
      <c r="AW1849" s="12" t="s">
        <v>35</v>
      </c>
      <c r="AX1849" s="12" t="s">
        <v>71</v>
      </c>
      <c r="AY1849" s="165" t="s">
        <v>123</v>
      </c>
    </row>
    <row r="1850" spans="2:51" s="11" customFormat="1" ht="22.5" customHeight="1">
      <c r="B1850" s="157"/>
      <c r="D1850" s="155" t="s">
        <v>134</v>
      </c>
      <c r="E1850" s="158" t="s">
        <v>3</v>
      </c>
      <c r="F1850" s="159" t="s">
        <v>178</v>
      </c>
      <c r="H1850" s="160" t="s">
        <v>3</v>
      </c>
      <c r="L1850"/>
      <c r="M1850"/>
      <c r="N1850"/>
      <c r="O1850"/>
      <c r="P1850"/>
      <c r="Q1850"/>
      <c r="R1850"/>
      <c r="S1850"/>
      <c r="T1850"/>
      <c r="U1850"/>
      <c r="V1850"/>
      <c r="W1850"/>
      <c r="AT1850" s="160" t="s">
        <v>134</v>
      </c>
      <c r="AU1850" s="160" t="s">
        <v>78</v>
      </c>
      <c r="AV1850" s="11" t="s">
        <v>20</v>
      </c>
      <c r="AW1850" s="11" t="s">
        <v>35</v>
      </c>
      <c r="AX1850" s="11" t="s">
        <v>71</v>
      </c>
      <c r="AY1850" s="160" t="s">
        <v>123</v>
      </c>
    </row>
    <row r="1851" spans="2:51" s="12" customFormat="1" ht="22.5" customHeight="1">
      <c r="B1851" s="164"/>
      <c r="D1851" s="155" t="s">
        <v>134</v>
      </c>
      <c r="E1851" s="165" t="s">
        <v>3</v>
      </c>
      <c r="F1851" s="166" t="s">
        <v>179</v>
      </c>
      <c r="H1851" s="167">
        <v>9.6</v>
      </c>
      <c r="L1851"/>
      <c r="M1851"/>
      <c r="N1851"/>
      <c r="O1851"/>
      <c r="P1851"/>
      <c r="Q1851"/>
      <c r="R1851"/>
      <c r="S1851"/>
      <c r="T1851"/>
      <c r="U1851"/>
      <c r="V1851"/>
      <c r="W1851"/>
      <c r="AT1851" s="165" t="s">
        <v>134</v>
      </c>
      <c r="AU1851" s="165" t="s">
        <v>78</v>
      </c>
      <c r="AV1851" s="12" t="s">
        <v>78</v>
      </c>
      <c r="AW1851" s="12" t="s">
        <v>35</v>
      </c>
      <c r="AX1851" s="12" t="s">
        <v>71</v>
      </c>
      <c r="AY1851" s="165" t="s">
        <v>123</v>
      </c>
    </row>
    <row r="1852" spans="2:51" s="13" customFormat="1" ht="22.5" customHeight="1">
      <c r="B1852" s="171"/>
      <c r="D1852" s="155" t="s">
        <v>134</v>
      </c>
      <c r="E1852" s="172" t="s">
        <v>3</v>
      </c>
      <c r="F1852" s="173" t="s">
        <v>138</v>
      </c>
      <c r="H1852" s="174">
        <v>55.472</v>
      </c>
      <c r="L1852"/>
      <c r="M1852"/>
      <c r="N1852"/>
      <c r="O1852"/>
      <c r="P1852"/>
      <c r="Q1852"/>
      <c r="R1852"/>
      <c r="S1852"/>
      <c r="T1852"/>
      <c r="U1852"/>
      <c r="V1852"/>
      <c r="W1852"/>
      <c r="AT1852" s="172" t="s">
        <v>134</v>
      </c>
      <c r="AU1852" s="172" t="s">
        <v>78</v>
      </c>
      <c r="AV1852" s="13" t="s">
        <v>81</v>
      </c>
      <c r="AW1852" s="13" t="s">
        <v>35</v>
      </c>
      <c r="AX1852" s="13" t="s">
        <v>71</v>
      </c>
      <c r="AY1852" s="172" t="s">
        <v>123</v>
      </c>
    </row>
    <row r="1853" spans="2:51" s="14" customFormat="1" ht="22.5" customHeight="1">
      <c r="B1853" s="178"/>
      <c r="D1853" s="155" t="s">
        <v>134</v>
      </c>
      <c r="E1853" s="179" t="s">
        <v>3</v>
      </c>
      <c r="F1853" s="180" t="s">
        <v>139</v>
      </c>
      <c r="H1853" s="181">
        <v>55.472</v>
      </c>
      <c r="L1853"/>
      <c r="M1853"/>
      <c r="N1853"/>
      <c r="O1853"/>
      <c r="P1853"/>
      <c r="Q1853"/>
      <c r="R1853"/>
      <c r="S1853"/>
      <c r="T1853"/>
      <c r="U1853"/>
      <c r="V1853"/>
      <c r="W1853"/>
      <c r="AT1853" s="185" t="s">
        <v>134</v>
      </c>
      <c r="AU1853" s="185" t="s">
        <v>78</v>
      </c>
      <c r="AV1853" s="14" t="s">
        <v>130</v>
      </c>
      <c r="AW1853" s="14" t="s">
        <v>35</v>
      </c>
      <c r="AX1853" s="14" t="s">
        <v>20</v>
      </c>
      <c r="AY1853" s="185" t="s">
        <v>123</v>
      </c>
    </row>
    <row r="1854" spans="2:23" s="1" customFormat="1" ht="6.75" customHeight="1">
      <c r="B1854" s="47"/>
      <c r="C1854" s="48"/>
      <c r="D1854" s="48"/>
      <c r="E1854" s="48"/>
      <c r="F1854" s="48"/>
      <c r="G1854" s="48"/>
      <c r="H1854" s="48"/>
      <c r="I1854" s="48"/>
      <c r="J1854" s="48"/>
      <c r="K1854" s="48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ht="13.5">
      <c r="AT1855" s="206"/>
    </row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6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164" sqref="J16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0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218"/>
      <c r="B1" s="215"/>
      <c r="C1" s="215"/>
      <c r="D1" s="216" t="s">
        <v>1</v>
      </c>
      <c r="E1" s="215"/>
      <c r="F1" s="217" t="s">
        <v>1260</v>
      </c>
      <c r="G1" s="282" t="s">
        <v>1261</v>
      </c>
      <c r="H1" s="282"/>
      <c r="I1" s="215"/>
      <c r="J1" s="217" t="s">
        <v>1262</v>
      </c>
      <c r="K1" s="216" t="s">
        <v>84</v>
      </c>
      <c r="L1" s="217" t="s">
        <v>1263</v>
      </c>
      <c r="M1" s="217"/>
      <c r="N1" s="217"/>
      <c r="O1" s="217"/>
      <c r="P1" s="217"/>
      <c r="Q1" s="217"/>
      <c r="R1" s="217"/>
      <c r="S1" s="217"/>
      <c r="T1" s="217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8" t="s">
        <v>6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8" t="s">
        <v>80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78</v>
      </c>
    </row>
    <row r="4" spans="2:46" ht="36.75" customHeight="1">
      <c r="B4" s="22"/>
      <c r="C4" s="23"/>
      <c r="D4" s="24" t="s">
        <v>85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283" t="str">
        <f>'Rekapitulace stavby'!K6</f>
        <v>Úspora energií v objektu společnosti KAJA s.r.o., Prostějov</v>
      </c>
      <c r="F7" s="276"/>
      <c r="G7" s="276"/>
      <c r="H7" s="276"/>
      <c r="I7" s="23"/>
      <c r="J7" s="23"/>
      <c r="K7" s="25"/>
    </row>
    <row r="8" spans="2:11" s="1" customFormat="1" ht="15">
      <c r="B8" s="32"/>
      <c r="C8" s="33"/>
      <c r="D8" s="30" t="s">
        <v>86</v>
      </c>
      <c r="E8" s="33"/>
      <c r="F8" s="33"/>
      <c r="G8" s="33"/>
      <c r="H8" s="33"/>
      <c r="I8" s="33"/>
      <c r="J8" s="33"/>
      <c r="K8" s="36"/>
    </row>
    <row r="9" spans="2:11" s="1" customFormat="1" ht="36.75" customHeight="1">
      <c r="B9" s="32"/>
      <c r="C9" s="33"/>
      <c r="D9" s="33"/>
      <c r="E9" s="284" t="s">
        <v>1139</v>
      </c>
      <c r="F9" s="261"/>
      <c r="G9" s="261"/>
      <c r="H9" s="261"/>
      <c r="I9" s="3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33"/>
      <c r="J10" s="33"/>
      <c r="K10" s="36"/>
    </row>
    <row r="11" spans="2:11" s="1" customFormat="1" ht="14.25" customHeight="1">
      <c r="B11" s="32"/>
      <c r="C11" s="33"/>
      <c r="D11" s="30" t="s">
        <v>18</v>
      </c>
      <c r="E11" s="33"/>
      <c r="F11" s="28" t="s">
        <v>3</v>
      </c>
      <c r="G11" s="33"/>
      <c r="H11" s="33"/>
      <c r="I11" s="30" t="s">
        <v>19</v>
      </c>
      <c r="J11" s="28" t="s">
        <v>3</v>
      </c>
      <c r="K11" s="36"/>
    </row>
    <row r="12" spans="2:11" s="1" customFormat="1" ht="14.25" customHeight="1">
      <c r="B12" s="32"/>
      <c r="C12" s="33"/>
      <c r="D12" s="30" t="s">
        <v>21</v>
      </c>
      <c r="E12" s="33"/>
      <c r="F12" s="28" t="s">
        <v>22</v>
      </c>
      <c r="G12" s="33"/>
      <c r="H12" s="33"/>
      <c r="I12" s="30" t="s">
        <v>23</v>
      </c>
      <c r="J12" s="88" t="str">
        <f>'Rekapitulace stavby'!AN8</f>
        <v>26. 1. 2016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33"/>
      <c r="J13" s="33"/>
      <c r="K13" s="36"/>
    </row>
    <row r="14" spans="2:11" s="1" customFormat="1" ht="14.25" customHeight="1">
      <c r="B14" s="32"/>
      <c r="C14" s="33"/>
      <c r="D14" s="30" t="s">
        <v>27</v>
      </c>
      <c r="E14" s="33"/>
      <c r="F14" s="33"/>
      <c r="G14" s="33"/>
      <c r="H14" s="33"/>
      <c r="I14" s="30" t="s">
        <v>28</v>
      </c>
      <c r="J14" s="28" t="s">
        <v>3</v>
      </c>
      <c r="K14" s="36"/>
    </row>
    <row r="15" spans="2:11" s="1" customFormat="1" ht="18" customHeight="1">
      <c r="B15" s="32"/>
      <c r="C15" s="33"/>
      <c r="D15" s="33"/>
      <c r="E15" s="28" t="s">
        <v>29</v>
      </c>
      <c r="F15" s="33"/>
      <c r="G15" s="33"/>
      <c r="H15" s="33"/>
      <c r="I15" s="30" t="s">
        <v>30</v>
      </c>
      <c r="J15" s="28" t="s">
        <v>3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6"/>
    </row>
    <row r="17" spans="2:11" s="1" customFormat="1" ht="14.25" customHeight="1">
      <c r="B17" s="32"/>
      <c r="C17" s="33"/>
      <c r="D17" s="30" t="s">
        <v>31</v>
      </c>
      <c r="E17" s="33"/>
      <c r="F17" s="33"/>
      <c r="G17" s="33"/>
      <c r="H17" s="33"/>
      <c r="I17" s="30" t="s">
        <v>28</v>
      </c>
      <c r="J17" s="28" t="s">
        <v>3</v>
      </c>
      <c r="K17" s="36"/>
    </row>
    <row r="18" spans="2:11" s="1" customFormat="1" ht="18" customHeight="1">
      <c r="B18" s="32"/>
      <c r="C18" s="33"/>
      <c r="D18" s="33"/>
      <c r="E18" s="28" t="s">
        <v>32</v>
      </c>
      <c r="F18" s="33"/>
      <c r="G18" s="33"/>
      <c r="H18" s="33"/>
      <c r="I18" s="30" t="s">
        <v>30</v>
      </c>
      <c r="J18" s="28" t="s">
        <v>3</v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6"/>
    </row>
    <row r="20" spans="2:11" s="1" customFormat="1" ht="14.25" customHeight="1">
      <c r="B20" s="32"/>
      <c r="C20" s="33"/>
      <c r="D20" s="30" t="s">
        <v>33</v>
      </c>
      <c r="E20" s="33"/>
      <c r="F20" s="33"/>
      <c r="G20" s="33"/>
      <c r="H20" s="33"/>
      <c r="I20" s="30" t="s">
        <v>28</v>
      </c>
      <c r="J20" s="28" t="s">
        <v>3</v>
      </c>
      <c r="K20" s="36"/>
    </row>
    <row r="21" spans="2:11" s="1" customFormat="1" ht="18" customHeight="1">
      <c r="B21" s="32"/>
      <c r="C21" s="33"/>
      <c r="D21" s="33"/>
      <c r="E21" s="28" t="s">
        <v>34</v>
      </c>
      <c r="F21" s="33"/>
      <c r="G21" s="33"/>
      <c r="H21" s="33"/>
      <c r="I21" s="30" t="s">
        <v>30</v>
      </c>
      <c r="J21" s="28" t="s">
        <v>3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6"/>
    </row>
    <row r="23" spans="2:11" s="1" customFormat="1" ht="14.25" customHeight="1">
      <c r="B23" s="32"/>
      <c r="C23" s="33"/>
      <c r="D23" s="30" t="s">
        <v>36</v>
      </c>
      <c r="E23" s="33"/>
      <c r="F23" s="33"/>
      <c r="G23" s="33"/>
      <c r="H23" s="33"/>
      <c r="I23" s="33"/>
      <c r="J23" s="33"/>
      <c r="K23" s="36"/>
    </row>
    <row r="24" spans="2:11" s="6" customFormat="1" ht="22.5" customHeight="1">
      <c r="B24" s="89"/>
      <c r="C24" s="90"/>
      <c r="D24" s="90"/>
      <c r="E24" s="278" t="s">
        <v>3</v>
      </c>
      <c r="F24" s="285"/>
      <c r="G24" s="285"/>
      <c r="H24" s="285"/>
      <c r="I24" s="90"/>
      <c r="J24" s="90"/>
      <c r="K24" s="91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59"/>
      <c r="J26" s="59"/>
      <c r="K26" s="92"/>
    </row>
    <row r="27" spans="2:11" s="1" customFormat="1" ht="24.75" customHeight="1">
      <c r="B27" s="32"/>
      <c r="C27" s="33"/>
      <c r="D27" s="93" t="s">
        <v>37</v>
      </c>
      <c r="E27" s="33"/>
      <c r="F27" s="33"/>
      <c r="G27" s="33"/>
      <c r="H27" s="33"/>
      <c r="I27" s="33"/>
      <c r="J27" s="94">
        <f>ROUND(J78,2)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59"/>
      <c r="J28" s="59"/>
      <c r="K28" s="92"/>
    </row>
    <row r="29" spans="2:11" s="1" customFormat="1" ht="14.25" customHeight="1">
      <c r="B29" s="32"/>
      <c r="C29" s="33"/>
      <c r="D29" s="33"/>
      <c r="E29" s="33"/>
      <c r="F29" s="37" t="s">
        <v>39</v>
      </c>
      <c r="G29" s="33"/>
      <c r="H29" s="33"/>
      <c r="I29" s="37" t="s">
        <v>38</v>
      </c>
      <c r="J29" s="37" t="s">
        <v>40</v>
      </c>
      <c r="K29" s="36"/>
    </row>
    <row r="30" spans="2:11" s="1" customFormat="1" ht="14.25" customHeight="1">
      <c r="B30" s="32"/>
      <c r="C30" s="33"/>
      <c r="D30" s="40" t="s">
        <v>41</v>
      </c>
      <c r="E30" s="40" t="s">
        <v>42</v>
      </c>
      <c r="F30" s="95">
        <f>ROUND(SUM(BE78:BE158),2)</f>
        <v>0</v>
      </c>
      <c r="G30" s="33"/>
      <c r="H30" s="33"/>
      <c r="I30" s="96">
        <v>0.21</v>
      </c>
      <c r="J30" s="95">
        <f>ROUND(ROUND((SUM(BE78:BE158)),2)*I30,2)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43</v>
      </c>
      <c r="F31" s="95">
        <f>ROUND(SUM(BF78:BF158),2)</f>
        <v>0</v>
      </c>
      <c r="G31" s="33"/>
      <c r="H31" s="33"/>
      <c r="I31" s="96">
        <v>0.15</v>
      </c>
      <c r="J31" s="95">
        <f>ROUND(ROUND((SUM(BF78:BF158)),2)*I31,2)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44</v>
      </c>
      <c r="F32" s="95">
        <f>ROUND(SUM(BG78:BG158),2)</f>
        <v>0</v>
      </c>
      <c r="G32" s="33"/>
      <c r="H32" s="33"/>
      <c r="I32" s="96">
        <v>0.21</v>
      </c>
      <c r="J32" s="9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45</v>
      </c>
      <c r="F33" s="95">
        <f>ROUND(SUM(BH78:BH158),2)</f>
        <v>0</v>
      </c>
      <c r="G33" s="33"/>
      <c r="H33" s="33"/>
      <c r="I33" s="96">
        <v>0.15</v>
      </c>
      <c r="J33" s="9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46</v>
      </c>
      <c r="F34" s="95">
        <f>ROUND(SUM(BI78:BI158),2)</f>
        <v>0</v>
      </c>
      <c r="G34" s="33"/>
      <c r="H34" s="33"/>
      <c r="I34" s="96">
        <v>0</v>
      </c>
      <c r="J34" s="9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33"/>
      <c r="J35" s="33"/>
      <c r="K35" s="36"/>
    </row>
    <row r="36" spans="2:11" s="1" customFormat="1" ht="24.75" customHeight="1">
      <c r="B36" s="32"/>
      <c r="C36" s="97"/>
      <c r="D36" s="98" t="s">
        <v>47</v>
      </c>
      <c r="E36" s="63"/>
      <c r="F36" s="63"/>
      <c r="G36" s="99" t="s">
        <v>48</v>
      </c>
      <c r="H36" s="100" t="s">
        <v>49</v>
      </c>
      <c r="I36" s="63"/>
      <c r="J36" s="101">
        <f>SUM(J27:J34)</f>
        <v>0</v>
      </c>
      <c r="K36" s="102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51"/>
      <c r="J41" s="51"/>
      <c r="K41" s="103"/>
    </row>
    <row r="42" spans="2:11" s="1" customFormat="1" ht="36.75" customHeight="1">
      <c r="B42" s="32"/>
      <c r="C42" s="24" t="s">
        <v>88</v>
      </c>
      <c r="D42" s="33"/>
      <c r="E42" s="33"/>
      <c r="F42" s="33"/>
      <c r="G42" s="33"/>
      <c r="H42" s="33"/>
      <c r="I42" s="3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33"/>
      <c r="J43" s="33"/>
      <c r="K43" s="36"/>
    </row>
    <row r="44" spans="2:11" s="1" customFormat="1" ht="14.25" customHeight="1">
      <c r="B44" s="32"/>
      <c r="C44" s="30" t="s">
        <v>15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22.5" customHeight="1">
      <c r="B45" s="32"/>
      <c r="C45" s="33"/>
      <c r="D45" s="33"/>
      <c r="E45" s="283" t="str">
        <f>E7</f>
        <v>Úspora energií v objektu společnosti KAJA s.r.o., Prostějov</v>
      </c>
      <c r="F45" s="261"/>
      <c r="G45" s="261"/>
      <c r="H45" s="261"/>
      <c r="I45" s="33"/>
      <c r="J45" s="33"/>
      <c r="K45" s="36"/>
    </row>
    <row r="46" spans="2:11" s="1" customFormat="1" ht="14.25" customHeight="1">
      <c r="B46" s="32"/>
      <c r="C46" s="30" t="s">
        <v>86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3.25" customHeight="1">
      <c r="B47" s="32"/>
      <c r="C47" s="33"/>
      <c r="D47" s="33"/>
      <c r="E47" s="284" t="str">
        <f>E9</f>
        <v>2 - Elektroinstalace</v>
      </c>
      <c r="F47" s="261"/>
      <c r="G47" s="261"/>
      <c r="H47" s="261"/>
      <c r="I47" s="3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33"/>
      <c r="J48" s="33"/>
      <c r="K48" s="36"/>
    </row>
    <row r="49" spans="2:11" s="1" customFormat="1" ht="18" customHeight="1">
      <c r="B49" s="32"/>
      <c r="C49" s="30" t="s">
        <v>21</v>
      </c>
      <c r="D49" s="33"/>
      <c r="E49" s="33"/>
      <c r="F49" s="28" t="str">
        <f>F12</f>
        <v>Prostějov</v>
      </c>
      <c r="G49" s="33"/>
      <c r="H49" s="33"/>
      <c r="I49" s="30" t="s">
        <v>23</v>
      </c>
      <c r="J49" s="88" t="str">
        <f>IF(J12="","",J12)</f>
        <v>26. 1. 2016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33"/>
      <c r="J50" s="33"/>
      <c r="K50" s="36"/>
    </row>
    <row r="51" spans="2:11" s="1" customFormat="1" ht="15">
      <c r="B51" s="32"/>
      <c r="C51" s="30" t="s">
        <v>27</v>
      </c>
      <c r="D51" s="33"/>
      <c r="E51" s="33"/>
      <c r="F51" s="28" t="str">
        <f>E15</f>
        <v>KAJA s.r.o., Vrahovická 711, Prostějov</v>
      </c>
      <c r="G51" s="33"/>
      <c r="H51" s="33"/>
      <c r="I51" s="30" t="s">
        <v>33</v>
      </c>
      <c r="J51" s="28" t="str">
        <f>E21</f>
        <v>Ing. Ivana Hynková</v>
      </c>
      <c r="K51" s="36"/>
    </row>
    <row r="52" spans="2:11" s="1" customFormat="1" ht="14.25" customHeight="1">
      <c r="B52" s="32"/>
      <c r="C52" s="30" t="s">
        <v>31</v>
      </c>
      <c r="D52" s="33"/>
      <c r="E52" s="33"/>
      <c r="F52" s="28" t="str">
        <f>IF(E18="","",E18)</f>
        <v>dle výběru</v>
      </c>
      <c r="G52" s="33"/>
      <c r="H52" s="33"/>
      <c r="I52" s="3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33"/>
      <c r="J53" s="33"/>
      <c r="K53" s="36"/>
    </row>
    <row r="54" spans="2:11" s="1" customFormat="1" ht="29.25" customHeight="1">
      <c r="B54" s="32"/>
      <c r="C54" s="104" t="s">
        <v>89</v>
      </c>
      <c r="D54" s="97"/>
      <c r="E54" s="97"/>
      <c r="F54" s="97"/>
      <c r="G54" s="97"/>
      <c r="H54" s="97"/>
      <c r="I54" s="97"/>
      <c r="J54" s="105" t="s">
        <v>90</v>
      </c>
      <c r="K54" s="106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33"/>
      <c r="J55" s="33"/>
      <c r="K55" s="36"/>
    </row>
    <row r="56" spans="2:47" s="1" customFormat="1" ht="29.25" customHeight="1">
      <c r="B56" s="32"/>
      <c r="C56" s="107" t="s">
        <v>91</v>
      </c>
      <c r="D56" s="33"/>
      <c r="E56" s="33"/>
      <c r="F56" s="33"/>
      <c r="G56" s="33"/>
      <c r="H56" s="33"/>
      <c r="I56" s="33"/>
      <c r="J56" s="94"/>
      <c r="K56" s="36"/>
      <c r="AU56" s="18" t="s">
        <v>92</v>
      </c>
    </row>
    <row r="57" spans="2:22" s="7" customFormat="1" ht="24.75" customHeight="1">
      <c r="B57" s="108"/>
      <c r="C57" s="109"/>
      <c r="D57" s="110" t="s">
        <v>1140</v>
      </c>
      <c r="E57" s="111"/>
      <c r="F57" s="111"/>
      <c r="G57" s="111"/>
      <c r="H57" s="111"/>
      <c r="I57" s="111"/>
      <c r="J57" s="112"/>
      <c r="K57" s="113"/>
      <c r="L57" s="221"/>
      <c r="M57" s="223"/>
      <c r="N57" s="223"/>
      <c r="O57" s="223"/>
      <c r="P57" s="223"/>
      <c r="Q57" s="223"/>
      <c r="R57" s="223"/>
      <c r="S57" s="223"/>
      <c r="T57" s="223"/>
      <c r="U57" s="223"/>
      <c r="V57" s="223"/>
    </row>
    <row r="58" spans="2:11" s="7" customFormat="1" ht="24.75" customHeight="1">
      <c r="B58" s="108"/>
      <c r="C58" s="109"/>
      <c r="D58" s="110" t="s">
        <v>1141</v>
      </c>
      <c r="E58" s="111"/>
      <c r="F58" s="111"/>
      <c r="G58" s="111"/>
      <c r="H58" s="111"/>
      <c r="I58" s="111"/>
      <c r="J58" s="112"/>
      <c r="K58" s="113"/>
    </row>
    <row r="59" spans="2:11" s="1" customFormat="1" ht="21.75" customHeight="1">
      <c r="B59" s="32"/>
      <c r="C59" s="33"/>
      <c r="D59" s="33"/>
      <c r="E59" s="33"/>
      <c r="F59" s="33"/>
      <c r="G59" s="33"/>
      <c r="H59" s="33"/>
      <c r="I59" s="33"/>
      <c r="J59" s="33"/>
      <c r="K59" s="36"/>
    </row>
    <row r="60" spans="2:11" s="1" customFormat="1" ht="6.75" customHeight="1">
      <c r="B60" s="47"/>
      <c r="C60" s="48"/>
      <c r="D60" s="48"/>
      <c r="E60" s="48"/>
      <c r="F60" s="48"/>
      <c r="G60" s="48"/>
      <c r="H60" s="48"/>
      <c r="I60" s="48"/>
      <c r="J60" s="48"/>
      <c r="K60" s="49"/>
    </row>
    <row r="64" spans="2:12" s="1" customFormat="1" ht="6.75" customHeight="1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32"/>
    </row>
    <row r="65" spans="2:12" s="1" customFormat="1" ht="36.75" customHeight="1">
      <c r="B65" s="32"/>
      <c r="C65" s="52" t="s">
        <v>107</v>
      </c>
      <c r="L65" s="32"/>
    </row>
    <row r="66" spans="2:12" s="1" customFormat="1" ht="6.75" customHeight="1">
      <c r="B66" s="32"/>
      <c r="L66" s="32"/>
    </row>
    <row r="67" spans="2:12" s="1" customFormat="1" ht="14.25" customHeight="1">
      <c r="B67" s="32"/>
      <c r="C67" s="54" t="s">
        <v>15</v>
      </c>
      <c r="L67" s="32"/>
    </row>
    <row r="68" spans="2:12" s="1" customFormat="1" ht="22.5" customHeight="1">
      <c r="B68" s="32"/>
      <c r="E68" s="286" t="str">
        <f>E7</f>
        <v>Úspora energií v objektu společnosti KAJA s.r.o., Prostějov</v>
      </c>
      <c r="F68" s="256"/>
      <c r="G68" s="256"/>
      <c r="H68" s="256"/>
      <c r="L68" s="32"/>
    </row>
    <row r="69" spans="2:12" s="1" customFormat="1" ht="14.25" customHeight="1">
      <c r="B69" s="32"/>
      <c r="C69" s="54" t="s">
        <v>86</v>
      </c>
      <c r="L69" s="32"/>
    </row>
    <row r="70" spans="2:12" s="1" customFormat="1" ht="23.25" customHeight="1">
      <c r="B70" s="32"/>
      <c r="E70" s="273" t="str">
        <f>E9</f>
        <v>2 - Elektroinstalace</v>
      </c>
      <c r="F70" s="256"/>
      <c r="G70" s="256"/>
      <c r="H70" s="256"/>
      <c r="L70" s="32"/>
    </row>
    <row r="71" spans="2:12" s="1" customFormat="1" ht="6.75" customHeight="1">
      <c r="B71" s="32"/>
      <c r="L71" s="32"/>
    </row>
    <row r="72" spans="2:12" s="1" customFormat="1" ht="18" customHeight="1">
      <c r="B72" s="32"/>
      <c r="C72" s="54" t="s">
        <v>21</v>
      </c>
      <c r="F72" s="120" t="str">
        <f>F12</f>
        <v>Prostějov</v>
      </c>
      <c r="I72" s="54" t="s">
        <v>23</v>
      </c>
      <c r="J72" s="58" t="str">
        <f>IF(J12="","",J12)</f>
        <v>26. 1. 2016</v>
      </c>
      <c r="L72" s="32"/>
    </row>
    <row r="73" spans="2:12" s="1" customFormat="1" ht="6.75" customHeight="1">
      <c r="B73" s="32"/>
      <c r="L73" s="32"/>
    </row>
    <row r="74" spans="2:12" s="1" customFormat="1" ht="15">
      <c r="B74" s="32"/>
      <c r="C74" s="54" t="s">
        <v>27</v>
      </c>
      <c r="F74" s="120" t="str">
        <f>E15</f>
        <v>KAJA s.r.o., Vrahovická 711, Prostějov</v>
      </c>
      <c r="I74" s="54" t="s">
        <v>33</v>
      </c>
      <c r="J74" s="120" t="str">
        <f>E21</f>
        <v>Ing. Ivana Hynková</v>
      </c>
      <c r="L74" s="32"/>
    </row>
    <row r="75" spans="2:12" s="1" customFormat="1" ht="14.25" customHeight="1">
      <c r="B75" s="32"/>
      <c r="C75" s="54" t="s">
        <v>31</v>
      </c>
      <c r="F75" s="120" t="str">
        <f>IF(E18="","",E18)</f>
        <v>dle výběru</v>
      </c>
      <c r="L75" s="32"/>
    </row>
    <row r="76" spans="2:12" s="1" customFormat="1" ht="9.75" customHeight="1">
      <c r="B76" s="32"/>
      <c r="L76" s="32"/>
    </row>
    <row r="77" spans="2:20" s="9" customFormat="1" ht="29.25" customHeight="1">
      <c r="B77" s="121"/>
      <c r="C77" s="122" t="s">
        <v>108</v>
      </c>
      <c r="D77" s="123" t="s">
        <v>56</v>
      </c>
      <c r="E77" s="123" t="s">
        <v>52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90</v>
      </c>
      <c r="K77" s="125" t="s">
        <v>113</v>
      </c>
      <c r="L77" s="121"/>
      <c r="M77" s="65" t="s">
        <v>114</v>
      </c>
      <c r="N77" s="66" t="s">
        <v>41</v>
      </c>
      <c r="O77" s="66" t="s">
        <v>115</v>
      </c>
      <c r="P77" s="66" t="s">
        <v>116</v>
      </c>
      <c r="Q77" s="66" t="s">
        <v>117</v>
      </c>
      <c r="R77" s="66" t="s">
        <v>118</v>
      </c>
      <c r="S77" s="66" t="s">
        <v>119</v>
      </c>
      <c r="T77" s="67" t="s">
        <v>120</v>
      </c>
    </row>
    <row r="78" spans="2:63" s="1" customFormat="1" ht="29.25" customHeight="1">
      <c r="B78" s="32"/>
      <c r="C78" s="69" t="s">
        <v>91</v>
      </c>
      <c r="J78" s="126"/>
      <c r="L78" s="32"/>
      <c r="M78" s="68"/>
      <c r="N78" s="59"/>
      <c r="O78" s="59"/>
      <c r="P78" s="127">
        <f>P79+P116</f>
        <v>0</v>
      </c>
      <c r="Q78" s="59"/>
      <c r="R78" s="127">
        <f>R79+R116</f>
        <v>0</v>
      </c>
      <c r="S78" s="59"/>
      <c r="T78" s="128">
        <f>T79+T116</f>
        <v>0</v>
      </c>
      <c r="AT78" s="18" t="s">
        <v>70</v>
      </c>
      <c r="AU78" s="18" t="s">
        <v>92</v>
      </c>
      <c r="BK78" s="129">
        <f>BK79+BK116</f>
        <v>0</v>
      </c>
    </row>
    <row r="79" spans="2:63" s="10" customFormat="1" ht="36.75" customHeight="1">
      <c r="B79" s="130"/>
      <c r="D79" s="140" t="s">
        <v>70</v>
      </c>
      <c r="E79" s="207" t="s">
        <v>1142</v>
      </c>
      <c r="F79" s="207" t="s">
        <v>1143</v>
      </c>
      <c r="J79" s="208"/>
      <c r="L79" s="130"/>
      <c r="M79" s="134"/>
      <c r="N79" s="135"/>
      <c r="O79" s="135"/>
      <c r="P79" s="136">
        <f>SUM(P80:P115)</f>
        <v>0</v>
      </c>
      <c r="Q79" s="135"/>
      <c r="R79" s="136">
        <f>SUM(R80:R115)</f>
        <v>0</v>
      </c>
      <c r="S79" s="135"/>
      <c r="T79" s="137">
        <f>SUM(T80:T115)</f>
        <v>0</v>
      </c>
      <c r="AR79" s="131" t="s">
        <v>20</v>
      </c>
      <c r="AT79" s="138" t="s">
        <v>70</v>
      </c>
      <c r="AU79" s="138" t="s">
        <v>71</v>
      </c>
      <c r="AY79" s="131" t="s">
        <v>123</v>
      </c>
      <c r="BK79" s="139">
        <f>SUM(BK80:BK115)</f>
        <v>0</v>
      </c>
    </row>
    <row r="80" spans="2:65" s="1" customFormat="1" ht="22.5" customHeight="1">
      <c r="B80" s="143"/>
      <c r="C80" s="144" t="s">
        <v>20</v>
      </c>
      <c r="D80" s="144" t="s">
        <v>125</v>
      </c>
      <c r="E80" s="145" t="s">
        <v>1144</v>
      </c>
      <c r="F80" s="146" t="s">
        <v>1145</v>
      </c>
      <c r="G80" s="147" t="s">
        <v>143</v>
      </c>
      <c r="H80" s="148">
        <v>6</v>
      </c>
      <c r="I80" s="149"/>
      <c r="J80" s="149"/>
      <c r="K80" s="146" t="s">
        <v>3</v>
      </c>
      <c r="L80" s="32"/>
      <c r="M80" s="150" t="s">
        <v>3</v>
      </c>
      <c r="N80" s="151" t="s">
        <v>42</v>
      </c>
      <c r="O80" s="152">
        <v>0</v>
      </c>
      <c r="P80" s="152">
        <f>O80*H80</f>
        <v>0</v>
      </c>
      <c r="Q80" s="152">
        <v>0</v>
      </c>
      <c r="R80" s="152">
        <f>Q80*H80</f>
        <v>0</v>
      </c>
      <c r="S80" s="152">
        <v>0</v>
      </c>
      <c r="T80" s="153">
        <f>S80*H80</f>
        <v>0</v>
      </c>
      <c r="AR80" s="18" t="s">
        <v>130</v>
      </c>
      <c r="AT80" s="18" t="s">
        <v>125</v>
      </c>
      <c r="AU80" s="18" t="s">
        <v>20</v>
      </c>
      <c r="AY80" s="18" t="s">
        <v>123</v>
      </c>
      <c r="BE80" s="154">
        <f>IF(N80="základní",J80,0)</f>
        <v>0</v>
      </c>
      <c r="BF80" s="154">
        <f>IF(N80="snížená",J80,0)</f>
        <v>0</v>
      </c>
      <c r="BG80" s="154">
        <f>IF(N80="zákl. přenesená",J80,0)</f>
        <v>0</v>
      </c>
      <c r="BH80" s="154">
        <f>IF(N80="sníž. přenesená",J80,0)</f>
        <v>0</v>
      </c>
      <c r="BI80" s="154">
        <f>IF(N80="nulová",J80,0)</f>
        <v>0</v>
      </c>
      <c r="BJ80" s="18" t="s">
        <v>20</v>
      </c>
      <c r="BK80" s="154">
        <f>ROUND(I80*H80,2)</f>
        <v>0</v>
      </c>
      <c r="BL80" s="18" t="s">
        <v>130</v>
      </c>
      <c r="BM80" s="18" t="s">
        <v>1146</v>
      </c>
    </row>
    <row r="81" spans="2:47" s="1" customFormat="1" ht="22.5" customHeight="1">
      <c r="B81" s="32"/>
      <c r="D81" s="186" t="s">
        <v>132</v>
      </c>
      <c r="F81" s="202" t="s">
        <v>1145</v>
      </c>
      <c r="L81" s="32"/>
      <c r="M81" s="61"/>
      <c r="N81" s="33"/>
      <c r="O81" s="33"/>
      <c r="P81" s="33"/>
      <c r="Q81" s="33"/>
      <c r="R81" s="33"/>
      <c r="S81" s="33"/>
      <c r="T81" s="62"/>
      <c r="AT81" s="18" t="s">
        <v>132</v>
      </c>
      <c r="AU81" s="18" t="s">
        <v>20</v>
      </c>
    </row>
    <row r="82" spans="2:65" s="1" customFormat="1" ht="22.5" customHeight="1">
      <c r="B82" s="143"/>
      <c r="C82" s="144" t="s">
        <v>78</v>
      </c>
      <c r="D82" s="144" t="s">
        <v>125</v>
      </c>
      <c r="E82" s="145" t="s">
        <v>1147</v>
      </c>
      <c r="F82" s="146" t="s">
        <v>1148</v>
      </c>
      <c r="G82" s="147" t="s">
        <v>182</v>
      </c>
      <c r="H82" s="148">
        <v>28</v>
      </c>
      <c r="I82" s="149"/>
      <c r="J82" s="149">
        <f>ROUND(I82*H82,2)</f>
        <v>0</v>
      </c>
      <c r="K82" s="146" t="s">
        <v>3</v>
      </c>
      <c r="L82" s="32"/>
      <c r="M82" s="150" t="s">
        <v>3</v>
      </c>
      <c r="N82" s="151" t="s">
        <v>42</v>
      </c>
      <c r="O82" s="152">
        <v>0</v>
      </c>
      <c r="P82" s="152">
        <f>O82*H82</f>
        <v>0</v>
      </c>
      <c r="Q82" s="152">
        <v>0</v>
      </c>
      <c r="R82" s="152">
        <f>Q82*H82</f>
        <v>0</v>
      </c>
      <c r="S82" s="152">
        <v>0</v>
      </c>
      <c r="T82" s="153">
        <f>S82*H82</f>
        <v>0</v>
      </c>
      <c r="AR82" s="18" t="s">
        <v>130</v>
      </c>
      <c r="AT82" s="18" t="s">
        <v>125</v>
      </c>
      <c r="AU82" s="18" t="s">
        <v>20</v>
      </c>
      <c r="AY82" s="18" t="s">
        <v>123</v>
      </c>
      <c r="BE82" s="154">
        <f>IF(N82="základní",J82,0)</f>
        <v>0</v>
      </c>
      <c r="BF82" s="154">
        <f>IF(N82="snížená",J82,0)</f>
        <v>0</v>
      </c>
      <c r="BG82" s="154">
        <f>IF(N82="zákl. přenesená",J82,0)</f>
        <v>0</v>
      </c>
      <c r="BH82" s="154">
        <f>IF(N82="sníž. přenesená",J82,0)</f>
        <v>0</v>
      </c>
      <c r="BI82" s="154">
        <f>IF(N82="nulová",J82,0)</f>
        <v>0</v>
      </c>
      <c r="BJ82" s="18" t="s">
        <v>20</v>
      </c>
      <c r="BK82" s="154">
        <f>ROUND(I82*H82,2)</f>
        <v>0</v>
      </c>
      <c r="BL82" s="18" t="s">
        <v>130</v>
      </c>
      <c r="BM82" s="18" t="s">
        <v>78</v>
      </c>
    </row>
    <row r="83" spans="2:47" s="1" customFormat="1" ht="22.5" customHeight="1">
      <c r="B83" s="32"/>
      <c r="D83" s="186" t="s">
        <v>132</v>
      </c>
      <c r="F83" s="202" t="s">
        <v>1148</v>
      </c>
      <c r="L83" s="32"/>
      <c r="M83" s="61"/>
      <c r="N83" s="33"/>
      <c r="O83" s="33"/>
      <c r="P83" s="33"/>
      <c r="Q83" s="33"/>
      <c r="R83" s="33"/>
      <c r="S83" s="33"/>
      <c r="T83" s="62"/>
      <c r="AT83" s="18" t="s">
        <v>132</v>
      </c>
      <c r="AU83" s="18" t="s">
        <v>20</v>
      </c>
    </row>
    <row r="84" spans="2:65" s="1" customFormat="1" ht="22.5" customHeight="1">
      <c r="B84" s="143"/>
      <c r="C84" s="144" t="s">
        <v>81</v>
      </c>
      <c r="D84" s="144" t="s">
        <v>125</v>
      </c>
      <c r="E84" s="145" t="s">
        <v>1149</v>
      </c>
      <c r="F84" s="146" t="s">
        <v>1150</v>
      </c>
      <c r="G84" s="147" t="s">
        <v>143</v>
      </c>
      <c r="H84" s="148">
        <v>22</v>
      </c>
      <c r="I84" s="149"/>
      <c r="J84" s="149">
        <f>ROUND(I84*H84,2)</f>
        <v>0</v>
      </c>
      <c r="K84" s="146" t="s">
        <v>3</v>
      </c>
      <c r="L84" s="32"/>
      <c r="M84" s="150" t="s">
        <v>3</v>
      </c>
      <c r="N84" s="151" t="s">
        <v>42</v>
      </c>
      <c r="O84" s="152">
        <v>0</v>
      </c>
      <c r="P84" s="152">
        <f>O84*H84</f>
        <v>0</v>
      </c>
      <c r="Q84" s="152">
        <v>0</v>
      </c>
      <c r="R84" s="152">
        <f>Q84*H84</f>
        <v>0</v>
      </c>
      <c r="S84" s="152">
        <v>0</v>
      </c>
      <c r="T84" s="153">
        <f>S84*H84</f>
        <v>0</v>
      </c>
      <c r="AR84" s="18" t="s">
        <v>130</v>
      </c>
      <c r="AT84" s="18" t="s">
        <v>125</v>
      </c>
      <c r="AU84" s="18" t="s">
        <v>20</v>
      </c>
      <c r="AY84" s="18" t="s">
        <v>123</v>
      </c>
      <c r="BE84" s="154">
        <f>IF(N84="základní",J84,0)</f>
        <v>0</v>
      </c>
      <c r="BF84" s="154">
        <f>IF(N84="snížená",J84,0)</f>
        <v>0</v>
      </c>
      <c r="BG84" s="154">
        <f>IF(N84="zákl. přenesená",J84,0)</f>
        <v>0</v>
      </c>
      <c r="BH84" s="154">
        <f>IF(N84="sníž. přenesená",J84,0)</f>
        <v>0</v>
      </c>
      <c r="BI84" s="154">
        <f>IF(N84="nulová",J84,0)</f>
        <v>0</v>
      </c>
      <c r="BJ84" s="18" t="s">
        <v>20</v>
      </c>
      <c r="BK84" s="154">
        <f>ROUND(I84*H84,2)</f>
        <v>0</v>
      </c>
      <c r="BL84" s="18" t="s">
        <v>130</v>
      </c>
      <c r="BM84" s="18" t="s">
        <v>81</v>
      </c>
    </row>
    <row r="85" spans="2:47" s="1" customFormat="1" ht="22.5" customHeight="1">
      <c r="B85" s="32"/>
      <c r="D85" s="186" t="s">
        <v>132</v>
      </c>
      <c r="F85" s="202" t="s">
        <v>1150</v>
      </c>
      <c r="L85" s="32"/>
      <c r="M85" s="61"/>
      <c r="N85" s="33"/>
      <c r="O85" s="33"/>
      <c r="P85" s="33"/>
      <c r="Q85" s="33"/>
      <c r="R85" s="33"/>
      <c r="S85" s="33"/>
      <c r="T85" s="62"/>
      <c r="AT85" s="18" t="s">
        <v>132</v>
      </c>
      <c r="AU85" s="18" t="s">
        <v>20</v>
      </c>
    </row>
    <row r="86" spans="2:65" s="1" customFormat="1" ht="22.5" customHeight="1">
      <c r="B86" s="143"/>
      <c r="C86" s="144" t="s">
        <v>130</v>
      </c>
      <c r="D86" s="144" t="s">
        <v>125</v>
      </c>
      <c r="E86" s="145" t="s">
        <v>1151</v>
      </c>
      <c r="F86" s="146" t="s">
        <v>1152</v>
      </c>
      <c r="G86" s="147" t="s">
        <v>143</v>
      </c>
      <c r="H86" s="148">
        <v>4</v>
      </c>
      <c r="I86" s="149"/>
      <c r="J86" s="149">
        <f>ROUND(I86*H86,2)</f>
        <v>0</v>
      </c>
      <c r="K86" s="146" t="s">
        <v>3</v>
      </c>
      <c r="L86" s="32"/>
      <c r="M86" s="150" t="s">
        <v>3</v>
      </c>
      <c r="N86" s="151" t="s">
        <v>42</v>
      </c>
      <c r="O86" s="152">
        <v>0</v>
      </c>
      <c r="P86" s="152">
        <f>O86*H86</f>
        <v>0</v>
      </c>
      <c r="Q86" s="152">
        <v>0</v>
      </c>
      <c r="R86" s="152">
        <f>Q86*H86</f>
        <v>0</v>
      </c>
      <c r="S86" s="152">
        <v>0</v>
      </c>
      <c r="T86" s="153">
        <f>S86*H86</f>
        <v>0</v>
      </c>
      <c r="AR86" s="18" t="s">
        <v>130</v>
      </c>
      <c r="AT86" s="18" t="s">
        <v>125</v>
      </c>
      <c r="AU86" s="18" t="s">
        <v>20</v>
      </c>
      <c r="AY86" s="18" t="s">
        <v>123</v>
      </c>
      <c r="BE86" s="154">
        <f>IF(N86="základní",J86,0)</f>
        <v>0</v>
      </c>
      <c r="BF86" s="154">
        <f>IF(N86="snížená",J86,0)</f>
        <v>0</v>
      </c>
      <c r="BG86" s="154">
        <f>IF(N86="zákl. přenesená",J86,0)</f>
        <v>0</v>
      </c>
      <c r="BH86" s="154">
        <f>IF(N86="sníž. přenesená",J86,0)</f>
        <v>0</v>
      </c>
      <c r="BI86" s="154">
        <f>IF(N86="nulová",J86,0)</f>
        <v>0</v>
      </c>
      <c r="BJ86" s="18" t="s">
        <v>20</v>
      </c>
      <c r="BK86" s="154">
        <f>ROUND(I86*H86,2)</f>
        <v>0</v>
      </c>
      <c r="BL86" s="18" t="s">
        <v>130</v>
      </c>
      <c r="BM86" s="18" t="s">
        <v>130</v>
      </c>
    </row>
    <row r="87" spans="2:47" s="1" customFormat="1" ht="22.5" customHeight="1">
      <c r="B87" s="32"/>
      <c r="D87" s="186" t="s">
        <v>132</v>
      </c>
      <c r="F87" s="202" t="s">
        <v>1152</v>
      </c>
      <c r="L87" s="32"/>
      <c r="M87" s="61"/>
      <c r="N87" s="33"/>
      <c r="O87" s="33"/>
      <c r="P87" s="33"/>
      <c r="Q87" s="33"/>
      <c r="R87" s="33"/>
      <c r="S87" s="33"/>
      <c r="T87" s="62"/>
      <c r="AT87" s="18" t="s">
        <v>132</v>
      </c>
      <c r="AU87" s="18" t="s">
        <v>20</v>
      </c>
    </row>
    <row r="88" spans="2:65" s="1" customFormat="1" ht="22.5" customHeight="1">
      <c r="B88" s="143"/>
      <c r="C88" s="144" t="s">
        <v>197</v>
      </c>
      <c r="D88" s="144" t="s">
        <v>125</v>
      </c>
      <c r="E88" s="145" t="s">
        <v>1153</v>
      </c>
      <c r="F88" s="146" t="s">
        <v>1154</v>
      </c>
      <c r="G88" s="147" t="s">
        <v>143</v>
      </c>
      <c r="H88" s="148">
        <v>4</v>
      </c>
      <c r="I88" s="149"/>
      <c r="J88" s="149">
        <f>ROUND(I88*H88,2)</f>
        <v>0</v>
      </c>
      <c r="K88" s="146" t="s">
        <v>3</v>
      </c>
      <c r="L88" s="32"/>
      <c r="M88" s="150" t="s">
        <v>3</v>
      </c>
      <c r="N88" s="151" t="s">
        <v>42</v>
      </c>
      <c r="O88" s="152">
        <v>0</v>
      </c>
      <c r="P88" s="152">
        <f>O88*H88</f>
        <v>0</v>
      </c>
      <c r="Q88" s="152">
        <v>0</v>
      </c>
      <c r="R88" s="152">
        <f>Q88*H88</f>
        <v>0</v>
      </c>
      <c r="S88" s="152">
        <v>0</v>
      </c>
      <c r="T88" s="153">
        <f>S88*H88</f>
        <v>0</v>
      </c>
      <c r="AR88" s="18" t="s">
        <v>130</v>
      </c>
      <c r="AT88" s="18" t="s">
        <v>125</v>
      </c>
      <c r="AU88" s="18" t="s">
        <v>20</v>
      </c>
      <c r="AY88" s="18" t="s">
        <v>123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8" t="s">
        <v>20</v>
      </c>
      <c r="BK88" s="154">
        <f>ROUND(I88*H88,2)</f>
        <v>0</v>
      </c>
      <c r="BL88" s="18" t="s">
        <v>130</v>
      </c>
      <c r="BM88" s="18" t="s">
        <v>197</v>
      </c>
    </row>
    <row r="89" spans="2:47" s="1" customFormat="1" ht="22.5" customHeight="1">
      <c r="B89" s="32"/>
      <c r="D89" s="186" t="s">
        <v>132</v>
      </c>
      <c r="F89" s="202" t="s">
        <v>1154</v>
      </c>
      <c r="L89" s="32"/>
      <c r="M89" s="61"/>
      <c r="N89" s="33"/>
      <c r="O89" s="33"/>
      <c r="P89" s="33"/>
      <c r="Q89" s="33"/>
      <c r="R89" s="33"/>
      <c r="S89" s="33"/>
      <c r="T89" s="62"/>
      <c r="AT89" s="18" t="s">
        <v>132</v>
      </c>
      <c r="AU89" s="18" t="s">
        <v>20</v>
      </c>
    </row>
    <row r="90" spans="2:65" s="1" customFormat="1" ht="22.5" customHeight="1">
      <c r="B90" s="143"/>
      <c r="C90" s="144" t="s">
        <v>148</v>
      </c>
      <c r="D90" s="144" t="s">
        <v>125</v>
      </c>
      <c r="E90" s="145" t="s">
        <v>1155</v>
      </c>
      <c r="F90" s="146" t="s">
        <v>1156</v>
      </c>
      <c r="G90" s="147" t="s">
        <v>143</v>
      </c>
      <c r="H90" s="148">
        <v>12</v>
      </c>
      <c r="I90" s="149"/>
      <c r="J90" s="149">
        <f>ROUND(I90*H90,2)</f>
        <v>0</v>
      </c>
      <c r="K90" s="146" t="s">
        <v>3</v>
      </c>
      <c r="L90" s="32"/>
      <c r="M90" s="150" t="s">
        <v>3</v>
      </c>
      <c r="N90" s="151" t="s">
        <v>42</v>
      </c>
      <c r="O90" s="152">
        <v>0</v>
      </c>
      <c r="P90" s="152">
        <f>O90*H90</f>
        <v>0</v>
      </c>
      <c r="Q90" s="152">
        <v>0</v>
      </c>
      <c r="R90" s="152">
        <f>Q90*H90</f>
        <v>0</v>
      </c>
      <c r="S90" s="152">
        <v>0</v>
      </c>
      <c r="T90" s="153">
        <f>S90*H90</f>
        <v>0</v>
      </c>
      <c r="AR90" s="18" t="s">
        <v>130</v>
      </c>
      <c r="AT90" s="18" t="s">
        <v>125</v>
      </c>
      <c r="AU90" s="18" t="s">
        <v>20</v>
      </c>
      <c r="AY90" s="18" t="s">
        <v>123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8" t="s">
        <v>20</v>
      </c>
      <c r="BK90" s="154">
        <f>ROUND(I90*H90,2)</f>
        <v>0</v>
      </c>
      <c r="BL90" s="18" t="s">
        <v>130</v>
      </c>
      <c r="BM90" s="18" t="s">
        <v>148</v>
      </c>
    </row>
    <row r="91" spans="2:47" s="1" customFormat="1" ht="22.5" customHeight="1">
      <c r="B91" s="32"/>
      <c r="D91" s="186" t="s">
        <v>132</v>
      </c>
      <c r="F91" s="202" t="s">
        <v>1156</v>
      </c>
      <c r="L91" s="32"/>
      <c r="M91" s="61"/>
      <c r="N91" s="33"/>
      <c r="O91" s="33"/>
      <c r="P91" s="33"/>
      <c r="Q91" s="33"/>
      <c r="R91" s="33"/>
      <c r="S91" s="33"/>
      <c r="T91" s="62"/>
      <c r="AT91" s="18" t="s">
        <v>132</v>
      </c>
      <c r="AU91" s="18" t="s">
        <v>20</v>
      </c>
    </row>
    <row r="92" spans="2:65" s="1" customFormat="1" ht="22.5" customHeight="1">
      <c r="B92" s="143"/>
      <c r="C92" s="144" t="s">
        <v>211</v>
      </c>
      <c r="D92" s="144" t="s">
        <v>125</v>
      </c>
      <c r="E92" s="145" t="s">
        <v>1157</v>
      </c>
      <c r="F92" s="146" t="s">
        <v>1158</v>
      </c>
      <c r="G92" s="147" t="s">
        <v>143</v>
      </c>
      <c r="H92" s="148">
        <v>1</v>
      </c>
      <c r="I92" s="149"/>
      <c r="J92" s="149">
        <f>ROUND(I92*H92,2)</f>
        <v>0</v>
      </c>
      <c r="K92" s="146" t="s">
        <v>3</v>
      </c>
      <c r="L92" s="32"/>
      <c r="M92" s="150" t="s">
        <v>3</v>
      </c>
      <c r="N92" s="151" t="s">
        <v>42</v>
      </c>
      <c r="O92" s="152">
        <v>0</v>
      </c>
      <c r="P92" s="152">
        <f>O92*H92</f>
        <v>0</v>
      </c>
      <c r="Q92" s="152">
        <v>0</v>
      </c>
      <c r="R92" s="152">
        <f>Q92*H92</f>
        <v>0</v>
      </c>
      <c r="S92" s="152">
        <v>0</v>
      </c>
      <c r="T92" s="153">
        <f>S92*H92</f>
        <v>0</v>
      </c>
      <c r="AR92" s="18" t="s">
        <v>130</v>
      </c>
      <c r="AT92" s="18" t="s">
        <v>125</v>
      </c>
      <c r="AU92" s="18" t="s">
        <v>20</v>
      </c>
      <c r="AY92" s="18" t="s">
        <v>123</v>
      </c>
      <c r="BE92" s="154">
        <f>IF(N92="základní",J92,0)</f>
        <v>0</v>
      </c>
      <c r="BF92" s="154">
        <f>IF(N92="snížená",J92,0)</f>
        <v>0</v>
      </c>
      <c r="BG92" s="154">
        <f>IF(N92="zákl. přenesená",J92,0)</f>
        <v>0</v>
      </c>
      <c r="BH92" s="154">
        <f>IF(N92="sníž. přenesená",J92,0)</f>
        <v>0</v>
      </c>
      <c r="BI92" s="154">
        <f>IF(N92="nulová",J92,0)</f>
        <v>0</v>
      </c>
      <c r="BJ92" s="18" t="s">
        <v>20</v>
      </c>
      <c r="BK92" s="154">
        <f>ROUND(I92*H92,2)</f>
        <v>0</v>
      </c>
      <c r="BL92" s="18" t="s">
        <v>130</v>
      </c>
      <c r="BM92" s="18" t="s">
        <v>211</v>
      </c>
    </row>
    <row r="93" spans="2:47" s="1" customFormat="1" ht="22.5" customHeight="1">
      <c r="B93" s="32"/>
      <c r="D93" s="186" t="s">
        <v>132</v>
      </c>
      <c r="F93" s="202" t="s">
        <v>1158</v>
      </c>
      <c r="L93" s="32"/>
      <c r="M93" s="61"/>
      <c r="N93" s="33"/>
      <c r="O93" s="33"/>
      <c r="P93" s="33"/>
      <c r="Q93" s="33"/>
      <c r="R93" s="33"/>
      <c r="S93" s="33"/>
      <c r="T93" s="62"/>
      <c r="AT93" s="18" t="s">
        <v>132</v>
      </c>
      <c r="AU93" s="18" t="s">
        <v>20</v>
      </c>
    </row>
    <row r="94" spans="2:65" s="1" customFormat="1" ht="22.5" customHeight="1">
      <c r="B94" s="143"/>
      <c r="C94" s="190" t="s">
        <v>219</v>
      </c>
      <c r="D94" s="190" t="s">
        <v>220</v>
      </c>
      <c r="E94" s="191" t="s">
        <v>1159</v>
      </c>
      <c r="F94" s="192" t="s">
        <v>1160</v>
      </c>
      <c r="G94" s="193" t="s">
        <v>182</v>
      </c>
      <c r="H94" s="194">
        <v>28</v>
      </c>
      <c r="I94" s="195"/>
      <c r="J94" s="195">
        <f>ROUND(I94*H94,2)</f>
        <v>0</v>
      </c>
      <c r="K94" s="192" t="s">
        <v>3</v>
      </c>
      <c r="L94" s="196"/>
      <c r="M94" s="197" t="s">
        <v>3</v>
      </c>
      <c r="N94" s="198" t="s">
        <v>42</v>
      </c>
      <c r="O94" s="152">
        <v>0</v>
      </c>
      <c r="P94" s="152">
        <f>O94*H94</f>
        <v>0</v>
      </c>
      <c r="Q94" s="152">
        <v>0</v>
      </c>
      <c r="R94" s="152">
        <f>Q94*H94</f>
        <v>0</v>
      </c>
      <c r="S94" s="152">
        <v>0</v>
      </c>
      <c r="T94" s="153">
        <f>S94*H94</f>
        <v>0</v>
      </c>
      <c r="AR94" s="18" t="s">
        <v>219</v>
      </c>
      <c r="AT94" s="18" t="s">
        <v>220</v>
      </c>
      <c r="AU94" s="18" t="s">
        <v>20</v>
      </c>
      <c r="AY94" s="18" t="s">
        <v>123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8" t="s">
        <v>20</v>
      </c>
      <c r="BK94" s="154">
        <f>ROUND(I94*H94,2)</f>
        <v>0</v>
      </c>
      <c r="BL94" s="18" t="s">
        <v>130</v>
      </c>
      <c r="BM94" s="18" t="s">
        <v>219</v>
      </c>
    </row>
    <row r="95" spans="2:47" s="1" customFormat="1" ht="22.5" customHeight="1">
      <c r="B95" s="32"/>
      <c r="D95" s="186" t="s">
        <v>132</v>
      </c>
      <c r="F95" s="202" t="s">
        <v>1160</v>
      </c>
      <c r="L95" s="32"/>
      <c r="M95" s="61"/>
      <c r="N95" s="33"/>
      <c r="O95" s="33"/>
      <c r="P95" s="33"/>
      <c r="Q95" s="33"/>
      <c r="R95" s="33"/>
      <c r="S95" s="33"/>
      <c r="T95" s="62"/>
      <c r="AT95" s="18" t="s">
        <v>132</v>
      </c>
      <c r="AU95" s="18" t="s">
        <v>20</v>
      </c>
    </row>
    <row r="96" spans="2:65" s="1" customFormat="1" ht="22.5" customHeight="1">
      <c r="B96" s="143"/>
      <c r="C96" s="190" t="s">
        <v>227</v>
      </c>
      <c r="D96" s="190" t="s">
        <v>220</v>
      </c>
      <c r="E96" s="191" t="s">
        <v>1161</v>
      </c>
      <c r="F96" s="192" t="s">
        <v>1162</v>
      </c>
      <c r="G96" s="193" t="s">
        <v>143</v>
      </c>
      <c r="H96" s="194">
        <v>8</v>
      </c>
      <c r="I96" s="195"/>
      <c r="J96" s="195">
        <f>ROUND(I96*H96,2)</f>
        <v>0</v>
      </c>
      <c r="K96" s="192" t="s">
        <v>3</v>
      </c>
      <c r="L96" s="196"/>
      <c r="M96" s="197" t="s">
        <v>3</v>
      </c>
      <c r="N96" s="198" t="s">
        <v>42</v>
      </c>
      <c r="O96" s="152">
        <v>0</v>
      </c>
      <c r="P96" s="152">
        <f>O96*H96</f>
        <v>0</v>
      </c>
      <c r="Q96" s="152">
        <v>0</v>
      </c>
      <c r="R96" s="152">
        <f>Q96*H96</f>
        <v>0</v>
      </c>
      <c r="S96" s="152">
        <v>0</v>
      </c>
      <c r="T96" s="153">
        <f>S96*H96</f>
        <v>0</v>
      </c>
      <c r="AR96" s="18" t="s">
        <v>219</v>
      </c>
      <c r="AT96" s="18" t="s">
        <v>220</v>
      </c>
      <c r="AU96" s="18" t="s">
        <v>20</v>
      </c>
      <c r="AY96" s="18" t="s">
        <v>123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8" t="s">
        <v>20</v>
      </c>
      <c r="BK96" s="154">
        <f>ROUND(I96*H96,2)</f>
        <v>0</v>
      </c>
      <c r="BL96" s="18" t="s">
        <v>130</v>
      </c>
      <c r="BM96" s="18" t="s">
        <v>227</v>
      </c>
    </row>
    <row r="97" spans="2:47" s="1" customFormat="1" ht="22.5" customHeight="1">
      <c r="B97" s="32"/>
      <c r="D97" s="186" t="s">
        <v>132</v>
      </c>
      <c r="F97" s="202" t="s">
        <v>1162</v>
      </c>
      <c r="L97" s="32"/>
      <c r="M97" s="61"/>
      <c r="N97" s="33"/>
      <c r="O97" s="33"/>
      <c r="P97" s="33"/>
      <c r="Q97" s="33"/>
      <c r="R97" s="33"/>
      <c r="S97" s="33"/>
      <c r="T97" s="62"/>
      <c r="AT97" s="18" t="s">
        <v>132</v>
      </c>
      <c r="AU97" s="18" t="s">
        <v>20</v>
      </c>
    </row>
    <row r="98" spans="2:65" s="1" customFormat="1" ht="22.5" customHeight="1">
      <c r="B98" s="143"/>
      <c r="C98" s="190" t="s">
        <v>25</v>
      </c>
      <c r="D98" s="190" t="s">
        <v>220</v>
      </c>
      <c r="E98" s="191" t="s">
        <v>1163</v>
      </c>
      <c r="F98" s="192" t="s">
        <v>1164</v>
      </c>
      <c r="G98" s="193" t="s">
        <v>143</v>
      </c>
      <c r="H98" s="194">
        <v>24</v>
      </c>
      <c r="I98" s="195"/>
      <c r="J98" s="195">
        <f>ROUND(I98*H98,2)</f>
        <v>0</v>
      </c>
      <c r="K98" s="192" t="s">
        <v>3</v>
      </c>
      <c r="L98" s="196"/>
      <c r="M98" s="197" t="s">
        <v>3</v>
      </c>
      <c r="N98" s="198" t="s">
        <v>42</v>
      </c>
      <c r="O98" s="152">
        <v>0</v>
      </c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AR98" s="18" t="s">
        <v>219</v>
      </c>
      <c r="AT98" s="18" t="s">
        <v>220</v>
      </c>
      <c r="AU98" s="18" t="s">
        <v>20</v>
      </c>
      <c r="AY98" s="18" t="s">
        <v>123</v>
      </c>
      <c r="BE98" s="154">
        <f>IF(N98="základní",J98,0)</f>
        <v>0</v>
      </c>
      <c r="BF98" s="154">
        <f>IF(N98="snížená",J98,0)</f>
        <v>0</v>
      </c>
      <c r="BG98" s="154">
        <f>IF(N98="zákl. přenesená",J98,0)</f>
        <v>0</v>
      </c>
      <c r="BH98" s="154">
        <f>IF(N98="sníž. přenesená",J98,0)</f>
        <v>0</v>
      </c>
      <c r="BI98" s="154">
        <f>IF(N98="nulová",J98,0)</f>
        <v>0</v>
      </c>
      <c r="BJ98" s="18" t="s">
        <v>20</v>
      </c>
      <c r="BK98" s="154">
        <f>ROUND(I98*H98,2)</f>
        <v>0</v>
      </c>
      <c r="BL98" s="18" t="s">
        <v>130</v>
      </c>
      <c r="BM98" s="18" t="s">
        <v>25</v>
      </c>
    </row>
    <row r="99" spans="2:47" s="1" customFormat="1" ht="22.5" customHeight="1">
      <c r="B99" s="32"/>
      <c r="D99" s="186" t="s">
        <v>132</v>
      </c>
      <c r="F99" s="202" t="s">
        <v>1164</v>
      </c>
      <c r="L99" s="32"/>
      <c r="M99" s="61"/>
      <c r="N99" s="33"/>
      <c r="O99" s="33"/>
      <c r="P99" s="33"/>
      <c r="Q99" s="33"/>
      <c r="R99" s="33"/>
      <c r="S99" s="33"/>
      <c r="T99" s="62"/>
      <c r="AT99" s="18" t="s">
        <v>132</v>
      </c>
      <c r="AU99" s="18" t="s">
        <v>20</v>
      </c>
    </row>
    <row r="100" spans="2:65" s="1" customFormat="1" ht="22.5" customHeight="1">
      <c r="B100" s="143"/>
      <c r="C100" s="190" t="s">
        <v>239</v>
      </c>
      <c r="D100" s="190" t="s">
        <v>220</v>
      </c>
      <c r="E100" s="191" t="s">
        <v>1165</v>
      </c>
      <c r="F100" s="192" t="s">
        <v>1166</v>
      </c>
      <c r="G100" s="193" t="s">
        <v>143</v>
      </c>
      <c r="H100" s="194">
        <v>4</v>
      </c>
      <c r="I100" s="195"/>
      <c r="J100" s="195">
        <f>ROUND(I100*H100,2)</f>
        <v>0</v>
      </c>
      <c r="K100" s="192" t="s">
        <v>3</v>
      </c>
      <c r="L100" s="196"/>
      <c r="M100" s="197" t="s">
        <v>3</v>
      </c>
      <c r="N100" s="198" t="s">
        <v>42</v>
      </c>
      <c r="O100" s="152">
        <v>0</v>
      </c>
      <c r="P100" s="152">
        <f>O100*H100</f>
        <v>0</v>
      </c>
      <c r="Q100" s="152">
        <v>0</v>
      </c>
      <c r="R100" s="152">
        <f>Q100*H100</f>
        <v>0</v>
      </c>
      <c r="S100" s="152">
        <v>0</v>
      </c>
      <c r="T100" s="153">
        <f>S100*H100</f>
        <v>0</v>
      </c>
      <c r="AR100" s="18" t="s">
        <v>219</v>
      </c>
      <c r="AT100" s="18" t="s">
        <v>220</v>
      </c>
      <c r="AU100" s="18" t="s">
        <v>20</v>
      </c>
      <c r="AY100" s="18" t="s">
        <v>123</v>
      </c>
      <c r="BE100" s="154">
        <f>IF(N100="základní",J100,0)</f>
        <v>0</v>
      </c>
      <c r="BF100" s="154">
        <f>IF(N100="snížená",J100,0)</f>
        <v>0</v>
      </c>
      <c r="BG100" s="154">
        <f>IF(N100="zákl. přenesená",J100,0)</f>
        <v>0</v>
      </c>
      <c r="BH100" s="154">
        <f>IF(N100="sníž. přenesená",J100,0)</f>
        <v>0</v>
      </c>
      <c r="BI100" s="154">
        <f>IF(N100="nulová",J100,0)</f>
        <v>0</v>
      </c>
      <c r="BJ100" s="18" t="s">
        <v>20</v>
      </c>
      <c r="BK100" s="154">
        <f>ROUND(I100*H100,2)</f>
        <v>0</v>
      </c>
      <c r="BL100" s="18" t="s">
        <v>130</v>
      </c>
      <c r="BM100" s="18" t="s">
        <v>239</v>
      </c>
    </row>
    <row r="101" spans="2:47" s="1" customFormat="1" ht="22.5" customHeight="1">
      <c r="B101" s="32"/>
      <c r="D101" s="186" t="s">
        <v>132</v>
      </c>
      <c r="F101" s="202" t="s">
        <v>1166</v>
      </c>
      <c r="L101" s="32"/>
      <c r="M101" s="61"/>
      <c r="N101" s="33"/>
      <c r="O101" s="33"/>
      <c r="P101" s="33"/>
      <c r="Q101" s="33"/>
      <c r="R101" s="33"/>
      <c r="S101" s="33"/>
      <c r="T101" s="62"/>
      <c r="AT101" s="18" t="s">
        <v>132</v>
      </c>
      <c r="AU101" s="18" t="s">
        <v>20</v>
      </c>
    </row>
    <row r="102" spans="2:65" s="1" customFormat="1" ht="22.5" customHeight="1">
      <c r="B102" s="143"/>
      <c r="C102" s="190" t="s">
        <v>277</v>
      </c>
      <c r="D102" s="190" t="s">
        <v>220</v>
      </c>
      <c r="E102" s="191" t="s">
        <v>1167</v>
      </c>
      <c r="F102" s="192" t="s">
        <v>1168</v>
      </c>
      <c r="G102" s="193" t="s">
        <v>143</v>
      </c>
      <c r="H102" s="194">
        <v>4</v>
      </c>
      <c r="I102" s="195"/>
      <c r="J102" s="195">
        <f>ROUND(I102*H102,2)</f>
        <v>0</v>
      </c>
      <c r="K102" s="192" t="s">
        <v>3</v>
      </c>
      <c r="L102" s="196"/>
      <c r="M102" s="197" t="s">
        <v>3</v>
      </c>
      <c r="N102" s="198" t="s">
        <v>42</v>
      </c>
      <c r="O102" s="152">
        <v>0</v>
      </c>
      <c r="P102" s="152">
        <f>O102*H102</f>
        <v>0</v>
      </c>
      <c r="Q102" s="152">
        <v>0</v>
      </c>
      <c r="R102" s="152">
        <f>Q102*H102</f>
        <v>0</v>
      </c>
      <c r="S102" s="152">
        <v>0</v>
      </c>
      <c r="T102" s="153">
        <f>S102*H102</f>
        <v>0</v>
      </c>
      <c r="AR102" s="18" t="s">
        <v>219</v>
      </c>
      <c r="AT102" s="18" t="s">
        <v>220</v>
      </c>
      <c r="AU102" s="18" t="s">
        <v>20</v>
      </c>
      <c r="AY102" s="18" t="s">
        <v>123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8" t="s">
        <v>20</v>
      </c>
      <c r="BK102" s="154">
        <f>ROUND(I102*H102,2)</f>
        <v>0</v>
      </c>
      <c r="BL102" s="18" t="s">
        <v>130</v>
      </c>
      <c r="BM102" s="18" t="s">
        <v>277</v>
      </c>
    </row>
    <row r="103" spans="2:47" s="1" customFormat="1" ht="22.5" customHeight="1">
      <c r="B103" s="32"/>
      <c r="D103" s="186" t="s">
        <v>132</v>
      </c>
      <c r="F103" s="202" t="s">
        <v>1168</v>
      </c>
      <c r="L103" s="32"/>
      <c r="M103" s="61"/>
      <c r="N103" s="33"/>
      <c r="O103" s="33"/>
      <c r="P103" s="33"/>
      <c r="Q103" s="33"/>
      <c r="R103" s="33"/>
      <c r="S103" s="33"/>
      <c r="T103" s="62"/>
      <c r="AT103" s="18" t="s">
        <v>132</v>
      </c>
      <c r="AU103" s="18" t="s">
        <v>20</v>
      </c>
    </row>
    <row r="104" spans="2:65" s="1" customFormat="1" ht="22.5" customHeight="1">
      <c r="B104" s="143"/>
      <c r="C104" s="190" t="s">
        <v>283</v>
      </c>
      <c r="D104" s="190" t="s">
        <v>220</v>
      </c>
      <c r="E104" s="191" t="s">
        <v>1169</v>
      </c>
      <c r="F104" s="192" t="s">
        <v>1170</v>
      </c>
      <c r="G104" s="193" t="s">
        <v>143</v>
      </c>
      <c r="H104" s="194">
        <v>8</v>
      </c>
      <c r="I104" s="195"/>
      <c r="J104" s="195">
        <f>ROUND(I104*H104,2)</f>
        <v>0</v>
      </c>
      <c r="K104" s="192" t="s">
        <v>3</v>
      </c>
      <c r="L104" s="196"/>
      <c r="M104" s="197" t="s">
        <v>3</v>
      </c>
      <c r="N104" s="198" t="s">
        <v>42</v>
      </c>
      <c r="O104" s="152">
        <v>0</v>
      </c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AR104" s="18" t="s">
        <v>219</v>
      </c>
      <c r="AT104" s="18" t="s">
        <v>220</v>
      </c>
      <c r="AU104" s="18" t="s">
        <v>20</v>
      </c>
      <c r="AY104" s="18" t="s">
        <v>123</v>
      </c>
      <c r="BE104" s="154">
        <f>IF(N104="základní",J104,0)</f>
        <v>0</v>
      </c>
      <c r="BF104" s="154">
        <f>IF(N104="snížená",J104,0)</f>
        <v>0</v>
      </c>
      <c r="BG104" s="154">
        <f>IF(N104="zákl. přenesená",J104,0)</f>
        <v>0</v>
      </c>
      <c r="BH104" s="154">
        <f>IF(N104="sníž. přenesená",J104,0)</f>
        <v>0</v>
      </c>
      <c r="BI104" s="154">
        <f>IF(N104="nulová",J104,0)</f>
        <v>0</v>
      </c>
      <c r="BJ104" s="18" t="s">
        <v>20</v>
      </c>
      <c r="BK104" s="154">
        <f>ROUND(I104*H104,2)</f>
        <v>0</v>
      </c>
      <c r="BL104" s="18" t="s">
        <v>130</v>
      </c>
      <c r="BM104" s="18" t="s">
        <v>283</v>
      </c>
    </row>
    <row r="105" spans="2:47" s="1" customFormat="1" ht="22.5" customHeight="1">
      <c r="B105" s="32"/>
      <c r="D105" s="186" t="s">
        <v>132</v>
      </c>
      <c r="F105" s="202" t="s">
        <v>1170</v>
      </c>
      <c r="L105" s="32"/>
      <c r="M105" s="61"/>
      <c r="N105" s="33"/>
      <c r="O105" s="33"/>
      <c r="P105" s="33"/>
      <c r="Q105" s="33"/>
      <c r="R105" s="33"/>
      <c r="S105" s="33"/>
      <c r="T105" s="62"/>
      <c r="AT105" s="18" t="s">
        <v>132</v>
      </c>
      <c r="AU105" s="18" t="s">
        <v>20</v>
      </c>
    </row>
    <row r="106" spans="2:65" s="1" customFormat="1" ht="22.5" customHeight="1">
      <c r="B106" s="143"/>
      <c r="C106" s="190" t="s">
        <v>291</v>
      </c>
      <c r="D106" s="190" t="s">
        <v>220</v>
      </c>
      <c r="E106" s="191" t="s">
        <v>1171</v>
      </c>
      <c r="F106" s="192" t="s">
        <v>1172</v>
      </c>
      <c r="G106" s="193" t="s">
        <v>143</v>
      </c>
      <c r="H106" s="194">
        <v>2</v>
      </c>
      <c r="I106" s="195"/>
      <c r="J106" s="195">
        <f>ROUND(I106*H106,2)</f>
        <v>0</v>
      </c>
      <c r="K106" s="192" t="s">
        <v>3</v>
      </c>
      <c r="L106" s="196"/>
      <c r="M106" s="197" t="s">
        <v>3</v>
      </c>
      <c r="N106" s="198" t="s">
        <v>42</v>
      </c>
      <c r="O106" s="152">
        <v>0</v>
      </c>
      <c r="P106" s="152">
        <f>O106*H106</f>
        <v>0</v>
      </c>
      <c r="Q106" s="152">
        <v>0</v>
      </c>
      <c r="R106" s="152">
        <f>Q106*H106</f>
        <v>0</v>
      </c>
      <c r="S106" s="152">
        <v>0</v>
      </c>
      <c r="T106" s="153">
        <f>S106*H106</f>
        <v>0</v>
      </c>
      <c r="AR106" s="18" t="s">
        <v>219</v>
      </c>
      <c r="AT106" s="18" t="s">
        <v>220</v>
      </c>
      <c r="AU106" s="18" t="s">
        <v>20</v>
      </c>
      <c r="AY106" s="18" t="s">
        <v>123</v>
      </c>
      <c r="BE106" s="154">
        <f>IF(N106="základní",J106,0)</f>
        <v>0</v>
      </c>
      <c r="BF106" s="154">
        <f>IF(N106="snížená",J106,0)</f>
        <v>0</v>
      </c>
      <c r="BG106" s="154">
        <f>IF(N106="zákl. přenesená",J106,0)</f>
        <v>0</v>
      </c>
      <c r="BH106" s="154">
        <f>IF(N106="sníž. přenesená",J106,0)</f>
        <v>0</v>
      </c>
      <c r="BI106" s="154">
        <f>IF(N106="nulová",J106,0)</f>
        <v>0</v>
      </c>
      <c r="BJ106" s="18" t="s">
        <v>20</v>
      </c>
      <c r="BK106" s="154">
        <f>ROUND(I106*H106,2)</f>
        <v>0</v>
      </c>
      <c r="BL106" s="18" t="s">
        <v>130</v>
      </c>
      <c r="BM106" s="18" t="s">
        <v>291</v>
      </c>
    </row>
    <row r="107" spans="2:47" s="1" customFormat="1" ht="22.5" customHeight="1">
      <c r="B107" s="32"/>
      <c r="D107" s="186" t="s">
        <v>132</v>
      </c>
      <c r="F107" s="202" t="s">
        <v>1172</v>
      </c>
      <c r="L107" s="32"/>
      <c r="M107" s="61"/>
      <c r="N107" s="33"/>
      <c r="O107" s="33"/>
      <c r="P107" s="33"/>
      <c r="Q107" s="33"/>
      <c r="R107" s="33"/>
      <c r="S107" s="33"/>
      <c r="T107" s="62"/>
      <c r="AT107" s="18" t="s">
        <v>132</v>
      </c>
      <c r="AU107" s="18" t="s">
        <v>20</v>
      </c>
    </row>
    <row r="108" spans="2:65" s="1" customFormat="1" ht="22.5" customHeight="1">
      <c r="B108" s="143"/>
      <c r="C108" s="190" t="s">
        <v>9</v>
      </c>
      <c r="D108" s="190" t="s">
        <v>220</v>
      </c>
      <c r="E108" s="191" t="s">
        <v>1173</v>
      </c>
      <c r="F108" s="192" t="s">
        <v>1174</v>
      </c>
      <c r="G108" s="193" t="s">
        <v>143</v>
      </c>
      <c r="H108" s="194">
        <v>4</v>
      </c>
      <c r="I108" s="195"/>
      <c r="J108" s="195">
        <f>ROUND(I108*H108,2)</f>
        <v>0</v>
      </c>
      <c r="K108" s="192" t="s">
        <v>3</v>
      </c>
      <c r="L108" s="196"/>
      <c r="M108" s="197" t="s">
        <v>3</v>
      </c>
      <c r="N108" s="198" t="s">
        <v>42</v>
      </c>
      <c r="O108" s="152">
        <v>0</v>
      </c>
      <c r="P108" s="152">
        <f>O108*H108</f>
        <v>0</v>
      </c>
      <c r="Q108" s="152">
        <v>0</v>
      </c>
      <c r="R108" s="152">
        <f>Q108*H108</f>
        <v>0</v>
      </c>
      <c r="S108" s="152">
        <v>0</v>
      </c>
      <c r="T108" s="153">
        <f>S108*H108</f>
        <v>0</v>
      </c>
      <c r="AR108" s="18" t="s">
        <v>219</v>
      </c>
      <c r="AT108" s="18" t="s">
        <v>220</v>
      </c>
      <c r="AU108" s="18" t="s">
        <v>20</v>
      </c>
      <c r="AY108" s="18" t="s">
        <v>123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8" t="s">
        <v>20</v>
      </c>
      <c r="BK108" s="154">
        <f>ROUND(I108*H108,2)</f>
        <v>0</v>
      </c>
      <c r="BL108" s="18" t="s">
        <v>130</v>
      </c>
      <c r="BM108" s="18" t="s">
        <v>9</v>
      </c>
    </row>
    <row r="109" spans="2:47" s="1" customFormat="1" ht="22.5" customHeight="1">
      <c r="B109" s="32"/>
      <c r="D109" s="186" t="s">
        <v>132</v>
      </c>
      <c r="F109" s="202" t="s">
        <v>1174</v>
      </c>
      <c r="L109" s="32"/>
      <c r="M109" s="61"/>
      <c r="N109" s="33"/>
      <c r="O109" s="33"/>
      <c r="P109" s="33"/>
      <c r="Q109" s="33"/>
      <c r="R109" s="33"/>
      <c r="S109" s="33"/>
      <c r="T109" s="62"/>
      <c r="AT109" s="18" t="s">
        <v>132</v>
      </c>
      <c r="AU109" s="18" t="s">
        <v>20</v>
      </c>
    </row>
    <row r="110" spans="2:65" s="1" customFormat="1" ht="22.5" customHeight="1">
      <c r="B110" s="143"/>
      <c r="C110" s="190" t="s">
        <v>306</v>
      </c>
      <c r="D110" s="190" t="s">
        <v>220</v>
      </c>
      <c r="E110" s="191" t="s">
        <v>1175</v>
      </c>
      <c r="F110" s="192" t="s">
        <v>1176</v>
      </c>
      <c r="G110" s="193" t="s">
        <v>143</v>
      </c>
      <c r="H110" s="194">
        <v>4</v>
      </c>
      <c r="I110" s="195"/>
      <c r="J110" s="195">
        <f>ROUND(I110*H110,2)</f>
        <v>0</v>
      </c>
      <c r="K110" s="192" t="s">
        <v>3</v>
      </c>
      <c r="L110" s="196"/>
      <c r="M110" s="197" t="s">
        <v>3</v>
      </c>
      <c r="N110" s="198" t="s">
        <v>42</v>
      </c>
      <c r="O110" s="152">
        <v>0</v>
      </c>
      <c r="P110" s="152">
        <f>O110*H110</f>
        <v>0</v>
      </c>
      <c r="Q110" s="152">
        <v>0</v>
      </c>
      <c r="R110" s="152">
        <f>Q110*H110</f>
        <v>0</v>
      </c>
      <c r="S110" s="152">
        <v>0</v>
      </c>
      <c r="T110" s="153">
        <f>S110*H110</f>
        <v>0</v>
      </c>
      <c r="AR110" s="18" t="s">
        <v>219</v>
      </c>
      <c r="AT110" s="18" t="s">
        <v>220</v>
      </c>
      <c r="AU110" s="18" t="s">
        <v>20</v>
      </c>
      <c r="AY110" s="18" t="s">
        <v>123</v>
      </c>
      <c r="BE110" s="154">
        <f>IF(N110="základní",J110,0)</f>
        <v>0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8" t="s">
        <v>20</v>
      </c>
      <c r="BK110" s="154">
        <f>ROUND(I110*H110,2)</f>
        <v>0</v>
      </c>
      <c r="BL110" s="18" t="s">
        <v>130</v>
      </c>
      <c r="BM110" s="18" t="s">
        <v>306</v>
      </c>
    </row>
    <row r="111" spans="2:47" s="1" customFormat="1" ht="22.5" customHeight="1">
      <c r="B111" s="32"/>
      <c r="D111" s="186" t="s">
        <v>132</v>
      </c>
      <c r="F111" s="202" t="s">
        <v>1176</v>
      </c>
      <c r="L111" s="32"/>
      <c r="M111" s="61"/>
      <c r="N111" s="33"/>
      <c r="O111" s="33"/>
      <c r="P111" s="33"/>
      <c r="Q111" s="33"/>
      <c r="R111" s="33"/>
      <c r="S111" s="33"/>
      <c r="T111" s="62"/>
      <c r="AT111" s="18" t="s">
        <v>132</v>
      </c>
      <c r="AU111" s="18" t="s">
        <v>20</v>
      </c>
    </row>
    <row r="112" spans="2:65" s="1" customFormat="1" ht="22.5" customHeight="1">
      <c r="B112" s="143"/>
      <c r="C112" s="144" t="s">
        <v>312</v>
      </c>
      <c r="D112" s="144" t="s">
        <v>125</v>
      </c>
      <c r="E112" s="145" t="s">
        <v>1177</v>
      </c>
      <c r="F112" s="146" t="s">
        <v>1178</v>
      </c>
      <c r="G112" s="147" t="s">
        <v>1179</v>
      </c>
      <c r="H112" s="148">
        <v>6</v>
      </c>
      <c r="I112" s="149"/>
      <c r="J112" s="149">
        <f>ROUND(I112*H112,2)</f>
        <v>0</v>
      </c>
      <c r="K112" s="146" t="s">
        <v>3</v>
      </c>
      <c r="L112" s="32"/>
      <c r="M112" s="150" t="s">
        <v>3</v>
      </c>
      <c r="N112" s="151" t="s">
        <v>42</v>
      </c>
      <c r="O112" s="152">
        <v>0</v>
      </c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AR112" s="18" t="s">
        <v>130</v>
      </c>
      <c r="AT112" s="18" t="s">
        <v>125</v>
      </c>
      <c r="AU112" s="18" t="s">
        <v>20</v>
      </c>
      <c r="AY112" s="18" t="s">
        <v>123</v>
      </c>
      <c r="BE112" s="154">
        <f>IF(N112="základní",J112,0)</f>
        <v>0</v>
      </c>
      <c r="BF112" s="154">
        <f>IF(N112="snížená",J112,0)</f>
        <v>0</v>
      </c>
      <c r="BG112" s="154">
        <f>IF(N112="zákl. přenesená",J112,0)</f>
        <v>0</v>
      </c>
      <c r="BH112" s="154">
        <f>IF(N112="sníž. přenesená",J112,0)</f>
        <v>0</v>
      </c>
      <c r="BI112" s="154">
        <f>IF(N112="nulová",J112,0)</f>
        <v>0</v>
      </c>
      <c r="BJ112" s="18" t="s">
        <v>20</v>
      </c>
      <c r="BK112" s="154">
        <f>ROUND(I112*H112,2)</f>
        <v>0</v>
      </c>
      <c r="BL112" s="18" t="s">
        <v>130</v>
      </c>
      <c r="BM112" s="18" t="s">
        <v>312</v>
      </c>
    </row>
    <row r="113" spans="2:47" s="1" customFormat="1" ht="22.5" customHeight="1">
      <c r="B113" s="32"/>
      <c r="D113" s="186" t="s">
        <v>132</v>
      </c>
      <c r="F113" s="202" t="s">
        <v>1178</v>
      </c>
      <c r="L113" s="32"/>
      <c r="M113" s="61"/>
      <c r="N113" s="33"/>
      <c r="O113" s="33"/>
      <c r="P113" s="33"/>
      <c r="Q113" s="33"/>
      <c r="R113" s="33"/>
      <c r="S113" s="33"/>
      <c r="T113" s="62"/>
      <c r="AT113" s="18" t="s">
        <v>132</v>
      </c>
      <c r="AU113" s="18" t="s">
        <v>20</v>
      </c>
    </row>
    <row r="114" spans="2:65" s="1" customFormat="1" ht="22.5" customHeight="1">
      <c r="B114" s="143"/>
      <c r="C114" s="144" t="s">
        <v>318</v>
      </c>
      <c r="D114" s="144" t="s">
        <v>125</v>
      </c>
      <c r="E114" s="145" t="s">
        <v>1177</v>
      </c>
      <c r="F114" s="146" t="s">
        <v>1178</v>
      </c>
      <c r="G114" s="147" t="s">
        <v>1179</v>
      </c>
      <c r="H114" s="148">
        <v>18</v>
      </c>
      <c r="I114" s="149"/>
      <c r="J114" s="149">
        <f>ROUND(I114*H114,2)</f>
        <v>0</v>
      </c>
      <c r="K114" s="146" t="s">
        <v>3</v>
      </c>
      <c r="L114" s="32"/>
      <c r="M114" s="150" t="s">
        <v>3</v>
      </c>
      <c r="N114" s="151" t="s">
        <v>42</v>
      </c>
      <c r="O114" s="152">
        <v>0</v>
      </c>
      <c r="P114" s="152">
        <f>O114*H114</f>
        <v>0</v>
      </c>
      <c r="Q114" s="152">
        <v>0</v>
      </c>
      <c r="R114" s="152">
        <f>Q114*H114</f>
        <v>0</v>
      </c>
      <c r="S114" s="152">
        <v>0</v>
      </c>
      <c r="T114" s="153">
        <f>S114*H114</f>
        <v>0</v>
      </c>
      <c r="AR114" s="18" t="s">
        <v>130</v>
      </c>
      <c r="AT114" s="18" t="s">
        <v>125</v>
      </c>
      <c r="AU114" s="18" t="s">
        <v>20</v>
      </c>
      <c r="AY114" s="18" t="s">
        <v>123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8" t="s">
        <v>20</v>
      </c>
      <c r="BK114" s="154">
        <f>ROUND(I114*H114,2)</f>
        <v>0</v>
      </c>
      <c r="BL114" s="18" t="s">
        <v>130</v>
      </c>
      <c r="BM114" s="18" t="s">
        <v>318</v>
      </c>
    </row>
    <row r="115" spans="2:47" s="1" customFormat="1" ht="22.5" customHeight="1">
      <c r="B115" s="32"/>
      <c r="D115" s="155" t="s">
        <v>132</v>
      </c>
      <c r="F115" s="156" t="s">
        <v>1178</v>
      </c>
      <c r="L115" s="32"/>
      <c r="M115" s="61"/>
      <c r="N115" s="33"/>
      <c r="O115" s="33"/>
      <c r="P115" s="33"/>
      <c r="Q115" s="33"/>
      <c r="R115" s="33"/>
      <c r="S115" s="33"/>
      <c r="T115" s="62"/>
      <c r="AT115" s="18" t="s">
        <v>132</v>
      </c>
      <c r="AU115" s="18" t="s">
        <v>20</v>
      </c>
    </row>
    <row r="116" spans="2:63" s="10" customFormat="1" ht="36.75" customHeight="1">
      <c r="B116" s="130"/>
      <c r="D116" s="140" t="s">
        <v>70</v>
      </c>
      <c r="E116" s="207" t="s">
        <v>1180</v>
      </c>
      <c r="F116" s="207" t="s">
        <v>1181</v>
      </c>
      <c r="J116" s="208"/>
      <c r="L116" s="130"/>
      <c r="M116" s="134"/>
      <c r="N116" s="135"/>
      <c r="O116" s="135"/>
      <c r="P116" s="136">
        <f>SUM(P117:P158)</f>
        <v>0</v>
      </c>
      <c r="Q116" s="135"/>
      <c r="R116" s="136">
        <f>SUM(R117:R158)</f>
        <v>0</v>
      </c>
      <c r="S116" s="135"/>
      <c r="T116" s="137">
        <f>SUM(T117:T158)</f>
        <v>0</v>
      </c>
      <c r="AR116" s="131" t="s">
        <v>20</v>
      </c>
      <c r="AT116" s="138" t="s">
        <v>70</v>
      </c>
      <c r="AU116" s="138" t="s">
        <v>71</v>
      </c>
      <c r="AY116" s="131" t="s">
        <v>123</v>
      </c>
      <c r="BK116" s="139">
        <f>SUM(BK117:BK158)</f>
        <v>0</v>
      </c>
    </row>
    <row r="117" spans="2:65" s="1" customFormat="1" ht="22.5" customHeight="1">
      <c r="B117" s="143"/>
      <c r="C117" s="144" t="s">
        <v>327</v>
      </c>
      <c r="D117" s="144" t="s">
        <v>125</v>
      </c>
      <c r="E117" s="145" t="s">
        <v>1182</v>
      </c>
      <c r="F117" s="146" t="s">
        <v>1183</v>
      </c>
      <c r="G117" s="147" t="s">
        <v>143</v>
      </c>
      <c r="H117" s="148">
        <v>140</v>
      </c>
      <c r="I117" s="149"/>
      <c r="J117" s="149">
        <f>ROUND(I117*H117,2)</f>
        <v>0</v>
      </c>
      <c r="K117" s="146" t="s">
        <v>3</v>
      </c>
      <c r="L117" s="32"/>
      <c r="M117" s="150" t="s">
        <v>3</v>
      </c>
      <c r="N117" s="151" t="s">
        <v>42</v>
      </c>
      <c r="O117" s="152">
        <v>0</v>
      </c>
      <c r="P117" s="152">
        <f>O117*H117</f>
        <v>0</v>
      </c>
      <c r="Q117" s="152">
        <v>0</v>
      </c>
      <c r="R117" s="152">
        <f>Q117*H117</f>
        <v>0</v>
      </c>
      <c r="S117" s="152">
        <v>0</v>
      </c>
      <c r="T117" s="153">
        <f>S117*H117</f>
        <v>0</v>
      </c>
      <c r="AR117" s="18" t="s">
        <v>130</v>
      </c>
      <c r="AT117" s="18" t="s">
        <v>125</v>
      </c>
      <c r="AU117" s="18" t="s">
        <v>20</v>
      </c>
      <c r="AY117" s="18" t="s">
        <v>123</v>
      </c>
      <c r="BE117" s="154">
        <f>IF(N117="základní",J117,0)</f>
        <v>0</v>
      </c>
      <c r="BF117" s="154">
        <f>IF(N117="snížená",J117,0)</f>
        <v>0</v>
      </c>
      <c r="BG117" s="154">
        <f>IF(N117="zákl. přenesená",J117,0)</f>
        <v>0</v>
      </c>
      <c r="BH117" s="154">
        <f>IF(N117="sníž. přenesená",J117,0)</f>
        <v>0</v>
      </c>
      <c r="BI117" s="154">
        <f>IF(N117="nulová",J117,0)</f>
        <v>0</v>
      </c>
      <c r="BJ117" s="18" t="s">
        <v>20</v>
      </c>
      <c r="BK117" s="154">
        <f>ROUND(I117*H117,2)</f>
        <v>0</v>
      </c>
      <c r="BL117" s="18" t="s">
        <v>130</v>
      </c>
      <c r="BM117" s="18" t="s">
        <v>327</v>
      </c>
    </row>
    <row r="118" spans="2:47" s="1" customFormat="1" ht="22.5" customHeight="1">
      <c r="B118" s="32"/>
      <c r="D118" s="186" t="s">
        <v>132</v>
      </c>
      <c r="F118" s="202" t="s">
        <v>1183</v>
      </c>
      <c r="L118" s="32"/>
      <c r="M118" s="61"/>
      <c r="N118" s="33"/>
      <c r="O118" s="33"/>
      <c r="P118" s="33"/>
      <c r="Q118" s="33"/>
      <c r="R118" s="33"/>
      <c r="S118" s="33"/>
      <c r="T118" s="62"/>
      <c r="AT118" s="18" t="s">
        <v>132</v>
      </c>
      <c r="AU118" s="18" t="s">
        <v>20</v>
      </c>
    </row>
    <row r="119" spans="2:65" s="1" customFormat="1" ht="22.5" customHeight="1">
      <c r="B119" s="143"/>
      <c r="C119" s="144" t="s">
        <v>332</v>
      </c>
      <c r="D119" s="144" t="s">
        <v>125</v>
      </c>
      <c r="E119" s="145" t="s">
        <v>1184</v>
      </c>
      <c r="F119" s="146" t="s">
        <v>1185</v>
      </c>
      <c r="G119" s="147" t="s">
        <v>143</v>
      </c>
      <c r="H119" s="148">
        <v>72</v>
      </c>
      <c r="I119" s="149"/>
      <c r="J119" s="149">
        <f>ROUND(I119*H119,2)</f>
        <v>0</v>
      </c>
      <c r="K119" s="146" t="s">
        <v>3</v>
      </c>
      <c r="L119" s="32"/>
      <c r="M119" s="150" t="s">
        <v>3</v>
      </c>
      <c r="N119" s="151" t="s">
        <v>42</v>
      </c>
      <c r="O119" s="152">
        <v>0</v>
      </c>
      <c r="P119" s="152">
        <f>O119*H119</f>
        <v>0</v>
      </c>
      <c r="Q119" s="152">
        <v>0</v>
      </c>
      <c r="R119" s="152">
        <f>Q119*H119</f>
        <v>0</v>
      </c>
      <c r="S119" s="152">
        <v>0</v>
      </c>
      <c r="T119" s="153">
        <f>S119*H119</f>
        <v>0</v>
      </c>
      <c r="AR119" s="18" t="s">
        <v>130</v>
      </c>
      <c r="AT119" s="18" t="s">
        <v>125</v>
      </c>
      <c r="AU119" s="18" t="s">
        <v>20</v>
      </c>
      <c r="AY119" s="18" t="s">
        <v>123</v>
      </c>
      <c r="BE119" s="154">
        <f>IF(N119="základní",J119,0)</f>
        <v>0</v>
      </c>
      <c r="BF119" s="154">
        <f>IF(N119="snížená",J119,0)</f>
        <v>0</v>
      </c>
      <c r="BG119" s="154">
        <f>IF(N119="zákl. přenesená",J119,0)</f>
        <v>0</v>
      </c>
      <c r="BH119" s="154">
        <f>IF(N119="sníž. přenesená",J119,0)</f>
        <v>0</v>
      </c>
      <c r="BI119" s="154">
        <f>IF(N119="nulová",J119,0)</f>
        <v>0</v>
      </c>
      <c r="BJ119" s="18" t="s">
        <v>20</v>
      </c>
      <c r="BK119" s="154">
        <f>ROUND(I119*H119,2)</f>
        <v>0</v>
      </c>
      <c r="BL119" s="18" t="s">
        <v>130</v>
      </c>
      <c r="BM119" s="18" t="s">
        <v>332</v>
      </c>
    </row>
    <row r="120" spans="2:47" s="1" customFormat="1" ht="22.5" customHeight="1">
      <c r="B120" s="32"/>
      <c r="D120" s="186" t="s">
        <v>132</v>
      </c>
      <c r="F120" s="202" t="s">
        <v>1185</v>
      </c>
      <c r="L120" s="32"/>
      <c r="M120" s="61"/>
      <c r="N120" s="33"/>
      <c r="O120" s="33"/>
      <c r="P120" s="33"/>
      <c r="Q120" s="33"/>
      <c r="R120" s="33"/>
      <c r="S120" s="33"/>
      <c r="T120" s="62"/>
      <c r="AT120" s="18" t="s">
        <v>132</v>
      </c>
      <c r="AU120" s="18" t="s">
        <v>20</v>
      </c>
    </row>
    <row r="121" spans="2:65" s="1" customFormat="1" ht="22.5" customHeight="1">
      <c r="B121" s="143"/>
      <c r="C121" s="144" t="s">
        <v>8</v>
      </c>
      <c r="D121" s="144" t="s">
        <v>125</v>
      </c>
      <c r="E121" s="145" t="s">
        <v>1186</v>
      </c>
      <c r="F121" s="146" t="s">
        <v>1187</v>
      </c>
      <c r="G121" s="147" t="s">
        <v>143</v>
      </c>
      <c r="H121" s="148">
        <v>20</v>
      </c>
      <c r="I121" s="149"/>
      <c r="J121" s="149">
        <f>ROUND(I121*H121,2)</f>
        <v>0</v>
      </c>
      <c r="K121" s="146" t="s">
        <v>3</v>
      </c>
      <c r="L121" s="32"/>
      <c r="M121" s="150" t="s">
        <v>3</v>
      </c>
      <c r="N121" s="151" t="s">
        <v>42</v>
      </c>
      <c r="O121" s="152">
        <v>0</v>
      </c>
      <c r="P121" s="152">
        <f>O121*H121</f>
        <v>0</v>
      </c>
      <c r="Q121" s="152">
        <v>0</v>
      </c>
      <c r="R121" s="152">
        <f>Q121*H121</f>
        <v>0</v>
      </c>
      <c r="S121" s="152">
        <v>0</v>
      </c>
      <c r="T121" s="153">
        <f>S121*H121</f>
        <v>0</v>
      </c>
      <c r="AR121" s="18" t="s">
        <v>130</v>
      </c>
      <c r="AT121" s="18" t="s">
        <v>125</v>
      </c>
      <c r="AU121" s="18" t="s">
        <v>20</v>
      </c>
      <c r="AY121" s="18" t="s">
        <v>123</v>
      </c>
      <c r="BE121" s="154">
        <f>IF(N121="základní",J121,0)</f>
        <v>0</v>
      </c>
      <c r="BF121" s="154">
        <f>IF(N121="snížená",J121,0)</f>
        <v>0</v>
      </c>
      <c r="BG121" s="154">
        <f>IF(N121="zákl. přenesená",J121,0)</f>
        <v>0</v>
      </c>
      <c r="BH121" s="154">
        <f>IF(N121="sníž. přenesená",J121,0)</f>
        <v>0</v>
      </c>
      <c r="BI121" s="154">
        <f>IF(N121="nulová",J121,0)</f>
        <v>0</v>
      </c>
      <c r="BJ121" s="18" t="s">
        <v>20</v>
      </c>
      <c r="BK121" s="154">
        <f>ROUND(I121*H121,2)</f>
        <v>0</v>
      </c>
      <c r="BL121" s="18" t="s">
        <v>130</v>
      </c>
      <c r="BM121" s="18" t="s">
        <v>8</v>
      </c>
    </row>
    <row r="122" spans="2:47" s="1" customFormat="1" ht="22.5" customHeight="1">
      <c r="B122" s="32"/>
      <c r="D122" s="186" t="s">
        <v>132</v>
      </c>
      <c r="F122" s="202" t="s">
        <v>1187</v>
      </c>
      <c r="L122" s="32"/>
      <c r="M122" s="61"/>
      <c r="N122" s="33"/>
      <c r="O122" s="33"/>
      <c r="P122" s="33"/>
      <c r="Q122" s="33"/>
      <c r="R122" s="33"/>
      <c r="S122" s="33"/>
      <c r="T122" s="62"/>
      <c r="AT122" s="18" t="s">
        <v>132</v>
      </c>
      <c r="AU122" s="18" t="s">
        <v>20</v>
      </c>
    </row>
    <row r="123" spans="2:65" s="1" customFormat="1" ht="22.5" customHeight="1">
      <c r="B123" s="143"/>
      <c r="C123" s="144" t="s">
        <v>345</v>
      </c>
      <c r="D123" s="144" t="s">
        <v>125</v>
      </c>
      <c r="E123" s="145" t="s">
        <v>1188</v>
      </c>
      <c r="F123" s="146" t="s">
        <v>1189</v>
      </c>
      <c r="G123" s="147" t="s">
        <v>143</v>
      </c>
      <c r="H123" s="148">
        <v>11</v>
      </c>
      <c r="I123" s="149"/>
      <c r="J123" s="149">
        <f>ROUND(I123*H123,2)</f>
        <v>0</v>
      </c>
      <c r="K123" s="146" t="s">
        <v>3</v>
      </c>
      <c r="L123" s="32"/>
      <c r="M123" s="150" t="s">
        <v>3</v>
      </c>
      <c r="N123" s="151" t="s">
        <v>42</v>
      </c>
      <c r="O123" s="152">
        <v>0</v>
      </c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AR123" s="18" t="s">
        <v>130</v>
      </c>
      <c r="AT123" s="18" t="s">
        <v>125</v>
      </c>
      <c r="AU123" s="18" t="s">
        <v>20</v>
      </c>
      <c r="AY123" s="18" t="s">
        <v>123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8" t="s">
        <v>20</v>
      </c>
      <c r="BK123" s="154">
        <f>ROUND(I123*H123,2)</f>
        <v>0</v>
      </c>
      <c r="BL123" s="18" t="s">
        <v>130</v>
      </c>
      <c r="BM123" s="18" t="s">
        <v>345</v>
      </c>
    </row>
    <row r="124" spans="2:47" s="1" customFormat="1" ht="22.5" customHeight="1">
      <c r="B124" s="32"/>
      <c r="D124" s="186" t="s">
        <v>132</v>
      </c>
      <c r="F124" s="202" t="s">
        <v>1189</v>
      </c>
      <c r="L124" s="32"/>
      <c r="M124" s="61"/>
      <c r="N124" s="33"/>
      <c r="O124" s="33"/>
      <c r="P124" s="33"/>
      <c r="Q124" s="33"/>
      <c r="R124" s="33"/>
      <c r="S124" s="33"/>
      <c r="T124" s="62"/>
      <c r="AT124" s="18" t="s">
        <v>132</v>
      </c>
      <c r="AU124" s="18" t="s">
        <v>20</v>
      </c>
    </row>
    <row r="125" spans="2:65" s="1" customFormat="1" ht="22.5" customHeight="1">
      <c r="B125" s="143"/>
      <c r="C125" s="144" t="s">
        <v>353</v>
      </c>
      <c r="D125" s="144" t="s">
        <v>125</v>
      </c>
      <c r="E125" s="145" t="s">
        <v>1190</v>
      </c>
      <c r="F125" s="146" t="s">
        <v>1191</v>
      </c>
      <c r="G125" s="147" t="s">
        <v>143</v>
      </c>
      <c r="H125" s="148">
        <v>10</v>
      </c>
      <c r="I125" s="149"/>
      <c r="J125" s="149">
        <f>ROUND(I125*H125,2)</f>
        <v>0</v>
      </c>
      <c r="K125" s="146" t="s">
        <v>3</v>
      </c>
      <c r="L125" s="32"/>
      <c r="M125" s="150" t="s">
        <v>3</v>
      </c>
      <c r="N125" s="151" t="s">
        <v>42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AR125" s="18" t="s">
        <v>130</v>
      </c>
      <c r="AT125" s="18" t="s">
        <v>125</v>
      </c>
      <c r="AU125" s="18" t="s">
        <v>20</v>
      </c>
      <c r="AY125" s="18" t="s">
        <v>123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8" t="s">
        <v>20</v>
      </c>
      <c r="BK125" s="154">
        <f>ROUND(I125*H125,2)</f>
        <v>0</v>
      </c>
      <c r="BL125" s="18" t="s">
        <v>130</v>
      </c>
      <c r="BM125" s="18" t="s">
        <v>353</v>
      </c>
    </row>
    <row r="126" spans="2:47" s="1" customFormat="1" ht="22.5" customHeight="1">
      <c r="B126" s="32"/>
      <c r="D126" s="186" t="s">
        <v>132</v>
      </c>
      <c r="F126" s="202" t="s">
        <v>1191</v>
      </c>
      <c r="L126" s="32"/>
      <c r="M126" s="61"/>
      <c r="N126" s="33"/>
      <c r="O126" s="33"/>
      <c r="P126" s="33"/>
      <c r="Q126" s="33"/>
      <c r="R126" s="33"/>
      <c r="S126" s="33"/>
      <c r="T126" s="62"/>
      <c r="AT126" s="18" t="s">
        <v>132</v>
      </c>
      <c r="AU126" s="18" t="s">
        <v>20</v>
      </c>
    </row>
    <row r="127" spans="2:65" s="1" customFormat="1" ht="22.5" customHeight="1">
      <c r="B127" s="143"/>
      <c r="C127" s="144" t="s">
        <v>363</v>
      </c>
      <c r="D127" s="144" t="s">
        <v>125</v>
      </c>
      <c r="E127" s="145" t="s">
        <v>1192</v>
      </c>
      <c r="F127" s="146" t="s">
        <v>1193</v>
      </c>
      <c r="G127" s="147" t="s">
        <v>143</v>
      </c>
      <c r="H127" s="148">
        <v>8</v>
      </c>
      <c r="I127" s="149"/>
      <c r="J127" s="149">
        <f>ROUND(I127*H127,2)</f>
        <v>0</v>
      </c>
      <c r="K127" s="146" t="s">
        <v>3</v>
      </c>
      <c r="L127" s="32"/>
      <c r="M127" s="150" t="s">
        <v>3</v>
      </c>
      <c r="N127" s="151" t="s">
        <v>42</v>
      </c>
      <c r="O127" s="152">
        <v>0</v>
      </c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AR127" s="18" t="s">
        <v>130</v>
      </c>
      <c r="AT127" s="18" t="s">
        <v>125</v>
      </c>
      <c r="AU127" s="18" t="s">
        <v>20</v>
      </c>
      <c r="AY127" s="18" t="s">
        <v>123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8" t="s">
        <v>20</v>
      </c>
      <c r="BK127" s="154">
        <f>ROUND(I127*H127,2)</f>
        <v>0</v>
      </c>
      <c r="BL127" s="18" t="s">
        <v>130</v>
      </c>
      <c r="BM127" s="18" t="s">
        <v>363</v>
      </c>
    </row>
    <row r="128" spans="2:47" s="1" customFormat="1" ht="22.5" customHeight="1">
      <c r="B128" s="32"/>
      <c r="D128" s="186" t="s">
        <v>132</v>
      </c>
      <c r="F128" s="202" t="s">
        <v>1193</v>
      </c>
      <c r="L128" s="32"/>
      <c r="M128" s="61"/>
      <c r="N128" s="33"/>
      <c r="O128" s="33"/>
      <c r="P128" s="33"/>
      <c r="Q128" s="33"/>
      <c r="R128" s="33"/>
      <c r="S128" s="33"/>
      <c r="T128" s="62"/>
      <c r="AT128" s="18" t="s">
        <v>132</v>
      </c>
      <c r="AU128" s="18" t="s">
        <v>20</v>
      </c>
    </row>
    <row r="129" spans="2:65" s="1" customFormat="1" ht="22.5" customHeight="1">
      <c r="B129" s="143"/>
      <c r="C129" s="144" t="s">
        <v>370</v>
      </c>
      <c r="D129" s="144" t="s">
        <v>125</v>
      </c>
      <c r="E129" s="145" t="s">
        <v>1194</v>
      </c>
      <c r="F129" s="146" t="s">
        <v>1195</v>
      </c>
      <c r="G129" s="147" t="s">
        <v>143</v>
      </c>
      <c r="H129" s="148">
        <v>9</v>
      </c>
      <c r="I129" s="149"/>
      <c r="J129" s="149">
        <f>ROUND(I129*H129,2)</f>
        <v>0</v>
      </c>
      <c r="K129" s="146" t="s">
        <v>3</v>
      </c>
      <c r="L129" s="32"/>
      <c r="M129" s="150" t="s">
        <v>3</v>
      </c>
      <c r="N129" s="151" t="s">
        <v>42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AR129" s="18" t="s">
        <v>130</v>
      </c>
      <c r="AT129" s="18" t="s">
        <v>125</v>
      </c>
      <c r="AU129" s="18" t="s">
        <v>20</v>
      </c>
      <c r="AY129" s="18" t="s">
        <v>123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8" t="s">
        <v>20</v>
      </c>
      <c r="BK129" s="154">
        <f>ROUND(I129*H129,2)</f>
        <v>0</v>
      </c>
      <c r="BL129" s="18" t="s">
        <v>130</v>
      </c>
      <c r="BM129" s="18" t="s">
        <v>370</v>
      </c>
    </row>
    <row r="130" spans="2:47" s="1" customFormat="1" ht="22.5" customHeight="1">
      <c r="B130" s="32"/>
      <c r="D130" s="186" t="s">
        <v>132</v>
      </c>
      <c r="F130" s="202" t="s">
        <v>1195</v>
      </c>
      <c r="L130" s="32"/>
      <c r="M130" s="61"/>
      <c r="N130" s="33"/>
      <c r="O130" s="33"/>
      <c r="P130" s="33"/>
      <c r="Q130" s="33"/>
      <c r="R130" s="33"/>
      <c r="S130" s="33"/>
      <c r="T130" s="62"/>
      <c r="AT130" s="18" t="s">
        <v>132</v>
      </c>
      <c r="AU130" s="18" t="s">
        <v>20</v>
      </c>
    </row>
    <row r="131" spans="2:65" s="1" customFormat="1" ht="22.5" customHeight="1">
      <c r="B131" s="143"/>
      <c r="C131" s="144" t="s">
        <v>391</v>
      </c>
      <c r="D131" s="144" t="s">
        <v>125</v>
      </c>
      <c r="E131" s="145" t="s">
        <v>1196</v>
      </c>
      <c r="F131" s="146" t="s">
        <v>1197</v>
      </c>
      <c r="G131" s="147" t="s">
        <v>143</v>
      </c>
      <c r="H131" s="148">
        <v>8</v>
      </c>
      <c r="I131" s="149"/>
      <c r="J131" s="149">
        <f>ROUND(I131*H131,2)</f>
        <v>0</v>
      </c>
      <c r="K131" s="146" t="s">
        <v>3</v>
      </c>
      <c r="L131" s="32"/>
      <c r="M131" s="150" t="s">
        <v>3</v>
      </c>
      <c r="N131" s="151" t="s">
        <v>42</v>
      </c>
      <c r="O131" s="152">
        <v>0</v>
      </c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AR131" s="18" t="s">
        <v>130</v>
      </c>
      <c r="AT131" s="18" t="s">
        <v>125</v>
      </c>
      <c r="AU131" s="18" t="s">
        <v>20</v>
      </c>
      <c r="AY131" s="18" t="s">
        <v>123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8" t="s">
        <v>20</v>
      </c>
      <c r="BK131" s="154">
        <f>ROUND(I131*H131,2)</f>
        <v>0</v>
      </c>
      <c r="BL131" s="18" t="s">
        <v>130</v>
      </c>
      <c r="BM131" s="18" t="s">
        <v>391</v>
      </c>
    </row>
    <row r="132" spans="2:47" s="1" customFormat="1" ht="22.5" customHeight="1">
      <c r="B132" s="32"/>
      <c r="D132" s="186" t="s">
        <v>132</v>
      </c>
      <c r="F132" s="202" t="s">
        <v>1197</v>
      </c>
      <c r="L132" s="32"/>
      <c r="M132" s="61"/>
      <c r="N132" s="33"/>
      <c r="O132" s="33"/>
      <c r="P132" s="33"/>
      <c r="Q132" s="33"/>
      <c r="R132" s="33"/>
      <c r="S132" s="33"/>
      <c r="T132" s="62"/>
      <c r="AT132" s="18" t="s">
        <v>132</v>
      </c>
      <c r="AU132" s="18" t="s">
        <v>20</v>
      </c>
    </row>
    <row r="133" spans="2:65" s="1" customFormat="1" ht="22.5" customHeight="1">
      <c r="B133" s="143"/>
      <c r="C133" s="144" t="s">
        <v>398</v>
      </c>
      <c r="D133" s="144" t="s">
        <v>125</v>
      </c>
      <c r="E133" s="145" t="s">
        <v>1198</v>
      </c>
      <c r="F133" s="146" t="s">
        <v>1199</v>
      </c>
      <c r="G133" s="147" t="s">
        <v>143</v>
      </c>
      <c r="H133" s="148">
        <v>1</v>
      </c>
      <c r="I133" s="149"/>
      <c r="J133" s="149">
        <f>ROUND(I133*H133,2)</f>
        <v>0</v>
      </c>
      <c r="K133" s="146" t="s">
        <v>3</v>
      </c>
      <c r="L133" s="32"/>
      <c r="M133" s="150" t="s">
        <v>3</v>
      </c>
      <c r="N133" s="151" t="s">
        <v>42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AR133" s="18" t="s">
        <v>130</v>
      </c>
      <c r="AT133" s="18" t="s">
        <v>125</v>
      </c>
      <c r="AU133" s="18" t="s">
        <v>20</v>
      </c>
      <c r="AY133" s="18" t="s">
        <v>123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8" t="s">
        <v>20</v>
      </c>
      <c r="BK133" s="154">
        <f>ROUND(I133*H133,2)</f>
        <v>0</v>
      </c>
      <c r="BL133" s="18" t="s">
        <v>130</v>
      </c>
      <c r="BM133" s="18" t="s">
        <v>398</v>
      </c>
    </row>
    <row r="134" spans="2:47" s="1" customFormat="1" ht="22.5" customHeight="1">
      <c r="B134" s="32"/>
      <c r="D134" s="186" t="s">
        <v>132</v>
      </c>
      <c r="F134" s="202" t="s">
        <v>1199</v>
      </c>
      <c r="L134" s="32"/>
      <c r="M134" s="61"/>
      <c r="N134" s="33"/>
      <c r="O134" s="33"/>
      <c r="P134" s="33"/>
      <c r="Q134" s="33"/>
      <c r="R134" s="33"/>
      <c r="S134" s="33"/>
      <c r="T134" s="62"/>
      <c r="AT134" s="18" t="s">
        <v>132</v>
      </c>
      <c r="AU134" s="18" t="s">
        <v>20</v>
      </c>
    </row>
    <row r="135" spans="2:65" s="1" customFormat="1" ht="22.5" customHeight="1">
      <c r="B135" s="143"/>
      <c r="C135" s="144" t="s">
        <v>418</v>
      </c>
      <c r="D135" s="144" t="s">
        <v>125</v>
      </c>
      <c r="E135" s="145" t="s">
        <v>1200</v>
      </c>
      <c r="F135" s="146" t="s">
        <v>1201</v>
      </c>
      <c r="G135" s="147" t="s">
        <v>143</v>
      </c>
      <c r="H135" s="148">
        <v>1</v>
      </c>
      <c r="I135" s="149"/>
      <c r="J135" s="149">
        <f>ROUND(I135*H135,2)</f>
        <v>0</v>
      </c>
      <c r="K135" s="146" t="s">
        <v>3</v>
      </c>
      <c r="L135" s="32"/>
      <c r="M135" s="150" t="s">
        <v>3</v>
      </c>
      <c r="N135" s="151" t="s">
        <v>42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AR135" s="18" t="s">
        <v>130</v>
      </c>
      <c r="AT135" s="18" t="s">
        <v>125</v>
      </c>
      <c r="AU135" s="18" t="s">
        <v>20</v>
      </c>
      <c r="AY135" s="18" t="s">
        <v>123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8" t="s">
        <v>20</v>
      </c>
      <c r="BK135" s="154">
        <f>ROUND(I135*H135,2)</f>
        <v>0</v>
      </c>
      <c r="BL135" s="18" t="s">
        <v>130</v>
      </c>
      <c r="BM135" s="18" t="s">
        <v>418</v>
      </c>
    </row>
    <row r="136" spans="2:47" s="1" customFormat="1" ht="22.5" customHeight="1">
      <c r="B136" s="32"/>
      <c r="D136" s="186" t="s">
        <v>132</v>
      </c>
      <c r="F136" s="202" t="s">
        <v>1201</v>
      </c>
      <c r="L136" s="32"/>
      <c r="M136" s="61"/>
      <c r="N136" s="33"/>
      <c r="O136" s="33"/>
      <c r="P136" s="33"/>
      <c r="Q136" s="33"/>
      <c r="R136" s="33"/>
      <c r="S136" s="33"/>
      <c r="T136" s="62"/>
      <c r="AT136" s="18" t="s">
        <v>132</v>
      </c>
      <c r="AU136" s="18" t="s">
        <v>20</v>
      </c>
    </row>
    <row r="137" spans="2:65" s="1" customFormat="1" ht="22.5" customHeight="1">
      <c r="B137" s="143"/>
      <c r="C137" s="190" t="s">
        <v>425</v>
      </c>
      <c r="D137" s="190" t="s">
        <v>220</v>
      </c>
      <c r="E137" s="191" t="s">
        <v>1202</v>
      </c>
      <c r="F137" s="192" t="s">
        <v>1203</v>
      </c>
      <c r="G137" s="193" t="s">
        <v>143</v>
      </c>
      <c r="H137" s="194">
        <v>72</v>
      </c>
      <c r="I137" s="195"/>
      <c r="J137" s="195">
        <f>ROUND(I137*H137,2)</f>
        <v>0</v>
      </c>
      <c r="K137" s="192" t="s">
        <v>3</v>
      </c>
      <c r="L137" s="196"/>
      <c r="M137" s="197" t="s">
        <v>3</v>
      </c>
      <c r="N137" s="198" t="s">
        <v>42</v>
      </c>
      <c r="O137" s="152">
        <v>0</v>
      </c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AR137" s="18" t="s">
        <v>219</v>
      </c>
      <c r="AT137" s="18" t="s">
        <v>220</v>
      </c>
      <c r="AU137" s="18" t="s">
        <v>20</v>
      </c>
      <c r="AY137" s="18" t="s">
        <v>123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8" t="s">
        <v>20</v>
      </c>
      <c r="BK137" s="154">
        <f>ROUND(I137*H137,2)</f>
        <v>0</v>
      </c>
      <c r="BL137" s="18" t="s">
        <v>130</v>
      </c>
      <c r="BM137" s="18" t="s">
        <v>425</v>
      </c>
    </row>
    <row r="138" spans="2:47" s="1" customFormat="1" ht="22.5" customHeight="1">
      <c r="B138" s="32"/>
      <c r="D138" s="186" t="s">
        <v>132</v>
      </c>
      <c r="F138" s="202" t="s">
        <v>1203</v>
      </c>
      <c r="L138" s="32"/>
      <c r="M138" s="61"/>
      <c r="N138" s="33"/>
      <c r="O138" s="33"/>
      <c r="P138" s="33"/>
      <c r="Q138" s="33"/>
      <c r="R138" s="33"/>
      <c r="S138" s="33"/>
      <c r="T138" s="62"/>
      <c r="AT138" s="18" t="s">
        <v>132</v>
      </c>
      <c r="AU138" s="18" t="s">
        <v>20</v>
      </c>
    </row>
    <row r="139" spans="2:65" s="1" customFormat="1" ht="22.5" customHeight="1">
      <c r="B139" s="143"/>
      <c r="C139" s="190" t="s">
        <v>432</v>
      </c>
      <c r="D139" s="190" t="s">
        <v>220</v>
      </c>
      <c r="E139" s="191" t="s">
        <v>1204</v>
      </c>
      <c r="F139" s="192" t="s">
        <v>1205</v>
      </c>
      <c r="G139" s="193" t="s">
        <v>143</v>
      </c>
      <c r="H139" s="194">
        <v>20</v>
      </c>
      <c r="I139" s="195"/>
      <c r="J139" s="195">
        <f>ROUND(I139*H139,2)</f>
        <v>0</v>
      </c>
      <c r="K139" s="192" t="s">
        <v>3</v>
      </c>
      <c r="L139" s="196"/>
      <c r="M139" s="197" t="s">
        <v>3</v>
      </c>
      <c r="N139" s="198" t="s">
        <v>42</v>
      </c>
      <c r="O139" s="152">
        <v>0</v>
      </c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AR139" s="18" t="s">
        <v>219</v>
      </c>
      <c r="AT139" s="18" t="s">
        <v>220</v>
      </c>
      <c r="AU139" s="18" t="s">
        <v>20</v>
      </c>
      <c r="AY139" s="18" t="s">
        <v>123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8" t="s">
        <v>20</v>
      </c>
      <c r="BK139" s="154">
        <f>ROUND(I139*H139,2)</f>
        <v>0</v>
      </c>
      <c r="BL139" s="18" t="s">
        <v>130</v>
      </c>
      <c r="BM139" s="18" t="s">
        <v>432</v>
      </c>
    </row>
    <row r="140" spans="2:47" s="1" customFormat="1" ht="22.5" customHeight="1">
      <c r="B140" s="32"/>
      <c r="D140" s="186" t="s">
        <v>132</v>
      </c>
      <c r="F140" s="202" t="s">
        <v>1205</v>
      </c>
      <c r="L140" s="32"/>
      <c r="M140" s="61"/>
      <c r="N140" s="33"/>
      <c r="O140" s="33"/>
      <c r="P140" s="33"/>
      <c r="Q140" s="33"/>
      <c r="R140" s="33"/>
      <c r="S140" s="33"/>
      <c r="T140" s="62"/>
      <c r="AT140" s="18" t="s">
        <v>132</v>
      </c>
      <c r="AU140" s="18" t="s">
        <v>20</v>
      </c>
    </row>
    <row r="141" spans="2:65" s="1" customFormat="1" ht="22.5" customHeight="1">
      <c r="B141" s="143"/>
      <c r="C141" s="190" t="s">
        <v>440</v>
      </c>
      <c r="D141" s="190" t="s">
        <v>220</v>
      </c>
      <c r="E141" s="191" t="s">
        <v>1206</v>
      </c>
      <c r="F141" s="192" t="s">
        <v>1207</v>
      </c>
      <c r="G141" s="193" t="s">
        <v>143</v>
      </c>
      <c r="H141" s="194">
        <v>11</v>
      </c>
      <c r="I141" s="195"/>
      <c r="J141" s="195">
        <f>ROUND(I141*H141,2)</f>
        <v>0</v>
      </c>
      <c r="K141" s="192" t="s">
        <v>3</v>
      </c>
      <c r="L141" s="196"/>
      <c r="M141" s="197" t="s">
        <v>3</v>
      </c>
      <c r="N141" s="198" t="s">
        <v>42</v>
      </c>
      <c r="O141" s="152">
        <v>0</v>
      </c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AR141" s="18" t="s">
        <v>219</v>
      </c>
      <c r="AT141" s="18" t="s">
        <v>220</v>
      </c>
      <c r="AU141" s="18" t="s">
        <v>20</v>
      </c>
      <c r="AY141" s="18" t="s">
        <v>123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8" t="s">
        <v>20</v>
      </c>
      <c r="BK141" s="154">
        <f>ROUND(I141*H141,2)</f>
        <v>0</v>
      </c>
      <c r="BL141" s="18" t="s">
        <v>130</v>
      </c>
      <c r="BM141" s="18" t="s">
        <v>440</v>
      </c>
    </row>
    <row r="142" spans="2:47" s="1" customFormat="1" ht="22.5" customHeight="1">
      <c r="B142" s="32"/>
      <c r="D142" s="186" t="s">
        <v>132</v>
      </c>
      <c r="F142" s="202" t="s">
        <v>1207</v>
      </c>
      <c r="L142" s="32"/>
      <c r="M142" s="61"/>
      <c r="N142" s="33"/>
      <c r="O142" s="33"/>
      <c r="P142" s="33"/>
      <c r="Q142" s="33"/>
      <c r="R142" s="33"/>
      <c r="S142" s="33"/>
      <c r="T142" s="62"/>
      <c r="AT142" s="18" t="s">
        <v>132</v>
      </c>
      <c r="AU142" s="18" t="s">
        <v>20</v>
      </c>
    </row>
    <row r="143" spans="2:65" s="1" customFormat="1" ht="22.5" customHeight="1">
      <c r="B143" s="143"/>
      <c r="C143" s="190" t="s">
        <v>445</v>
      </c>
      <c r="D143" s="190" t="s">
        <v>220</v>
      </c>
      <c r="E143" s="191" t="s">
        <v>1208</v>
      </c>
      <c r="F143" s="192" t="s">
        <v>1209</v>
      </c>
      <c r="G143" s="193" t="s">
        <v>143</v>
      </c>
      <c r="H143" s="194">
        <v>10</v>
      </c>
      <c r="I143" s="195"/>
      <c r="J143" s="195">
        <f>ROUND(I143*H143,2)</f>
        <v>0</v>
      </c>
      <c r="K143" s="192" t="s">
        <v>3</v>
      </c>
      <c r="L143" s="196"/>
      <c r="M143" s="197" t="s">
        <v>3</v>
      </c>
      <c r="N143" s="198" t="s">
        <v>42</v>
      </c>
      <c r="O143" s="152">
        <v>0</v>
      </c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AR143" s="18" t="s">
        <v>219</v>
      </c>
      <c r="AT143" s="18" t="s">
        <v>220</v>
      </c>
      <c r="AU143" s="18" t="s">
        <v>20</v>
      </c>
      <c r="AY143" s="18" t="s">
        <v>123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8" t="s">
        <v>20</v>
      </c>
      <c r="BK143" s="154">
        <f>ROUND(I143*H143,2)</f>
        <v>0</v>
      </c>
      <c r="BL143" s="18" t="s">
        <v>130</v>
      </c>
      <c r="BM143" s="18" t="s">
        <v>445</v>
      </c>
    </row>
    <row r="144" spans="2:47" s="1" customFormat="1" ht="22.5" customHeight="1">
      <c r="B144" s="32"/>
      <c r="D144" s="186" t="s">
        <v>132</v>
      </c>
      <c r="F144" s="202" t="s">
        <v>1209</v>
      </c>
      <c r="L144" s="32"/>
      <c r="M144" s="61"/>
      <c r="N144" s="33"/>
      <c r="O144" s="33"/>
      <c r="P144" s="33"/>
      <c r="Q144" s="33"/>
      <c r="R144" s="33"/>
      <c r="S144" s="33"/>
      <c r="T144" s="62"/>
      <c r="AT144" s="18" t="s">
        <v>132</v>
      </c>
      <c r="AU144" s="18" t="s">
        <v>20</v>
      </c>
    </row>
    <row r="145" spans="2:65" s="1" customFormat="1" ht="22.5" customHeight="1">
      <c r="B145" s="143"/>
      <c r="C145" s="190" t="s">
        <v>451</v>
      </c>
      <c r="D145" s="190" t="s">
        <v>220</v>
      </c>
      <c r="E145" s="191" t="s">
        <v>1210</v>
      </c>
      <c r="F145" s="192" t="s">
        <v>1211</v>
      </c>
      <c r="G145" s="193" t="s">
        <v>143</v>
      </c>
      <c r="H145" s="194">
        <v>8</v>
      </c>
      <c r="I145" s="195"/>
      <c r="J145" s="195">
        <f>ROUND(I145*H145,2)</f>
        <v>0</v>
      </c>
      <c r="K145" s="192" t="s">
        <v>3</v>
      </c>
      <c r="L145" s="196"/>
      <c r="M145" s="197" t="s">
        <v>3</v>
      </c>
      <c r="N145" s="198" t="s">
        <v>42</v>
      </c>
      <c r="O145" s="152">
        <v>0</v>
      </c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AR145" s="18" t="s">
        <v>219</v>
      </c>
      <c r="AT145" s="18" t="s">
        <v>220</v>
      </c>
      <c r="AU145" s="18" t="s">
        <v>20</v>
      </c>
      <c r="AY145" s="18" t="s">
        <v>123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8" t="s">
        <v>20</v>
      </c>
      <c r="BK145" s="154">
        <f>ROUND(I145*H145,2)</f>
        <v>0</v>
      </c>
      <c r="BL145" s="18" t="s">
        <v>130</v>
      </c>
      <c r="BM145" s="18" t="s">
        <v>451</v>
      </c>
    </row>
    <row r="146" spans="2:47" s="1" customFormat="1" ht="22.5" customHeight="1">
      <c r="B146" s="32"/>
      <c r="D146" s="186" t="s">
        <v>132</v>
      </c>
      <c r="F146" s="202" t="s">
        <v>1211</v>
      </c>
      <c r="L146" s="32"/>
      <c r="M146" s="61"/>
      <c r="N146" s="33"/>
      <c r="O146" s="33"/>
      <c r="P146" s="33"/>
      <c r="Q146" s="33"/>
      <c r="R146" s="33"/>
      <c r="S146" s="33"/>
      <c r="T146" s="62"/>
      <c r="AT146" s="18" t="s">
        <v>132</v>
      </c>
      <c r="AU146" s="18" t="s">
        <v>20</v>
      </c>
    </row>
    <row r="147" spans="2:65" s="1" customFormat="1" ht="22.5" customHeight="1">
      <c r="B147" s="143"/>
      <c r="C147" s="190" t="s">
        <v>457</v>
      </c>
      <c r="D147" s="190" t="s">
        <v>220</v>
      </c>
      <c r="E147" s="191" t="s">
        <v>1212</v>
      </c>
      <c r="F147" s="192" t="s">
        <v>1213</v>
      </c>
      <c r="G147" s="193" t="s">
        <v>143</v>
      </c>
      <c r="H147" s="194">
        <v>9</v>
      </c>
      <c r="I147" s="195"/>
      <c r="J147" s="195">
        <f>ROUND(I147*H147,2)</f>
        <v>0</v>
      </c>
      <c r="K147" s="192" t="s">
        <v>3</v>
      </c>
      <c r="L147" s="196"/>
      <c r="M147" s="197" t="s">
        <v>3</v>
      </c>
      <c r="N147" s="198" t="s">
        <v>42</v>
      </c>
      <c r="O147" s="152">
        <v>0</v>
      </c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AR147" s="18" t="s">
        <v>219</v>
      </c>
      <c r="AT147" s="18" t="s">
        <v>220</v>
      </c>
      <c r="AU147" s="18" t="s">
        <v>20</v>
      </c>
      <c r="AY147" s="18" t="s">
        <v>123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8" t="s">
        <v>20</v>
      </c>
      <c r="BK147" s="154">
        <f>ROUND(I147*H147,2)</f>
        <v>0</v>
      </c>
      <c r="BL147" s="18" t="s">
        <v>130</v>
      </c>
      <c r="BM147" s="18" t="s">
        <v>457</v>
      </c>
    </row>
    <row r="148" spans="2:47" s="1" customFormat="1" ht="22.5" customHeight="1">
      <c r="B148" s="32"/>
      <c r="D148" s="186" t="s">
        <v>132</v>
      </c>
      <c r="F148" s="202" t="s">
        <v>1213</v>
      </c>
      <c r="L148" s="32"/>
      <c r="M148" s="61"/>
      <c r="N148" s="33"/>
      <c r="O148" s="33"/>
      <c r="P148" s="33"/>
      <c r="Q148" s="33"/>
      <c r="R148" s="33"/>
      <c r="S148" s="33"/>
      <c r="T148" s="62"/>
      <c r="AT148" s="18" t="s">
        <v>132</v>
      </c>
      <c r="AU148" s="18" t="s">
        <v>20</v>
      </c>
    </row>
    <row r="149" spans="2:65" s="1" customFormat="1" ht="22.5" customHeight="1">
      <c r="B149" s="143"/>
      <c r="C149" s="190" t="s">
        <v>463</v>
      </c>
      <c r="D149" s="190" t="s">
        <v>220</v>
      </c>
      <c r="E149" s="191" t="s">
        <v>1214</v>
      </c>
      <c r="F149" s="192" t="s">
        <v>1215</v>
      </c>
      <c r="G149" s="193" t="s">
        <v>143</v>
      </c>
      <c r="H149" s="194">
        <v>8</v>
      </c>
      <c r="I149" s="195"/>
      <c r="J149" s="195">
        <f>ROUND(I149*H149,2)</f>
        <v>0</v>
      </c>
      <c r="K149" s="192" t="s">
        <v>3</v>
      </c>
      <c r="L149" s="196"/>
      <c r="M149" s="197" t="s">
        <v>3</v>
      </c>
      <c r="N149" s="198" t="s">
        <v>42</v>
      </c>
      <c r="O149" s="152">
        <v>0</v>
      </c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AR149" s="18" t="s">
        <v>219</v>
      </c>
      <c r="AT149" s="18" t="s">
        <v>220</v>
      </c>
      <c r="AU149" s="18" t="s">
        <v>20</v>
      </c>
      <c r="AY149" s="18" t="s">
        <v>123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8" t="s">
        <v>20</v>
      </c>
      <c r="BK149" s="154">
        <f>ROUND(I149*H149,2)</f>
        <v>0</v>
      </c>
      <c r="BL149" s="18" t="s">
        <v>130</v>
      </c>
      <c r="BM149" s="18" t="s">
        <v>463</v>
      </c>
    </row>
    <row r="150" spans="2:47" s="1" customFormat="1" ht="22.5" customHeight="1">
      <c r="B150" s="32"/>
      <c r="D150" s="186" t="s">
        <v>132</v>
      </c>
      <c r="F150" s="202" t="s">
        <v>1215</v>
      </c>
      <c r="L150" s="32"/>
      <c r="M150" s="61"/>
      <c r="N150" s="33"/>
      <c r="O150" s="33"/>
      <c r="P150" s="33"/>
      <c r="Q150" s="33"/>
      <c r="R150" s="33"/>
      <c r="S150" s="33"/>
      <c r="T150" s="62"/>
      <c r="AT150" s="18" t="s">
        <v>132</v>
      </c>
      <c r="AU150" s="18" t="s">
        <v>20</v>
      </c>
    </row>
    <row r="151" spans="2:65" s="1" customFormat="1" ht="22.5" customHeight="1">
      <c r="B151" s="143"/>
      <c r="C151" s="190" t="s">
        <v>473</v>
      </c>
      <c r="D151" s="190" t="s">
        <v>220</v>
      </c>
      <c r="E151" s="191" t="s">
        <v>1216</v>
      </c>
      <c r="F151" s="192" t="s">
        <v>1217</v>
      </c>
      <c r="G151" s="193" t="s">
        <v>143</v>
      </c>
      <c r="H151" s="194">
        <v>1</v>
      </c>
      <c r="I151" s="195"/>
      <c r="J151" s="195">
        <f>ROUND(I151*H151,2)</f>
        <v>0</v>
      </c>
      <c r="K151" s="192" t="s">
        <v>3</v>
      </c>
      <c r="L151" s="196"/>
      <c r="M151" s="197" t="s">
        <v>3</v>
      </c>
      <c r="N151" s="198" t="s">
        <v>42</v>
      </c>
      <c r="O151" s="152">
        <v>0</v>
      </c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AR151" s="18" t="s">
        <v>219</v>
      </c>
      <c r="AT151" s="18" t="s">
        <v>220</v>
      </c>
      <c r="AU151" s="18" t="s">
        <v>20</v>
      </c>
      <c r="AY151" s="18" t="s">
        <v>123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8" t="s">
        <v>20</v>
      </c>
      <c r="BK151" s="154">
        <f>ROUND(I151*H151,2)</f>
        <v>0</v>
      </c>
      <c r="BL151" s="18" t="s">
        <v>130</v>
      </c>
      <c r="BM151" s="18" t="s">
        <v>473</v>
      </c>
    </row>
    <row r="152" spans="2:47" s="1" customFormat="1" ht="22.5" customHeight="1">
      <c r="B152" s="32"/>
      <c r="D152" s="186" t="s">
        <v>132</v>
      </c>
      <c r="F152" s="202" t="s">
        <v>1217</v>
      </c>
      <c r="L152" s="32"/>
      <c r="M152" s="61"/>
      <c r="N152" s="33"/>
      <c r="O152" s="33"/>
      <c r="P152" s="33"/>
      <c r="Q152" s="33"/>
      <c r="R152" s="33"/>
      <c r="S152" s="33"/>
      <c r="T152" s="62"/>
      <c r="AT152" s="18" t="s">
        <v>132</v>
      </c>
      <c r="AU152" s="18" t="s">
        <v>20</v>
      </c>
    </row>
    <row r="153" spans="2:65" s="1" customFormat="1" ht="22.5" customHeight="1">
      <c r="B153" s="143"/>
      <c r="C153" s="190" t="s">
        <v>479</v>
      </c>
      <c r="D153" s="190" t="s">
        <v>220</v>
      </c>
      <c r="E153" s="191" t="s">
        <v>1218</v>
      </c>
      <c r="F153" s="192" t="s">
        <v>1219</v>
      </c>
      <c r="G153" s="193" t="s">
        <v>143</v>
      </c>
      <c r="H153" s="194">
        <v>1</v>
      </c>
      <c r="I153" s="195"/>
      <c r="J153" s="195">
        <f>ROUND(I153*H153,2)</f>
        <v>0</v>
      </c>
      <c r="K153" s="192" t="s">
        <v>3</v>
      </c>
      <c r="L153" s="196"/>
      <c r="M153" s="197" t="s">
        <v>3</v>
      </c>
      <c r="N153" s="198" t="s">
        <v>42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AR153" s="18" t="s">
        <v>219</v>
      </c>
      <c r="AT153" s="18" t="s">
        <v>220</v>
      </c>
      <c r="AU153" s="18" t="s">
        <v>20</v>
      </c>
      <c r="AY153" s="18" t="s">
        <v>123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8" t="s">
        <v>20</v>
      </c>
      <c r="BK153" s="154">
        <f>ROUND(I153*H153,2)</f>
        <v>0</v>
      </c>
      <c r="BL153" s="18" t="s">
        <v>130</v>
      </c>
      <c r="BM153" s="18" t="s">
        <v>479</v>
      </c>
    </row>
    <row r="154" spans="2:47" s="1" customFormat="1" ht="22.5" customHeight="1">
      <c r="B154" s="32"/>
      <c r="D154" s="186" t="s">
        <v>132</v>
      </c>
      <c r="F154" s="202" t="s">
        <v>1219</v>
      </c>
      <c r="L154" s="32"/>
      <c r="M154" s="61"/>
      <c r="N154" s="33"/>
      <c r="O154" s="33"/>
      <c r="P154" s="33"/>
      <c r="Q154" s="33"/>
      <c r="R154" s="33"/>
      <c r="S154" s="33"/>
      <c r="T154" s="62"/>
      <c r="AT154" s="18" t="s">
        <v>132</v>
      </c>
      <c r="AU154" s="18" t="s">
        <v>20</v>
      </c>
    </row>
    <row r="155" spans="2:65" s="1" customFormat="1" ht="22.5" customHeight="1">
      <c r="B155" s="143"/>
      <c r="C155" s="144" t="s">
        <v>500</v>
      </c>
      <c r="D155" s="144" t="s">
        <v>125</v>
      </c>
      <c r="E155" s="145" t="s">
        <v>1220</v>
      </c>
      <c r="F155" s="146" t="s">
        <v>1221</v>
      </c>
      <c r="G155" s="147" t="s">
        <v>1179</v>
      </c>
      <c r="H155" s="148">
        <v>20</v>
      </c>
      <c r="I155" s="149"/>
      <c r="J155" s="149">
        <f>ROUND(I155*H155,2)</f>
        <v>0</v>
      </c>
      <c r="K155" s="146" t="s">
        <v>3</v>
      </c>
      <c r="L155" s="32"/>
      <c r="M155" s="150" t="s">
        <v>3</v>
      </c>
      <c r="N155" s="151" t="s">
        <v>42</v>
      </c>
      <c r="O155" s="152">
        <v>0</v>
      </c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AR155" s="18" t="s">
        <v>130</v>
      </c>
      <c r="AT155" s="18" t="s">
        <v>125</v>
      </c>
      <c r="AU155" s="18" t="s">
        <v>20</v>
      </c>
      <c r="AY155" s="18" t="s">
        <v>123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8" t="s">
        <v>20</v>
      </c>
      <c r="BK155" s="154">
        <f>ROUND(I155*H155,2)</f>
        <v>0</v>
      </c>
      <c r="BL155" s="18" t="s">
        <v>130</v>
      </c>
      <c r="BM155" s="18" t="s">
        <v>500</v>
      </c>
    </row>
    <row r="156" spans="2:47" s="1" customFormat="1" ht="22.5" customHeight="1">
      <c r="B156" s="32"/>
      <c r="D156" s="186" t="s">
        <v>132</v>
      </c>
      <c r="F156" s="202" t="s">
        <v>1221</v>
      </c>
      <c r="L156" s="32"/>
      <c r="M156" s="61"/>
      <c r="N156" s="33"/>
      <c r="O156" s="33"/>
      <c r="P156" s="33"/>
      <c r="Q156" s="33"/>
      <c r="R156" s="33"/>
      <c r="S156" s="33"/>
      <c r="T156" s="62"/>
      <c r="AT156" s="18" t="s">
        <v>132</v>
      </c>
      <c r="AU156" s="18" t="s">
        <v>20</v>
      </c>
    </row>
    <row r="157" spans="2:65" s="1" customFormat="1" ht="22.5" customHeight="1">
      <c r="B157" s="143"/>
      <c r="C157" s="144" t="s">
        <v>506</v>
      </c>
      <c r="D157" s="144" t="s">
        <v>125</v>
      </c>
      <c r="E157" s="145" t="s">
        <v>1222</v>
      </c>
      <c r="F157" s="146" t="s">
        <v>1223</v>
      </c>
      <c r="G157" s="147" t="s">
        <v>1179</v>
      </c>
      <c r="H157" s="148">
        <v>16</v>
      </c>
      <c r="I157" s="149"/>
      <c r="J157" s="149">
        <f>ROUND(I157*H157,2)</f>
        <v>0</v>
      </c>
      <c r="K157" s="146" t="s">
        <v>3</v>
      </c>
      <c r="L157" s="32"/>
      <c r="M157" s="150" t="s">
        <v>3</v>
      </c>
      <c r="N157" s="151" t="s">
        <v>42</v>
      </c>
      <c r="O157" s="152">
        <v>0</v>
      </c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AR157" s="18" t="s">
        <v>130</v>
      </c>
      <c r="AT157" s="18" t="s">
        <v>125</v>
      </c>
      <c r="AU157" s="18" t="s">
        <v>20</v>
      </c>
      <c r="AY157" s="18" t="s">
        <v>123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8" t="s">
        <v>20</v>
      </c>
      <c r="BK157" s="154">
        <f>ROUND(I157*H157,2)</f>
        <v>0</v>
      </c>
      <c r="BL157" s="18" t="s">
        <v>130</v>
      </c>
      <c r="BM157" s="18" t="s">
        <v>506</v>
      </c>
    </row>
    <row r="158" spans="2:47" s="1" customFormat="1" ht="22.5" customHeight="1">
      <c r="B158" s="32"/>
      <c r="D158" s="155" t="s">
        <v>132</v>
      </c>
      <c r="F158" s="156" t="s">
        <v>1223</v>
      </c>
      <c r="L158" s="32"/>
      <c r="M158" s="209"/>
      <c r="N158" s="210"/>
      <c r="O158" s="210"/>
      <c r="P158" s="210"/>
      <c r="Q158" s="210"/>
      <c r="R158" s="210"/>
      <c r="S158" s="210"/>
      <c r="T158" s="211"/>
      <c r="AT158" s="18" t="s">
        <v>132</v>
      </c>
      <c r="AU158" s="18" t="s">
        <v>20</v>
      </c>
    </row>
    <row r="159" spans="2:12" s="1" customFormat="1" ht="6.75" customHeight="1"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2"/>
    </row>
    <row r="1855" ht="13.5">
      <c r="AT1855" s="206"/>
    </row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5"/>
  <sheetViews>
    <sheetView showGridLines="0" view="pageBreakPreview" zoomScale="60" zoomScalePageLayoutView="0" workbookViewId="0" topLeftCell="A1">
      <pane ySplit="1" topLeftCell="A44" activePane="bottomLeft" state="frozen"/>
      <selection pane="topLeft" activeCell="A1" sqref="A1"/>
      <selection pane="bottomLeft" activeCell="AD91" sqref="AD9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0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218"/>
      <c r="B1" s="215"/>
      <c r="C1" s="215"/>
      <c r="D1" s="216" t="s">
        <v>1</v>
      </c>
      <c r="E1" s="215"/>
      <c r="F1" s="217" t="s">
        <v>1260</v>
      </c>
      <c r="G1" s="282" t="s">
        <v>1261</v>
      </c>
      <c r="H1" s="282"/>
      <c r="I1" s="215"/>
      <c r="J1" s="217" t="s">
        <v>1262</v>
      </c>
      <c r="K1" s="216" t="s">
        <v>84</v>
      </c>
      <c r="L1" s="217" t="s">
        <v>1263</v>
      </c>
      <c r="M1" s="217"/>
      <c r="N1" s="217"/>
      <c r="O1" s="217"/>
      <c r="P1" s="217"/>
      <c r="Q1" s="217"/>
      <c r="R1" s="217"/>
      <c r="S1" s="217"/>
      <c r="T1" s="217"/>
      <c r="U1" s="219"/>
      <c r="V1" s="21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8" t="s">
        <v>6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1"/>
      <c r="AT3" s="18" t="s">
        <v>78</v>
      </c>
    </row>
    <row r="4" spans="2:46" ht="36.75" customHeight="1">
      <c r="B4" s="22"/>
      <c r="C4" s="23"/>
      <c r="D4" s="24" t="s">
        <v>85</v>
      </c>
      <c r="E4" s="23"/>
      <c r="F4" s="23"/>
      <c r="G4" s="23"/>
      <c r="H4" s="23"/>
      <c r="I4" s="23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23"/>
      <c r="J5" s="23"/>
      <c r="K5" s="25"/>
    </row>
    <row r="6" spans="2:11" ht="15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25"/>
    </row>
    <row r="7" spans="2:11" ht="22.5" customHeight="1">
      <c r="B7" s="22"/>
      <c r="C7" s="23"/>
      <c r="D7" s="23"/>
      <c r="E7" s="283" t="str">
        <f>'Rekapitulace stavby'!K6</f>
        <v>Úspora energií v objektu společnosti KAJA s.r.o., Prostějov</v>
      </c>
      <c r="F7" s="276"/>
      <c r="G7" s="276"/>
      <c r="H7" s="276"/>
      <c r="I7" s="23"/>
      <c r="J7" s="23"/>
      <c r="K7" s="25"/>
    </row>
    <row r="8" spans="2:11" s="1" customFormat="1" ht="15">
      <c r="B8" s="32"/>
      <c r="C8" s="33"/>
      <c r="D8" s="30" t="s">
        <v>86</v>
      </c>
      <c r="E8" s="33"/>
      <c r="F8" s="33"/>
      <c r="G8" s="33"/>
      <c r="H8" s="33"/>
      <c r="I8" s="33"/>
      <c r="J8" s="33"/>
      <c r="K8" s="36"/>
    </row>
    <row r="9" spans="2:11" s="1" customFormat="1" ht="36.75" customHeight="1">
      <c r="B9" s="32"/>
      <c r="C9" s="33"/>
      <c r="D9" s="33"/>
      <c r="E9" s="284" t="s">
        <v>1224</v>
      </c>
      <c r="F9" s="261"/>
      <c r="G9" s="261"/>
      <c r="H9" s="261"/>
      <c r="I9" s="3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33"/>
      <c r="J10" s="33"/>
      <c r="K10" s="36"/>
    </row>
    <row r="11" spans="2:11" s="1" customFormat="1" ht="14.25" customHeight="1">
      <c r="B11" s="32"/>
      <c r="C11" s="33"/>
      <c r="D11" s="30" t="s">
        <v>18</v>
      </c>
      <c r="E11" s="33"/>
      <c r="F11" s="28" t="s">
        <v>3</v>
      </c>
      <c r="G11" s="33"/>
      <c r="H11" s="33"/>
      <c r="I11" s="30" t="s">
        <v>19</v>
      </c>
      <c r="J11" s="28" t="s">
        <v>3</v>
      </c>
      <c r="K11" s="36"/>
    </row>
    <row r="12" spans="2:11" s="1" customFormat="1" ht="14.25" customHeight="1">
      <c r="B12" s="32"/>
      <c r="C12" s="33"/>
      <c r="D12" s="30" t="s">
        <v>21</v>
      </c>
      <c r="E12" s="33"/>
      <c r="F12" s="28" t="s">
        <v>22</v>
      </c>
      <c r="G12" s="33"/>
      <c r="H12" s="33"/>
      <c r="I12" s="30" t="s">
        <v>23</v>
      </c>
      <c r="J12" s="88" t="str">
        <f>'Rekapitulace stavby'!AN8</f>
        <v>26. 1. 2016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33"/>
      <c r="J13" s="33"/>
      <c r="K13" s="36"/>
    </row>
    <row r="14" spans="2:11" s="1" customFormat="1" ht="14.25" customHeight="1">
      <c r="B14" s="32"/>
      <c r="C14" s="33"/>
      <c r="D14" s="30" t="s">
        <v>27</v>
      </c>
      <c r="E14" s="33"/>
      <c r="F14" s="33"/>
      <c r="G14" s="33"/>
      <c r="H14" s="33"/>
      <c r="I14" s="30" t="s">
        <v>28</v>
      </c>
      <c r="J14" s="28" t="s">
        <v>3</v>
      </c>
      <c r="K14" s="36"/>
    </row>
    <row r="15" spans="2:11" s="1" customFormat="1" ht="18" customHeight="1">
      <c r="B15" s="32"/>
      <c r="C15" s="33"/>
      <c r="D15" s="33"/>
      <c r="E15" s="28" t="s">
        <v>29</v>
      </c>
      <c r="F15" s="33"/>
      <c r="G15" s="33"/>
      <c r="H15" s="33"/>
      <c r="I15" s="30" t="s">
        <v>30</v>
      </c>
      <c r="J15" s="28" t="s">
        <v>3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6"/>
    </row>
    <row r="17" spans="2:11" s="1" customFormat="1" ht="14.25" customHeight="1">
      <c r="B17" s="32"/>
      <c r="C17" s="33"/>
      <c r="D17" s="30" t="s">
        <v>31</v>
      </c>
      <c r="E17" s="33"/>
      <c r="F17" s="33"/>
      <c r="G17" s="33"/>
      <c r="H17" s="33"/>
      <c r="I17" s="30" t="s">
        <v>28</v>
      </c>
      <c r="J17" s="28" t="s">
        <v>3</v>
      </c>
      <c r="K17" s="36"/>
    </row>
    <row r="18" spans="2:11" s="1" customFormat="1" ht="18" customHeight="1">
      <c r="B18" s="32"/>
      <c r="C18" s="33"/>
      <c r="D18" s="33"/>
      <c r="E18" s="28" t="s">
        <v>32</v>
      </c>
      <c r="F18" s="33"/>
      <c r="G18" s="33"/>
      <c r="H18" s="33"/>
      <c r="I18" s="30" t="s">
        <v>30</v>
      </c>
      <c r="J18" s="28" t="s">
        <v>3</v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6"/>
    </row>
    <row r="20" spans="2:11" s="1" customFormat="1" ht="14.25" customHeight="1">
      <c r="B20" s="32"/>
      <c r="C20" s="33"/>
      <c r="D20" s="30" t="s">
        <v>33</v>
      </c>
      <c r="E20" s="33"/>
      <c r="F20" s="33"/>
      <c r="G20" s="33"/>
      <c r="H20" s="33"/>
      <c r="I20" s="30" t="s">
        <v>28</v>
      </c>
      <c r="J20" s="28" t="s">
        <v>3</v>
      </c>
      <c r="K20" s="36"/>
    </row>
    <row r="21" spans="2:11" s="1" customFormat="1" ht="18" customHeight="1">
      <c r="B21" s="32"/>
      <c r="C21" s="33"/>
      <c r="D21" s="33"/>
      <c r="E21" s="28" t="s">
        <v>34</v>
      </c>
      <c r="F21" s="33"/>
      <c r="G21" s="33"/>
      <c r="H21" s="33"/>
      <c r="I21" s="30" t="s">
        <v>30</v>
      </c>
      <c r="J21" s="28" t="s">
        <v>3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6"/>
    </row>
    <row r="23" spans="2:11" s="1" customFormat="1" ht="14.25" customHeight="1">
      <c r="B23" s="32"/>
      <c r="C23" s="33"/>
      <c r="D23" s="30" t="s">
        <v>36</v>
      </c>
      <c r="E23" s="33"/>
      <c r="F23" s="33"/>
      <c r="G23" s="33"/>
      <c r="H23" s="33"/>
      <c r="I23" s="33"/>
      <c r="J23" s="33"/>
      <c r="K23" s="36"/>
    </row>
    <row r="24" spans="2:11" s="6" customFormat="1" ht="22.5" customHeight="1">
      <c r="B24" s="89"/>
      <c r="C24" s="90"/>
      <c r="D24" s="90"/>
      <c r="E24" s="278" t="s">
        <v>3</v>
      </c>
      <c r="F24" s="285"/>
      <c r="G24" s="285"/>
      <c r="H24" s="285"/>
      <c r="I24" s="90"/>
      <c r="J24" s="90"/>
      <c r="K24" s="91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59"/>
      <c r="J26" s="59"/>
      <c r="K26" s="92"/>
    </row>
    <row r="27" spans="2:22" s="1" customFormat="1" ht="24.75" customHeight="1">
      <c r="B27" s="32"/>
      <c r="C27" s="33"/>
      <c r="D27" s="93" t="s">
        <v>37</v>
      </c>
      <c r="E27" s="33"/>
      <c r="F27" s="33"/>
      <c r="G27" s="33"/>
      <c r="H27" s="33"/>
      <c r="I27" s="33"/>
      <c r="J27" s="94"/>
      <c r="K27" s="36"/>
      <c r="L27" s="221"/>
      <c r="M27" s="225"/>
      <c r="N27" s="225"/>
      <c r="O27" s="225"/>
      <c r="P27" s="225"/>
      <c r="Q27" s="225"/>
      <c r="R27" s="225"/>
      <c r="S27" s="225"/>
      <c r="T27" s="225"/>
      <c r="U27" s="225"/>
      <c r="V27" s="225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59"/>
      <c r="J28" s="59"/>
      <c r="K28" s="92"/>
    </row>
    <row r="29" spans="2:11" s="1" customFormat="1" ht="14.25" customHeight="1">
      <c r="B29" s="32"/>
      <c r="C29" s="33"/>
      <c r="D29" s="33"/>
      <c r="E29" s="33"/>
      <c r="F29" s="37" t="s">
        <v>39</v>
      </c>
      <c r="G29" s="33"/>
      <c r="H29" s="33"/>
      <c r="I29" s="37" t="s">
        <v>38</v>
      </c>
      <c r="J29" s="37" t="s">
        <v>40</v>
      </c>
      <c r="K29" s="36"/>
    </row>
    <row r="30" spans="2:11" s="1" customFormat="1" ht="14.25" customHeight="1">
      <c r="B30" s="32"/>
      <c r="C30" s="33"/>
      <c r="D30" s="40" t="s">
        <v>41</v>
      </c>
      <c r="E30" s="40" t="s">
        <v>42</v>
      </c>
      <c r="F30" s="95">
        <f>ROUND(SUM(BE80:BE94),2)</f>
        <v>0</v>
      </c>
      <c r="G30" s="33"/>
      <c r="H30" s="33"/>
      <c r="I30" s="96">
        <v>0.21</v>
      </c>
      <c r="J30" s="95">
        <f>ROUND(ROUND((SUM(BE80:BE94)),2)*I30,2)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43</v>
      </c>
      <c r="F31" s="95">
        <f>ROUND(SUM(BF80:BF94),2)</f>
        <v>0</v>
      </c>
      <c r="G31" s="33"/>
      <c r="H31" s="33"/>
      <c r="I31" s="96">
        <v>0.15</v>
      </c>
      <c r="J31" s="95">
        <f>ROUND(ROUND((SUM(BF80:BF94)),2)*I31,2)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44</v>
      </c>
      <c r="F32" s="95">
        <f>ROUND(SUM(BG80:BG94),2)</f>
        <v>0</v>
      </c>
      <c r="G32" s="33"/>
      <c r="H32" s="33"/>
      <c r="I32" s="96">
        <v>0.21</v>
      </c>
      <c r="J32" s="9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45</v>
      </c>
      <c r="F33" s="95">
        <f>ROUND(SUM(BH80:BH94),2)</f>
        <v>0</v>
      </c>
      <c r="G33" s="33"/>
      <c r="H33" s="33"/>
      <c r="I33" s="96">
        <v>0.15</v>
      </c>
      <c r="J33" s="9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46</v>
      </c>
      <c r="F34" s="95">
        <f>ROUND(SUM(BI80:BI94),2)</f>
        <v>0</v>
      </c>
      <c r="G34" s="33"/>
      <c r="H34" s="33"/>
      <c r="I34" s="96">
        <v>0</v>
      </c>
      <c r="J34" s="9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33"/>
      <c r="J35" s="33"/>
      <c r="K35" s="36"/>
    </row>
    <row r="36" spans="2:11" s="1" customFormat="1" ht="24.75" customHeight="1">
      <c r="B36" s="32"/>
      <c r="C36" s="97"/>
      <c r="D36" s="98" t="s">
        <v>47</v>
      </c>
      <c r="E36" s="63"/>
      <c r="F36" s="63"/>
      <c r="G36" s="99" t="s">
        <v>48</v>
      </c>
      <c r="H36" s="100" t="s">
        <v>49</v>
      </c>
      <c r="I36" s="63"/>
      <c r="J36" s="101"/>
      <c r="K36" s="102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48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51"/>
      <c r="J41" s="51"/>
      <c r="K41" s="103"/>
    </row>
    <row r="42" spans="2:11" s="1" customFormat="1" ht="36.75" customHeight="1">
      <c r="B42" s="32"/>
      <c r="C42" s="24" t="s">
        <v>88</v>
      </c>
      <c r="D42" s="33"/>
      <c r="E42" s="33"/>
      <c r="F42" s="33"/>
      <c r="G42" s="33"/>
      <c r="H42" s="33"/>
      <c r="I42" s="3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33"/>
      <c r="J43" s="33"/>
      <c r="K43" s="36"/>
    </row>
    <row r="44" spans="2:11" s="1" customFormat="1" ht="14.25" customHeight="1">
      <c r="B44" s="32"/>
      <c r="C44" s="30" t="s">
        <v>15</v>
      </c>
      <c r="D44" s="33"/>
      <c r="E44" s="33"/>
      <c r="F44" s="33"/>
      <c r="G44" s="33"/>
      <c r="H44" s="33"/>
      <c r="I44" s="33"/>
      <c r="J44" s="33"/>
      <c r="K44" s="36"/>
    </row>
    <row r="45" spans="2:11" s="1" customFormat="1" ht="22.5" customHeight="1">
      <c r="B45" s="32"/>
      <c r="C45" s="33"/>
      <c r="D45" s="33"/>
      <c r="E45" s="283" t="str">
        <f>E7</f>
        <v>Úspora energií v objektu společnosti KAJA s.r.o., Prostějov</v>
      </c>
      <c r="F45" s="261"/>
      <c r="G45" s="261"/>
      <c r="H45" s="261"/>
      <c r="I45" s="33"/>
      <c r="J45" s="33"/>
      <c r="K45" s="36"/>
    </row>
    <row r="46" spans="2:11" s="1" customFormat="1" ht="14.25" customHeight="1">
      <c r="B46" s="32"/>
      <c r="C46" s="30" t="s">
        <v>86</v>
      </c>
      <c r="D46" s="33"/>
      <c r="E46" s="33"/>
      <c r="F46" s="33"/>
      <c r="G46" s="33"/>
      <c r="H46" s="33"/>
      <c r="I46" s="33"/>
      <c r="J46" s="33"/>
      <c r="K46" s="36"/>
    </row>
    <row r="47" spans="2:11" s="1" customFormat="1" ht="23.25" customHeight="1">
      <c r="B47" s="32"/>
      <c r="C47" s="33"/>
      <c r="D47" s="33"/>
      <c r="E47" s="284" t="str">
        <f>E9</f>
        <v>3 - Vedlejší rozpočtové náklady</v>
      </c>
      <c r="F47" s="261"/>
      <c r="G47" s="261"/>
      <c r="H47" s="261"/>
      <c r="I47" s="3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33"/>
      <c r="J48" s="33"/>
      <c r="K48" s="36"/>
    </row>
    <row r="49" spans="2:11" s="1" customFormat="1" ht="18" customHeight="1">
      <c r="B49" s="32"/>
      <c r="C49" s="30" t="s">
        <v>21</v>
      </c>
      <c r="D49" s="33"/>
      <c r="E49" s="33"/>
      <c r="F49" s="28" t="str">
        <f>F12</f>
        <v>Prostějov</v>
      </c>
      <c r="G49" s="33"/>
      <c r="H49" s="33"/>
      <c r="I49" s="30" t="s">
        <v>23</v>
      </c>
      <c r="J49" s="88" t="str">
        <f>IF(J12="","",J12)</f>
        <v>26. 1. 2016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33"/>
      <c r="J50" s="33"/>
      <c r="K50" s="36"/>
    </row>
    <row r="51" spans="2:11" s="1" customFormat="1" ht="15">
      <c r="B51" s="32"/>
      <c r="C51" s="30" t="s">
        <v>27</v>
      </c>
      <c r="D51" s="33"/>
      <c r="E51" s="33"/>
      <c r="F51" s="28" t="str">
        <f>E15</f>
        <v>KAJA s.r.o., Vrahovická 711, Prostějov</v>
      </c>
      <c r="G51" s="33"/>
      <c r="H51" s="33"/>
      <c r="I51" s="30" t="s">
        <v>33</v>
      </c>
      <c r="J51" s="28" t="str">
        <f>E21</f>
        <v>Ing. Ivana Hynková</v>
      </c>
      <c r="K51" s="36"/>
    </row>
    <row r="52" spans="2:11" s="1" customFormat="1" ht="14.25" customHeight="1">
      <c r="B52" s="32"/>
      <c r="C52" s="30" t="s">
        <v>31</v>
      </c>
      <c r="D52" s="33"/>
      <c r="E52" s="33"/>
      <c r="F52" s="28" t="str">
        <f>IF(E18="","",E18)</f>
        <v>dle výběru</v>
      </c>
      <c r="G52" s="33"/>
      <c r="H52" s="33"/>
      <c r="I52" s="3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33"/>
      <c r="J53" s="33"/>
      <c r="K53" s="36"/>
    </row>
    <row r="54" spans="2:11" s="1" customFormat="1" ht="29.25" customHeight="1">
      <c r="B54" s="32"/>
      <c r="C54" s="104" t="s">
        <v>89</v>
      </c>
      <c r="D54" s="97"/>
      <c r="E54" s="97"/>
      <c r="F54" s="97"/>
      <c r="G54" s="97"/>
      <c r="H54" s="97"/>
      <c r="I54" s="97"/>
      <c r="J54" s="105" t="s">
        <v>90</v>
      </c>
      <c r="K54" s="106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33"/>
      <c r="J55" s="33"/>
      <c r="K55" s="36"/>
    </row>
    <row r="56" spans="2:47" s="1" customFormat="1" ht="29.25" customHeight="1">
      <c r="B56" s="32"/>
      <c r="C56" s="107" t="s">
        <v>91</v>
      </c>
      <c r="D56" s="33"/>
      <c r="E56" s="33"/>
      <c r="F56" s="33"/>
      <c r="G56" s="33"/>
      <c r="H56" s="33"/>
      <c r="I56" s="33"/>
      <c r="J56" s="94"/>
      <c r="K56" s="36"/>
      <c r="AU56" s="18" t="s">
        <v>92</v>
      </c>
    </row>
    <row r="57" spans="2:11" s="7" customFormat="1" ht="24.75" customHeight="1">
      <c r="B57" s="108"/>
      <c r="C57" s="109"/>
      <c r="D57" s="110" t="s">
        <v>1225</v>
      </c>
      <c r="E57" s="111"/>
      <c r="F57" s="111"/>
      <c r="G57" s="111"/>
      <c r="H57" s="111"/>
      <c r="I57" s="111"/>
      <c r="J57" s="112"/>
      <c r="K57" s="113"/>
    </row>
    <row r="58" spans="2:11" s="8" customFormat="1" ht="19.5" customHeight="1">
      <c r="B58" s="114"/>
      <c r="C58" s="115"/>
      <c r="D58" s="116" t="s">
        <v>1226</v>
      </c>
      <c r="E58" s="117"/>
      <c r="F58" s="117"/>
      <c r="G58" s="117"/>
      <c r="H58" s="117"/>
      <c r="I58" s="117"/>
      <c r="J58" s="118"/>
      <c r="K58" s="119"/>
    </row>
    <row r="59" spans="2:11" s="8" customFormat="1" ht="19.5" customHeight="1">
      <c r="B59" s="114"/>
      <c r="C59" s="115"/>
      <c r="D59" s="116" t="s">
        <v>1227</v>
      </c>
      <c r="E59" s="117"/>
      <c r="F59" s="117"/>
      <c r="G59" s="117"/>
      <c r="H59" s="117"/>
      <c r="I59" s="117"/>
      <c r="J59" s="118"/>
      <c r="K59" s="119"/>
    </row>
    <row r="60" spans="2:11" s="8" customFormat="1" ht="19.5" customHeight="1">
      <c r="B60" s="114"/>
      <c r="C60" s="115"/>
      <c r="D60" s="116" t="s">
        <v>1228</v>
      </c>
      <c r="E60" s="117"/>
      <c r="F60" s="117"/>
      <c r="G60" s="117"/>
      <c r="H60" s="117"/>
      <c r="I60" s="117"/>
      <c r="J60" s="118"/>
      <c r="K60" s="119"/>
    </row>
    <row r="61" spans="2:11" s="1" customFormat="1" ht="21.75" customHeight="1">
      <c r="B61" s="32"/>
      <c r="C61" s="33"/>
      <c r="D61" s="33"/>
      <c r="E61" s="33"/>
      <c r="F61" s="33"/>
      <c r="G61" s="33"/>
      <c r="H61" s="33"/>
      <c r="I61" s="33"/>
      <c r="J61" s="33"/>
      <c r="K61" s="36"/>
    </row>
    <row r="62" spans="2:11" s="1" customFormat="1" ht="6.75" customHeight="1">
      <c r="B62" s="47"/>
      <c r="C62" s="48"/>
      <c r="D62" s="48"/>
      <c r="E62" s="48"/>
      <c r="F62" s="48"/>
      <c r="G62" s="48"/>
      <c r="H62" s="48"/>
      <c r="I62" s="48"/>
      <c r="J62" s="48"/>
      <c r="K62" s="49"/>
    </row>
    <row r="66" spans="2:12" s="1" customFormat="1" ht="6.75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32"/>
    </row>
    <row r="67" spans="2:12" s="1" customFormat="1" ht="36.75" customHeight="1">
      <c r="B67" s="32"/>
      <c r="C67" s="52" t="s">
        <v>107</v>
      </c>
      <c r="L67" s="32"/>
    </row>
    <row r="68" spans="2:12" s="1" customFormat="1" ht="6.75" customHeight="1">
      <c r="B68" s="32"/>
      <c r="L68" s="32"/>
    </row>
    <row r="69" spans="2:12" s="1" customFormat="1" ht="14.25" customHeight="1">
      <c r="B69" s="32"/>
      <c r="C69" s="54" t="s">
        <v>15</v>
      </c>
      <c r="L69" s="32"/>
    </row>
    <row r="70" spans="2:12" s="1" customFormat="1" ht="22.5" customHeight="1">
      <c r="B70" s="32"/>
      <c r="E70" s="286" t="str">
        <f>E7</f>
        <v>Úspora energií v objektu společnosti KAJA s.r.o., Prostějov</v>
      </c>
      <c r="F70" s="256"/>
      <c r="G70" s="256"/>
      <c r="H70" s="256"/>
      <c r="L70" s="32"/>
    </row>
    <row r="71" spans="2:12" s="1" customFormat="1" ht="14.25" customHeight="1">
      <c r="B71" s="32"/>
      <c r="C71" s="54" t="s">
        <v>86</v>
      </c>
      <c r="L71" s="32"/>
    </row>
    <row r="72" spans="2:12" s="1" customFormat="1" ht="23.25" customHeight="1">
      <c r="B72" s="32"/>
      <c r="E72" s="273" t="str">
        <f>E9</f>
        <v>3 - Vedlejší rozpočtové náklady</v>
      </c>
      <c r="F72" s="256"/>
      <c r="G72" s="256"/>
      <c r="H72" s="256"/>
      <c r="L72" s="32"/>
    </row>
    <row r="73" spans="2:12" s="1" customFormat="1" ht="6.75" customHeight="1">
      <c r="B73" s="32"/>
      <c r="L73" s="32"/>
    </row>
    <row r="74" spans="2:12" s="1" customFormat="1" ht="18" customHeight="1">
      <c r="B74" s="32"/>
      <c r="C74" s="54" t="s">
        <v>21</v>
      </c>
      <c r="F74" s="120" t="str">
        <f>F12</f>
        <v>Prostějov</v>
      </c>
      <c r="I74" s="54" t="s">
        <v>23</v>
      </c>
      <c r="J74" s="58" t="str">
        <f>IF(J12="","",J12)</f>
        <v>26. 1. 2016</v>
      </c>
      <c r="L74" s="32"/>
    </row>
    <row r="75" spans="2:12" s="1" customFormat="1" ht="6.75" customHeight="1">
      <c r="B75" s="32"/>
      <c r="L75" s="32"/>
    </row>
    <row r="76" spans="2:12" s="1" customFormat="1" ht="15">
      <c r="B76" s="32"/>
      <c r="C76" s="54" t="s">
        <v>27</v>
      </c>
      <c r="F76" s="120" t="str">
        <f>E15</f>
        <v>KAJA s.r.o., Vrahovická 711, Prostějov</v>
      </c>
      <c r="I76" s="54" t="s">
        <v>33</v>
      </c>
      <c r="J76" s="120" t="str">
        <f>E21</f>
        <v>Ing. Ivana Hynková</v>
      </c>
      <c r="L76" s="32"/>
    </row>
    <row r="77" spans="2:12" s="1" customFormat="1" ht="14.25" customHeight="1">
      <c r="B77" s="32"/>
      <c r="C77" s="54" t="s">
        <v>31</v>
      </c>
      <c r="F77" s="120" t="str">
        <f>IF(E18="","",E18)</f>
        <v>dle výběru</v>
      </c>
      <c r="L77" s="32"/>
    </row>
    <row r="78" spans="2:12" s="1" customFormat="1" ht="9.75" customHeight="1">
      <c r="B78" s="32"/>
      <c r="L78" s="32"/>
    </row>
    <row r="79" spans="2:20" s="9" customFormat="1" ht="29.25" customHeight="1">
      <c r="B79" s="121"/>
      <c r="C79" s="122" t="s">
        <v>108</v>
      </c>
      <c r="D79" s="123" t="s">
        <v>56</v>
      </c>
      <c r="E79" s="123" t="s">
        <v>52</v>
      </c>
      <c r="F79" s="123" t="s">
        <v>109</v>
      </c>
      <c r="G79" s="123" t="s">
        <v>110</v>
      </c>
      <c r="H79" s="123" t="s">
        <v>111</v>
      </c>
      <c r="I79" s="124" t="s">
        <v>112</v>
      </c>
      <c r="J79" s="123" t="s">
        <v>90</v>
      </c>
      <c r="K79" s="125" t="s">
        <v>113</v>
      </c>
      <c r="L79" s="121"/>
      <c r="M79" s="65" t="s">
        <v>114</v>
      </c>
      <c r="N79" s="66" t="s">
        <v>41</v>
      </c>
      <c r="O79" s="66" t="s">
        <v>115</v>
      </c>
      <c r="P79" s="66" t="s">
        <v>116</v>
      </c>
      <c r="Q79" s="66" t="s">
        <v>117</v>
      </c>
      <c r="R79" s="66" t="s">
        <v>118</v>
      </c>
      <c r="S79" s="66" t="s">
        <v>119</v>
      </c>
      <c r="T79" s="67" t="s">
        <v>120</v>
      </c>
    </row>
    <row r="80" spans="2:63" s="1" customFormat="1" ht="29.25" customHeight="1">
      <c r="B80" s="32"/>
      <c r="C80" s="69" t="s">
        <v>91</v>
      </c>
      <c r="J80" s="126"/>
      <c r="L80" s="32"/>
      <c r="M80" s="68"/>
      <c r="N80" s="59"/>
      <c r="O80" s="59"/>
      <c r="P80" s="127">
        <f>P81</f>
        <v>0</v>
      </c>
      <c r="Q80" s="59"/>
      <c r="R80" s="127">
        <f>R81</f>
        <v>0</v>
      </c>
      <c r="S80" s="59"/>
      <c r="T80" s="128">
        <f>T81</f>
        <v>0</v>
      </c>
      <c r="AT80" s="18" t="s">
        <v>70</v>
      </c>
      <c r="AU80" s="18" t="s">
        <v>92</v>
      </c>
      <c r="BK80" s="129">
        <f>BK81</f>
        <v>0</v>
      </c>
    </row>
    <row r="81" spans="2:63" s="10" customFormat="1" ht="36.75" customHeight="1">
      <c r="B81" s="130"/>
      <c r="D81" s="131" t="s">
        <v>70</v>
      </c>
      <c r="E81" s="132" t="s">
        <v>1229</v>
      </c>
      <c r="F81" s="132" t="s">
        <v>82</v>
      </c>
      <c r="J81" s="133"/>
      <c r="L81" s="130"/>
      <c r="M81" s="134"/>
      <c r="N81" s="135"/>
      <c r="O81" s="135"/>
      <c r="P81" s="136">
        <f>P82+P85+P92</f>
        <v>0</v>
      </c>
      <c r="Q81" s="135"/>
      <c r="R81" s="136">
        <f>R82+R85+R92</f>
        <v>0</v>
      </c>
      <c r="S81" s="135"/>
      <c r="T81" s="137">
        <f>T82+T85+T92</f>
        <v>0</v>
      </c>
      <c r="AR81" s="131" t="s">
        <v>197</v>
      </c>
      <c r="AT81" s="138" t="s">
        <v>70</v>
      </c>
      <c r="AU81" s="138" t="s">
        <v>71</v>
      </c>
      <c r="AY81" s="131" t="s">
        <v>123</v>
      </c>
      <c r="BK81" s="139">
        <f>BK82+BK85+BK92</f>
        <v>0</v>
      </c>
    </row>
    <row r="82" spans="2:63" s="10" customFormat="1" ht="19.5" customHeight="1">
      <c r="B82" s="130"/>
      <c r="D82" s="140" t="s">
        <v>70</v>
      </c>
      <c r="E82" s="141" t="s">
        <v>1230</v>
      </c>
      <c r="F82" s="141" t="s">
        <v>1231</v>
      </c>
      <c r="J82" s="142"/>
      <c r="L82" s="130"/>
      <c r="M82" s="134"/>
      <c r="N82" s="135"/>
      <c r="O82" s="135"/>
      <c r="P82" s="136">
        <f>SUM(P83:P84)</f>
        <v>0</v>
      </c>
      <c r="Q82" s="135"/>
      <c r="R82" s="136">
        <f>SUM(R83:R84)</f>
        <v>0</v>
      </c>
      <c r="S82" s="135"/>
      <c r="T82" s="137">
        <f>SUM(T83:T84)</f>
        <v>0</v>
      </c>
      <c r="AR82" s="131" t="s">
        <v>197</v>
      </c>
      <c r="AT82" s="138" t="s">
        <v>70</v>
      </c>
      <c r="AU82" s="138" t="s">
        <v>20</v>
      </c>
      <c r="AY82" s="131" t="s">
        <v>123</v>
      </c>
      <c r="BK82" s="139">
        <f>SUM(BK83:BK84)</f>
        <v>0</v>
      </c>
    </row>
    <row r="83" spans="2:65" s="1" customFormat="1" ht="22.5" customHeight="1">
      <c r="B83" s="143"/>
      <c r="C83" s="144" t="s">
        <v>20</v>
      </c>
      <c r="D83" s="144" t="s">
        <v>125</v>
      </c>
      <c r="E83" s="145" t="s">
        <v>1232</v>
      </c>
      <c r="F83" s="146" t="s">
        <v>1233</v>
      </c>
      <c r="G83" s="147" t="s">
        <v>143</v>
      </c>
      <c r="H83" s="148">
        <v>1</v>
      </c>
      <c r="I83" s="149"/>
      <c r="J83" s="149"/>
      <c r="K83" s="146" t="s">
        <v>129</v>
      </c>
      <c r="L83" s="32"/>
      <c r="M83" s="150" t="s">
        <v>3</v>
      </c>
      <c r="N83" s="151" t="s">
        <v>42</v>
      </c>
      <c r="O83" s="152">
        <v>0</v>
      </c>
      <c r="P83" s="152">
        <f>O83*H83</f>
        <v>0</v>
      </c>
      <c r="Q83" s="152">
        <v>0</v>
      </c>
      <c r="R83" s="152">
        <f>Q83*H83</f>
        <v>0</v>
      </c>
      <c r="S83" s="152">
        <v>0</v>
      </c>
      <c r="T83" s="153">
        <f>S83*H83</f>
        <v>0</v>
      </c>
      <c r="AR83" s="18" t="s">
        <v>1234</v>
      </c>
      <c r="AT83" s="18" t="s">
        <v>125</v>
      </c>
      <c r="AU83" s="18" t="s">
        <v>78</v>
      </c>
      <c r="AY83" s="18" t="s">
        <v>123</v>
      </c>
      <c r="BE83" s="154">
        <f>IF(N83="základní",J83,0)</f>
        <v>0</v>
      </c>
      <c r="BF83" s="154">
        <f>IF(N83="snížená",J83,0)</f>
        <v>0</v>
      </c>
      <c r="BG83" s="154">
        <f>IF(N83="zákl. přenesená",J83,0)</f>
        <v>0</v>
      </c>
      <c r="BH83" s="154">
        <f>IF(N83="sníž. přenesená",J83,0)</f>
        <v>0</v>
      </c>
      <c r="BI83" s="154">
        <f>IF(N83="nulová",J83,0)</f>
        <v>0</v>
      </c>
      <c r="BJ83" s="18" t="s">
        <v>20</v>
      </c>
      <c r="BK83" s="154">
        <f>ROUND(I83*H83,2)</f>
        <v>0</v>
      </c>
      <c r="BL83" s="18" t="s">
        <v>1234</v>
      </c>
      <c r="BM83" s="18" t="s">
        <v>1235</v>
      </c>
    </row>
    <row r="84" spans="2:47" s="1" customFormat="1" ht="30" customHeight="1">
      <c r="B84" s="32"/>
      <c r="D84" s="155" t="s">
        <v>132</v>
      </c>
      <c r="F84" s="156" t="s">
        <v>1236</v>
      </c>
      <c r="L84" s="32"/>
      <c r="M84" s="61"/>
      <c r="N84" s="33"/>
      <c r="O84" s="33"/>
      <c r="P84" s="33"/>
      <c r="Q84" s="33"/>
      <c r="R84" s="33"/>
      <c r="S84" s="33"/>
      <c r="T84" s="62"/>
      <c r="AT84" s="18" t="s">
        <v>132</v>
      </c>
      <c r="AU84" s="18" t="s">
        <v>78</v>
      </c>
    </row>
    <row r="85" spans="2:63" s="10" customFormat="1" ht="29.25" customHeight="1">
      <c r="B85" s="130"/>
      <c r="D85" s="140" t="s">
        <v>70</v>
      </c>
      <c r="E85" s="141" t="s">
        <v>1237</v>
      </c>
      <c r="F85" s="141" t="s">
        <v>1238</v>
      </c>
      <c r="J85" s="142"/>
      <c r="L85" s="130"/>
      <c r="M85" s="134"/>
      <c r="N85" s="135"/>
      <c r="O85" s="135"/>
      <c r="P85" s="136">
        <f>SUM(P86:P91)</f>
        <v>0</v>
      </c>
      <c r="Q85" s="135"/>
      <c r="R85" s="136">
        <f>SUM(R86:R91)</f>
        <v>0</v>
      </c>
      <c r="S85" s="135"/>
      <c r="T85" s="137">
        <f>SUM(T86:T91)</f>
        <v>0</v>
      </c>
      <c r="AR85" s="131" t="s">
        <v>197</v>
      </c>
      <c r="AT85" s="138" t="s">
        <v>70</v>
      </c>
      <c r="AU85" s="138" t="s">
        <v>20</v>
      </c>
      <c r="AY85" s="131" t="s">
        <v>123</v>
      </c>
      <c r="BK85" s="139">
        <f>SUM(BK86:BK91)</f>
        <v>0</v>
      </c>
    </row>
    <row r="86" spans="2:65" s="1" customFormat="1" ht="22.5" customHeight="1">
      <c r="B86" s="143"/>
      <c r="C86" s="144" t="s">
        <v>78</v>
      </c>
      <c r="D86" s="144" t="s">
        <v>125</v>
      </c>
      <c r="E86" s="145" t="s">
        <v>1239</v>
      </c>
      <c r="F86" s="146" t="s">
        <v>1240</v>
      </c>
      <c r="G86" s="147" t="s">
        <v>143</v>
      </c>
      <c r="H86" s="148">
        <v>1</v>
      </c>
      <c r="I86" s="149"/>
      <c r="J86" s="149"/>
      <c r="K86" s="146" t="s">
        <v>129</v>
      </c>
      <c r="L86" s="32"/>
      <c r="M86" s="150" t="s">
        <v>3</v>
      </c>
      <c r="N86" s="151" t="s">
        <v>42</v>
      </c>
      <c r="O86" s="152">
        <v>0</v>
      </c>
      <c r="P86" s="152">
        <f>O86*H86</f>
        <v>0</v>
      </c>
      <c r="Q86" s="152">
        <v>0</v>
      </c>
      <c r="R86" s="152">
        <f>Q86*H86</f>
        <v>0</v>
      </c>
      <c r="S86" s="152">
        <v>0</v>
      </c>
      <c r="T86" s="153">
        <f>S86*H86</f>
        <v>0</v>
      </c>
      <c r="AR86" s="18" t="s">
        <v>1234</v>
      </c>
      <c r="AT86" s="18" t="s">
        <v>125</v>
      </c>
      <c r="AU86" s="18" t="s">
        <v>78</v>
      </c>
      <c r="AY86" s="18" t="s">
        <v>123</v>
      </c>
      <c r="BE86" s="154">
        <f>IF(N86="základní",J86,0)</f>
        <v>0</v>
      </c>
      <c r="BF86" s="154">
        <f>IF(N86="snížená",J86,0)</f>
        <v>0</v>
      </c>
      <c r="BG86" s="154">
        <f>IF(N86="zákl. přenesená",J86,0)</f>
        <v>0</v>
      </c>
      <c r="BH86" s="154">
        <f>IF(N86="sníž. přenesená",J86,0)</f>
        <v>0</v>
      </c>
      <c r="BI86" s="154">
        <f>IF(N86="nulová",J86,0)</f>
        <v>0</v>
      </c>
      <c r="BJ86" s="18" t="s">
        <v>20</v>
      </c>
      <c r="BK86" s="154">
        <f>ROUND(I86*H86,2)</f>
        <v>0</v>
      </c>
      <c r="BL86" s="18" t="s">
        <v>1234</v>
      </c>
      <c r="BM86" s="18" t="s">
        <v>1241</v>
      </c>
    </row>
    <row r="87" spans="2:47" s="1" customFormat="1" ht="22.5" customHeight="1">
      <c r="B87" s="32"/>
      <c r="D87" s="186" t="s">
        <v>132</v>
      </c>
      <c r="F87" s="202" t="s">
        <v>1242</v>
      </c>
      <c r="L87" s="32"/>
      <c r="M87" s="61"/>
      <c r="N87" s="33"/>
      <c r="O87" s="33"/>
      <c r="P87" s="33"/>
      <c r="Q87" s="33"/>
      <c r="R87" s="33"/>
      <c r="S87" s="33"/>
      <c r="T87" s="62"/>
      <c r="AT87" s="18" t="s">
        <v>132</v>
      </c>
      <c r="AU87" s="18" t="s">
        <v>78</v>
      </c>
    </row>
    <row r="88" spans="2:65" s="1" customFormat="1" ht="22.5" customHeight="1">
      <c r="B88" s="143"/>
      <c r="C88" s="144" t="s">
        <v>81</v>
      </c>
      <c r="D88" s="144" t="s">
        <v>125</v>
      </c>
      <c r="E88" s="145" t="s">
        <v>1243</v>
      </c>
      <c r="F88" s="146" t="s">
        <v>1244</v>
      </c>
      <c r="G88" s="147" t="s">
        <v>143</v>
      </c>
      <c r="H88" s="148">
        <v>1</v>
      </c>
      <c r="I88" s="149"/>
      <c r="J88" s="149"/>
      <c r="K88" s="146" t="s">
        <v>129</v>
      </c>
      <c r="L88" s="32"/>
      <c r="M88" s="150" t="s">
        <v>3</v>
      </c>
      <c r="N88" s="151" t="s">
        <v>42</v>
      </c>
      <c r="O88" s="152">
        <v>0</v>
      </c>
      <c r="P88" s="152">
        <f>O88*H88</f>
        <v>0</v>
      </c>
      <c r="Q88" s="152">
        <v>0</v>
      </c>
      <c r="R88" s="152">
        <f>Q88*H88</f>
        <v>0</v>
      </c>
      <c r="S88" s="152">
        <v>0</v>
      </c>
      <c r="T88" s="153">
        <f>S88*H88</f>
        <v>0</v>
      </c>
      <c r="AR88" s="18" t="s">
        <v>1234</v>
      </c>
      <c r="AT88" s="18" t="s">
        <v>125</v>
      </c>
      <c r="AU88" s="18" t="s">
        <v>78</v>
      </c>
      <c r="AY88" s="18" t="s">
        <v>123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8" t="s">
        <v>20</v>
      </c>
      <c r="BK88" s="154">
        <f>ROUND(I88*H88,2)</f>
        <v>0</v>
      </c>
      <c r="BL88" s="18" t="s">
        <v>1234</v>
      </c>
      <c r="BM88" s="18" t="s">
        <v>1245</v>
      </c>
    </row>
    <row r="89" spans="2:47" s="1" customFormat="1" ht="22.5" customHeight="1">
      <c r="B89" s="32"/>
      <c r="D89" s="186" t="s">
        <v>132</v>
      </c>
      <c r="F89" s="202" t="s">
        <v>1246</v>
      </c>
      <c r="L89" s="32"/>
      <c r="M89" s="61"/>
      <c r="N89" s="33"/>
      <c r="O89" s="33"/>
      <c r="P89" s="33"/>
      <c r="Q89" s="33"/>
      <c r="R89" s="33"/>
      <c r="S89" s="33"/>
      <c r="T89" s="62"/>
      <c r="AT89" s="18" t="s">
        <v>132</v>
      </c>
      <c r="AU89" s="18" t="s">
        <v>78</v>
      </c>
    </row>
    <row r="90" spans="2:65" s="1" customFormat="1" ht="22.5" customHeight="1">
      <c r="B90" s="143"/>
      <c r="C90" s="144" t="s">
        <v>130</v>
      </c>
      <c r="D90" s="144" t="s">
        <v>125</v>
      </c>
      <c r="E90" s="145" t="s">
        <v>1247</v>
      </c>
      <c r="F90" s="146" t="s">
        <v>1248</v>
      </c>
      <c r="G90" s="147" t="s">
        <v>143</v>
      </c>
      <c r="H90" s="148">
        <v>1</v>
      </c>
      <c r="I90" s="149"/>
      <c r="J90" s="149"/>
      <c r="K90" s="146" t="s">
        <v>129</v>
      </c>
      <c r="L90" s="32"/>
      <c r="M90" s="150" t="s">
        <v>3</v>
      </c>
      <c r="N90" s="151" t="s">
        <v>42</v>
      </c>
      <c r="O90" s="152">
        <v>0</v>
      </c>
      <c r="P90" s="152">
        <f>O90*H90</f>
        <v>0</v>
      </c>
      <c r="Q90" s="152">
        <v>0</v>
      </c>
      <c r="R90" s="152">
        <f>Q90*H90</f>
        <v>0</v>
      </c>
      <c r="S90" s="152">
        <v>0</v>
      </c>
      <c r="T90" s="153">
        <f>S90*H90</f>
        <v>0</v>
      </c>
      <c r="AR90" s="18" t="s">
        <v>1234</v>
      </c>
      <c r="AT90" s="18" t="s">
        <v>125</v>
      </c>
      <c r="AU90" s="18" t="s">
        <v>78</v>
      </c>
      <c r="AY90" s="18" t="s">
        <v>123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8" t="s">
        <v>20</v>
      </c>
      <c r="BK90" s="154">
        <f>ROUND(I90*H90,2)</f>
        <v>0</v>
      </c>
      <c r="BL90" s="18" t="s">
        <v>1234</v>
      </c>
      <c r="BM90" s="18" t="s">
        <v>1249</v>
      </c>
    </row>
    <row r="91" spans="2:47" s="1" customFormat="1" ht="22.5" customHeight="1">
      <c r="B91" s="32"/>
      <c r="D91" s="155" t="s">
        <v>132</v>
      </c>
      <c r="F91" s="156" t="s">
        <v>1250</v>
      </c>
      <c r="L91" s="32"/>
      <c r="M91" s="61"/>
      <c r="N91" s="33"/>
      <c r="O91" s="33"/>
      <c r="P91" s="33"/>
      <c r="Q91" s="33"/>
      <c r="R91" s="33"/>
      <c r="S91" s="33"/>
      <c r="T91" s="62"/>
      <c r="AT91" s="18" t="s">
        <v>132</v>
      </c>
      <c r="AU91" s="18" t="s">
        <v>78</v>
      </c>
    </row>
    <row r="92" spans="2:63" s="10" customFormat="1" ht="29.25" customHeight="1">
      <c r="B92" s="130"/>
      <c r="D92" s="140" t="s">
        <v>70</v>
      </c>
      <c r="E92" s="141" t="s">
        <v>1251</v>
      </c>
      <c r="F92" s="141" t="s">
        <v>1252</v>
      </c>
      <c r="J92" s="142"/>
      <c r="L92" s="130"/>
      <c r="M92" s="134"/>
      <c r="N92" s="135"/>
      <c r="O92" s="135"/>
      <c r="P92" s="136">
        <f>SUM(P93:P94)</f>
        <v>0</v>
      </c>
      <c r="Q92" s="135"/>
      <c r="R92" s="136">
        <f>SUM(R93:R94)</f>
        <v>0</v>
      </c>
      <c r="S92" s="135"/>
      <c r="T92" s="137">
        <f>SUM(T93:T94)</f>
        <v>0</v>
      </c>
      <c r="AR92" s="131" t="s">
        <v>197</v>
      </c>
      <c r="AT92" s="138" t="s">
        <v>70</v>
      </c>
      <c r="AU92" s="138" t="s">
        <v>20</v>
      </c>
      <c r="AY92" s="131" t="s">
        <v>123</v>
      </c>
      <c r="BK92" s="139">
        <f>SUM(BK93:BK94)</f>
        <v>0</v>
      </c>
    </row>
    <row r="93" spans="2:65" s="1" customFormat="1" ht="22.5" customHeight="1">
      <c r="B93" s="143"/>
      <c r="C93" s="144" t="s">
        <v>197</v>
      </c>
      <c r="D93" s="144" t="s">
        <v>125</v>
      </c>
      <c r="E93" s="145" t="s">
        <v>1253</v>
      </c>
      <c r="F93" s="146" t="s">
        <v>1254</v>
      </c>
      <c r="G93" s="147" t="s">
        <v>143</v>
      </c>
      <c r="H93" s="148">
        <v>1</v>
      </c>
      <c r="I93" s="149"/>
      <c r="J93" s="149"/>
      <c r="K93" s="146" t="s">
        <v>129</v>
      </c>
      <c r="L93" s="32"/>
      <c r="M93" s="150" t="s">
        <v>3</v>
      </c>
      <c r="N93" s="151" t="s">
        <v>42</v>
      </c>
      <c r="O93" s="152">
        <v>0</v>
      </c>
      <c r="P93" s="152">
        <f>O93*H93</f>
        <v>0</v>
      </c>
      <c r="Q93" s="152">
        <v>0</v>
      </c>
      <c r="R93" s="152">
        <f>Q93*H93</f>
        <v>0</v>
      </c>
      <c r="S93" s="152">
        <v>0</v>
      </c>
      <c r="T93" s="153">
        <f>S93*H93</f>
        <v>0</v>
      </c>
      <c r="AR93" s="18" t="s">
        <v>1234</v>
      </c>
      <c r="AT93" s="18" t="s">
        <v>125</v>
      </c>
      <c r="AU93" s="18" t="s">
        <v>78</v>
      </c>
      <c r="AY93" s="18" t="s">
        <v>123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8" t="s">
        <v>20</v>
      </c>
      <c r="BK93" s="154">
        <f>ROUND(I93*H93,2)</f>
        <v>0</v>
      </c>
      <c r="BL93" s="18" t="s">
        <v>1234</v>
      </c>
      <c r="BM93" s="18" t="s">
        <v>1255</v>
      </c>
    </row>
    <row r="94" spans="2:47" s="1" customFormat="1" ht="22.5" customHeight="1">
      <c r="B94" s="32"/>
      <c r="D94" s="155" t="s">
        <v>132</v>
      </c>
      <c r="F94" s="156" t="s">
        <v>1256</v>
      </c>
      <c r="L94" s="32"/>
      <c r="M94" s="209"/>
      <c r="N94" s="210"/>
      <c r="O94" s="210"/>
      <c r="P94" s="210"/>
      <c r="Q94" s="210"/>
      <c r="R94" s="210"/>
      <c r="S94" s="210"/>
      <c r="T94" s="211"/>
      <c r="AT94" s="18" t="s">
        <v>132</v>
      </c>
      <c r="AU94" s="18" t="s">
        <v>78</v>
      </c>
    </row>
    <row r="95" spans="2:12" s="1" customFormat="1" ht="6.75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32"/>
    </row>
    <row r="1855" ht="13.5">
      <c r="AT1855" s="206"/>
    </row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6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H24" sqref="H24"/>
    </sheetView>
  </sheetViews>
  <sheetFormatPr defaultColWidth="9.140625" defaultRowHeight="13.5"/>
  <cols>
    <col min="1" max="1" width="9.421875" style="0" bestFit="1" customWidth="1"/>
    <col min="2" max="2" width="43.57421875" style="224" bestFit="1" customWidth="1"/>
    <col min="3" max="3" width="16.57421875" style="224" customWidth="1"/>
    <col min="5" max="5" width="10.140625" style="0" bestFit="1" customWidth="1"/>
    <col min="6" max="6" width="14.421875" style="0" customWidth="1"/>
    <col min="9" max="9" width="11.421875" style="0" bestFit="1" customWidth="1"/>
    <col min="10" max="10" width="13.421875" style="0" customWidth="1"/>
  </cols>
  <sheetData>
    <row r="1" spans="2:3" ht="15.75">
      <c r="B1" s="238" t="s">
        <v>1265</v>
      </c>
      <c r="C1" s="238" t="s">
        <v>1264</v>
      </c>
    </row>
    <row r="2" spans="2:3" ht="15.75">
      <c r="B2" s="238" t="s">
        <v>87</v>
      </c>
      <c r="C2" s="238"/>
    </row>
    <row r="3" spans="2:3" ht="15">
      <c r="B3" s="239" t="s">
        <v>94</v>
      </c>
      <c r="C3" s="240">
        <f>'1 - Architektonicko stave...'!J58</f>
        <v>0</v>
      </c>
    </row>
    <row r="4" spans="2:3" ht="15">
      <c r="B4" s="239" t="s">
        <v>95</v>
      </c>
      <c r="C4" s="240">
        <f>'1 - Architektonicko stave...'!J59</f>
        <v>0</v>
      </c>
    </row>
    <row r="5" spans="2:7" ht="15.75">
      <c r="B5" s="239" t="s">
        <v>96</v>
      </c>
      <c r="C5" s="241">
        <f>'1 - Architektonicko stave...'!J110+'1 - Architektonicko stave...'!J139+'1 - Architektonicko stave...'!J208+'1 - Architektonicko stave...'!J596+'1 - Architektonicko stave...'!J671+'1 - Architektonicko stave...'!J755+'1 - Architektonicko stave...'!J867+'1 - Architektonicko stave...'!J879+'1 - Architektonicko stave...'!J680+'1 - Architektonicko stave...'!J298+'1 - Architektonicko stave...'!J215+'1 - Architektonicko stave...'!J791+'1 - Architektonicko stave...'!J449+207102</f>
        <v>207102</v>
      </c>
      <c r="E5" s="222"/>
      <c r="F5" s="222"/>
      <c r="G5" s="222"/>
    </row>
    <row r="6" spans="2:3" ht="15.75">
      <c r="B6" s="239" t="s">
        <v>97</v>
      </c>
      <c r="C6" s="241">
        <f>'1 - Architektonicko stave...'!J61</f>
        <v>0</v>
      </c>
    </row>
    <row r="7" spans="2:3" ht="15.75">
      <c r="B7" s="239" t="s">
        <v>98</v>
      </c>
      <c r="C7" s="241">
        <f>'1 - Architektonicko stave...'!J62</f>
        <v>0</v>
      </c>
    </row>
    <row r="8" spans="2:3" ht="15.75">
      <c r="B8" s="239" t="s">
        <v>99</v>
      </c>
      <c r="C8" s="241">
        <f>'1 - Architektonicko stave...'!J63</f>
        <v>0</v>
      </c>
    </row>
    <row r="9" spans="2:3" ht="15.75">
      <c r="B9" s="239" t="s">
        <v>101</v>
      </c>
      <c r="C9" s="241">
        <f>'1 - Architektonicko stave...'!J65</f>
        <v>0</v>
      </c>
    </row>
    <row r="10" spans="2:7" ht="15.75">
      <c r="B10" s="239" t="s">
        <v>102</v>
      </c>
      <c r="C10" s="241">
        <f>'1 - Architektonicko stave...'!J66</f>
        <v>0</v>
      </c>
      <c r="F10" s="226"/>
      <c r="G10" s="227"/>
    </row>
    <row r="11" spans="2:7" ht="15.75">
      <c r="B11" s="242" t="s">
        <v>103</v>
      </c>
      <c r="C11" s="241">
        <f>'1 - Architektonicko stave...'!J1492</f>
        <v>0</v>
      </c>
      <c r="F11" s="226"/>
      <c r="G11" s="227"/>
    </row>
    <row r="12" spans="2:3" ht="15.75">
      <c r="B12" s="239" t="s">
        <v>104</v>
      </c>
      <c r="C12" s="241">
        <f>'1 - Architektonicko stave...'!J68</f>
        <v>0</v>
      </c>
    </row>
    <row r="13" spans="2:3" ht="15">
      <c r="B13" s="243" t="s">
        <v>105</v>
      </c>
      <c r="C13" s="244">
        <f>'1 - Architektonicko stave...'!J69</f>
        <v>0</v>
      </c>
    </row>
    <row r="14" spans="2:3" ht="15">
      <c r="B14" s="243" t="s">
        <v>106</v>
      </c>
      <c r="C14" s="244">
        <f>'1 - Architektonicko stave...'!J70</f>
        <v>0</v>
      </c>
    </row>
    <row r="15" spans="2:3" ht="15.75">
      <c r="B15" s="238" t="s">
        <v>1269</v>
      </c>
      <c r="C15" s="245">
        <f>SUM(C3:C14)</f>
        <v>207102</v>
      </c>
    </row>
    <row r="16" spans="2:3" ht="15.75">
      <c r="B16" s="246"/>
      <c r="C16" s="246"/>
    </row>
    <row r="17" spans="2:3" ht="15.75">
      <c r="B17" s="238" t="s">
        <v>1139</v>
      </c>
      <c r="C17" s="238"/>
    </row>
    <row r="18" spans="2:3" ht="15.75">
      <c r="B18" s="238" t="str">
        <f>'2 - Elektroinstalace'!D57</f>
        <v>M11 - Ceník M21 - Hromosvod</v>
      </c>
      <c r="C18" s="241">
        <f>'2 - Elektroinstalace'!J57</f>
        <v>0</v>
      </c>
    </row>
    <row r="19" spans="2:3" ht="15.75">
      <c r="B19" s="246"/>
      <c r="C19" s="246"/>
    </row>
    <row r="20" spans="2:3" ht="15.75">
      <c r="B20" s="238" t="s">
        <v>1224</v>
      </c>
      <c r="C20" s="241">
        <f>'3 - Vedlejší rozpočtové n...'!J56</f>
        <v>0</v>
      </c>
    </row>
    <row r="21" spans="2:3" ht="15.75">
      <c r="B21" s="246"/>
      <c r="C21" s="246"/>
    </row>
    <row r="22" spans="2:6" ht="15.75">
      <c r="B22" s="238" t="s">
        <v>1268</v>
      </c>
      <c r="C22" s="247">
        <f>C15+C18+C20</f>
        <v>207102</v>
      </c>
      <c r="F22" s="2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Závodník</dc:creator>
  <cp:keywords/>
  <dc:description/>
  <cp:lastModifiedBy>karla.gottwaldova</cp:lastModifiedBy>
  <dcterms:created xsi:type="dcterms:W3CDTF">2016-02-02T07:28:18Z</dcterms:created>
  <dcterms:modified xsi:type="dcterms:W3CDTF">2017-10-03T10:15:12Z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