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030" windowHeight="1224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Rekapitulace!$G$17</definedName>
    <definedName name="Dodavka0">Položky!#REF!</definedName>
    <definedName name="HSV">Rekapitulace!$E$17</definedName>
    <definedName name="HSV0">Položky!#REF!</definedName>
    <definedName name="HZS">Rekapitulace!$I$17</definedName>
    <definedName name="HZS0">Položky!#REF!</definedName>
    <definedName name="JKSO">'Krycí list'!$G$2</definedName>
    <definedName name="MJ">'Krycí list'!$G$5</definedName>
    <definedName name="Mont">Rekapitulace!$H$17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Položky!$A$1:$G$85</definedName>
    <definedName name="_xlnm.Print_Area" localSheetId="1">Rekapitulace!$A$1:$I$23</definedName>
    <definedName name="PocetMJ">'Krycí list'!$G$6</definedName>
    <definedName name="Poznamka">'Krycí list'!$B$37</definedName>
    <definedName name="Projektant">'Krycí list'!$C$8</definedName>
    <definedName name="PSV">Rekapitulace!$F$17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Rekapitulace!$H$23</definedName>
    <definedName name="VRNKc">Rekapitulace!$E$22</definedName>
    <definedName name="VRNnazev">Rekapitulace!$A$22</definedName>
    <definedName name="VRNproc">Rekapitulace!$F$22</definedName>
    <definedName name="VRNzakl">Rekapitulace!$G$22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BE84" i="3" l="1"/>
  <c r="BD84" i="3"/>
  <c r="BC84" i="3"/>
  <c r="BB84" i="3"/>
  <c r="G84" i="3"/>
  <c r="BA84" i="3" s="1"/>
  <c r="BE83" i="3"/>
  <c r="BD83" i="3"/>
  <c r="BC83" i="3"/>
  <c r="BB83" i="3"/>
  <c r="G83" i="3"/>
  <c r="BA83" i="3" s="1"/>
  <c r="BE82" i="3"/>
  <c r="BD82" i="3"/>
  <c r="BC82" i="3"/>
  <c r="BB82" i="3"/>
  <c r="G82" i="3"/>
  <c r="BA82" i="3" s="1"/>
  <c r="BE81" i="3"/>
  <c r="BD81" i="3"/>
  <c r="BC81" i="3"/>
  <c r="BB81" i="3"/>
  <c r="G81" i="3"/>
  <c r="BA81" i="3" s="1"/>
  <c r="BE80" i="3"/>
  <c r="BD80" i="3"/>
  <c r="BC80" i="3"/>
  <c r="BB80" i="3"/>
  <c r="G80" i="3"/>
  <c r="BA80" i="3" s="1"/>
  <c r="BE79" i="3"/>
  <c r="BD79" i="3"/>
  <c r="BC79" i="3"/>
  <c r="BB79" i="3"/>
  <c r="G79" i="3"/>
  <c r="BA79" i="3" s="1"/>
  <c r="BE78" i="3"/>
  <c r="BD78" i="3"/>
  <c r="BC78" i="3"/>
  <c r="BB78" i="3"/>
  <c r="BB85" i="3" s="1"/>
  <c r="F16" i="2" s="1"/>
  <c r="G78" i="3"/>
  <c r="B16" i="2"/>
  <c r="A16" i="2"/>
  <c r="BE85" i="3"/>
  <c r="I16" i="2" s="1"/>
  <c r="C85" i="3"/>
  <c r="BE75" i="3"/>
  <c r="BC75" i="3"/>
  <c r="BC76" i="3" s="1"/>
  <c r="G15" i="2" s="1"/>
  <c r="BB75" i="3"/>
  <c r="BB76" i="3" s="1"/>
  <c r="F15" i="2" s="1"/>
  <c r="BA75" i="3"/>
  <c r="BA76" i="3" s="1"/>
  <c r="E15" i="2" s="1"/>
  <c r="G75" i="3"/>
  <c r="G76" i="3" s="1"/>
  <c r="B15" i="2"/>
  <c r="A15" i="2"/>
  <c r="BE76" i="3"/>
  <c r="I15" i="2" s="1"/>
  <c r="C76" i="3"/>
  <c r="BE72" i="3"/>
  <c r="BE73" i="3" s="1"/>
  <c r="I14" i="2" s="1"/>
  <c r="BC72" i="3"/>
  <c r="BB72" i="3"/>
  <c r="BB73" i="3" s="1"/>
  <c r="F14" i="2" s="1"/>
  <c r="BA72" i="3"/>
  <c r="BA73" i="3" s="1"/>
  <c r="E14" i="2" s="1"/>
  <c r="G72" i="3"/>
  <c r="G73" i="3" s="1"/>
  <c r="B14" i="2"/>
  <c r="A14" i="2"/>
  <c r="BC73" i="3"/>
  <c r="G14" i="2" s="1"/>
  <c r="C73" i="3"/>
  <c r="BE69" i="3"/>
  <c r="BC69" i="3"/>
  <c r="BB69" i="3"/>
  <c r="BA69" i="3"/>
  <c r="G69" i="3"/>
  <c r="BD69" i="3" s="1"/>
  <c r="BE68" i="3"/>
  <c r="BC68" i="3"/>
  <c r="BB68" i="3"/>
  <c r="BA68" i="3"/>
  <c r="G68" i="3"/>
  <c r="BD68" i="3" s="1"/>
  <c r="BE67" i="3"/>
  <c r="BC67" i="3"/>
  <c r="BB67" i="3"/>
  <c r="BA67" i="3"/>
  <c r="BA70" i="3" s="1"/>
  <c r="E13" i="2" s="1"/>
  <c r="G67" i="3"/>
  <c r="B13" i="2"/>
  <c r="A13" i="2"/>
  <c r="BC70" i="3"/>
  <c r="G13" i="2" s="1"/>
  <c r="C70" i="3"/>
  <c r="BE64" i="3"/>
  <c r="BD64" i="3"/>
  <c r="BB64" i="3"/>
  <c r="BA64" i="3"/>
  <c r="G64" i="3"/>
  <c r="BC64" i="3" s="1"/>
  <c r="BE63" i="3"/>
  <c r="BD63" i="3"/>
  <c r="BB63" i="3"/>
  <c r="BA63" i="3"/>
  <c r="G63" i="3"/>
  <c r="BC63" i="3" s="1"/>
  <c r="BE62" i="3"/>
  <c r="BD62" i="3"/>
  <c r="BB62" i="3"/>
  <c r="BA62" i="3"/>
  <c r="G62" i="3"/>
  <c r="BC62" i="3" s="1"/>
  <c r="BE61" i="3"/>
  <c r="BD61" i="3"/>
  <c r="BB61" i="3"/>
  <c r="BA61" i="3"/>
  <c r="G61" i="3"/>
  <c r="BC61" i="3" s="1"/>
  <c r="BE60" i="3"/>
  <c r="BD60" i="3"/>
  <c r="BB60" i="3"/>
  <c r="BA60" i="3"/>
  <c r="G60" i="3"/>
  <c r="BC60" i="3" s="1"/>
  <c r="BE59" i="3"/>
  <c r="BD59" i="3"/>
  <c r="BB59" i="3"/>
  <c r="BA59" i="3"/>
  <c r="G59" i="3"/>
  <c r="BC59" i="3" s="1"/>
  <c r="BE58" i="3"/>
  <c r="BD58" i="3"/>
  <c r="BB58" i="3"/>
  <c r="BA58" i="3"/>
  <c r="G58" i="3"/>
  <c r="BC58" i="3" s="1"/>
  <c r="BE57" i="3"/>
  <c r="BD57" i="3"/>
  <c r="BB57" i="3"/>
  <c r="BA57" i="3"/>
  <c r="G57" i="3"/>
  <c r="BC57" i="3" s="1"/>
  <c r="BE56" i="3"/>
  <c r="BD56" i="3"/>
  <c r="BB56" i="3"/>
  <c r="BA56" i="3"/>
  <c r="G56" i="3"/>
  <c r="BC56" i="3" s="1"/>
  <c r="BE55" i="3"/>
  <c r="BD55" i="3"/>
  <c r="BB55" i="3"/>
  <c r="BA55" i="3"/>
  <c r="G55" i="3"/>
  <c r="BC55" i="3" s="1"/>
  <c r="BE54" i="3"/>
  <c r="BD54" i="3"/>
  <c r="BB54" i="3"/>
  <c r="BA54" i="3"/>
  <c r="G54" i="3"/>
  <c r="BC54" i="3" s="1"/>
  <c r="BE53" i="3"/>
  <c r="BD53" i="3"/>
  <c r="BB53" i="3"/>
  <c r="BA53" i="3"/>
  <c r="G53" i="3"/>
  <c r="BC53" i="3" s="1"/>
  <c r="BE52" i="3"/>
  <c r="BD52" i="3"/>
  <c r="BB52" i="3"/>
  <c r="BA52" i="3"/>
  <c r="G52" i="3"/>
  <c r="BC52" i="3" s="1"/>
  <c r="BE51" i="3"/>
  <c r="BC51" i="3"/>
  <c r="BB51" i="3"/>
  <c r="BA51" i="3"/>
  <c r="G51" i="3"/>
  <c r="BD51" i="3" s="1"/>
  <c r="BE50" i="3"/>
  <c r="BC50" i="3"/>
  <c r="BB50" i="3"/>
  <c r="BA50" i="3"/>
  <c r="G50" i="3"/>
  <c r="BD50" i="3" s="1"/>
  <c r="BE49" i="3"/>
  <c r="BC49" i="3"/>
  <c r="BB49" i="3"/>
  <c r="BA49" i="3"/>
  <c r="G49" i="3"/>
  <c r="BD49" i="3" s="1"/>
  <c r="BE48" i="3"/>
  <c r="BC48" i="3"/>
  <c r="BB48" i="3"/>
  <c r="BA48" i="3"/>
  <c r="G48" i="3"/>
  <c r="BD48" i="3" s="1"/>
  <c r="BE47" i="3"/>
  <c r="BD47" i="3"/>
  <c r="BB47" i="3"/>
  <c r="BA47" i="3"/>
  <c r="G47" i="3"/>
  <c r="BC47" i="3" s="1"/>
  <c r="BE46" i="3"/>
  <c r="BD46" i="3"/>
  <c r="BB46" i="3"/>
  <c r="BA46" i="3"/>
  <c r="G46" i="3"/>
  <c r="BC46" i="3" s="1"/>
  <c r="B12" i="2"/>
  <c r="A12" i="2"/>
  <c r="C65" i="3"/>
  <c r="BE43" i="3"/>
  <c r="BC43" i="3"/>
  <c r="BB43" i="3"/>
  <c r="BA43" i="3"/>
  <c r="G43" i="3"/>
  <c r="BD43" i="3" s="1"/>
  <c r="BE42" i="3"/>
  <c r="BC42" i="3"/>
  <c r="BB42" i="3"/>
  <c r="BA42" i="3"/>
  <c r="G42" i="3"/>
  <c r="BD42" i="3" s="1"/>
  <c r="BE41" i="3"/>
  <c r="BC41" i="3"/>
  <c r="BB41" i="3"/>
  <c r="BA41" i="3"/>
  <c r="G41" i="3"/>
  <c r="BD41" i="3" s="1"/>
  <c r="BE40" i="3"/>
  <c r="BC40" i="3"/>
  <c r="BB40" i="3"/>
  <c r="BA40" i="3"/>
  <c r="G40" i="3"/>
  <c r="BD40" i="3" s="1"/>
  <c r="BE39" i="3"/>
  <c r="BC39" i="3"/>
  <c r="BB39" i="3"/>
  <c r="BA39" i="3"/>
  <c r="G39" i="3"/>
  <c r="BD39" i="3" s="1"/>
  <c r="BE38" i="3"/>
  <c r="BC38" i="3"/>
  <c r="BB38" i="3"/>
  <c r="BA38" i="3"/>
  <c r="G38" i="3"/>
  <c r="BD38" i="3" s="1"/>
  <c r="BE37" i="3"/>
  <c r="BC37" i="3"/>
  <c r="BB37" i="3"/>
  <c r="BA37" i="3"/>
  <c r="G37" i="3"/>
  <c r="BD37" i="3" s="1"/>
  <c r="BE36" i="3"/>
  <c r="BC36" i="3"/>
  <c r="BB36" i="3"/>
  <c r="BA36" i="3"/>
  <c r="G36" i="3"/>
  <c r="BD36" i="3" s="1"/>
  <c r="BE35" i="3"/>
  <c r="BC35" i="3"/>
  <c r="BB35" i="3"/>
  <c r="BA35" i="3"/>
  <c r="G35" i="3"/>
  <c r="BD35" i="3" s="1"/>
  <c r="BE34" i="3"/>
  <c r="BC34" i="3"/>
  <c r="BB34" i="3"/>
  <c r="BA34" i="3"/>
  <c r="G34" i="3"/>
  <c r="BD34" i="3" s="1"/>
  <c r="BE33" i="3"/>
  <c r="BC33" i="3"/>
  <c r="BB33" i="3"/>
  <c r="BA33" i="3"/>
  <c r="G33" i="3"/>
  <c r="BD33" i="3" s="1"/>
  <c r="BE32" i="3"/>
  <c r="BC32" i="3"/>
  <c r="BB32" i="3"/>
  <c r="BA32" i="3"/>
  <c r="G32" i="3"/>
  <c r="BD32" i="3" s="1"/>
  <c r="BE31" i="3"/>
  <c r="BC31" i="3"/>
  <c r="BB31" i="3"/>
  <c r="BA31" i="3"/>
  <c r="G31" i="3"/>
  <c r="B11" i="2"/>
  <c r="A11" i="2"/>
  <c r="C44" i="3"/>
  <c r="BE28" i="3"/>
  <c r="BC28" i="3"/>
  <c r="BB28" i="3"/>
  <c r="BA28" i="3"/>
  <c r="G28" i="3"/>
  <c r="BD28" i="3" s="1"/>
  <c r="BE27" i="3"/>
  <c r="BC27" i="3"/>
  <c r="BB27" i="3"/>
  <c r="BA27" i="3"/>
  <c r="G27" i="3"/>
  <c r="BD27" i="3" s="1"/>
  <c r="BE26" i="3"/>
  <c r="BC26" i="3"/>
  <c r="BB26" i="3"/>
  <c r="BA26" i="3"/>
  <c r="G26" i="3"/>
  <c r="BD26" i="3" s="1"/>
  <c r="BE25" i="3"/>
  <c r="BC25" i="3"/>
  <c r="BB25" i="3"/>
  <c r="BA25" i="3"/>
  <c r="G25" i="3"/>
  <c r="BD25" i="3" s="1"/>
  <c r="BE24" i="3"/>
  <c r="BC24" i="3"/>
  <c r="BB24" i="3"/>
  <c r="BA24" i="3"/>
  <c r="G24" i="3"/>
  <c r="BD24" i="3" s="1"/>
  <c r="BE23" i="3"/>
  <c r="BC23" i="3"/>
  <c r="BB23" i="3"/>
  <c r="BA23" i="3"/>
  <c r="G23" i="3"/>
  <c r="BD23" i="3" s="1"/>
  <c r="BE22" i="3"/>
  <c r="BC22" i="3"/>
  <c r="BB22" i="3"/>
  <c r="BA22" i="3"/>
  <c r="G22" i="3"/>
  <c r="BD22" i="3" s="1"/>
  <c r="BE21" i="3"/>
  <c r="BC21" i="3"/>
  <c r="BB21" i="3"/>
  <c r="BA21" i="3"/>
  <c r="G21" i="3"/>
  <c r="BD21" i="3" s="1"/>
  <c r="BE20" i="3"/>
  <c r="BC20" i="3"/>
  <c r="BB20" i="3"/>
  <c r="BA20" i="3"/>
  <c r="G20" i="3"/>
  <c r="BD20" i="3" s="1"/>
  <c r="BE19" i="3"/>
  <c r="BC19" i="3"/>
  <c r="BB19" i="3"/>
  <c r="BA19" i="3"/>
  <c r="G19" i="3"/>
  <c r="BD19" i="3" s="1"/>
  <c r="BE18" i="3"/>
  <c r="BC18" i="3"/>
  <c r="BB18" i="3"/>
  <c r="BA18" i="3"/>
  <c r="G18" i="3"/>
  <c r="BD18" i="3" s="1"/>
  <c r="BE17" i="3"/>
  <c r="BC17" i="3"/>
  <c r="BB17" i="3"/>
  <c r="BA17" i="3"/>
  <c r="G17" i="3"/>
  <c r="B10" i="2"/>
  <c r="A10" i="2"/>
  <c r="C29" i="3"/>
  <c r="BE14" i="3"/>
  <c r="BE15" i="3" s="1"/>
  <c r="I9" i="2" s="1"/>
  <c r="BC14" i="3"/>
  <c r="BC15" i="3" s="1"/>
  <c r="G9" i="2" s="1"/>
  <c r="BB14" i="3"/>
  <c r="BB15" i="3" s="1"/>
  <c r="F9" i="2" s="1"/>
  <c r="BA14" i="3"/>
  <c r="BA15" i="3" s="1"/>
  <c r="E9" i="2" s="1"/>
  <c r="G14" i="3"/>
  <c r="G15" i="3" s="1"/>
  <c r="B9" i="2"/>
  <c r="A9" i="2"/>
  <c r="C15" i="3"/>
  <c r="BE11" i="3"/>
  <c r="BE12" i="3" s="1"/>
  <c r="I8" i="2" s="1"/>
  <c r="BC11" i="3"/>
  <c r="BC12" i="3" s="1"/>
  <c r="G8" i="2" s="1"/>
  <c r="BB11" i="3"/>
  <c r="BB12" i="3" s="1"/>
  <c r="F8" i="2" s="1"/>
  <c r="BA11" i="3"/>
  <c r="BA12" i="3" s="1"/>
  <c r="E8" i="2" s="1"/>
  <c r="G11" i="3"/>
  <c r="G12" i="3" s="1"/>
  <c r="B8" i="2"/>
  <c r="A8" i="2"/>
  <c r="C12" i="3"/>
  <c r="BE8" i="3"/>
  <c r="BE9" i="3" s="1"/>
  <c r="I7" i="2" s="1"/>
  <c r="BC8" i="3"/>
  <c r="BC9" i="3" s="1"/>
  <c r="G7" i="2" s="1"/>
  <c r="BB8" i="3"/>
  <c r="BB9" i="3" s="1"/>
  <c r="F7" i="2" s="1"/>
  <c r="BA8" i="3"/>
  <c r="BA9" i="3" s="1"/>
  <c r="E7" i="2" s="1"/>
  <c r="G8" i="3"/>
  <c r="G9" i="3" s="1"/>
  <c r="B7" i="2"/>
  <c r="A7" i="2"/>
  <c r="C9" i="3"/>
  <c r="E4" i="3"/>
  <c r="C4" i="3"/>
  <c r="F3" i="3"/>
  <c r="H23" i="2"/>
  <c r="G22" i="2"/>
  <c r="I22" i="2" s="1"/>
  <c r="C2" i="2"/>
  <c r="C33" i="1"/>
  <c r="F33" i="1" s="1"/>
  <c r="C31" i="1"/>
  <c r="G23" i="1"/>
  <c r="G22" i="1" s="1"/>
  <c r="G7" i="1"/>
  <c r="BD85" i="3" l="1"/>
  <c r="H16" i="2" s="1"/>
  <c r="BC85" i="3"/>
  <c r="G16" i="2" s="1"/>
  <c r="BB70" i="3"/>
  <c r="F13" i="2" s="1"/>
  <c r="BE70" i="3"/>
  <c r="I13" i="2" s="1"/>
  <c r="BE65" i="3"/>
  <c r="I12" i="2" s="1"/>
  <c r="BA65" i="3"/>
  <c r="E12" i="2" s="1"/>
  <c r="BC44" i="3"/>
  <c r="G11" i="2" s="1"/>
  <c r="BA29" i="3"/>
  <c r="E10" i="2" s="1"/>
  <c r="BC29" i="3"/>
  <c r="G10" i="2" s="1"/>
  <c r="BA44" i="3"/>
  <c r="E11" i="2" s="1"/>
  <c r="BE44" i="3"/>
  <c r="I11" i="2" s="1"/>
  <c r="BE29" i="3"/>
  <c r="I10" i="2" s="1"/>
  <c r="G29" i="3"/>
  <c r="BC65" i="3"/>
  <c r="G85" i="3"/>
  <c r="BB29" i="3"/>
  <c r="F10" i="2" s="1"/>
  <c r="G44" i="3"/>
  <c r="BB65" i="3"/>
  <c r="F12" i="2" s="1"/>
  <c r="BB44" i="3"/>
  <c r="F11" i="2" s="1"/>
  <c r="G70" i="3"/>
  <c r="BD65" i="3"/>
  <c r="BD8" i="3"/>
  <c r="BD9" i="3" s="1"/>
  <c r="BD11" i="3"/>
  <c r="BD12" i="3" s="1"/>
  <c r="BD14" i="3"/>
  <c r="BD15" i="3" s="1"/>
  <c r="H9" i="2" s="1"/>
  <c r="BD17" i="3"/>
  <c r="BD29" i="3" s="1"/>
  <c r="BA78" i="3"/>
  <c r="BA85" i="3" s="1"/>
  <c r="BD31" i="3"/>
  <c r="BD44" i="3" s="1"/>
  <c r="BD67" i="3"/>
  <c r="BD70" i="3" s="1"/>
  <c r="BD72" i="3"/>
  <c r="BD73" i="3" s="1"/>
  <c r="BD75" i="3"/>
  <c r="BD76" i="3" s="1"/>
  <c r="G65" i="3"/>
  <c r="G17" i="2" l="1"/>
  <c r="E17" i="2"/>
  <c r="I17" i="2"/>
  <c r="C21" i="1" s="1"/>
  <c r="F17" i="2"/>
  <c r="C16" i="1" s="1"/>
  <c r="C22" i="1" l="1"/>
  <c r="C23" i="1" s="1"/>
  <c r="F30" i="1" s="1"/>
  <c r="F31" i="1" s="1"/>
  <c r="F34" i="1" s="1"/>
</calcChain>
</file>

<file path=xl/sharedStrings.xml><?xml version="1.0" encoding="utf-8"?>
<sst xmlns="http://schemas.openxmlformats.org/spreadsheetml/2006/main" count="321" uniqueCount="226">
  <si>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</si>
  <si>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</si>
  <si>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</si>
  <si>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</si>
  <si>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</si>
  <si>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</si>
  <si>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</si>
  <si>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</si>
  <si>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</si>
  <si>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</si>
  <si>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</si>
  <si>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</si>
  <si>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</si>
  <si>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</si>
  <si>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</si>
  <si>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</si>
  <si>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</si>
  <si>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</si>
  <si>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</si>
  <si>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</si>
  <si>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</si>
  <si>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</si>
  <si>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</si>
  <si>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</si>
  <si>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</si>
  <si>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</si>
  <si>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</si>
  <si>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</si>
  <si>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</si>
  <si>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</si>
  <si>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</si>
  <si>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</si>
  <si>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</si>
  <si>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</si>
  <si>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</si>
  <si>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</si>
  <si>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</si>
  <si>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</si>
  <si>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</si>
  <si>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</si>
  <si>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</si>
  <si>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</si>
  <si>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</si>
  <si>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</si>
  <si>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</si>
  <si>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</si>
  <si>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</si>
  <si>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</si>
  <si>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</si>
  <si>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</si>
  <si>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</si>
  <si>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</si>
  <si>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</si>
  <si>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</si>
  <si>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</si>
  <si>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</si>
  <si>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</si>
  <si>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</si>
  <si>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</si>
  <si>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</si>
  <si>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</si>
  <si>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</si>
  <si>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</si>
  <si>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</si>
  <si>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</si>
  <si>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</si>
  <si>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</si>
  <si>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</si>
  <si>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</si>
  <si>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</si>
  <si>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</si>
  <si>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</si>
  <si>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</si>
  <si>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</si>
  <si>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</si>
  <si>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</si>
  <si>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</si>
  <si>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</si>
  <si>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006</t>
  </si>
  <si>
    <t>Instalace fotovoltaického systému 9,88 kWp</t>
  </si>
  <si>
    <t>M21.1</t>
  </si>
  <si>
    <t>Fotovoltaické panely</t>
  </si>
  <si>
    <t xml:space="preserve">FV panel BN 260Wp poly </t>
  </si>
  <si>
    <t>M21.2</t>
  </si>
  <si>
    <t>Střídač fv. Systému</t>
  </si>
  <si>
    <t>2</t>
  </si>
  <si>
    <t xml:space="preserve">Fronius SYMO 10.0-M WEB </t>
  </si>
  <si>
    <t>M21.3</t>
  </si>
  <si>
    <t>Příslušenství k střídači  fvs</t>
  </si>
  <si>
    <t>3</t>
  </si>
  <si>
    <t>Sada čidel Fronius a senzor box možnost monitoringu povětrnostních podmínek</t>
  </si>
  <si>
    <t>M21.4</t>
  </si>
  <si>
    <t>Konstrukce fvs na střechu</t>
  </si>
  <si>
    <t>4</t>
  </si>
  <si>
    <t xml:space="preserve">Matice M8 čtyřhr.áA2 </t>
  </si>
  <si>
    <t>5</t>
  </si>
  <si>
    <t xml:space="preserve">Matice M10 rohatka A2 </t>
  </si>
  <si>
    <t>6</t>
  </si>
  <si>
    <t xml:space="preserve">Alá Nosník </t>
  </si>
  <si>
    <t>7</t>
  </si>
  <si>
    <t xml:space="preserve">Podložka 10,5á á áA2 </t>
  </si>
  <si>
    <t>8</t>
  </si>
  <si>
    <t xml:space="preserve">Šroub M8*40 imbusáá A2 </t>
  </si>
  <si>
    <t>9</t>
  </si>
  <si>
    <t xml:space="preserve">Šroub M10*25á 'T'á </t>
  </si>
  <si>
    <t>10</t>
  </si>
  <si>
    <t xml:space="preserve">Těsnění </t>
  </si>
  <si>
    <t>11</t>
  </si>
  <si>
    <t xml:space="preserve">Spojka nosnikuá L </t>
  </si>
  <si>
    <t>12</t>
  </si>
  <si>
    <t xml:space="preserve">Montážníá díra ovál </t>
  </si>
  <si>
    <t>13</t>
  </si>
  <si>
    <t xml:space="preserve">Úchyt panelu koncvý </t>
  </si>
  <si>
    <t>14</t>
  </si>
  <si>
    <t xml:space="preserve">Úchyt panelu středový </t>
  </si>
  <si>
    <t>15</t>
  </si>
  <si>
    <t xml:space="preserve">Kombivrut M10*200áá A2 </t>
  </si>
  <si>
    <t>M21.5</t>
  </si>
  <si>
    <t>Rozvaděč RDAC pro FVE 3 fáze</t>
  </si>
  <si>
    <t>16</t>
  </si>
  <si>
    <t xml:space="preserve">Rozvodnice plastová  IP 56 na omítku </t>
  </si>
  <si>
    <t>17</t>
  </si>
  <si>
    <t xml:space="preserve">AC Jistič ETIMAT </t>
  </si>
  <si>
    <t>18</t>
  </si>
  <si>
    <t xml:space="preserve">DC přepěťová ochrana ETITEC </t>
  </si>
  <si>
    <t>19</t>
  </si>
  <si>
    <t xml:space="preserve">AC přepěťová ochrana ETITEC </t>
  </si>
  <si>
    <t>20</t>
  </si>
  <si>
    <t xml:space="preserve">Pojistkový odpojovač ETI </t>
  </si>
  <si>
    <t>21</t>
  </si>
  <si>
    <t xml:space="preserve">Pojistky  PV10 12A </t>
  </si>
  <si>
    <t>22</t>
  </si>
  <si>
    <t xml:space="preserve">Výstražné samolepky </t>
  </si>
  <si>
    <t>23</t>
  </si>
  <si>
    <t xml:space="preserve">Průchodka Pg13,5 </t>
  </si>
  <si>
    <t>24</t>
  </si>
  <si>
    <t xml:space="preserve">Průchodka Pg16 </t>
  </si>
  <si>
    <t>25</t>
  </si>
  <si>
    <t xml:space="preserve">Průchodka Pg9 </t>
  </si>
  <si>
    <t>26</t>
  </si>
  <si>
    <t xml:space="preserve">Drobný materiál, ostatní výzbroj </t>
  </si>
  <si>
    <t>27</t>
  </si>
  <si>
    <t xml:space="preserve">Elektroměr cejchovaný 3 fázový </t>
  </si>
  <si>
    <t>28</t>
  </si>
  <si>
    <t xml:space="preserve">Kompletace RDAC, kusová zkouška, CE </t>
  </si>
  <si>
    <t>M21.6</t>
  </si>
  <si>
    <t>Elektromateriál</t>
  </si>
  <si>
    <t>34111102</t>
  </si>
  <si>
    <t>Kabel silový s Cu jádrem 750 V CYKY 5 x 16 mm2</t>
  </si>
  <si>
    <t>m</t>
  </si>
  <si>
    <t>34111100</t>
  </si>
  <si>
    <t>Kabel silový s Cu jádrem 750 V CYKY 5 x 6 mm2</t>
  </si>
  <si>
    <t>31</t>
  </si>
  <si>
    <t xml:space="preserve">kabel FLEX SOL 4 mm2 </t>
  </si>
  <si>
    <t>32</t>
  </si>
  <si>
    <t xml:space="preserve">MX skříň pro DC trasu nad 15 m </t>
  </si>
  <si>
    <t>33</t>
  </si>
  <si>
    <t xml:space="preserve">konektor MC4 + </t>
  </si>
  <si>
    <t>34</t>
  </si>
  <si>
    <t xml:space="preserve">konektor MC4 - </t>
  </si>
  <si>
    <t>34142186</t>
  </si>
  <si>
    <t>Vodič pro pevné uložení CYA 4,00 mm2 zelenožlutý (ochranné pospojování)</t>
  </si>
  <si>
    <t>34142159</t>
  </si>
  <si>
    <t>Vodič silový pevné uložení CYA 16 mm2 zelenožlutý (zemnící)</t>
  </si>
  <si>
    <t>354329107</t>
  </si>
  <si>
    <t>Kabelvé očko na kabel prům. 16 mm</t>
  </si>
  <si>
    <t>kus</t>
  </si>
  <si>
    <t>35442085</t>
  </si>
  <si>
    <t>Tyč zemnicí  ZT 1,5  1500 mm</t>
  </si>
  <si>
    <t>15615235M</t>
  </si>
  <si>
    <t>Hromosvodový drát Fe/Zn 10 mm ( 1 m = 0,62 kg)</t>
  </si>
  <si>
    <t>35444180S</t>
  </si>
  <si>
    <t>Hromosvodový drát AlMgSi 8 mm ( 1 m = 0,135 kg)</t>
  </si>
  <si>
    <t>35441885</t>
  </si>
  <si>
    <t>Svorka spojovací SS pro lano d 8-10 mm</t>
  </si>
  <si>
    <t>35441925</t>
  </si>
  <si>
    <t>Svorka zkušební SZ pro lano d 6-12 mm</t>
  </si>
  <si>
    <t>55347490</t>
  </si>
  <si>
    <t>MARS žlab kabelový NKZ 20X40, l=2 m 0,7 mm S</t>
  </si>
  <si>
    <t>34572105</t>
  </si>
  <si>
    <t>Lišta vkládací z PVC délka 3 m  LV 18x13</t>
  </si>
  <si>
    <t>311221280000</t>
  </si>
  <si>
    <t>Podložky</t>
  </si>
  <si>
    <t>311407410000</t>
  </si>
  <si>
    <t>Vruty</t>
  </si>
  <si>
    <t>31173370</t>
  </si>
  <si>
    <t>Hmoždinky</t>
  </si>
  <si>
    <t>M21.7</t>
  </si>
  <si>
    <t>Montážní práce</t>
  </si>
  <si>
    <t>48</t>
  </si>
  <si>
    <t xml:space="preserve">Montáž panelů </t>
  </si>
  <si>
    <t>hod</t>
  </si>
  <si>
    <t>49</t>
  </si>
  <si>
    <t xml:space="preserve">Montáž elektro </t>
  </si>
  <si>
    <t>h</t>
  </si>
  <si>
    <t>50</t>
  </si>
  <si>
    <t xml:space="preserve">Rovná střecha Jeřáb/manipulace / plošina / výtah </t>
  </si>
  <si>
    <t>M21.8</t>
  </si>
  <si>
    <t>Ostatní nespecifikované práce</t>
  </si>
  <si>
    <t>51</t>
  </si>
  <si>
    <t xml:space="preserve">Stavební přípomoci </t>
  </si>
  <si>
    <t>M21.9</t>
  </si>
  <si>
    <t>Revize</t>
  </si>
  <si>
    <t>52</t>
  </si>
  <si>
    <t xml:space="preserve">Zkušební provoz, el. revize zařízení </t>
  </si>
  <si>
    <t>VN</t>
  </si>
  <si>
    <t>Vedlejší náklady</t>
  </si>
  <si>
    <t>VRN1</t>
  </si>
  <si>
    <t xml:space="preserve">Zařízení staveniště </t>
  </si>
  <si>
    <t>Soubor</t>
  </si>
  <si>
    <t>VRN2</t>
  </si>
  <si>
    <t xml:space="preserve">Dokladová část k realizaci </t>
  </si>
  <si>
    <t>VRN3</t>
  </si>
  <si>
    <t xml:space="preserve">Statické posdouzení </t>
  </si>
  <si>
    <t>VRN4</t>
  </si>
  <si>
    <t>Projektová dokumentace (vč. dokumentace skutečného provedení)</t>
  </si>
  <si>
    <t>soubor</t>
  </si>
  <si>
    <t>VRN5</t>
  </si>
  <si>
    <t xml:space="preserve">Náklady na dopravu </t>
  </si>
  <si>
    <t>kpl</t>
  </si>
  <si>
    <t>VRN6</t>
  </si>
  <si>
    <t xml:space="preserve">Provozní vlivy </t>
  </si>
  <si>
    <t>VRN7</t>
  </si>
  <si>
    <t xml:space="preserve">Rezerva rozpočtu </t>
  </si>
  <si>
    <t>Úspora energie v objektu společnosti KAJA s.r.o., Prostějov</t>
  </si>
  <si>
    <t>Instalace fotovoltaické elektrárny 9,88 kWp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</si>
</sst>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3" fontId="0" fillId="0" borderId="0" xfId="0" applyNumberFormat="1" applyBorder="1"/>
    <xf numFmtId="49" fontId="6" fillId="2" borderId="32" xfId="0" applyNumberFormat="1" applyFont="1" applyFill="1" applyBorder="1" applyAlignment="1">
      <alignment horizontal="left" wrapText="1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L29" sqref="L29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27.75" customHeight="1" x14ac:dyDescent="0.2">
      <c r="A2" s="3" t="s">
        <v>1</v>
      </c>
      <c r="B2" s="4"/>
      <c r="C2" s="197" t="s">
        <v>224</v>
      </c>
      <c r="D2" s="198"/>
      <c r="E2" s="199"/>
      <c r="F2" s="5" t="s">
        <v>2</v>
      </c>
      <c r="G2" s="6"/>
    </row>
    <row r="3" spans="1:57" ht="3" hidden="1" customHeight="1" x14ac:dyDescent="0.2">
      <c r="A3" s="7"/>
      <c r="B3" s="8"/>
      <c r="C3" s="9"/>
      <c r="D3" s="9"/>
      <c r="E3" s="10"/>
      <c r="F3" s="11"/>
      <c r="G3" s="12"/>
    </row>
    <row r="4" spans="1:57" ht="12" customHeight="1" x14ac:dyDescent="0.2">
      <c r="A4" s="13" t="s">
        <v>3</v>
      </c>
      <c r="B4" s="8"/>
      <c r="C4" s="9" t="s">
        <v>4</v>
      </c>
      <c r="D4" s="9"/>
      <c r="E4" s="10"/>
      <c r="F4" s="11" t="s">
        <v>5</v>
      </c>
      <c r="G4" s="14"/>
    </row>
    <row r="5" spans="1:57" ht="12.95" customHeight="1" x14ac:dyDescent="0.2">
      <c r="A5" s="15"/>
      <c r="B5" s="16"/>
      <c r="C5" s="17" t="s">
        <v>225</v>
      </c>
      <c r="D5" s="18"/>
      <c r="E5" s="16"/>
      <c r="F5" s="11" t="s">
        <v>7</v>
      </c>
      <c r="G5" s="12"/>
    </row>
    <row r="6" spans="1:57" ht="12.95" customHeight="1" x14ac:dyDescent="0.2">
      <c r="A6" s="13" t="s">
        <v>8</v>
      </c>
      <c r="B6" s="8"/>
      <c r="C6" s="9" t="s">
        <v>9</v>
      </c>
      <c r="D6" s="9"/>
      <c r="E6" s="10"/>
      <c r="F6" s="19" t="s">
        <v>10</v>
      </c>
      <c r="G6" s="20">
        <v>0</v>
      </c>
      <c r="O6" s="21"/>
    </row>
    <row r="7" spans="1:57" ht="12.95" customHeight="1" x14ac:dyDescent="0.2">
      <c r="A7" s="22"/>
      <c r="B7" s="23"/>
      <c r="C7" s="24"/>
      <c r="D7" s="25"/>
      <c r="E7" s="25"/>
      <c r="F7" s="26" t="s">
        <v>11</v>
      </c>
      <c r="G7" s="20">
        <f>IF(PocetMJ=0,,ROUND((F30+F32)/PocetMJ,1))</f>
        <v>0</v>
      </c>
    </row>
    <row r="8" spans="1:57" x14ac:dyDescent="0.2">
      <c r="A8" s="27" t="s">
        <v>12</v>
      </c>
      <c r="B8" s="11"/>
      <c r="C8" s="202"/>
      <c r="D8" s="202"/>
      <c r="E8" s="203"/>
      <c r="F8" s="28" t="s">
        <v>13</v>
      </c>
      <c r="G8" s="29"/>
      <c r="H8" s="30"/>
      <c r="I8" s="31"/>
    </row>
    <row r="9" spans="1:57" x14ac:dyDescent="0.2">
      <c r="A9" s="27" t="s">
        <v>14</v>
      </c>
      <c r="B9" s="11"/>
      <c r="C9" s="202"/>
      <c r="D9" s="202"/>
      <c r="E9" s="203"/>
      <c r="F9" s="11"/>
      <c r="G9" s="32"/>
      <c r="H9" s="33"/>
    </row>
    <row r="10" spans="1:57" x14ac:dyDescent="0.2">
      <c r="A10" s="27" t="s">
        <v>15</v>
      </c>
      <c r="B10" s="11"/>
      <c r="C10" s="202"/>
      <c r="D10" s="202"/>
      <c r="E10" s="202"/>
      <c r="F10" s="34"/>
      <c r="G10" s="35"/>
      <c r="H10" s="36"/>
    </row>
    <row r="11" spans="1:57" ht="13.5" customHeight="1" x14ac:dyDescent="0.2">
      <c r="A11" s="27" t="s">
        <v>16</v>
      </c>
      <c r="B11" s="11"/>
      <c r="C11" s="202"/>
      <c r="D11" s="202"/>
      <c r="E11" s="202"/>
      <c r="F11" s="37" t="s">
        <v>17</v>
      </c>
      <c r="G11" s="38"/>
      <c r="H11" s="33"/>
      <c r="BA11" s="39"/>
      <c r="BB11" s="39"/>
      <c r="BC11" s="39"/>
      <c r="BD11" s="39"/>
      <c r="BE11" s="39"/>
    </row>
    <row r="12" spans="1:57" ht="12.75" customHeight="1" x14ac:dyDescent="0.2">
      <c r="A12" s="40" t="s">
        <v>18</v>
      </c>
      <c r="B12" s="8"/>
      <c r="C12" s="208"/>
      <c r="D12" s="208"/>
      <c r="E12" s="208"/>
      <c r="F12" s="41" t="s">
        <v>19</v>
      </c>
      <c r="G12" s="42"/>
      <c r="H12" s="33"/>
    </row>
    <row r="13" spans="1:57" ht="28.5" customHeight="1" thickBot="1" x14ac:dyDescent="0.25">
      <c r="A13" s="43" t="s">
        <v>20</v>
      </c>
      <c r="B13" s="44"/>
      <c r="C13" s="44"/>
      <c r="D13" s="44"/>
      <c r="E13" s="45"/>
      <c r="F13" s="45"/>
      <c r="G13" s="46"/>
      <c r="H13" s="33"/>
    </row>
    <row r="14" spans="1:57" ht="17.25" customHeight="1" thickBot="1" x14ac:dyDescent="0.25">
      <c r="A14" s="47" t="s">
        <v>21</v>
      </c>
      <c r="B14" s="48"/>
      <c r="C14" s="49"/>
      <c r="D14" s="50" t="s">
        <v>22</v>
      </c>
      <c r="E14" s="51"/>
      <c r="F14" s="51"/>
      <c r="G14" s="49"/>
    </row>
    <row r="15" spans="1:57" ht="15.95" customHeight="1" x14ac:dyDescent="0.2">
      <c r="A15" s="52"/>
      <c r="B15" s="53" t="s">
        <v>23</v>
      </c>
      <c r="C15" s="54"/>
      <c r="D15" s="55"/>
      <c r="E15" s="56"/>
      <c r="F15" s="57"/>
      <c r="G15" s="54"/>
    </row>
    <row r="16" spans="1:57" ht="15.95" customHeight="1" x14ac:dyDescent="0.2">
      <c r="A16" s="52" t="s">
        <v>24</v>
      </c>
      <c r="B16" s="53" t="s">
        <v>25</v>
      </c>
      <c r="C16" s="54">
        <f>PSV</f>
        <v>0</v>
      </c>
      <c r="D16" s="7"/>
      <c r="E16" s="58"/>
      <c r="F16" s="59"/>
      <c r="G16" s="54"/>
    </row>
    <row r="17" spans="1:7" ht="15.95" customHeight="1" x14ac:dyDescent="0.2">
      <c r="A17" s="52" t="s">
        <v>26</v>
      </c>
      <c r="B17" s="53" t="s">
        <v>27</v>
      </c>
      <c r="C17" s="54"/>
      <c r="D17" s="7"/>
      <c r="E17" s="58"/>
      <c r="F17" s="59"/>
      <c r="G17" s="54"/>
    </row>
    <row r="18" spans="1:7" ht="15.95" customHeight="1" x14ac:dyDescent="0.2">
      <c r="A18" s="60" t="s">
        <v>28</v>
      </c>
      <c r="B18" s="61" t="s">
        <v>29</v>
      </c>
      <c r="C18" s="54"/>
      <c r="D18" s="7"/>
      <c r="E18" s="58"/>
      <c r="F18" s="59"/>
      <c r="G18" s="54"/>
    </row>
    <row r="19" spans="1:7" ht="15.95" customHeight="1" x14ac:dyDescent="0.2">
      <c r="A19" s="62" t="s">
        <v>30</v>
      </c>
      <c r="B19" s="53"/>
      <c r="C19" s="54"/>
      <c r="D19" s="7"/>
      <c r="E19" s="58"/>
      <c r="F19" s="59"/>
      <c r="G19" s="54"/>
    </row>
    <row r="20" spans="1:7" ht="15.95" customHeight="1" x14ac:dyDescent="0.2">
      <c r="A20" s="62"/>
      <c r="B20" s="53"/>
      <c r="C20" s="54"/>
      <c r="D20" s="7"/>
      <c r="E20" s="58"/>
      <c r="F20" s="59"/>
      <c r="G20" s="54"/>
    </row>
    <row r="21" spans="1:7" ht="15.95" customHeight="1" x14ac:dyDescent="0.2">
      <c r="A21" s="62" t="s">
        <v>31</v>
      </c>
      <c r="B21" s="53"/>
      <c r="C21" s="54">
        <f>HZS</f>
        <v>0</v>
      </c>
      <c r="D21" s="7"/>
      <c r="E21" s="58"/>
      <c r="F21" s="59"/>
      <c r="G21" s="54"/>
    </row>
    <row r="22" spans="1:7" ht="15.95" customHeight="1" x14ac:dyDescent="0.2">
      <c r="A22" s="63" t="s">
        <v>32</v>
      </c>
      <c r="B22" s="64"/>
      <c r="C22" s="54">
        <f>C19+C21</f>
        <v>0</v>
      </c>
      <c r="D22" s="7" t="s">
        <v>33</v>
      </c>
      <c r="E22" s="58"/>
      <c r="F22" s="59"/>
      <c r="G22" s="54">
        <f>G23-SUM(G15:G21)</f>
        <v>0</v>
      </c>
    </row>
    <row r="23" spans="1:7" ht="15.95" customHeight="1" thickBot="1" x14ac:dyDescent="0.25">
      <c r="A23" s="209" t="s">
        <v>34</v>
      </c>
      <c r="B23" s="210"/>
      <c r="C23" s="65">
        <f>C22+G23</f>
        <v>0</v>
      </c>
      <c r="D23" s="66" t="s">
        <v>35</v>
      </c>
      <c r="E23" s="67"/>
      <c r="F23" s="68"/>
      <c r="G23" s="54">
        <f>VRN</f>
        <v>0</v>
      </c>
    </row>
    <row r="24" spans="1:7" x14ac:dyDescent="0.2">
      <c r="A24" s="69" t="s">
        <v>36</v>
      </c>
      <c r="B24" s="70"/>
      <c r="C24" s="71"/>
      <c r="D24" s="70" t="s">
        <v>37</v>
      </c>
      <c r="E24" s="70"/>
      <c r="F24" s="72" t="s">
        <v>38</v>
      </c>
      <c r="G24" s="73"/>
    </row>
    <row r="25" spans="1:7" x14ac:dyDescent="0.2">
      <c r="A25" s="63" t="s">
        <v>39</v>
      </c>
      <c r="B25" s="64"/>
      <c r="C25" s="74"/>
      <c r="D25" s="64" t="s">
        <v>39</v>
      </c>
      <c r="E25" s="75"/>
      <c r="F25" s="76" t="s">
        <v>39</v>
      </c>
      <c r="G25" s="77"/>
    </row>
    <row r="26" spans="1:7" ht="37.5" customHeight="1" x14ac:dyDescent="0.2">
      <c r="A26" s="63" t="s">
        <v>40</v>
      </c>
      <c r="B26" s="78"/>
      <c r="C26" s="74"/>
      <c r="D26" s="64" t="s">
        <v>40</v>
      </c>
      <c r="E26" s="75"/>
      <c r="F26" s="76" t="s">
        <v>40</v>
      </c>
      <c r="G26" s="77"/>
    </row>
    <row r="27" spans="1:7" x14ac:dyDescent="0.2">
      <c r="A27" s="63"/>
      <c r="B27" s="79"/>
      <c r="C27" s="74"/>
      <c r="D27" s="64"/>
      <c r="E27" s="75"/>
      <c r="F27" s="76"/>
      <c r="G27" s="77"/>
    </row>
    <row r="28" spans="1:7" x14ac:dyDescent="0.2">
      <c r="A28" s="63" t="s">
        <v>41</v>
      </c>
      <c r="B28" s="64"/>
      <c r="C28" s="74"/>
      <c r="D28" s="76" t="s">
        <v>42</v>
      </c>
      <c r="E28" s="74"/>
      <c r="F28" s="80" t="s">
        <v>42</v>
      </c>
      <c r="G28" s="77"/>
    </row>
    <row r="29" spans="1:7" ht="69" customHeight="1" x14ac:dyDescent="0.2">
      <c r="A29" s="63"/>
      <c r="B29" s="64"/>
      <c r="C29" s="81"/>
      <c r="D29" s="82"/>
      <c r="E29" s="81"/>
      <c r="F29" s="64"/>
      <c r="G29" s="77"/>
    </row>
    <row r="30" spans="1:7" x14ac:dyDescent="0.2">
      <c r="A30" s="83" t="s">
        <v>43</v>
      </c>
      <c r="B30" s="84"/>
      <c r="C30" s="85">
        <v>21</v>
      </c>
      <c r="D30" s="84" t="s">
        <v>44</v>
      </c>
      <c r="E30" s="86"/>
      <c r="F30" s="204">
        <f>C23-F32</f>
        <v>0</v>
      </c>
      <c r="G30" s="205"/>
    </row>
    <row r="31" spans="1:7" x14ac:dyDescent="0.2">
      <c r="A31" s="83" t="s">
        <v>45</v>
      </c>
      <c r="B31" s="84"/>
      <c r="C31" s="85">
        <f>SazbaDPH1</f>
        <v>21</v>
      </c>
      <c r="D31" s="84" t="s">
        <v>46</v>
      </c>
      <c r="E31" s="86"/>
      <c r="F31" s="204">
        <f>ROUND(PRODUCT(F30,C31/100),0)</f>
        <v>0</v>
      </c>
      <c r="G31" s="205"/>
    </row>
    <row r="32" spans="1:7" x14ac:dyDescent="0.2">
      <c r="A32" s="83" t="s">
        <v>43</v>
      </c>
      <c r="B32" s="84"/>
      <c r="C32" s="85">
        <v>0</v>
      </c>
      <c r="D32" s="84" t="s">
        <v>46</v>
      </c>
      <c r="E32" s="86"/>
      <c r="F32" s="204">
        <v>0</v>
      </c>
      <c r="G32" s="205"/>
    </row>
    <row r="33" spans="1:8" x14ac:dyDescent="0.2">
      <c r="A33" s="83" t="s">
        <v>45</v>
      </c>
      <c r="B33" s="87"/>
      <c r="C33" s="88">
        <f>SazbaDPH2</f>
        <v>0</v>
      </c>
      <c r="D33" s="84" t="s">
        <v>46</v>
      </c>
      <c r="E33" s="59"/>
      <c r="F33" s="204">
        <f>ROUND(PRODUCT(F32,C33/100),0)</f>
        <v>0</v>
      </c>
      <c r="G33" s="205"/>
    </row>
    <row r="34" spans="1:8" s="92" customFormat="1" ht="19.5" customHeight="1" thickBot="1" x14ac:dyDescent="0.3">
      <c r="A34" s="89" t="s">
        <v>47</v>
      </c>
      <c r="B34" s="90"/>
      <c r="C34" s="90"/>
      <c r="D34" s="90"/>
      <c r="E34" s="91"/>
      <c r="F34" s="206">
        <f>ROUND(SUM(F30:F33),0)</f>
        <v>0</v>
      </c>
      <c r="G34" s="207"/>
    </row>
    <row r="36" spans="1:8" x14ac:dyDescent="0.2">
      <c r="A36" s="93" t="s">
        <v>48</v>
      </c>
      <c r="B36" s="93"/>
      <c r="C36" s="93"/>
      <c r="D36" s="93"/>
      <c r="E36" s="93"/>
      <c r="F36" s="93"/>
      <c r="G36" s="93"/>
      <c r="H36" t="s">
        <v>6</v>
      </c>
    </row>
    <row r="37" spans="1:8" ht="14.25" customHeight="1" x14ac:dyDescent="0.2">
      <c r="A37" s="93"/>
      <c r="B37" s="201"/>
      <c r="C37" s="201"/>
      <c r="D37" s="201"/>
      <c r="E37" s="201"/>
      <c r="F37" s="201"/>
      <c r="G37" s="201"/>
      <c r="H37" t="s">
        <v>6</v>
      </c>
    </row>
    <row r="38" spans="1:8" ht="12.75" customHeight="1" x14ac:dyDescent="0.2">
      <c r="A38" s="94"/>
      <c r="B38" s="201"/>
      <c r="C38" s="201"/>
      <c r="D38" s="201"/>
      <c r="E38" s="201"/>
      <c r="F38" s="201"/>
      <c r="G38" s="201"/>
      <c r="H38" t="s">
        <v>6</v>
      </c>
    </row>
    <row r="39" spans="1:8" x14ac:dyDescent="0.2">
      <c r="A39" s="94"/>
      <c r="B39" s="201"/>
      <c r="C39" s="201"/>
      <c r="D39" s="201"/>
      <c r="E39" s="201"/>
      <c r="F39" s="201"/>
      <c r="G39" s="201"/>
      <c r="H39" t="s">
        <v>6</v>
      </c>
    </row>
    <row r="40" spans="1:8" x14ac:dyDescent="0.2">
      <c r="A40" s="94"/>
      <c r="B40" s="201"/>
      <c r="C40" s="201"/>
      <c r="D40" s="201"/>
      <c r="E40" s="201"/>
      <c r="F40" s="201"/>
      <c r="G40" s="201"/>
      <c r="H40" t="s">
        <v>6</v>
      </c>
    </row>
    <row r="41" spans="1:8" x14ac:dyDescent="0.2">
      <c r="A41" s="94"/>
      <c r="B41" s="201"/>
      <c r="C41" s="201"/>
      <c r="D41" s="201"/>
      <c r="E41" s="201"/>
      <c r="F41" s="201"/>
      <c r="G41" s="201"/>
      <c r="H41" t="s">
        <v>6</v>
      </c>
    </row>
    <row r="42" spans="1:8" x14ac:dyDescent="0.2">
      <c r="A42" s="94"/>
      <c r="B42" s="201"/>
      <c r="C42" s="201"/>
      <c r="D42" s="201"/>
      <c r="E42" s="201"/>
      <c r="F42" s="201"/>
      <c r="G42" s="201"/>
      <c r="H42" t="s">
        <v>6</v>
      </c>
    </row>
    <row r="43" spans="1:8" x14ac:dyDescent="0.2">
      <c r="A43" s="94"/>
      <c r="B43" s="201"/>
      <c r="C43" s="201"/>
      <c r="D43" s="201"/>
      <c r="E43" s="201"/>
      <c r="F43" s="201"/>
      <c r="G43" s="201"/>
      <c r="H43" t="s">
        <v>6</v>
      </c>
    </row>
    <row r="44" spans="1:8" x14ac:dyDescent="0.2">
      <c r="A44" s="94"/>
      <c r="B44" s="201"/>
      <c r="C44" s="201"/>
      <c r="D44" s="201"/>
      <c r="E44" s="201"/>
      <c r="F44" s="201"/>
      <c r="G44" s="201"/>
      <c r="H44" t="s">
        <v>6</v>
      </c>
    </row>
    <row r="45" spans="1:8" ht="0.75" customHeight="1" x14ac:dyDescent="0.2">
      <c r="A45" s="94"/>
      <c r="B45" s="201"/>
      <c r="C45" s="201"/>
      <c r="D45" s="201"/>
      <c r="E45" s="201"/>
      <c r="F45" s="201"/>
      <c r="G45" s="201"/>
      <c r="H45" t="s">
        <v>6</v>
      </c>
    </row>
    <row r="46" spans="1:8" x14ac:dyDescent="0.2">
      <c r="B46" s="200"/>
      <c r="C46" s="200"/>
      <c r="D46" s="200"/>
      <c r="E46" s="200"/>
      <c r="F46" s="200"/>
      <c r="G46" s="200"/>
    </row>
    <row r="47" spans="1:8" x14ac:dyDescent="0.2">
      <c r="B47" s="200"/>
      <c r="C47" s="200"/>
      <c r="D47" s="200"/>
      <c r="E47" s="200"/>
      <c r="F47" s="200"/>
      <c r="G47" s="200"/>
    </row>
    <row r="48" spans="1:8" x14ac:dyDescent="0.2">
      <c r="B48" s="200"/>
      <c r="C48" s="200"/>
      <c r="D48" s="200"/>
      <c r="E48" s="200"/>
      <c r="F48" s="200"/>
      <c r="G48" s="200"/>
    </row>
    <row r="49" spans="2:7" x14ac:dyDescent="0.2">
      <c r="B49" s="200"/>
      <c r="C49" s="200"/>
      <c r="D49" s="200"/>
      <c r="E49" s="200"/>
      <c r="F49" s="200"/>
      <c r="G49" s="200"/>
    </row>
    <row r="50" spans="2:7" x14ac:dyDescent="0.2">
      <c r="B50" s="200"/>
      <c r="C50" s="200"/>
      <c r="D50" s="200"/>
      <c r="E50" s="200"/>
      <c r="F50" s="200"/>
      <c r="G50" s="200"/>
    </row>
    <row r="51" spans="2:7" x14ac:dyDescent="0.2">
      <c r="B51" s="200"/>
      <c r="C51" s="200"/>
      <c r="D51" s="200"/>
      <c r="E51" s="200"/>
      <c r="F51" s="200"/>
      <c r="G51" s="200"/>
    </row>
    <row r="52" spans="2:7" x14ac:dyDescent="0.2">
      <c r="B52" s="200"/>
      <c r="C52" s="200"/>
      <c r="D52" s="200"/>
      <c r="E52" s="200"/>
      <c r="F52" s="200"/>
      <c r="G52" s="200"/>
    </row>
    <row r="53" spans="2:7" x14ac:dyDescent="0.2">
      <c r="B53" s="200"/>
      <c r="C53" s="200"/>
      <c r="D53" s="200"/>
      <c r="E53" s="200"/>
      <c r="F53" s="200"/>
      <c r="G53" s="200"/>
    </row>
    <row r="54" spans="2:7" x14ac:dyDescent="0.2">
      <c r="B54" s="200"/>
      <c r="C54" s="200"/>
      <c r="D54" s="200"/>
      <c r="E54" s="200"/>
      <c r="F54" s="200"/>
      <c r="G54" s="200"/>
    </row>
    <row r="55" spans="2:7" x14ac:dyDescent="0.2">
      <c r="B55" s="200"/>
      <c r="C55" s="200"/>
      <c r="D55" s="200"/>
      <c r="E55" s="200"/>
      <c r="F55" s="200"/>
      <c r="G55" s="200"/>
    </row>
  </sheetData>
  <mergeCells count="23">
    <mergeCell ref="F33:G33"/>
    <mergeCell ref="F34:G34"/>
    <mergeCell ref="C12:E12"/>
    <mergeCell ref="A23:B23"/>
    <mergeCell ref="F30:G30"/>
    <mergeCell ref="F31:G31"/>
    <mergeCell ref="F32:G32"/>
    <mergeCell ref="C2:E2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4"/>
  <sheetViews>
    <sheetView workbookViewId="0">
      <selection activeCell="K20" sqref="K20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10" ht="13.5" thickTop="1" x14ac:dyDescent="0.2">
      <c r="A1" s="211" t="s">
        <v>49</v>
      </c>
      <c r="B1" s="212"/>
      <c r="C1" s="95" t="s">
        <v>224</v>
      </c>
      <c r="D1" s="96"/>
      <c r="E1" s="97"/>
      <c r="F1" s="96"/>
      <c r="G1" s="98" t="s">
        <v>50</v>
      </c>
      <c r="H1" s="99" t="s">
        <v>78</v>
      </c>
      <c r="I1" s="100"/>
    </row>
    <row r="2" spans="1:10" ht="13.5" thickBot="1" x14ac:dyDescent="0.25">
      <c r="A2" s="213" t="s">
        <v>51</v>
      </c>
      <c r="B2" s="214"/>
      <c r="C2" s="101" t="str">
        <f>CONCATENATE(cisloobjektu," ",nazevobjektu)</f>
        <v xml:space="preserve"> Instalace fotovoltaické elektrárny 9,88 kWp</v>
      </c>
      <c r="D2" s="102"/>
      <c r="E2" s="103"/>
      <c r="F2" s="102"/>
      <c r="G2" s="215" t="s">
        <v>79</v>
      </c>
      <c r="H2" s="216"/>
      <c r="I2" s="217"/>
    </row>
    <row r="3" spans="1:10" ht="13.5" thickTop="1" x14ac:dyDescent="0.2">
      <c r="A3" s="75"/>
      <c r="B3" s="75"/>
      <c r="C3" s="75"/>
      <c r="D3" s="75"/>
      <c r="E3" s="75"/>
      <c r="F3" s="64"/>
      <c r="G3" s="75"/>
      <c r="H3" s="75"/>
      <c r="I3" s="75"/>
    </row>
    <row r="4" spans="1:10" ht="19.5" customHeight="1" x14ac:dyDescent="0.25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spans="1:10" ht="13.5" thickBot="1" x14ac:dyDescent="0.25">
      <c r="A5" s="75"/>
      <c r="B5" s="75"/>
      <c r="C5" s="75"/>
      <c r="D5" s="75"/>
      <c r="E5" s="75"/>
      <c r="F5" s="75"/>
      <c r="G5" s="75"/>
      <c r="H5" s="75"/>
      <c r="I5" s="75"/>
    </row>
    <row r="6" spans="1:10" s="33" customFormat="1" ht="13.5" thickBot="1" x14ac:dyDescent="0.25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10" s="33" customFormat="1" x14ac:dyDescent="0.2">
      <c r="A7" s="192" t="str">
        <f>Položky!B7</f>
        <v>M21.1</v>
      </c>
      <c r="B7" s="113" t="str">
        <f>Položky!C7</f>
        <v>Fotovoltaické panely</v>
      </c>
      <c r="C7" s="64"/>
      <c r="D7" s="114"/>
      <c r="E7" s="193">
        <f>Položky!BA9</f>
        <v>0</v>
      </c>
      <c r="F7" s="194">
        <f>Položky!BB9</f>
        <v>0</v>
      </c>
      <c r="G7" s="194">
        <f>Položky!BC9</f>
        <v>0</v>
      </c>
      <c r="H7" s="194"/>
      <c r="I7" s="195">
        <f>Položky!BE9</f>
        <v>0</v>
      </c>
    </row>
    <row r="8" spans="1:10" s="33" customFormat="1" x14ac:dyDescent="0.2">
      <c r="A8" s="192" t="str">
        <f>Položky!B10</f>
        <v>M21.2</v>
      </c>
      <c r="B8" s="113" t="str">
        <f>Položky!C10</f>
        <v>Střídač fv. Systému</v>
      </c>
      <c r="C8" s="64"/>
      <c r="D8" s="114"/>
      <c r="E8" s="193">
        <f>Položky!BA12</f>
        <v>0</v>
      </c>
      <c r="F8" s="194">
        <f>Položky!BB12</f>
        <v>0</v>
      </c>
      <c r="G8" s="194">
        <f>Položky!BC12</f>
        <v>0</v>
      </c>
      <c r="H8" s="194"/>
      <c r="I8" s="195">
        <f>Položky!BE12</f>
        <v>0</v>
      </c>
    </row>
    <row r="9" spans="1:10" s="33" customFormat="1" x14ac:dyDescent="0.2">
      <c r="A9" s="192" t="str">
        <f>Položky!B13</f>
        <v>M21.3</v>
      </c>
      <c r="B9" s="113" t="str">
        <f>Položky!C13</f>
        <v>Příslušenství k střídači  fvs</v>
      </c>
      <c r="C9" s="64"/>
      <c r="D9" s="114"/>
      <c r="E9" s="193">
        <f>Položky!BA15</f>
        <v>0</v>
      </c>
      <c r="F9" s="194">
        <f>Položky!BB15</f>
        <v>0</v>
      </c>
      <c r="G9" s="194">
        <f>Položky!BC15</f>
        <v>0</v>
      </c>
      <c r="H9" s="194">
        <f>Položky!BD15</f>
        <v>0</v>
      </c>
      <c r="I9" s="195">
        <f>Položky!BE15</f>
        <v>0</v>
      </c>
    </row>
    <row r="10" spans="1:10" s="33" customFormat="1" x14ac:dyDescent="0.2">
      <c r="A10" s="192" t="str">
        <f>Položky!B16</f>
        <v>M21.4</v>
      </c>
      <c r="B10" s="113" t="str">
        <f>Položky!C16</f>
        <v>Konstrukce fvs na střechu</v>
      </c>
      <c r="C10" s="64"/>
      <c r="D10" s="114"/>
      <c r="E10" s="193">
        <f>Položky!BA29</f>
        <v>0</v>
      </c>
      <c r="F10" s="194">
        <f>Položky!BB29</f>
        <v>0</v>
      </c>
      <c r="G10" s="194">
        <f>Položky!BC29</f>
        <v>0</v>
      </c>
      <c r="H10" s="194"/>
      <c r="I10" s="195">
        <f>Položky!BE29</f>
        <v>0</v>
      </c>
    </row>
    <row r="11" spans="1:10" s="33" customFormat="1" x14ac:dyDescent="0.2">
      <c r="A11" s="192" t="str">
        <f>Položky!B30</f>
        <v>M21.5</v>
      </c>
      <c r="B11" s="113" t="str">
        <f>Položky!C30</f>
        <v>Rozvaděč RDAC pro FVE 3 fáze</v>
      </c>
      <c r="C11" s="64"/>
      <c r="D11" s="114"/>
      <c r="E11" s="193">
        <f>Položky!BA44</f>
        <v>0</v>
      </c>
      <c r="F11" s="194">
        <f>Položky!BB44</f>
        <v>0</v>
      </c>
      <c r="G11" s="194">
        <f>Položky!BC44</f>
        <v>0</v>
      </c>
      <c r="H11" s="194"/>
      <c r="I11" s="195">
        <f>Položky!BE44</f>
        <v>0</v>
      </c>
    </row>
    <row r="12" spans="1:10" s="33" customFormat="1" x14ac:dyDescent="0.2">
      <c r="A12" s="192" t="str">
        <f>Položky!B45</f>
        <v>M21.6</v>
      </c>
      <c r="B12" s="113" t="str">
        <f>Položky!C45</f>
        <v>Elektromateriál</v>
      </c>
      <c r="C12" s="64"/>
      <c r="D12" s="114"/>
      <c r="E12" s="193">
        <f>Položky!BA65</f>
        <v>0</v>
      </c>
      <c r="F12" s="194">
        <f>Položky!BB65</f>
        <v>0</v>
      </c>
      <c r="G12" s="194"/>
      <c r="H12" s="194"/>
      <c r="I12" s="195">
        <f>Položky!BE65</f>
        <v>0</v>
      </c>
      <c r="J12" s="196"/>
    </row>
    <row r="13" spans="1:10" s="33" customFormat="1" x14ac:dyDescent="0.2">
      <c r="A13" s="192" t="str">
        <f>Položky!B66</f>
        <v>M21.7</v>
      </c>
      <c r="B13" s="113" t="str">
        <f>Položky!C66</f>
        <v>Montážní práce</v>
      </c>
      <c r="C13" s="64"/>
      <c r="D13" s="114"/>
      <c r="E13" s="193">
        <f>Položky!BA70</f>
        <v>0</v>
      </c>
      <c r="F13" s="194">
        <f>Položky!BB70</f>
        <v>0</v>
      </c>
      <c r="G13" s="194">
        <f>Položky!BC70</f>
        <v>0</v>
      </c>
      <c r="H13" s="194"/>
      <c r="I13" s="195">
        <f>Položky!BE70</f>
        <v>0</v>
      </c>
    </row>
    <row r="14" spans="1:10" s="33" customFormat="1" x14ac:dyDescent="0.2">
      <c r="A14" s="192" t="str">
        <f>Položky!B71</f>
        <v>M21.8</v>
      </c>
      <c r="B14" s="113" t="str">
        <f>Položky!C71</f>
        <v>Ostatní nespecifikované práce</v>
      </c>
      <c r="C14" s="64"/>
      <c r="D14" s="114"/>
      <c r="E14" s="193">
        <f>Položky!BA73</f>
        <v>0</v>
      </c>
      <c r="F14" s="194">
        <f>Položky!BB73</f>
        <v>0</v>
      </c>
      <c r="G14" s="194">
        <f>Položky!BC73</f>
        <v>0</v>
      </c>
      <c r="H14" s="194"/>
      <c r="I14" s="195">
        <f>Položky!BE73</f>
        <v>0</v>
      </c>
    </row>
    <row r="15" spans="1:10" s="33" customFormat="1" x14ac:dyDescent="0.2">
      <c r="A15" s="192" t="str">
        <f>Položky!B74</f>
        <v>M21.9</v>
      </c>
      <c r="B15" s="113" t="str">
        <f>Položky!C74</f>
        <v>Revize</v>
      </c>
      <c r="C15" s="64"/>
      <c r="D15" s="114"/>
      <c r="E15" s="193">
        <f>Položky!BA76</f>
        <v>0</v>
      </c>
      <c r="F15" s="194">
        <f>Položky!BB76</f>
        <v>0</v>
      </c>
      <c r="G15" s="194">
        <f>Položky!BC76</f>
        <v>0</v>
      </c>
      <c r="H15" s="194"/>
      <c r="I15" s="195">
        <f>Položky!BE76</f>
        <v>0</v>
      </c>
    </row>
    <row r="16" spans="1:10" s="33" customFormat="1" ht="13.5" thickBot="1" x14ac:dyDescent="0.25">
      <c r="A16" s="192" t="str">
        <f>Položky!B77</f>
        <v>VN</v>
      </c>
      <c r="B16" s="113" t="str">
        <f>Položky!C77</f>
        <v>Vedlejší náklady</v>
      </c>
      <c r="C16" s="64"/>
      <c r="D16" s="114"/>
      <c r="E16" s="193"/>
      <c r="F16" s="194">
        <f>Položky!BB85</f>
        <v>0</v>
      </c>
      <c r="G16" s="194">
        <f>Položky!BC85</f>
        <v>0</v>
      </c>
      <c r="H16" s="194">
        <f>Položky!BD85</f>
        <v>0</v>
      </c>
      <c r="I16" s="195">
        <f>Položky!BE85</f>
        <v>0</v>
      </c>
    </row>
    <row r="17" spans="1:57" s="121" customFormat="1" ht="13.5" thickBot="1" x14ac:dyDescent="0.25">
      <c r="A17" s="115"/>
      <c r="B17" s="116" t="s">
        <v>58</v>
      </c>
      <c r="C17" s="116"/>
      <c r="D17" s="117"/>
      <c r="E17" s="118">
        <f>SUM(E7:E16)</f>
        <v>0</v>
      </c>
      <c r="F17" s="119">
        <f>SUM(F7:F16)</f>
        <v>0</v>
      </c>
      <c r="G17" s="119">
        <f>SUM(G7:G16)</f>
        <v>0</v>
      </c>
      <c r="H17" s="119"/>
      <c r="I17" s="120">
        <f>SUM(I7:I16)</f>
        <v>0</v>
      </c>
    </row>
    <row r="18" spans="1:57" x14ac:dyDescent="0.2">
      <c r="A18" s="64"/>
      <c r="B18" s="64"/>
      <c r="C18" s="64"/>
      <c r="D18" s="64"/>
      <c r="E18" s="64"/>
      <c r="F18" s="64"/>
      <c r="G18" s="64"/>
      <c r="H18" s="64"/>
      <c r="I18" s="64"/>
    </row>
    <row r="19" spans="1:57" ht="19.5" customHeight="1" x14ac:dyDescent="0.25">
      <c r="A19" s="105" t="s">
        <v>59</v>
      </c>
      <c r="B19" s="105"/>
      <c r="C19" s="105"/>
      <c r="D19" s="105"/>
      <c r="E19" s="105"/>
      <c r="F19" s="105"/>
      <c r="G19" s="122"/>
      <c r="H19" s="105"/>
      <c r="I19" s="105"/>
      <c r="BA19" s="39"/>
      <c r="BB19" s="39"/>
      <c r="BC19" s="39"/>
      <c r="BD19" s="39"/>
      <c r="BE19" s="39"/>
    </row>
    <row r="20" spans="1:57" ht="13.5" thickBot="1" x14ac:dyDescent="0.25">
      <c r="A20" s="75"/>
      <c r="B20" s="75"/>
      <c r="C20" s="75"/>
      <c r="D20" s="75"/>
      <c r="E20" s="75"/>
      <c r="F20" s="75"/>
      <c r="G20" s="75"/>
      <c r="H20" s="75"/>
      <c r="I20" s="75"/>
    </row>
    <row r="21" spans="1:57" x14ac:dyDescent="0.2">
      <c r="A21" s="69" t="s">
        <v>60</v>
      </c>
      <c r="B21" s="70"/>
      <c r="C21" s="70"/>
      <c r="D21" s="123"/>
      <c r="E21" s="124" t="s">
        <v>61</v>
      </c>
      <c r="F21" s="125" t="s">
        <v>62</v>
      </c>
      <c r="G21" s="126" t="s">
        <v>63</v>
      </c>
      <c r="H21" s="127"/>
      <c r="I21" s="128" t="s">
        <v>61</v>
      </c>
    </row>
    <row r="22" spans="1:57" x14ac:dyDescent="0.2">
      <c r="A22" s="62"/>
      <c r="B22" s="53"/>
      <c r="C22" s="53"/>
      <c r="D22" s="129"/>
      <c r="E22" s="130"/>
      <c r="F22" s="131"/>
      <c r="G22" s="132">
        <f>CHOOSE(BA22+1,HSV+PSV,HSV+PSV+Mont,HSV+PSV+Dodavka+Mont,HSV,PSV,Mont,Dodavka,Mont+Dodavka,0)</f>
        <v>0</v>
      </c>
      <c r="H22" s="133"/>
      <c r="I22" s="134">
        <f>E22+F22*G22/100</f>
        <v>0</v>
      </c>
      <c r="BA22">
        <v>8</v>
      </c>
    </row>
    <row r="23" spans="1:57" ht="13.5" thickBot="1" x14ac:dyDescent="0.25">
      <c r="A23" s="135"/>
      <c r="B23" s="136" t="s">
        <v>64</v>
      </c>
      <c r="C23" s="137"/>
      <c r="D23" s="138"/>
      <c r="E23" s="139"/>
      <c r="F23" s="140"/>
      <c r="G23" s="140"/>
      <c r="H23" s="218">
        <f>SUM(H22:H22)</f>
        <v>0</v>
      </c>
      <c r="I23" s="219"/>
    </row>
    <row r="25" spans="1:57" x14ac:dyDescent="0.2">
      <c r="B25" s="121"/>
      <c r="F25" s="141"/>
      <c r="G25" s="142"/>
      <c r="H25" s="142"/>
      <c r="I25" s="143"/>
    </row>
    <row r="26" spans="1:57" x14ac:dyDescent="0.2">
      <c r="F26" s="141"/>
      <c r="G26" s="142"/>
      <c r="H26" s="142"/>
      <c r="I26" s="143"/>
    </row>
    <row r="27" spans="1:57" x14ac:dyDescent="0.2">
      <c r="F27" s="141"/>
      <c r="G27" s="142"/>
      <c r="H27" s="142"/>
      <c r="I27" s="143"/>
    </row>
    <row r="28" spans="1:57" x14ac:dyDescent="0.2">
      <c r="F28" s="141"/>
      <c r="G28" s="142"/>
      <c r="H28" s="142"/>
      <c r="I28" s="143"/>
    </row>
    <row r="29" spans="1:57" x14ac:dyDescent="0.2">
      <c r="F29" s="141"/>
      <c r="G29" s="142"/>
      <c r="H29" s="142"/>
      <c r="I29" s="143"/>
    </row>
    <row r="30" spans="1:57" x14ac:dyDescent="0.2">
      <c r="F30" s="141"/>
      <c r="G30" s="142"/>
      <c r="H30" s="142"/>
      <c r="I30" s="143"/>
    </row>
    <row r="31" spans="1:57" x14ac:dyDescent="0.2">
      <c r="F31" s="141"/>
      <c r="G31" s="142"/>
      <c r="H31" s="142"/>
      <c r="I31" s="143"/>
    </row>
    <row r="32" spans="1:57" x14ac:dyDescent="0.2">
      <c r="F32" s="141"/>
      <c r="G32" s="142"/>
      <c r="H32" s="142"/>
      <c r="I32" s="143"/>
    </row>
    <row r="33" spans="6:9" x14ac:dyDescent="0.2">
      <c r="F33" s="141"/>
      <c r="G33" s="142"/>
      <c r="H33" s="142"/>
      <c r="I33" s="143"/>
    </row>
    <row r="34" spans="6:9" x14ac:dyDescent="0.2">
      <c r="F34" s="141"/>
      <c r="G34" s="142"/>
      <c r="H34" s="142"/>
      <c r="I34" s="143"/>
    </row>
    <row r="35" spans="6:9" x14ac:dyDescent="0.2">
      <c r="F35" s="141"/>
      <c r="G35" s="142"/>
      <c r="H35" s="142"/>
      <c r="I35" s="143"/>
    </row>
    <row r="36" spans="6:9" x14ac:dyDescent="0.2">
      <c r="F36" s="141"/>
      <c r="G36" s="142"/>
      <c r="H36" s="142"/>
      <c r="I36" s="143"/>
    </row>
    <row r="37" spans="6:9" x14ac:dyDescent="0.2">
      <c r="F37" s="141"/>
      <c r="G37" s="142"/>
      <c r="H37" s="142"/>
      <c r="I37" s="143"/>
    </row>
    <row r="38" spans="6:9" x14ac:dyDescent="0.2">
      <c r="F38" s="141"/>
      <c r="G38" s="142"/>
      <c r="H38" s="142"/>
      <c r="I38" s="143"/>
    </row>
    <row r="39" spans="6:9" x14ac:dyDescent="0.2">
      <c r="F39" s="141"/>
      <c r="G39" s="142"/>
      <c r="H39" s="142"/>
      <c r="I39" s="143"/>
    </row>
    <row r="40" spans="6:9" x14ac:dyDescent="0.2">
      <c r="F40" s="141"/>
      <c r="G40" s="142"/>
      <c r="H40" s="142"/>
      <c r="I40" s="143"/>
    </row>
    <row r="41" spans="6:9" x14ac:dyDescent="0.2">
      <c r="F41" s="141"/>
      <c r="G41" s="142"/>
      <c r="H41" s="142"/>
      <c r="I41" s="143"/>
    </row>
    <row r="42" spans="6:9" x14ac:dyDescent="0.2">
      <c r="F42" s="141"/>
      <c r="G42" s="142"/>
      <c r="H42" s="142"/>
      <c r="I42" s="143"/>
    </row>
    <row r="43" spans="6:9" x14ac:dyDescent="0.2">
      <c r="F43" s="141"/>
      <c r="G43" s="142"/>
      <c r="H43" s="142"/>
      <c r="I43" s="143"/>
    </row>
    <row r="44" spans="6:9" x14ac:dyDescent="0.2">
      <c r="F44" s="141"/>
      <c r="G44" s="142"/>
      <c r="H44" s="142"/>
      <c r="I44" s="143"/>
    </row>
    <row r="45" spans="6:9" x14ac:dyDescent="0.2">
      <c r="F45" s="141"/>
      <c r="G45" s="142"/>
      <c r="H45" s="142"/>
      <c r="I45" s="143"/>
    </row>
    <row r="46" spans="6:9" x14ac:dyDescent="0.2">
      <c r="F46" s="141"/>
      <c r="G46" s="142"/>
      <c r="H46" s="142"/>
      <c r="I46" s="143"/>
    </row>
    <row r="47" spans="6:9" x14ac:dyDescent="0.2">
      <c r="F47" s="141"/>
      <c r="G47" s="142"/>
      <c r="H47" s="142"/>
      <c r="I47" s="143"/>
    </row>
    <row r="48" spans="6:9" x14ac:dyDescent="0.2">
      <c r="F48" s="141"/>
      <c r="G48" s="142"/>
      <c r="H48" s="142"/>
      <c r="I48" s="143"/>
    </row>
    <row r="49" spans="6:9" x14ac:dyDescent="0.2">
      <c r="F49" s="141"/>
      <c r="G49" s="142"/>
      <c r="H49" s="142"/>
      <c r="I49" s="143"/>
    </row>
    <row r="50" spans="6:9" x14ac:dyDescent="0.2">
      <c r="F50" s="141"/>
      <c r="G50" s="142"/>
      <c r="H50" s="142"/>
      <c r="I50" s="143"/>
    </row>
    <row r="51" spans="6:9" x14ac:dyDescent="0.2">
      <c r="F51" s="141"/>
      <c r="G51" s="142"/>
      <c r="H51" s="142"/>
      <c r="I51" s="143"/>
    </row>
    <row r="52" spans="6:9" x14ac:dyDescent="0.2">
      <c r="F52" s="141"/>
      <c r="G52" s="142"/>
      <c r="H52" s="142"/>
      <c r="I52" s="143"/>
    </row>
    <row r="53" spans="6:9" x14ac:dyDescent="0.2">
      <c r="F53" s="141"/>
      <c r="G53" s="142"/>
      <c r="H53" s="142"/>
      <c r="I53" s="143"/>
    </row>
    <row r="54" spans="6:9" x14ac:dyDescent="0.2">
      <c r="F54" s="141"/>
      <c r="G54" s="142"/>
      <c r="H54" s="142"/>
      <c r="I54" s="143"/>
    </row>
    <row r="55" spans="6:9" x14ac:dyDescent="0.2">
      <c r="F55" s="141"/>
      <c r="G55" s="142"/>
      <c r="H55" s="142"/>
      <c r="I55" s="143"/>
    </row>
    <row r="56" spans="6:9" x14ac:dyDescent="0.2">
      <c r="F56" s="141"/>
      <c r="G56" s="142"/>
      <c r="H56" s="142"/>
      <c r="I56" s="143"/>
    </row>
    <row r="57" spans="6:9" x14ac:dyDescent="0.2">
      <c r="F57" s="141"/>
      <c r="G57" s="142"/>
      <c r="H57" s="142"/>
      <c r="I57" s="143"/>
    </row>
    <row r="58" spans="6:9" x14ac:dyDescent="0.2">
      <c r="F58" s="141"/>
      <c r="G58" s="142"/>
      <c r="H58" s="142"/>
      <c r="I58" s="143"/>
    </row>
    <row r="59" spans="6:9" x14ac:dyDescent="0.2">
      <c r="F59" s="141"/>
      <c r="G59" s="142"/>
      <c r="H59" s="142"/>
      <c r="I59" s="143"/>
    </row>
    <row r="60" spans="6:9" x14ac:dyDescent="0.2">
      <c r="F60" s="141"/>
      <c r="G60" s="142"/>
      <c r="H60" s="142"/>
      <c r="I60" s="143"/>
    </row>
    <row r="61" spans="6:9" x14ac:dyDescent="0.2">
      <c r="F61" s="141"/>
      <c r="G61" s="142"/>
      <c r="H61" s="142"/>
      <c r="I61" s="143"/>
    </row>
    <row r="62" spans="6:9" x14ac:dyDescent="0.2">
      <c r="F62" s="141"/>
      <c r="G62" s="142"/>
      <c r="H62" s="142"/>
      <c r="I62" s="143"/>
    </row>
    <row r="63" spans="6:9" x14ac:dyDescent="0.2">
      <c r="F63" s="141"/>
      <c r="G63" s="142"/>
      <c r="H63" s="142"/>
      <c r="I63" s="143"/>
    </row>
    <row r="64" spans="6:9" x14ac:dyDescent="0.2">
      <c r="F64" s="141"/>
      <c r="G64" s="142"/>
      <c r="H64" s="142"/>
      <c r="I64" s="143"/>
    </row>
    <row r="65" spans="6:9" x14ac:dyDescent="0.2">
      <c r="F65" s="141"/>
      <c r="G65" s="142"/>
      <c r="H65" s="142"/>
      <c r="I65" s="143"/>
    </row>
    <row r="66" spans="6:9" x14ac:dyDescent="0.2">
      <c r="F66" s="141"/>
      <c r="G66" s="142"/>
      <c r="H66" s="142"/>
      <c r="I66" s="143"/>
    </row>
    <row r="67" spans="6:9" x14ac:dyDescent="0.2">
      <c r="F67" s="141"/>
      <c r="G67" s="142"/>
      <c r="H67" s="142"/>
      <c r="I67" s="143"/>
    </row>
    <row r="68" spans="6:9" x14ac:dyDescent="0.2">
      <c r="F68" s="141"/>
      <c r="G68" s="142"/>
      <c r="H68" s="142"/>
      <c r="I68" s="143"/>
    </row>
    <row r="69" spans="6:9" x14ac:dyDescent="0.2">
      <c r="F69" s="141"/>
      <c r="G69" s="142"/>
      <c r="H69" s="142"/>
      <c r="I69" s="143"/>
    </row>
    <row r="70" spans="6:9" x14ac:dyDescent="0.2">
      <c r="F70" s="141"/>
      <c r="G70" s="142"/>
      <c r="H70" s="142"/>
      <c r="I70" s="143"/>
    </row>
    <row r="71" spans="6:9" x14ac:dyDescent="0.2">
      <c r="F71" s="141"/>
      <c r="G71" s="142"/>
      <c r="H71" s="142"/>
      <c r="I71" s="143"/>
    </row>
    <row r="72" spans="6:9" x14ac:dyDescent="0.2">
      <c r="F72" s="141"/>
      <c r="G72" s="142"/>
      <c r="H72" s="142"/>
      <c r="I72" s="143"/>
    </row>
    <row r="73" spans="6:9" x14ac:dyDescent="0.2">
      <c r="F73" s="141"/>
      <c r="G73" s="142"/>
      <c r="H73" s="142"/>
      <c r="I73" s="143"/>
    </row>
    <row r="74" spans="6:9" x14ac:dyDescent="0.2">
      <c r="F74" s="141"/>
      <c r="G74" s="142"/>
      <c r="H74" s="142"/>
      <c r="I74" s="143"/>
    </row>
  </sheetData>
  <mergeCells count="4">
    <mergeCell ref="A1:B1"/>
    <mergeCell ref="A2:B2"/>
    <mergeCell ref="G2:I2"/>
    <mergeCell ref="H23:I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9" tint="0.39997558519241921"/>
  </sheetPr>
  <dimension ref="A1:CZ158"/>
  <sheetViews>
    <sheetView showGridLines="0" showZeros="0" topLeftCell="A52" zoomScaleNormal="100" workbookViewId="0">
      <selection activeCell="L80" sqref="L80"/>
    </sheetView>
  </sheetViews>
  <sheetFormatPr defaultRowHeight="12.75" x14ac:dyDescent="0.2"/>
  <cols>
    <col min="1" max="1" width="4.42578125" style="144" customWidth="1"/>
    <col min="2" max="2" width="11.5703125" style="144" customWidth="1"/>
    <col min="3" max="3" width="40.42578125" style="144" customWidth="1"/>
    <col min="4" max="4" width="5.5703125" style="144" customWidth="1"/>
    <col min="5" max="5" width="8.5703125" style="186" customWidth="1"/>
    <col min="6" max="6" width="9.85546875" style="144" customWidth="1"/>
    <col min="7" max="7" width="13.85546875" style="144" customWidth="1"/>
    <col min="8" max="11" width="9.140625" style="144"/>
    <col min="12" max="12" width="75.42578125" style="144" customWidth="1"/>
    <col min="13" max="13" width="45.28515625" style="144" customWidth="1"/>
    <col min="14" max="16384" width="9.140625" style="144"/>
  </cols>
  <sheetData>
    <row r="1" spans="1:104" ht="15.75" x14ac:dyDescent="0.25">
      <c r="A1" s="220" t="s">
        <v>65</v>
      </c>
      <c r="B1" s="220"/>
      <c r="C1" s="220"/>
      <c r="D1" s="220"/>
      <c r="E1" s="220"/>
      <c r="F1" s="220"/>
      <c r="G1" s="220"/>
    </row>
    <row r="2" spans="1:104" ht="14.25" customHeight="1" thickBot="1" x14ac:dyDescent="0.25">
      <c r="A2" s="145"/>
      <c r="B2" s="146"/>
      <c r="C2" s="147"/>
      <c r="D2" s="147"/>
      <c r="E2" s="148"/>
      <c r="F2" s="147"/>
      <c r="G2" s="147"/>
    </row>
    <row r="3" spans="1:104" ht="13.5" thickTop="1" x14ac:dyDescent="0.2">
      <c r="A3" s="211" t="s">
        <v>49</v>
      </c>
      <c r="B3" s="212"/>
      <c r="C3" s="95" t="s">
        <v>224</v>
      </c>
      <c r="D3" s="149"/>
      <c r="E3" s="150" t="s">
        <v>66</v>
      </c>
      <c r="F3" s="151" t="str">
        <f>Rekapitulace!H1</f>
        <v>006</v>
      </c>
      <c r="G3" s="152"/>
    </row>
    <row r="4" spans="1:104" ht="13.5" thickBot="1" x14ac:dyDescent="0.25">
      <c r="A4" s="221" t="s">
        <v>51</v>
      </c>
      <c r="B4" s="214"/>
      <c r="C4" s="101" t="str">
        <f>CONCATENATE(cisloobjektu," ",nazevobjektu)</f>
        <v xml:space="preserve"> Instalace fotovoltaické elektrárny 9,88 kWp</v>
      </c>
      <c r="D4" s="153"/>
      <c r="E4" s="222" t="str">
        <f>Rekapitulace!G2</f>
        <v>Instalace fotovoltaického systému 9,88 kWp</v>
      </c>
      <c r="F4" s="223"/>
      <c r="G4" s="224"/>
    </row>
    <row r="5" spans="1:104" ht="13.5" thickTop="1" x14ac:dyDescent="0.2">
      <c r="A5" s="154"/>
      <c r="B5" s="145"/>
      <c r="C5" s="145"/>
      <c r="D5" s="145"/>
      <c r="E5" s="155"/>
      <c r="F5" s="145"/>
      <c r="G5" s="156"/>
    </row>
    <row r="6" spans="1:104" x14ac:dyDescent="0.2">
      <c r="A6" s="157" t="s">
        <v>67</v>
      </c>
      <c r="B6" s="158" t="s">
        <v>68</v>
      </c>
      <c r="C6" s="158" t="s">
        <v>69</v>
      </c>
      <c r="D6" s="158" t="s">
        <v>70</v>
      </c>
      <c r="E6" s="159" t="s">
        <v>71</v>
      </c>
      <c r="F6" s="158" t="s">
        <v>72</v>
      </c>
      <c r="G6" s="160" t="s">
        <v>73</v>
      </c>
    </row>
    <row r="7" spans="1:104" x14ac:dyDescent="0.2">
      <c r="A7" s="161" t="s">
        <v>74</v>
      </c>
      <c r="B7" s="162" t="s">
        <v>80</v>
      </c>
      <c r="C7" s="163" t="s">
        <v>81</v>
      </c>
      <c r="D7" s="164"/>
      <c r="E7" s="165"/>
      <c r="F7" s="165"/>
      <c r="G7" s="166"/>
      <c r="H7" s="167"/>
      <c r="I7" s="167"/>
      <c r="O7" s="168">
        <v>1</v>
      </c>
    </row>
    <row r="8" spans="1:104" x14ac:dyDescent="0.2">
      <c r="A8" s="169">
        <v>1</v>
      </c>
      <c r="B8" s="170" t="s">
        <v>75</v>
      </c>
      <c r="C8" s="171" t="s">
        <v>82</v>
      </c>
      <c r="D8" s="172" t="s">
        <v>76</v>
      </c>
      <c r="E8" s="173">
        <v>38</v>
      </c>
      <c r="F8" s="173"/>
      <c r="G8" s="174">
        <f>E8*F8</f>
        <v>0</v>
      </c>
      <c r="O8" s="168">
        <v>2</v>
      </c>
      <c r="AA8" s="144">
        <v>12</v>
      </c>
      <c r="AB8" s="144">
        <v>0</v>
      </c>
      <c r="AC8" s="144">
        <v>1</v>
      </c>
      <c r="AZ8" s="144">
        <v>4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75">
        <v>12</v>
      </c>
      <c r="CB8" s="175">
        <v>0</v>
      </c>
      <c r="CZ8" s="144">
        <v>0</v>
      </c>
    </row>
    <row r="9" spans="1:104" x14ac:dyDescent="0.2">
      <c r="A9" s="176"/>
      <c r="B9" s="177" t="s">
        <v>77</v>
      </c>
      <c r="C9" s="178" t="str">
        <f>CONCATENATE(B7," ",C7)</f>
        <v>M21.1 Fotovoltaické panely</v>
      </c>
      <c r="D9" s="179"/>
      <c r="E9" s="180"/>
      <c r="F9" s="181"/>
      <c r="G9" s="182">
        <f>SUM(G7:G8)</f>
        <v>0</v>
      </c>
      <c r="O9" s="168">
        <v>4</v>
      </c>
      <c r="BA9" s="183">
        <f>SUM(BA7:BA8)</f>
        <v>0</v>
      </c>
      <c r="BB9" s="183">
        <f>SUM(BB7:BB8)</f>
        <v>0</v>
      </c>
      <c r="BC9" s="183">
        <f>SUM(BC7:BC8)</f>
        <v>0</v>
      </c>
      <c r="BD9" s="183">
        <f>SUM(BD7:BD8)</f>
        <v>0</v>
      </c>
      <c r="BE9" s="183">
        <f>SUM(BE7:BE8)</f>
        <v>0</v>
      </c>
    </row>
    <row r="10" spans="1:104" x14ac:dyDescent="0.2">
      <c r="A10" s="161" t="s">
        <v>74</v>
      </c>
      <c r="B10" s="162" t="s">
        <v>83</v>
      </c>
      <c r="C10" s="163" t="s">
        <v>84</v>
      </c>
      <c r="D10" s="164"/>
      <c r="E10" s="165"/>
      <c r="F10" s="165"/>
      <c r="G10" s="166"/>
      <c r="H10" s="167"/>
      <c r="I10" s="167"/>
      <c r="O10" s="168">
        <v>1</v>
      </c>
    </row>
    <row r="11" spans="1:104" x14ac:dyDescent="0.2">
      <c r="A11" s="169">
        <v>2</v>
      </c>
      <c r="B11" s="170" t="s">
        <v>85</v>
      </c>
      <c r="C11" s="171" t="s">
        <v>86</v>
      </c>
      <c r="D11" s="172" t="s">
        <v>76</v>
      </c>
      <c r="E11" s="173">
        <v>1</v>
      </c>
      <c r="F11" s="173"/>
      <c r="G11" s="174">
        <f>E11*F11</f>
        <v>0</v>
      </c>
      <c r="O11" s="168">
        <v>2</v>
      </c>
      <c r="AA11" s="144">
        <v>12</v>
      </c>
      <c r="AB11" s="144">
        <v>0</v>
      </c>
      <c r="AC11" s="144">
        <v>2</v>
      </c>
      <c r="AZ11" s="144">
        <v>4</v>
      </c>
      <c r="BA11" s="144">
        <f>IF(AZ11=1,G11,0)</f>
        <v>0</v>
      </c>
      <c r="BB11" s="144">
        <f>IF(AZ11=2,G11,0)</f>
        <v>0</v>
      </c>
      <c r="BC11" s="144">
        <f>IF(AZ11=3,G11,0)</f>
        <v>0</v>
      </c>
      <c r="BD11" s="144">
        <f>IF(AZ11=4,G11,0)</f>
        <v>0</v>
      </c>
      <c r="BE11" s="144">
        <f>IF(AZ11=5,G11,0)</f>
        <v>0</v>
      </c>
      <c r="CA11" s="175">
        <v>12</v>
      </c>
      <c r="CB11" s="175">
        <v>0</v>
      </c>
      <c r="CZ11" s="144">
        <v>0</v>
      </c>
    </row>
    <row r="12" spans="1:104" x14ac:dyDescent="0.2">
      <c r="A12" s="176"/>
      <c r="B12" s="177" t="s">
        <v>77</v>
      </c>
      <c r="C12" s="178" t="str">
        <f>CONCATENATE(B10," ",C10)</f>
        <v>M21.2 Střídač fv. Systému</v>
      </c>
      <c r="D12" s="179"/>
      <c r="E12" s="180"/>
      <c r="F12" s="181"/>
      <c r="G12" s="182">
        <f>SUM(G10:G11)</f>
        <v>0</v>
      </c>
      <c r="O12" s="168">
        <v>4</v>
      </c>
      <c r="BA12" s="183">
        <f>SUM(BA10:BA11)</f>
        <v>0</v>
      </c>
      <c r="BB12" s="183">
        <f>SUM(BB10:BB11)</f>
        <v>0</v>
      </c>
      <c r="BC12" s="183">
        <f>SUM(BC10:BC11)</f>
        <v>0</v>
      </c>
      <c r="BD12" s="183">
        <f>SUM(BD10:BD11)</f>
        <v>0</v>
      </c>
      <c r="BE12" s="183">
        <f>SUM(BE10:BE11)</f>
        <v>0</v>
      </c>
    </row>
    <row r="13" spans="1:104" x14ac:dyDescent="0.2">
      <c r="A13" s="161" t="s">
        <v>74</v>
      </c>
      <c r="B13" s="162" t="s">
        <v>87</v>
      </c>
      <c r="C13" s="163" t="s">
        <v>88</v>
      </c>
      <c r="D13" s="164"/>
      <c r="E13" s="165"/>
      <c r="F13" s="165"/>
      <c r="G13" s="166"/>
      <c r="H13" s="167"/>
      <c r="I13" s="167"/>
      <c r="O13" s="168">
        <v>1</v>
      </c>
    </row>
    <row r="14" spans="1:104" ht="22.5" x14ac:dyDescent="0.2">
      <c r="A14" s="169">
        <v>3</v>
      </c>
      <c r="B14" s="170" t="s">
        <v>89</v>
      </c>
      <c r="C14" s="171" t="s">
        <v>90</v>
      </c>
      <c r="D14" s="172" t="s">
        <v>76</v>
      </c>
      <c r="E14" s="173">
        <v>0</v>
      </c>
      <c r="F14" s="173"/>
      <c r="G14" s="174">
        <f>E14*F14</f>
        <v>0</v>
      </c>
      <c r="O14" s="168">
        <v>2</v>
      </c>
      <c r="AA14" s="144">
        <v>12</v>
      </c>
      <c r="AB14" s="144">
        <v>0</v>
      </c>
      <c r="AC14" s="144">
        <v>3</v>
      </c>
      <c r="AZ14" s="144">
        <v>4</v>
      </c>
      <c r="BA14" s="144">
        <f>IF(AZ14=1,G14,0)</f>
        <v>0</v>
      </c>
      <c r="BB14" s="144">
        <f>IF(AZ14=2,G14,0)</f>
        <v>0</v>
      </c>
      <c r="BC14" s="144">
        <f>IF(AZ14=3,G14,0)</f>
        <v>0</v>
      </c>
      <c r="BD14" s="144">
        <f>IF(AZ14=4,G14,0)</f>
        <v>0</v>
      </c>
      <c r="BE14" s="144">
        <f>IF(AZ14=5,G14,0)</f>
        <v>0</v>
      </c>
      <c r="CA14" s="175">
        <v>12</v>
      </c>
      <c r="CB14" s="175">
        <v>0</v>
      </c>
      <c r="CZ14" s="144">
        <v>0</v>
      </c>
    </row>
    <row r="15" spans="1:104" x14ac:dyDescent="0.2">
      <c r="A15" s="176"/>
      <c r="B15" s="177" t="s">
        <v>77</v>
      </c>
      <c r="C15" s="178" t="str">
        <f>CONCATENATE(B13," ",C13)</f>
        <v>M21.3 Příslušenství k střídači  fvs</v>
      </c>
      <c r="D15" s="179"/>
      <c r="E15" s="180"/>
      <c r="F15" s="181"/>
      <c r="G15" s="182">
        <f>SUM(G13:G14)</f>
        <v>0</v>
      </c>
      <c r="O15" s="168">
        <v>4</v>
      </c>
      <c r="BA15" s="183">
        <f>SUM(BA13:BA14)</f>
        <v>0</v>
      </c>
      <c r="BB15" s="183">
        <f>SUM(BB13:BB14)</f>
        <v>0</v>
      </c>
      <c r="BC15" s="183">
        <f>SUM(BC13:BC14)</f>
        <v>0</v>
      </c>
      <c r="BD15" s="183">
        <f>SUM(BD13:BD14)</f>
        <v>0</v>
      </c>
      <c r="BE15" s="183">
        <f>SUM(BE13:BE14)</f>
        <v>0</v>
      </c>
    </row>
    <row r="16" spans="1:104" x14ac:dyDescent="0.2">
      <c r="A16" s="161" t="s">
        <v>74</v>
      </c>
      <c r="B16" s="162" t="s">
        <v>91</v>
      </c>
      <c r="C16" s="163" t="s">
        <v>92</v>
      </c>
      <c r="D16" s="164"/>
      <c r="E16" s="165"/>
      <c r="F16" s="165"/>
      <c r="G16" s="166"/>
      <c r="H16" s="167"/>
      <c r="I16" s="167"/>
      <c r="O16" s="168">
        <v>1</v>
      </c>
    </row>
    <row r="17" spans="1:104" x14ac:dyDescent="0.2">
      <c r="A17" s="169">
        <v>4</v>
      </c>
      <c r="B17" s="170" t="s">
        <v>93</v>
      </c>
      <c r="C17" s="171" t="s">
        <v>94</v>
      </c>
      <c r="D17" s="172" t="s">
        <v>76</v>
      </c>
      <c r="E17" s="173">
        <v>88</v>
      </c>
      <c r="F17" s="173"/>
      <c r="G17" s="174">
        <f t="shared" ref="G17:G28" si="0">E17*F17</f>
        <v>0</v>
      </c>
      <c r="O17" s="168">
        <v>2</v>
      </c>
      <c r="AA17" s="144">
        <v>12</v>
      </c>
      <c r="AB17" s="144">
        <v>0</v>
      </c>
      <c r="AC17" s="144">
        <v>4</v>
      </c>
      <c r="AZ17" s="144">
        <v>4</v>
      </c>
      <c r="BA17" s="144">
        <f t="shared" ref="BA17:BA28" si="1">IF(AZ17=1,G17,0)</f>
        <v>0</v>
      </c>
      <c r="BB17" s="144">
        <f t="shared" ref="BB17:BB28" si="2">IF(AZ17=2,G17,0)</f>
        <v>0</v>
      </c>
      <c r="BC17" s="144">
        <f t="shared" ref="BC17:BC28" si="3">IF(AZ17=3,G17,0)</f>
        <v>0</v>
      </c>
      <c r="BD17" s="144">
        <f t="shared" ref="BD17:BD28" si="4">IF(AZ17=4,G17,0)</f>
        <v>0</v>
      </c>
      <c r="BE17" s="144">
        <f t="shared" ref="BE17:BE28" si="5">IF(AZ17=5,G17,0)</f>
        <v>0</v>
      </c>
      <c r="CA17" s="175">
        <v>12</v>
      </c>
      <c r="CB17" s="175">
        <v>0</v>
      </c>
      <c r="CZ17" s="144">
        <v>0</v>
      </c>
    </row>
    <row r="18" spans="1:104" x14ac:dyDescent="0.2">
      <c r="A18" s="169">
        <v>5</v>
      </c>
      <c r="B18" s="170" t="s">
        <v>95</v>
      </c>
      <c r="C18" s="171" t="s">
        <v>96</v>
      </c>
      <c r="D18" s="172" t="s">
        <v>76</v>
      </c>
      <c r="E18" s="173">
        <v>390</v>
      </c>
      <c r="F18" s="173"/>
      <c r="G18" s="174">
        <f t="shared" si="0"/>
        <v>0</v>
      </c>
      <c r="O18" s="168">
        <v>2</v>
      </c>
      <c r="AA18" s="144">
        <v>12</v>
      </c>
      <c r="AB18" s="144">
        <v>0</v>
      </c>
      <c r="AC18" s="144">
        <v>5</v>
      </c>
      <c r="AZ18" s="144">
        <v>4</v>
      </c>
      <c r="BA18" s="144">
        <f t="shared" si="1"/>
        <v>0</v>
      </c>
      <c r="BB18" s="144">
        <f t="shared" si="2"/>
        <v>0</v>
      </c>
      <c r="BC18" s="144">
        <f t="shared" si="3"/>
        <v>0</v>
      </c>
      <c r="BD18" s="144">
        <f t="shared" si="4"/>
        <v>0</v>
      </c>
      <c r="BE18" s="144">
        <f t="shared" si="5"/>
        <v>0</v>
      </c>
      <c r="CA18" s="175">
        <v>12</v>
      </c>
      <c r="CB18" s="175">
        <v>0</v>
      </c>
      <c r="CZ18" s="144">
        <v>0</v>
      </c>
    </row>
    <row r="19" spans="1:104" x14ac:dyDescent="0.2">
      <c r="A19" s="169">
        <v>6</v>
      </c>
      <c r="B19" s="170" t="s">
        <v>97</v>
      </c>
      <c r="C19" s="171" t="s">
        <v>98</v>
      </c>
      <c r="D19" s="172" t="s">
        <v>76</v>
      </c>
      <c r="E19" s="173">
        <v>81.7</v>
      </c>
      <c r="F19" s="173"/>
      <c r="G19" s="174">
        <f t="shared" si="0"/>
        <v>0</v>
      </c>
      <c r="O19" s="168">
        <v>2</v>
      </c>
      <c r="AA19" s="144">
        <v>12</v>
      </c>
      <c r="AB19" s="144">
        <v>0</v>
      </c>
      <c r="AC19" s="144">
        <v>6</v>
      </c>
      <c r="AZ19" s="144">
        <v>4</v>
      </c>
      <c r="BA19" s="144">
        <f t="shared" si="1"/>
        <v>0</v>
      </c>
      <c r="BB19" s="144">
        <f t="shared" si="2"/>
        <v>0</v>
      </c>
      <c r="BC19" s="144">
        <f t="shared" si="3"/>
        <v>0</v>
      </c>
      <c r="BD19" s="144">
        <f t="shared" si="4"/>
        <v>0</v>
      </c>
      <c r="BE19" s="144">
        <f t="shared" si="5"/>
        <v>0</v>
      </c>
      <c r="CA19" s="175">
        <v>12</v>
      </c>
      <c r="CB19" s="175">
        <v>0</v>
      </c>
      <c r="CZ19" s="144">
        <v>0</v>
      </c>
    </row>
    <row r="20" spans="1:104" x14ac:dyDescent="0.2">
      <c r="A20" s="169">
        <v>7</v>
      </c>
      <c r="B20" s="170" t="s">
        <v>99</v>
      </c>
      <c r="C20" s="171" t="s">
        <v>100</v>
      </c>
      <c r="D20" s="172" t="s">
        <v>76</v>
      </c>
      <c r="E20" s="173">
        <v>88</v>
      </c>
      <c r="F20" s="173"/>
      <c r="G20" s="174">
        <f t="shared" si="0"/>
        <v>0</v>
      </c>
      <c r="O20" s="168">
        <v>2</v>
      </c>
      <c r="AA20" s="144">
        <v>12</v>
      </c>
      <c r="AB20" s="144">
        <v>0</v>
      </c>
      <c r="AC20" s="144">
        <v>7</v>
      </c>
      <c r="AZ20" s="144">
        <v>4</v>
      </c>
      <c r="BA20" s="144">
        <f t="shared" si="1"/>
        <v>0</v>
      </c>
      <c r="BB20" s="144">
        <f t="shared" si="2"/>
        <v>0</v>
      </c>
      <c r="BC20" s="144">
        <f t="shared" si="3"/>
        <v>0</v>
      </c>
      <c r="BD20" s="144">
        <f t="shared" si="4"/>
        <v>0</v>
      </c>
      <c r="BE20" s="144">
        <f t="shared" si="5"/>
        <v>0</v>
      </c>
      <c r="CA20" s="175">
        <v>12</v>
      </c>
      <c r="CB20" s="175">
        <v>0</v>
      </c>
      <c r="CZ20" s="144">
        <v>0</v>
      </c>
    </row>
    <row r="21" spans="1:104" x14ac:dyDescent="0.2">
      <c r="A21" s="169">
        <v>8</v>
      </c>
      <c r="B21" s="170" t="s">
        <v>101</v>
      </c>
      <c r="C21" s="171" t="s">
        <v>102</v>
      </c>
      <c r="D21" s="172" t="s">
        <v>76</v>
      </c>
      <c r="E21" s="173">
        <v>88</v>
      </c>
      <c r="F21" s="173"/>
      <c r="G21" s="174">
        <f t="shared" si="0"/>
        <v>0</v>
      </c>
      <c r="O21" s="168">
        <v>2</v>
      </c>
      <c r="AA21" s="144">
        <v>12</v>
      </c>
      <c r="AB21" s="144">
        <v>0</v>
      </c>
      <c r="AC21" s="144">
        <v>8</v>
      </c>
      <c r="AZ21" s="144">
        <v>4</v>
      </c>
      <c r="BA21" s="144">
        <f t="shared" si="1"/>
        <v>0</v>
      </c>
      <c r="BB21" s="144">
        <f t="shared" si="2"/>
        <v>0</v>
      </c>
      <c r="BC21" s="144">
        <f t="shared" si="3"/>
        <v>0</v>
      </c>
      <c r="BD21" s="144">
        <f t="shared" si="4"/>
        <v>0</v>
      </c>
      <c r="BE21" s="144">
        <f t="shared" si="5"/>
        <v>0</v>
      </c>
      <c r="CA21" s="175">
        <v>12</v>
      </c>
      <c r="CB21" s="175">
        <v>0</v>
      </c>
      <c r="CZ21" s="144">
        <v>0</v>
      </c>
    </row>
    <row r="22" spans="1:104" x14ac:dyDescent="0.2">
      <c r="A22" s="169">
        <v>9</v>
      </c>
      <c r="B22" s="170" t="s">
        <v>103</v>
      </c>
      <c r="C22" s="171" t="s">
        <v>104</v>
      </c>
      <c r="D22" s="172" t="s">
        <v>76</v>
      </c>
      <c r="E22" s="173">
        <v>126</v>
      </c>
      <c r="F22" s="173"/>
      <c r="G22" s="174">
        <f t="shared" si="0"/>
        <v>0</v>
      </c>
      <c r="O22" s="168">
        <v>2</v>
      </c>
      <c r="AA22" s="144">
        <v>12</v>
      </c>
      <c r="AB22" s="144">
        <v>0</v>
      </c>
      <c r="AC22" s="144">
        <v>9</v>
      </c>
      <c r="AZ22" s="144">
        <v>4</v>
      </c>
      <c r="BA22" s="144">
        <f t="shared" si="1"/>
        <v>0</v>
      </c>
      <c r="BB22" s="144">
        <f t="shared" si="2"/>
        <v>0</v>
      </c>
      <c r="BC22" s="144">
        <f t="shared" si="3"/>
        <v>0</v>
      </c>
      <c r="BD22" s="144">
        <f t="shared" si="4"/>
        <v>0</v>
      </c>
      <c r="BE22" s="144">
        <f t="shared" si="5"/>
        <v>0</v>
      </c>
      <c r="CA22" s="175">
        <v>12</v>
      </c>
      <c r="CB22" s="175">
        <v>0</v>
      </c>
      <c r="CZ22" s="144">
        <v>0</v>
      </c>
    </row>
    <row r="23" spans="1:104" x14ac:dyDescent="0.2">
      <c r="A23" s="169">
        <v>10</v>
      </c>
      <c r="B23" s="170" t="s">
        <v>105</v>
      </c>
      <c r="C23" s="171" t="s">
        <v>106</v>
      </c>
      <c r="D23" s="172" t="s">
        <v>76</v>
      </c>
      <c r="E23" s="173">
        <v>88</v>
      </c>
      <c r="F23" s="173"/>
      <c r="G23" s="174">
        <f t="shared" si="0"/>
        <v>0</v>
      </c>
      <c r="O23" s="168">
        <v>2</v>
      </c>
      <c r="AA23" s="144">
        <v>12</v>
      </c>
      <c r="AB23" s="144">
        <v>0</v>
      </c>
      <c r="AC23" s="144">
        <v>10</v>
      </c>
      <c r="AZ23" s="144">
        <v>4</v>
      </c>
      <c r="BA23" s="144">
        <f t="shared" si="1"/>
        <v>0</v>
      </c>
      <c r="BB23" s="144">
        <f t="shared" si="2"/>
        <v>0</v>
      </c>
      <c r="BC23" s="144">
        <f t="shared" si="3"/>
        <v>0</v>
      </c>
      <c r="BD23" s="144">
        <f t="shared" si="4"/>
        <v>0</v>
      </c>
      <c r="BE23" s="144">
        <f t="shared" si="5"/>
        <v>0</v>
      </c>
      <c r="CA23" s="175">
        <v>12</v>
      </c>
      <c r="CB23" s="175">
        <v>0</v>
      </c>
      <c r="CZ23" s="144">
        <v>0</v>
      </c>
    </row>
    <row r="24" spans="1:104" x14ac:dyDescent="0.2">
      <c r="A24" s="169">
        <v>11</v>
      </c>
      <c r="B24" s="170" t="s">
        <v>107</v>
      </c>
      <c r="C24" s="171" t="s">
        <v>108</v>
      </c>
      <c r="D24" s="172" t="s">
        <v>76</v>
      </c>
      <c r="E24" s="173">
        <v>19</v>
      </c>
      <c r="F24" s="173"/>
      <c r="G24" s="174">
        <f t="shared" si="0"/>
        <v>0</v>
      </c>
      <c r="O24" s="168">
        <v>2</v>
      </c>
      <c r="AA24" s="144">
        <v>12</v>
      </c>
      <c r="AB24" s="144">
        <v>0</v>
      </c>
      <c r="AC24" s="144">
        <v>11</v>
      </c>
      <c r="AZ24" s="144">
        <v>4</v>
      </c>
      <c r="BA24" s="144">
        <f t="shared" si="1"/>
        <v>0</v>
      </c>
      <c r="BB24" s="144">
        <f t="shared" si="2"/>
        <v>0</v>
      </c>
      <c r="BC24" s="144">
        <f t="shared" si="3"/>
        <v>0</v>
      </c>
      <c r="BD24" s="144">
        <f t="shared" si="4"/>
        <v>0</v>
      </c>
      <c r="BE24" s="144">
        <f t="shared" si="5"/>
        <v>0</v>
      </c>
      <c r="CA24" s="175">
        <v>12</v>
      </c>
      <c r="CB24" s="175">
        <v>0</v>
      </c>
      <c r="CZ24" s="144">
        <v>0</v>
      </c>
    </row>
    <row r="25" spans="1:104" x14ac:dyDescent="0.2">
      <c r="A25" s="169">
        <v>12</v>
      </c>
      <c r="B25" s="170" t="s">
        <v>109</v>
      </c>
      <c r="C25" s="171" t="s">
        <v>110</v>
      </c>
      <c r="D25" s="172" t="s">
        <v>76</v>
      </c>
      <c r="E25" s="173">
        <v>88</v>
      </c>
      <c r="F25" s="173"/>
      <c r="G25" s="174">
        <f t="shared" si="0"/>
        <v>0</v>
      </c>
      <c r="O25" s="168">
        <v>2</v>
      </c>
      <c r="AA25" s="144">
        <v>12</v>
      </c>
      <c r="AB25" s="144">
        <v>0</v>
      </c>
      <c r="AC25" s="144">
        <v>12</v>
      </c>
      <c r="AZ25" s="144">
        <v>4</v>
      </c>
      <c r="BA25" s="144">
        <f t="shared" si="1"/>
        <v>0</v>
      </c>
      <c r="BB25" s="144">
        <f t="shared" si="2"/>
        <v>0</v>
      </c>
      <c r="BC25" s="144">
        <f t="shared" si="3"/>
        <v>0</v>
      </c>
      <c r="BD25" s="144">
        <f t="shared" si="4"/>
        <v>0</v>
      </c>
      <c r="BE25" s="144">
        <f t="shared" si="5"/>
        <v>0</v>
      </c>
      <c r="CA25" s="175">
        <v>12</v>
      </c>
      <c r="CB25" s="175">
        <v>0</v>
      </c>
      <c r="CZ25" s="144">
        <v>0</v>
      </c>
    </row>
    <row r="26" spans="1:104" x14ac:dyDescent="0.2">
      <c r="A26" s="169">
        <v>13</v>
      </c>
      <c r="B26" s="170" t="s">
        <v>111</v>
      </c>
      <c r="C26" s="171" t="s">
        <v>112</v>
      </c>
      <c r="D26" s="172" t="s">
        <v>76</v>
      </c>
      <c r="E26" s="173">
        <v>16</v>
      </c>
      <c r="F26" s="173"/>
      <c r="G26" s="174">
        <f t="shared" si="0"/>
        <v>0</v>
      </c>
      <c r="O26" s="168">
        <v>2</v>
      </c>
      <c r="AA26" s="144">
        <v>12</v>
      </c>
      <c r="AB26" s="144">
        <v>0</v>
      </c>
      <c r="AC26" s="144">
        <v>13</v>
      </c>
      <c r="AZ26" s="144">
        <v>4</v>
      </c>
      <c r="BA26" s="144">
        <f t="shared" si="1"/>
        <v>0</v>
      </c>
      <c r="BB26" s="144">
        <f t="shared" si="2"/>
        <v>0</v>
      </c>
      <c r="BC26" s="144">
        <f t="shared" si="3"/>
        <v>0</v>
      </c>
      <c r="BD26" s="144">
        <f t="shared" si="4"/>
        <v>0</v>
      </c>
      <c r="BE26" s="144">
        <f t="shared" si="5"/>
        <v>0</v>
      </c>
      <c r="CA26" s="175">
        <v>12</v>
      </c>
      <c r="CB26" s="175">
        <v>0</v>
      </c>
      <c r="CZ26" s="144">
        <v>0</v>
      </c>
    </row>
    <row r="27" spans="1:104" x14ac:dyDescent="0.2">
      <c r="A27" s="169">
        <v>14</v>
      </c>
      <c r="B27" s="170" t="s">
        <v>113</v>
      </c>
      <c r="C27" s="171" t="s">
        <v>114</v>
      </c>
      <c r="D27" s="172" t="s">
        <v>76</v>
      </c>
      <c r="E27" s="173">
        <v>72</v>
      </c>
      <c r="F27" s="173"/>
      <c r="G27" s="174">
        <f t="shared" si="0"/>
        <v>0</v>
      </c>
      <c r="O27" s="168">
        <v>2</v>
      </c>
      <c r="AA27" s="144">
        <v>12</v>
      </c>
      <c r="AB27" s="144">
        <v>0</v>
      </c>
      <c r="AC27" s="144">
        <v>14</v>
      </c>
      <c r="AZ27" s="144">
        <v>4</v>
      </c>
      <c r="BA27" s="144">
        <f t="shared" si="1"/>
        <v>0</v>
      </c>
      <c r="BB27" s="144">
        <f t="shared" si="2"/>
        <v>0</v>
      </c>
      <c r="BC27" s="144">
        <f t="shared" si="3"/>
        <v>0</v>
      </c>
      <c r="BD27" s="144">
        <f t="shared" si="4"/>
        <v>0</v>
      </c>
      <c r="BE27" s="144">
        <f t="shared" si="5"/>
        <v>0</v>
      </c>
      <c r="CA27" s="175">
        <v>12</v>
      </c>
      <c r="CB27" s="175">
        <v>0</v>
      </c>
      <c r="CZ27" s="144">
        <v>0</v>
      </c>
    </row>
    <row r="28" spans="1:104" x14ac:dyDescent="0.2">
      <c r="A28" s="169">
        <v>15</v>
      </c>
      <c r="B28" s="170" t="s">
        <v>115</v>
      </c>
      <c r="C28" s="171" t="s">
        <v>116</v>
      </c>
      <c r="D28" s="172" t="s">
        <v>76</v>
      </c>
      <c r="E28" s="173">
        <v>88</v>
      </c>
      <c r="F28" s="173"/>
      <c r="G28" s="174">
        <f t="shared" si="0"/>
        <v>0</v>
      </c>
      <c r="O28" s="168">
        <v>2</v>
      </c>
      <c r="AA28" s="144">
        <v>12</v>
      </c>
      <c r="AB28" s="144">
        <v>0</v>
      </c>
      <c r="AC28" s="144">
        <v>15</v>
      </c>
      <c r="AZ28" s="144">
        <v>4</v>
      </c>
      <c r="BA28" s="144">
        <f t="shared" si="1"/>
        <v>0</v>
      </c>
      <c r="BB28" s="144">
        <f t="shared" si="2"/>
        <v>0</v>
      </c>
      <c r="BC28" s="144">
        <f t="shared" si="3"/>
        <v>0</v>
      </c>
      <c r="BD28" s="144">
        <f t="shared" si="4"/>
        <v>0</v>
      </c>
      <c r="BE28" s="144">
        <f t="shared" si="5"/>
        <v>0</v>
      </c>
      <c r="CA28" s="175">
        <v>12</v>
      </c>
      <c r="CB28" s="175">
        <v>0</v>
      </c>
      <c r="CZ28" s="144">
        <v>0</v>
      </c>
    </row>
    <row r="29" spans="1:104" x14ac:dyDescent="0.2">
      <c r="A29" s="176"/>
      <c r="B29" s="177" t="s">
        <v>77</v>
      </c>
      <c r="C29" s="178" t="str">
        <f>CONCATENATE(B16," ",C16)</f>
        <v>M21.4 Konstrukce fvs na střechu</v>
      </c>
      <c r="D29" s="179"/>
      <c r="E29" s="180"/>
      <c r="F29" s="181"/>
      <c r="G29" s="182">
        <f>SUM(G16:G28)</f>
        <v>0</v>
      </c>
      <c r="O29" s="168">
        <v>4</v>
      </c>
      <c r="BA29" s="183">
        <f>SUM(BA16:BA28)</f>
        <v>0</v>
      </c>
      <c r="BB29" s="183">
        <f>SUM(BB16:BB28)</f>
        <v>0</v>
      </c>
      <c r="BC29" s="183">
        <f>SUM(BC16:BC28)</f>
        <v>0</v>
      </c>
      <c r="BD29" s="183">
        <f>SUM(BD16:BD28)</f>
        <v>0</v>
      </c>
      <c r="BE29" s="183">
        <f>SUM(BE16:BE28)</f>
        <v>0</v>
      </c>
    </row>
    <row r="30" spans="1:104" x14ac:dyDescent="0.2">
      <c r="A30" s="161" t="s">
        <v>74</v>
      </c>
      <c r="B30" s="162" t="s">
        <v>117</v>
      </c>
      <c r="C30" s="163" t="s">
        <v>118</v>
      </c>
      <c r="D30" s="164"/>
      <c r="E30" s="165"/>
      <c r="F30" s="165"/>
      <c r="G30" s="166"/>
      <c r="H30" s="167"/>
      <c r="I30" s="167"/>
      <c r="O30" s="168">
        <v>1</v>
      </c>
    </row>
    <row r="31" spans="1:104" x14ac:dyDescent="0.2">
      <c r="A31" s="169">
        <v>16</v>
      </c>
      <c r="B31" s="170" t="s">
        <v>119</v>
      </c>
      <c r="C31" s="171" t="s">
        <v>120</v>
      </c>
      <c r="D31" s="172" t="s">
        <v>76</v>
      </c>
      <c r="E31" s="173">
        <v>1</v>
      </c>
      <c r="F31" s="173"/>
      <c r="G31" s="174">
        <f t="shared" ref="G31:G43" si="6">E31*F31</f>
        <v>0</v>
      </c>
      <c r="O31" s="168">
        <v>2</v>
      </c>
      <c r="AA31" s="144">
        <v>12</v>
      </c>
      <c r="AB31" s="144">
        <v>0</v>
      </c>
      <c r="AC31" s="144">
        <v>16</v>
      </c>
      <c r="AZ31" s="144">
        <v>4</v>
      </c>
      <c r="BA31" s="144">
        <f t="shared" ref="BA31:BA43" si="7">IF(AZ31=1,G31,0)</f>
        <v>0</v>
      </c>
      <c r="BB31" s="144">
        <f t="shared" ref="BB31:BB43" si="8">IF(AZ31=2,G31,0)</f>
        <v>0</v>
      </c>
      <c r="BC31" s="144">
        <f t="shared" ref="BC31:BC43" si="9">IF(AZ31=3,G31,0)</f>
        <v>0</v>
      </c>
      <c r="BD31" s="144">
        <f t="shared" ref="BD31:BD43" si="10">IF(AZ31=4,G31,0)</f>
        <v>0</v>
      </c>
      <c r="BE31" s="144">
        <f t="shared" ref="BE31:BE43" si="11">IF(AZ31=5,G31,0)</f>
        <v>0</v>
      </c>
      <c r="CA31" s="175">
        <v>12</v>
      </c>
      <c r="CB31" s="175">
        <v>0</v>
      </c>
      <c r="CZ31" s="144">
        <v>0</v>
      </c>
    </row>
    <row r="32" spans="1:104" x14ac:dyDescent="0.2">
      <c r="A32" s="169">
        <v>17</v>
      </c>
      <c r="B32" s="170" t="s">
        <v>121</v>
      </c>
      <c r="C32" s="171" t="s">
        <v>122</v>
      </c>
      <c r="D32" s="172" t="s">
        <v>76</v>
      </c>
      <c r="E32" s="173">
        <v>1</v>
      </c>
      <c r="F32" s="173"/>
      <c r="G32" s="174">
        <f t="shared" si="6"/>
        <v>0</v>
      </c>
      <c r="O32" s="168">
        <v>2</v>
      </c>
      <c r="AA32" s="144">
        <v>12</v>
      </c>
      <c r="AB32" s="144">
        <v>0</v>
      </c>
      <c r="AC32" s="144">
        <v>17</v>
      </c>
      <c r="AZ32" s="144">
        <v>4</v>
      </c>
      <c r="BA32" s="144">
        <f t="shared" si="7"/>
        <v>0</v>
      </c>
      <c r="BB32" s="144">
        <f t="shared" si="8"/>
        <v>0</v>
      </c>
      <c r="BC32" s="144">
        <f t="shared" si="9"/>
        <v>0</v>
      </c>
      <c r="BD32" s="144">
        <f t="shared" si="10"/>
        <v>0</v>
      </c>
      <c r="BE32" s="144">
        <f t="shared" si="11"/>
        <v>0</v>
      </c>
      <c r="CA32" s="175">
        <v>12</v>
      </c>
      <c r="CB32" s="175">
        <v>0</v>
      </c>
      <c r="CZ32" s="144">
        <v>0</v>
      </c>
    </row>
    <row r="33" spans="1:104" x14ac:dyDescent="0.2">
      <c r="A33" s="169">
        <v>18</v>
      </c>
      <c r="B33" s="170" t="s">
        <v>123</v>
      </c>
      <c r="C33" s="171" t="s">
        <v>124</v>
      </c>
      <c r="D33" s="172" t="s">
        <v>76</v>
      </c>
      <c r="E33" s="173">
        <v>1</v>
      </c>
      <c r="F33" s="173"/>
      <c r="G33" s="174">
        <f t="shared" si="6"/>
        <v>0</v>
      </c>
      <c r="O33" s="168">
        <v>2</v>
      </c>
      <c r="AA33" s="144">
        <v>12</v>
      </c>
      <c r="AB33" s="144">
        <v>0</v>
      </c>
      <c r="AC33" s="144">
        <v>18</v>
      </c>
      <c r="AZ33" s="144">
        <v>4</v>
      </c>
      <c r="BA33" s="144">
        <f t="shared" si="7"/>
        <v>0</v>
      </c>
      <c r="BB33" s="144">
        <f t="shared" si="8"/>
        <v>0</v>
      </c>
      <c r="BC33" s="144">
        <f t="shared" si="9"/>
        <v>0</v>
      </c>
      <c r="BD33" s="144">
        <f t="shared" si="10"/>
        <v>0</v>
      </c>
      <c r="BE33" s="144">
        <f t="shared" si="11"/>
        <v>0</v>
      </c>
      <c r="CA33" s="175">
        <v>12</v>
      </c>
      <c r="CB33" s="175">
        <v>0</v>
      </c>
      <c r="CZ33" s="144">
        <v>0</v>
      </c>
    </row>
    <row r="34" spans="1:104" x14ac:dyDescent="0.2">
      <c r="A34" s="169">
        <v>19</v>
      </c>
      <c r="B34" s="170" t="s">
        <v>125</v>
      </c>
      <c r="C34" s="171" t="s">
        <v>126</v>
      </c>
      <c r="D34" s="172" t="s">
        <v>76</v>
      </c>
      <c r="E34" s="173">
        <v>1</v>
      </c>
      <c r="F34" s="173"/>
      <c r="G34" s="174">
        <f t="shared" si="6"/>
        <v>0</v>
      </c>
      <c r="O34" s="168">
        <v>2</v>
      </c>
      <c r="AA34" s="144">
        <v>12</v>
      </c>
      <c r="AB34" s="144">
        <v>0</v>
      </c>
      <c r="AC34" s="144">
        <v>19</v>
      </c>
      <c r="AZ34" s="144">
        <v>4</v>
      </c>
      <c r="BA34" s="144">
        <f t="shared" si="7"/>
        <v>0</v>
      </c>
      <c r="BB34" s="144">
        <f t="shared" si="8"/>
        <v>0</v>
      </c>
      <c r="BC34" s="144">
        <f t="shared" si="9"/>
        <v>0</v>
      </c>
      <c r="BD34" s="144">
        <f t="shared" si="10"/>
        <v>0</v>
      </c>
      <c r="BE34" s="144">
        <f t="shared" si="11"/>
        <v>0</v>
      </c>
      <c r="CA34" s="175">
        <v>12</v>
      </c>
      <c r="CB34" s="175">
        <v>0</v>
      </c>
      <c r="CZ34" s="144">
        <v>0</v>
      </c>
    </row>
    <row r="35" spans="1:104" x14ac:dyDescent="0.2">
      <c r="A35" s="169">
        <v>20</v>
      </c>
      <c r="B35" s="170" t="s">
        <v>127</v>
      </c>
      <c r="C35" s="171" t="s">
        <v>128</v>
      </c>
      <c r="D35" s="172" t="s">
        <v>76</v>
      </c>
      <c r="E35" s="173">
        <v>4</v>
      </c>
      <c r="F35" s="173"/>
      <c r="G35" s="174">
        <f t="shared" si="6"/>
        <v>0</v>
      </c>
      <c r="O35" s="168">
        <v>2</v>
      </c>
      <c r="AA35" s="144">
        <v>12</v>
      </c>
      <c r="AB35" s="144">
        <v>0</v>
      </c>
      <c r="AC35" s="144">
        <v>20</v>
      </c>
      <c r="AZ35" s="144">
        <v>4</v>
      </c>
      <c r="BA35" s="144">
        <f t="shared" si="7"/>
        <v>0</v>
      </c>
      <c r="BB35" s="144">
        <f t="shared" si="8"/>
        <v>0</v>
      </c>
      <c r="BC35" s="144">
        <f t="shared" si="9"/>
        <v>0</v>
      </c>
      <c r="BD35" s="144">
        <f t="shared" si="10"/>
        <v>0</v>
      </c>
      <c r="BE35" s="144">
        <f t="shared" si="11"/>
        <v>0</v>
      </c>
      <c r="CA35" s="175">
        <v>12</v>
      </c>
      <c r="CB35" s="175">
        <v>0</v>
      </c>
      <c r="CZ35" s="144">
        <v>0</v>
      </c>
    </row>
    <row r="36" spans="1:104" x14ac:dyDescent="0.2">
      <c r="A36" s="169">
        <v>21</v>
      </c>
      <c r="B36" s="170" t="s">
        <v>129</v>
      </c>
      <c r="C36" s="171" t="s">
        <v>130</v>
      </c>
      <c r="D36" s="172" t="s">
        <v>76</v>
      </c>
      <c r="E36" s="173">
        <v>6</v>
      </c>
      <c r="F36" s="173"/>
      <c r="G36" s="174">
        <f t="shared" si="6"/>
        <v>0</v>
      </c>
      <c r="O36" s="168">
        <v>2</v>
      </c>
      <c r="AA36" s="144">
        <v>12</v>
      </c>
      <c r="AB36" s="144">
        <v>0</v>
      </c>
      <c r="AC36" s="144">
        <v>21</v>
      </c>
      <c r="AZ36" s="144">
        <v>4</v>
      </c>
      <c r="BA36" s="144">
        <f t="shared" si="7"/>
        <v>0</v>
      </c>
      <c r="BB36" s="144">
        <f t="shared" si="8"/>
        <v>0</v>
      </c>
      <c r="BC36" s="144">
        <f t="shared" si="9"/>
        <v>0</v>
      </c>
      <c r="BD36" s="144">
        <f t="shared" si="10"/>
        <v>0</v>
      </c>
      <c r="BE36" s="144">
        <f t="shared" si="11"/>
        <v>0</v>
      </c>
      <c r="CA36" s="175">
        <v>12</v>
      </c>
      <c r="CB36" s="175">
        <v>0</v>
      </c>
      <c r="CZ36" s="144">
        <v>0</v>
      </c>
    </row>
    <row r="37" spans="1:104" x14ac:dyDescent="0.2">
      <c r="A37" s="169">
        <v>22</v>
      </c>
      <c r="B37" s="170" t="s">
        <v>131</v>
      </c>
      <c r="C37" s="171" t="s">
        <v>132</v>
      </c>
      <c r="D37" s="172" t="s">
        <v>76</v>
      </c>
      <c r="E37" s="173">
        <v>2</v>
      </c>
      <c r="F37" s="173"/>
      <c r="G37" s="174">
        <f t="shared" si="6"/>
        <v>0</v>
      </c>
      <c r="O37" s="168">
        <v>2</v>
      </c>
      <c r="AA37" s="144">
        <v>12</v>
      </c>
      <c r="AB37" s="144">
        <v>0</v>
      </c>
      <c r="AC37" s="144">
        <v>22</v>
      </c>
      <c r="AZ37" s="144">
        <v>4</v>
      </c>
      <c r="BA37" s="144">
        <f t="shared" si="7"/>
        <v>0</v>
      </c>
      <c r="BB37" s="144">
        <f t="shared" si="8"/>
        <v>0</v>
      </c>
      <c r="BC37" s="144">
        <f t="shared" si="9"/>
        <v>0</v>
      </c>
      <c r="BD37" s="144">
        <f t="shared" si="10"/>
        <v>0</v>
      </c>
      <c r="BE37" s="144">
        <f t="shared" si="11"/>
        <v>0</v>
      </c>
      <c r="CA37" s="175">
        <v>12</v>
      </c>
      <c r="CB37" s="175">
        <v>0</v>
      </c>
      <c r="CZ37" s="144">
        <v>0</v>
      </c>
    </row>
    <row r="38" spans="1:104" x14ac:dyDescent="0.2">
      <c r="A38" s="169">
        <v>23</v>
      </c>
      <c r="B38" s="170" t="s">
        <v>133</v>
      </c>
      <c r="C38" s="171" t="s">
        <v>134</v>
      </c>
      <c r="D38" s="172" t="s">
        <v>76</v>
      </c>
      <c r="E38" s="173">
        <v>1</v>
      </c>
      <c r="F38" s="173"/>
      <c r="G38" s="174">
        <f t="shared" si="6"/>
        <v>0</v>
      </c>
      <c r="O38" s="168">
        <v>2</v>
      </c>
      <c r="AA38" s="144">
        <v>12</v>
      </c>
      <c r="AB38" s="144">
        <v>0</v>
      </c>
      <c r="AC38" s="144">
        <v>23</v>
      </c>
      <c r="AZ38" s="144">
        <v>4</v>
      </c>
      <c r="BA38" s="144">
        <f t="shared" si="7"/>
        <v>0</v>
      </c>
      <c r="BB38" s="144">
        <f t="shared" si="8"/>
        <v>0</v>
      </c>
      <c r="BC38" s="144">
        <f t="shared" si="9"/>
        <v>0</v>
      </c>
      <c r="BD38" s="144">
        <f t="shared" si="10"/>
        <v>0</v>
      </c>
      <c r="BE38" s="144">
        <f t="shared" si="11"/>
        <v>0</v>
      </c>
      <c r="CA38" s="175">
        <v>12</v>
      </c>
      <c r="CB38" s="175">
        <v>0</v>
      </c>
      <c r="CZ38" s="144">
        <v>0</v>
      </c>
    </row>
    <row r="39" spans="1:104" x14ac:dyDescent="0.2">
      <c r="A39" s="169">
        <v>24</v>
      </c>
      <c r="B39" s="170" t="s">
        <v>135</v>
      </c>
      <c r="C39" s="171" t="s">
        <v>136</v>
      </c>
      <c r="D39" s="172" t="s">
        <v>76</v>
      </c>
      <c r="E39" s="173">
        <v>2</v>
      </c>
      <c r="F39" s="173"/>
      <c r="G39" s="174">
        <f t="shared" si="6"/>
        <v>0</v>
      </c>
      <c r="O39" s="168">
        <v>2</v>
      </c>
      <c r="AA39" s="144">
        <v>12</v>
      </c>
      <c r="AB39" s="144">
        <v>0</v>
      </c>
      <c r="AC39" s="144">
        <v>24</v>
      </c>
      <c r="AZ39" s="144">
        <v>4</v>
      </c>
      <c r="BA39" s="144">
        <f t="shared" si="7"/>
        <v>0</v>
      </c>
      <c r="BB39" s="144">
        <f t="shared" si="8"/>
        <v>0</v>
      </c>
      <c r="BC39" s="144">
        <f t="shared" si="9"/>
        <v>0</v>
      </c>
      <c r="BD39" s="144">
        <f t="shared" si="10"/>
        <v>0</v>
      </c>
      <c r="BE39" s="144">
        <f t="shared" si="11"/>
        <v>0</v>
      </c>
      <c r="CA39" s="175">
        <v>12</v>
      </c>
      <c r="CB39" s="175">
        <v>0</v>
      </c>
      <c r="CZ39" s="144">
        <v>0</v>
      </c>
    </row>
    <row r="40" spans="1:104" x14ac:dyDescent="0.2">
      <c r="A40" s="169">
        <v>25</v>
      </c>
      <c r="B40" s="170" t="s">
        <v>137</v>
      </c>
      <c r="C40" s="171" t="s">
        <v>138</v>
      </c>
      <c r="D40" s="172" t="s">
        <v>76</v>
      </c>
      <c r="E40" s="173">
        <v>12</v>
      </c>
      <c r="F40" s="173"/>
      <c r="G40" s="174">
        <f t="shared" si="6"/>
        <v>0</v>
      </c>
      <c r="O40" s="168">
        <v>2</v>
      </c>
      <c r="AA40" s="144">
        <v>12</v>
      </c>
      <c r="AB40" s="144">
        <v>0</v>
      </c>
      <c r="AC40" s="144">
        <v>25</v>
      </c>
      <c r="AZ40" s="144">
        <v>4</v>
      </c>
      <c r="BA40" s="144">
        <f t="shared" si="7"/>
        <v>0</v>
      </c>
      <c r="BB40" s="144">
        <f t="shared" si="8"/>
        <v>0</v>
      </c>
      <c r="BC40" s="144">
        <f t="shared" si="9"/>
        <v>0</v>
      </c>
      <c r="BD40" s="144">
        <f t="shared" si="10"/>
        <v>0</v>
      </c>
      <c r="BE40" s="144">
        <f t="shared" si="11"/>
        <v>0</v>
      </c>
      <c r="CA40" s="175">
        <v>12</v>
      </c>
      <c r="CB40" s="175">
        <v>0</v>
      </c>
      <c r="CZ40" s="144">
        <v>0</v>
      </c>
    </row>
    <row r="41" spans="1:104" x14ac:dyDescent="0.2">
      <c r="A41" s="169">
        <v>26</v>
      </c>
      <c r="B41" s="170" t="s">
        <v>139</v>
      </c>
      <c r="C41" s="171" t="s">
        <v>140</v>
      </c>
      <c r="D41" s="172" t="s">
        <v>76</v>
      </c>
      <c r="E41" s="173">
        <v>1</v>
      </c>
      <c r="F41" s="173"/>
      <c r="G41" s="174">
        <f t="shared" si="6"/>
        <v>0</v>
      </c>
      <c r="O41" s="168">
        <v>2</v>
      </c>
      <c r="AA41" s="144">
        <v>12</v>
      </c>
      <c r="AB41" s="144">
        <v>0</v>
      </c>
      <c r="AC41" s="144">
        <v>26</v>
      </c>
      <c r="AZ41" s="144">
        <v>4</v>
      </c>
      <c r="BA41" s="144">
        <f t="shared" si="7"/>
        <v>0</v>
      </c>
      <c r="BB41" s="144">
        <f t="shared" si="8"/>
        <v>0</v>
      </c>
      <c r="BC41" s="144">
        <f t="shared" si="9"/>
        <v>0</v>
      </c>
      <c r="BD41" s="144">
        <f t="shared" si="10"/>
        <v>0</v>
      </c>
      <c r="BE41" s="144">
        <f t="shared" si="11"/>
        <v>0</v>
      </c>
      <c r="CA41" s="175">
        <v>12</v>
      </c>
      <c r="CB41" s="175">
        <v>0</v>
      </c>
      <c r="CZ41" s="144">
        <v>0</v>
      </c>
    </row>
    <row r="42" spans="1:104" x14ac:dyDescent="0.2">
      <c r="A42" s="169">
        <v>27</v>
      </c>
      <c r="B42" s="170" t="s">
        <v>141</v>
      </c>
      <c r="C42" s="171" t="s">
        <v>142</v>
      </c>
      <c r="D42" s="172" t="s">
        <v>76</v>
      </c>
      <c r="E42" s="173">
        <v>1</v>
      </c>
      <c r="F42" s="173"/>
      <c r="G42" s="174">
        <f t="shared" si="6"/>
        <v>0</v>
      </c>
      <c r="O42" s="168">
        <v>2</v>
      </c>
      <c r="AA42" s="144">
        <v>12</v>
      </c>
      <c r="AB42" s="144">
        <v>0</v>
      </c>
      <c r="AC42" s="144">
        <v>27</v>
      </c>
      <c r="AZ42" s="144">
        <v>4</v>
      </c>
      <c r="BA42" s="144">
        <f t="shared" si="7"/>
        <v>0</v>
      </c>
      <c r="BB42" s="144">
        <f t="shared" si="8"/>
        <v>0</v>
      </c>
      <c r="BC42" s="144">
        <f t="shared" si="9"/>
        <v>0</v>
      </c>
      <c r="BD42" s="144">
        <f t="shared" si="10"/>
        <v>0</v>
      </c>
      <c r="BE42" s="144">
        <f t="shared" si="11"/>
        <v>0</v>
      </c>
      <c r="CA42" s="175">
        <v>12</v>
      </c>
      <c r="CB42" s="175">
        <v>0</v>
      </c>
      <c r="CZ42" s="144">
        <v>0</v>
      </c>
    </row>
    <row r="43" spans="1:104" x14ac:dyDescent="0.2">
      <c r="A43" s="169">
        <v>28</v>
      </c>
      <c r="B43" s="170" t="s">
        <v>143</v>
      </c>
      <c r="C43" s="171" t="s">
        <v>144</v>
      </c>
      <c r="D43" s="172" t="s">
        <v>76</v>
      </c>
      <c r="E43" s="173">
        <v>1</v>
      </c>
      <c r="F43" s="173"/>
      <c r="G43" s="174">
        <f t="shared" si="6"/>
        <v>0</v>
      </c>
      <c r="O43" s="168">
        <v>2</v>
      </c>
      <c r="AA43" s="144">
        <v>12</v>
      </c>
      <c r="AB43" s="144">
        <v>0</v>
      </c>
      <c r="AC43" s="144">
        <v>28</v>
      </c>
      <c r="AZ43" s="144">
        <v>4</v>
      </c>
      <c r="BA43" s="144">
        <f t="shared" si="7"/>
        <v>0</v>
      </c>
      <c r="BB43" s="144">
        <f t="shared" si="8"/>
        <v>0</v>
      </c>
      <c r="BC43" s="144">
        <f t="shared" si="9"/>
        <v>0</v>
      </c>
      <c r="BD43" s="144">
        <f t="shared" si="10"/>
        <v>0</v>
      </c>
      <c r="BE43" s="144">
        <f t="shared" si="11"/>
        <v>0</v>
      </c>
      <c r="CA43" s="175">
        <v>12</v>
      </c>
      <c r="CB43" s="175">
        <v>0</v>
      </c>
      <c r="CZ43" s="144">
        <v>0</v>
      </c>
    </row>
    <row r="44" spans="1:104" x14ac:dyDescent="0.2">
      <c r="A44" s="176"/>
      <c r="B44" s="177" t="s">
        <v>77</v>
      </c>
      <c r="C44" s="178" t="str">
        <f>CONCATENATE(B30," ",C30)</f>
        <v>M21.5 Rozvaděč RDAC pro FVE 3 fáze</v>
      </c>
      <c r="D44" s="179"/>
      <c r="E44" s="180"/>
      <c r="F44" s="181"/>
      <c r="G44" s="182">
        <f>SUM(G30:G43)</f>
        <v>0</v>
      </c>
      <c r="O44" s="168">
        <v>4</v>
      </c>
      <c r="BA44" s="183">
        <f>SUM(BA30:BA43)</f>
        <v>0</v>
      </c>
      <c r="BB44" s="183">
        <f>SUM(BB30:BB43)</f>
        <v>0</v>
      </c>
      <c r="BC44" s="183">
        <f>SUM(BC30:BC43)</f>
        <v>0</v>
      </c>
      <c r="BD44" s="183">
        <f>SUM(BD30:BD43)</f>
        <v>0</v>
      </c>
      <c r="BE44" s="183">
        <f>SUM(BE30:BE43)</f>
        <v>0</v>
      </c>
    </row>
    <row r="45" spans="1:104" x14ac:dyDescent="0.2">
      <c r="A45" s="161" t="s">
        <v>74</v>
      </c>
      <c r="B45" s="162" t="s">
        <v>145</v>
      </c>
      <c r="C45" s="163" t="s">
        <v>146</v>
      </c>
      <c r="D45" s="164"/>
      <c r="E45" s="165"/>
      <c r="F45" s="165"/>
      <c r="G45" s="166"/>
      <c r="H45" s="167"/>
      <c r="I45" s="167"/>
      <c r="O45" s="168">
        <v>1</v>
      </c>
    </row>
    <row r="46" spans="1:104" x14ac:dyDescent="0.2">
      <c r="A46" s="169">
        <v>29</v>
      </c>
      <c r="B46" s="170" t="s">
        <v>147</v>
      </c>
      <c r="C46" s="171" t="s">
        <v>148</v>
      </c>
      <c r="D46" s="172" t="s">
        <v>149</v>
      </c>
      <c r="E46" s="173">
        <v>0</v>
      </c>
      <c r="F46" s="173"/>
      <c r="G46" s="174">
        <f t="shared" ref="G46:G64" si="12">E46*F46</f>
        <v>0</v>
      </c>
      <c r="O46" s="168">
        <v>2</v>
      </c>
      <c r="AA46" s="144">
        <v>3</v>
      </c>
      <c r="AB46" s="144">
        <v>9</v>
      </c>
      <c r="AC46" s="144">
        <v>34111102</v>
      </c>
      <c r="AZ46" s="144">
        <v>3</v>
      </c>
      <c r="BA46" s="144">
        <f t="shared" ref="BA46:BA64" si="13">IF(AZ46=1,G46,0)</f>
        <v>0</v>
      </c>
      <c r="BB46" s="144">
        <f t="shared" ref="BB46:BB64" si="14">IF(AZ46=2,G46,0)</f>
        <v>0</v>
      </c>
      <c r="BC46" s="144">
        <f t="shared" ref="BC46:BC64" si="15">IF(AZ46=3,G46,0)</f>
        <v>0</v>
      </c>
      <c r="BD46" s="144">
        <f t="shared" ref="BD46:BD64" si="16">IF(AZ46=4,G46,0)</f>
        <v>0</v>
      </c>
      <c r="BE46" s="144">
        <f t="shared" ref="BE46:BE64" si="17">IF(AZ46=5,G46,0)</f>
        <v>0</v>
      </c>
      <c r="CA46" s="175">
        <v>3</v>
      </c>
      <c r="CB46" s="175">
        <v>9</v>
      </c>
      <c r="CZ46" s="144">
        <v>1.14E-3</v>
      </c>
    </row>
    <row r="47" spans="1:104" x14ac:dyDescent="0.2">
      <c r="A47" s="169">
        <v>30</v>
      </c>
      <c r="B47" s="170" t="s">
        <v>150</v>
      </c>
      <c r="C47" s="171" t="s">
        <v>151</v>
      </c>
      <c r="D47" s="172" t="s">
        <v>149</v>
      </c>
      <c r="E47" s="173">
        <v>30</v>
      </c>
      <c r="F47" s="173"/>
      <c r="G47" s="174">
        <f t="shared" si="12"/>
        <v>0</v>
      </c>
      <c r="O47" s="168">
        <v>2</v>
      </c>
      <c r="AA47" s="144">
        <v>3</v>
      </c>
      <c r="AB47" s="144">
        <v>9</v>
      </c>
      <c r="AC47" s="144">
        <v>34111100</v>
      </c>
      <c r="AZ47" s="144">
        <v>3</v>
      </c>
      <c r="BA47" s="144">
        <f t="shared" si="13"/>
        <v>0</v>
      </c>
      <c r="BB47" s="144">
        <f t="shared" si="14"/>
        <v>0</v>
      </c>
      <c r="BC47" s="144">
        <f t="shared" si="15"/>
        <v>0</v>
      </c>
      <c r="BD47" s="144">
        <f t="shared" si="16"/>
        <v>0</v>
      </c>
      <c r="BE47" s="144">
        <f t="shared" si="17"/>
        <v>0</v>
      </c>
      <c r="CA47" s="175">
        <v>3</v>
      </c>
      <c r="CB47" s="175">
        <v>9</v>
      </c>
      <c r="CZ47" s="144">
        <v>5.2999999999999998E-4</v>
      </c>
    </row>
    <row r="48" spans="1:104" x14ac:dyDescent="0.2">
      <c r="A48" s="169">
        <v>31</v>
      </c>
      <c r="B48" s="170" t="s">
        <v>152</v>
      </c>
      <c r="C48" s="171" t="s">
        <v>153</v>
      </c>
      <c r="D48" s="172" t="s">
        <v>149</v>
      </c>
      <c r="E48" s="173">
        <v>40</v>
      </c>
      <c r="F48" s="173"/>
      <c r="G48" s="174">
        <f t="shared" si="12"/>
        <v>0</v>
      </c>
      <c r="O48" s="168">
        <v>2</v>
      </c>
      <c r="AA48" s="144">
        <v>12</v>
      </c>
      <c r="AB48" s="144">
        <v>0</v>
      </c>
      <c r="AC48" s="144">
        <v>31</v>
      </c>
      <c r="AZ48" s="144">
        <v>4</v>
      </c>
      <c r="BA48" s="144">
        <f t="shared" si="13"/>
        <v>0</v>
      </c>
      <c r="BB48" s="144">
        <f t="shared" si="14"/>
        <v>0</v>
      </c>
      <c r="BC48" s="144">
        <f t="shared" si="15"/>
        <v>0</v>
      </c>
      <c r="BD48" s="144">
        <f t="shared" si="16"/>
        <v>0</v>
      </c>
      <c r="BE48" s="144">
        <f t="shared" si="17"/>
        <v>0</v>
      </c>
      <c r="CA48" s="175">
        <v>12</v>
      </c>
      <c r="CB48" s="175">
        <v>0</v>
      </c>
      <c r="CZ48" s="144">
        <v>0</v>
      </c>
    </row>
    <row r="49" spans="1:104" x14ac:dyDescent="0.2">
      <c r="A49" s="169">
        <v>32</v>
      </c>
      <c r="B49" s="170" t="s">
        <v>154</v>
      </c>
      <c r="C49" s="171" t="s">
        <v>155</v>
      </c>
      <c r="D49" s="172" t="s">
        <v>76</v>
      </c>
      <c r="E49" s="173">
        <v>0</v>
      </c>
      <c r="F49" s="173"/>
      <c r="G49" s="174">
        <f t="shared" si="12"/>
        <v>0</v>
      </c>
      <c r="O49" s="168">
        <v>2</v>
      </c>
      <c r="AA49" s="144">
        <v>12</v>
      </c>
      <c r="AB49" s="144">
        <v>0</v>
      </c>
      <c r="AC49" s="144">
        <v>32</v>
      </c>
      <c r="AZ49" s="144">
        <v>4</v>
      </c>
      <c r="BA49" s="144">
        <f t="shared" si="13"/>
        <v>0</v>
      </c>
      <c r="BB49" s="144">
        <f t="shared" si="14"/>
        <v>0</v>
      </c>
      <c r="BC49" s="144">
        <f t="shared" si="15"/>
        <v>0</v>
      </c>
      <c r="BD49" s="144">
        <f t="shared" si="16"/>
        <v>0</v>
      </c>
      <c r="BE49" s="144">
        <f t="shared" si="17"/>
        <v>0</v>
      </c>
      <c r="CA49" s="175">
        <v>12</v>
      </c>
      <c r="CB49" s="175">
        <v>0</v>
      </c>
      <c r="CZ49" s="144">
        <v>0</v>
      </c>
    </row>
    <row r="50" spans="1:104" x14ac:dyDescent="0.2">
      <c r="A50" s="169">
        <v>33</v>
      </c>
      <c r="B50" s="170" t="s">
        <v>156</v>
      </c>
      <c r="C50" s="171" t="s">
        <v>157</v>
      </c>
      <c r="D50" s="172" t="s">
        <v>76</v>
      </c>
      <c r="E50" s="173">
        <v>4</v>
      </c>
      <c r="F50" s="173"/>
      <c r="G50" s="174">
        <f t="shared" si="12"/>
        <v>0</v>
      </c>
      <c r="O50" s="168">
        <v>2</v>
      </c>
      <c r="AA50" s="144">
        <v>12</v>
      </c>
      <c r="AB50" s="144">
        <v>0</v>
      </c>
      <c r="AC50" s="144">
        <v>33</v>
      </c>
      <c r="AZ50" s="144">
        <v>4</v>
      </c>
      <c r="BA50" s="144">
        <f t="shared" si="13"/>
        <v>0</v>
      </c>
      <c r="BB50" s="144">
        <f t="shared" si="14"/>
        <v>0</v>
      </c>
      <c r="BC50" s="144">
        <f t="shared" si="15"/>
        <v>0</v>
      </c>
      <c r="BD50" s="144">
        <f t="shared" si="16"/>
        <v>0</v>
      </c>
      <c r="BE50" s="144">
        <f t="shared" si="17"/>
        <v>0</v>
      </c>
      <c r="CA50" s="175">
        <v>12</v>
      </c>
      <c r="CB50" s="175">
        <v>0</v>
      </c>
      <c r="CZ50" s="144">
        <v>0</v>
      </c>
    </row>
    <row r="51" spans="1:104" x14ac:dyDescent="0.2">
      <c r="A51" s="169">
        <v>34</v>
      </c>
      <c r="B51" s="170" t="s">
        <v>158</v>
      </c>
      <c r="C51" s="171" t="s">
        <v>159</v>
      </c>
      <c r="D51" s="172" t="s">
        <v>76</v>
      </c>
      <c r="E51" s="173">
        <v>4</v>
      </c>
      <c r="F51" s="173"/>
      <c r="G51" s="174">
        <f t="shared" si="12"/>
        <v>0</v>
      </c>
      <c r="O51" s="168">
        <v>2</v>
      </c>
      <c r="AA51" s="144">
        <v>12</v>
      </c>
      <c r="AB51" s="144">
        <v>0</v>
      </c>
      <c r="AC51" s="144">
        <v>34</v>
      </c>
      <c r="AZ51" s="144">
        <v>4</v>
      </c>
      <c r="BA51" s="144">
        <f t="shared" si="13"/>
        <v>0</v>
      </c>
      <c r="BB51" s="144">
        <f t="shared" si="14"/>
        <v>0</v>
      </c>
      <c r="BC51" s="144">
        <f t="shared" si="15"/>
        <v>0</v>
      </c>
      <c r="BD51" s="144">
        <f t="shared" si="16"/>
        <v>0</v>
      </c>
      <c r="BE51" s="144">
        <f t="shared" si="17"/>
        <v>0</v>
      </c>
      <c r="CA51" s="175">
        <v>12</v>
      </c>
      <c r="CB51" s="175">
        <v>0</v>
      </c>
      <c r="CZ51" s="144">
        <v>0</v>
      </c>
    </row>
    <row r="52" spans="1:104" ht="22.5" x14ac:dyDescent="0.2">
      <c r="A52" s="169">
        <v>35</v>
      </c>
      <c r="B52" s="170" t="s">
        <v>160</v>
      </c>
      <c r="C52" s="171" t="s">
        <v>161</v>
      </c>
      <c r="D52" s="172" t="s">
        <v>149</v>
      </c>
      <c r="E52" s="173">
        <v>0</v>
      </c>
      <c r="F52" s="173"/>
      <c r="G52" s="174">
        <f t="shared" si="12"/>
        <v>0</v>
      </c>
      <c r="O52" s="168">
        <v>2</v>
      </c>
      <c r="AA52" s="144">
        <v>3</v>
      </c>
      <c r="AB52" s="144">
        <v>9</v>
      </c>
      <c r="AC52" s="144">
        <v>34142186</v>
      </c>
      <c r="AZ52" s="144">
        <v>3</v>
      </c>
      <c r="BA52" s="144">
        <f t="shared" si="13"/>
        <v>0</v>
      </c>
      <c r="BB52" s="144">
        <f t="shared" si="14"/>
        <v>0</v>
      </c>
      <c r="BC52" s="144">
        <f t="shared" si="15"/>
        <v>0</v>
      </c>
      <c r="BD52" s="144">
        <f t="shared" si="16"/>
        <v>0</v>
      </c>
      <c r="BE52" s="144">
        <f t="shared" si="17"/>
        <v>0</v>
      </c>
      <c r="CA52" s="175">
        <v>3</v>
      </c>
      <c r="CB52" s="175">
        <v>9</v>
      </c>
      <c r="CZ52" s="144">
        <v>5.0000000000000002E-5</v>
      </c>
    </row>
    <row r="53" spans="1:104" ht="22.5" x14ac:dyDescent="0.2">
      <c r="A53" s="169">
        <v>36</v>
      </c>
      <c r="B53" s="170" t="s">
        <v>162</v>
      </c>
      <c r="C53" s="171" t="s">
        <v>163</v>
      </c>
      <c r="D53" s="172" t="s">
        <v>149</v>
      </c>
      <c r="E53" s="173">
        <v>45</v>
      </c>
      <c r="F53" s="173"/>
      <c r="G53" s="174">
        <f t="shared" si="12"/>
        <v>0</v>
      </c>
      <c r="O53" s="168">
        <v>2</v>
      </c>
      <c r="AA53" s="144">
        <v>3</v>
      </c>
      <c r="AB53" s="144">
        <v>9</v>
      </c>
      <c r="AC53" s="144">
        <v>34142159</v>
      </c>
      <c r="AZ53" s="144">
        <v>3</v>
      </c>
      <c r="BA53" s="144">
        <f t="shared" si="13"/>
        <v>0</v>
      </c>
      <c r="BB53" s="144">
        <f t="shared" si="14"/>
        <v>0</v>
      </c>
      <c r="BC53" s="144">
        <f t="shared" si="15"/>
        <v>0</v>
      </c>
      <c r="BD53" s="144">
        <f t="shared" si="16"/>
        <v>0</v>
      </c>
      <c r="BE53" s="144">
        <f t="shared" si="17"/>
        <v>0</v>
      </c>
      <c r="CA53" s="175">
        <v>3</v>
      </c>
      <c r="CB53" s="175">
        <v>9</v>
      </c>
      <c r="CZ53" s="144">
        <v>1.7000000000000001E-4</v>
      </c>
    </row>
    <row r="54" spans="1:104" x14ac:dyDescent="0.2">
      <c r="A54" s="169">
        <v>37</v>
      </c>
      <c r="B54" s="170" t="s">
        <v>164</v>
      </c>
      <c r="C54" s="171" t="s">
        <v>165</v>
      </c>
      <c r="D54" s="172" t="s">
        <v>166</v>
      </c>
      <c r="E54" s="173">
        <v>4</v>
      </c>
      <c r="F54" s="173"/>
      <c r="G54" s="174">
        <f t="shared" si="12"/>
        <v>0</v>
      </c>
      <c r="O54" s="168">
        <v>2</v>
      </c>
      <c r="AA54" s="144">
        <v>3</v>
      </c>
      <c r="AB54" s="144">
        <v>9</v>
      </c>
      <c r="AC54" s="144">
        <v>354329107</v>
      </c>
      <c r="AZ54" s="144">
        <v>3</v>
      </c>
      <c r="BA54" s="144">
        <f t="shared" si="13"/>
        <v>0</v>
      </c>
      <c r="BB54" s="144">
        <f t="shared" si="14"/>
        <v>0</v>
      </c>
      <c r="BC54" s="144">
        <f t="shared" si="15"/>
        <v>0</v>
      </c>
      <c r="BD54" s="144">
        <f t="shared" si="16"/>
        <v>0</v>
      </c>
      <c r="BE54" s="144">
        <f t="shared" si="17"/>
        <v>0</v>
      </c>
      <c r="CA54" s="175">
        <v>3</v>
      </c>
      <c r="CB54" s="175">
        <v>9</v>
      </c>
      <c r="CZ54" s="144">
        <v>0</v>
      </c>
    </row>
    <row r="55" spans="1:104" x14ac:dyDescent="0.2">
      <c r="A55" s="169">
        <v>38</v>
      </c>
      <c r="B55" s="170" t="s">
        <v>167</v>
      </c>
      <c r="C55" s="171" t="s">
        <v>168</v>
      </c>
      <c r="D55" s="172" t="s">
        <v>166</v>
      </c>
      <c r="E55" s="173">
        <v>0</v>
      </c>
      <c r="F55" s="173"/>
      <c r="G55" s="174">
        <f t="shared" si="12"/>
        <v>0</v>
      </c>
      <c r="O55" s="168">
        <v>2</v>
      </c>
      <c r="AA55" s="144">
        <v>3</v>
      </c>
      <c r="AB55" s="144">
        <v>9</v>
      </c>
      <c r="AC55" s="144">
        <v>35442085</v>
      </c>
      <c r="AZ55" s="144">
        <v>3</v>
      </c>
      <c r="BA55" s="144">
        <f t="shared" si="13"/>
        <v>0</v>
      </c>
      <c r="BB55" s="144">
        <f t="shared" si="14"/>
        <v>0</v>
      </c>
      <c r="BC55" s="144">
        <f t="shared" si="15"/>
        <v>0</v>
      </c>
      <c r="BD55" s="144">
        <f t="shared" si="16"/>
        <v>0</v>
      </c>
      <c r="BE55" s="144">
        <f t="shared" si="17"/>
        <v>0</v>
      </c>
      <c r="CA55" s="175">
        <v>3</v>
      </c>
      <c r="CB55" s="175">
        <v>9</v>
      </c>
      <c r="CZ55" s="144">
        <v>5.9300000000000004E-3</v>
      </c>
    </row>
    <row r="56" spans="1:104" x14ac:dyDescent="0.2">
      <c r="A56" s="169">
        <v>39</v>
      </c>
      <c r="B56" s="170" t="s">
        <v>169</v>
      </c>
      <c r="C56" s="171" t="s">
        <v>170</v>
      </c>
      <c r="D56" s="172" t="s">
        <v>149</v>
      </c>
      <c r="E56" s="173">
        <v>0</v>
      </c>
      <c r="F56" s="173"/>
      <c r="G56" s="174">
        <f t="shared" si="12"/>
        <v>0</v>
      </c>
      <c r="O56" s="168">
        <v>2</v>
      </c>
      <c r="AA56" s="144">
        <v>3</v>
      </c>
      <c r="AB56" s="144">
        <v>9</v>
      </c>
      <c r="AC56" s="144" t="s">
        <v>169</v>
      </c>
      <c r="AZ56" s="144">
        <v>3</v>
      </c>
      <c r="BA56" s="144">
        <f t="shared" si="13"/>
        <v>0</v>
      </c>
      <c r="BB56" s="144">
        <f t="shared" si="14"/>
        <v>0</v>
      </c>
      <c r="BC56" s="144">
        <f t="shared" si="15"/>
        <v>0</v>
      </c>
      <c r="BD56" s="144">
        <f t="shared" si="16"/>
        <v>0</v>
      </c>
      <c r="BE56" s="144">
        <f t="shared" si="17"/>
        <v>0</v>
      </c>
      <c r="CA56" s="175">
        <v>3</v>
      </c>
      <c r="CB56" s="175">
        <v>9</v>
      </c>
      <c r="CZ56" s="144">
        <v>1E-3</v>
      </c>
    </row>
    <row r="57" spans="1:104" x14ac:dyDescent="0.2">
      <c r="A57" s="169">
        <v>40</v>
      </c>
      <c r="B57" s="170" t="s">
        <v>171</v>
      </c>
      <c r="C57" s="171" t="s">
        <v>172</v>
      </c>
      <c r="D57" s="172" t="s">
        <v>149</v>
      </c>
      <c r="E57" s="173">
        <v>0</v>
      </c>
      <c r="F57" s="173"/>
      <c r="G57" s="174">
        <f t="shared" si="12"/>
        <v>0</v>
      </c>
      <c r="O57" s="168">
        <v>2</v>
      </c>
      <c r="AA57" s="144">
        <v>3</v>
      </c>
      <c r="AB57" s="144">
        <v>9</v>
      </c>
      <c r="AC57" s="144" t="s">
        <v>171</v>
      </c>
      <c r="AZ57" s="144">
        <v>3</v>
      </c>
      <c r="BA57" s="144">
        <f t="shared" si="13"/>
        <v>0</v>
      </c>
      <c r="BB57" s="144">
        <f t="shared" si="14"/>
        <v>0</v>
      </c>
      <c r="BC57" s="144">
        <f t="shared" si="15"/>
        <v>0</v>
      </c>
      <c r="BD57" s="144">
        <f t="shared" si="16"/>
        <v>0</v>
      </c>
      <c r="BE57" s="144">
        <f t="shared" si="17"/>
        <v>0</v>
      </c>
      <c r="CA57" s="175">
        <v>3</v>
      </c>
      <c r="CB57" s="175">
        <v>9</v>
      </c>
      <c r="CZ57" s="144">
        <v>1.2999999999999999E-4</v>
      </c>
    </row>
    <row r="58" spans="1:104" x14ac:dyDescent="0.2">
      <c r="A58" s="169">
        <v>41</v>
      </c>
      <c r="B58" s="170" t="s">
        <v>173</v>
      </c>
      <c r="C58" s="171" t="s">
        <v>174</v>
      </c>
      <c r="D58" s="172" t="s">
        <v>166</v>
      </c>
      <c r="E58" s="173">
        <v>0</v>
      </c>
      <c r="F58" s="173"/>
      <c r="G58" s="174">
        <f t="shared" si="12"/>
        <v>0</v>
      </c>
      <c r="O58" s="168">
        <v>2</v>
      </c>
      <c r="AA58" s="144">
        <v>3</v>
      </c>
      <c r="AB58" s="144">
        <v>9</v>
      </c>
      <c r="AC58" s="144">
        <v>35441885</v>
      </c>
      <c r="AZ58" s="144">
        <v>3</v>
      </c>
      <c r="BA58" s="144">
        <f t="shared" si="13"/>
        <v>0</v>
      </c>
      <c r="BB58" s="144">
        <f t="shared" si="14"/>
        <v>0</v>
      </c>
      <c r="BC58" s="144">
        <f t="shared" si="15"/>
        <v>0</v>
      </c>
      <c r="BD58" s="144">
        <f t="shared" si="16"/>
        <v>0</v>
      </c>
      <c r="BE58" s="144">
        <f t="shared" si="17"/>
        <v>0</v>
      </c>
      <c r="CA58" s="175">
        <v>3</v>
      </c>
      <c r="CB58" s="175">
        <v>9</v>
      </c>
      <c r="CZ58" s="144">
        <v>1.1E-4</v>
      </c>
    </row>
    <row r="59" spans="1:104" x14ac:dyDescent="0.2">
      <c r="A59" s="169">
        <v>42</v>
      </c>
      <c r="B59" s="170" t="s">
        <v>175</v>
      </c>
      <c r="C59" s="171" t="s">
        <v>176</v>
      </c>
      <c r="D59" s="172" t="s">
        <v>166</v>
      </c>
      <c r="E59" s="173">
        <v>0</v>
      </c>
      <c r="F59" s="173"/>
      <c r="G59" s="174">
        <f t="shared" si="12"/>
        <v>0</v>
      </c>
      <c r="O59" s="168">
        <v>2</v>
      </c>
      <c r="AA59" s="144">
        <v>3</v>
      </c>
      <c r="AB59" s="144">
        <v>9</v>
      </c>
      <c r="AC59" s="144">
        <v>35441925</v>
      </c>
      <c r="AZ59" s="144">
        <v>3</v>
      </c>
      <c r="BA59" s="144">
        <f t="shared" si="13"/>
        <v>0</v>
      </c>
      <c r="BB59" s="144">
        <f t="shared" si="14"/>
        <v>0</v>
      </c>
      <c r="BC59" s="144">
        <f t="shared" si="15"/>
        <v>0</v>
      </c>
      <c r="BD59" s="144">
        <f t="shared" si="16"/>
        <v>0</v>
      </c>
      <c r="BE59" s="144">
        <f t="shared" si="17"/>
        <v>0</v>
      </c>
      <c r="CA59" s="175">
        <v>3</v>
      </c>
      <c r="CB59" s="175">
        <v>9</v>
      </c>
      <c r="CZ59" s="144">
        <v>2.0000000000000001E-4</v>
      </c>
    </row>
    <row r="60" spans="1:104" x14ac:dyDescent="0.2">
      <c r="A60" s="169">
        <v>43</v>
      </c>
      <c r="B60" s="170" t="s">
        <v>177</v>
      </c>
      <c r="C60" s="171" t="s">
        <v>178</v>
      </c>
      <c r="D60" s="172" t="s">
        <v>166</v>
      </c>
      <c r="E60" s="173">
        <v>0</v>
      </c>
      <c r="F60" s="173"/>
      <c r="G60" s="174">
        <f t="shared" si="12"/>
        <v>0</v>
      </c>
      <c r="O60" s="168">
        <v>2</v>
      </c>
      <c r="AA60" s="144">
        <v>3</v>
      </c>
      <c r="AB60" s="144">
        <v>9</v>
      </c>
      <c r="AC60" s="144">
        <v>55347490</v>
      </c>
      <c r="AZ60" s="144">
        <v>3</v>
      </c>
      <c r="BA60" s="144">
        <f t="shared" si="13"/>
        <v>0</v>
      </c>
      <c r="BB60" s="144">
        <f t="shared" si="14"/>
        <v>0</v>
      </c>
      <c r="BC60" s="144">
        <f t="shared" si="15"/>
        <v>0</v>
      </c>
      <c r="BD60" s="144">
        <f t="shared" si="16"/>
        <v>0</v>
      </c>
      <c r="BE60" s="144">
        <f t="shared" si="17"/>
        <v>0</v>
      </c>
      <c r="CA60" s="175">
        <v>3</v>
      </c>
      <c r="CB60" s="175">
        <v>9</v>
      </c>
      <c r="CZ60" s="144">
        <v>8.0000000000000004E-4</v>
      </c>
    </row>
    <row r="61" spans="1:104" x14ac:dyDescent="0.2">
      <c r="A61" s="169">
        <v>44</v>
      </c>
      <c r="B61" s="170" t="s">
        <v>179</v>
      </c>
      <c r="C61" s="171" t="s">
        <v>180</v>
      </c>
      <c r="D61" s="172" t="s">
        <v>149</v>
      </c>
      <c r="E61" s="173">
        <v>45</v>
      </c>
      <c r="F61" s="173"/>
      <c r="G61" s="174">
        <f t="shared" si="12"/>
        <v>0</v>
      </c>
      <c r="O61" s="168">
        <v>2</v>
      </c>
      <c r="AA61" s="144">
        <v>3</v>
      </c>
      <c r="AB61" s="144">
        <v>9</v>
      </c>
      <c r="AC61" s="144">
        <v>34572105</v>
      </c>
      <c r="AZ61" s="144">
        <v>3</v>
      </c>
      <c r="BA61" s="144">
        <f t="shared" si="13"/>
        <v>0</v>
      </c>
      <c r="BB61" s="144">
        <f t="shared" si="14"/>
        <v>0</v>
      </c>
      <c r="BC61" s="144">
        <f t="shared" si="15"/>
        <v>0</v>
      </c>
      <c r="BD61" s="144">
        <f t="shared" si="16"/>
        <v>0</v>
      </c>
      <c r="BE61" s="144">
        <f t="shared" si="17"/>
        <v>0</v>
      </c>
      <c r="CA61" s="175">
        <v>3</v>
      </c>
      <c r="CB61" s="175">
        <v>9</v>
      </c>
      <c r="CZ61" s="144">
        <v>1.2E-4</v>
      </c>
    </row>
    <row r="62" spans="1:104" x14ac:dyDescent="0.2">
      <c r="A62" s="169">
        <v>45</v>
      </c>
      <c r="B62" s="170" t="s">
        <v>181</v>
      </c>
      <c r="C62" s="171" t="s">
        <v>182</v>
      </c>
      <c r="D62" s="172" t="s">
        <v>166</v>
      </c>
      <c r="E62" s="173">
        <v>50</v>
      </c>
      <c r="F62" s="173"/>
      <c r="G62" s="174">
        <f t="shared" si="12"/>
        <v>0</v>
      </c>
      <c r="O62" s="168">
        <v>2</v>
      </c>
      <c r="AA62" s="144">
        <v>3</v>
      </c>
      <c r="AB62" s="144">
        <v>9</v>
      </c>
      <c r="AC62" s="144">
        <v>311221280000</v>
      </c>
      <c r="AZ62" s="144">
        <v>3</v>
      </c>
      <c r="BA62" s="144">
        <f t="shared" si="13"/>
        <v>0</v>
      </c>
      <c r="BB62" s="144">
        <f t="shared" si="14"/>
        <v>0</v>
      </c>
      <c r="BC62" s="144">
        <f t="shared" si="15"/>
        <v>0</v>
      </c>
      <c r="BD62" s="144">
        <f t="shared" si="16"/>
        <v>0</v>
      </c>
      <c r="BE62" s="144">
        <f t="shared" si="17"/>
        <v>0</v>
      </c>
      <c r="CA62" s="175">
        <v>3</v>
      </c>
      <c r="CB62" s="175">
        <v>9</v>
      </c>
      <c r="CZ62" s="144">
        <v>0</v>
      </c>
    </row>
    <row r="63" spans="1:104" x14ac:dyDescent="0.2">
      <c r="A63" s="169">
        <v>46</v>
      </c>
      <c r="B63" s="170" t="s">
        <v>183</v>
      </c>
      <c r="C63" s="171" t="s">
        <v>184</v>
      </c>
      <c r="D63" s="172" t="s">
        <v>166</v>
      </c>
      <c r="E63" s="173">
        <v>50</v>
      </c>
      <c r="F63" s="173"/>
      <c r="G63" s="174">
        <f t="shared" si="12"/>
        <v>0</v>
      </c>
      <c r="O63" s="168">
        <v>2</v>
      </c>
      <c r="AA63" s="144">
        <v>3</v>
      </c>
      <c r="AB63" s="144">
        <v>9</v>
      </c>
      <c r="AC63" s="144">
        <v>311407410000</v>
      </c>
      <c r="AZ63" s="144">
        <v>3</v>
      </c>
      <c r="BA63" s="144">
        <f t="shared" si="13"/>
        <v>0</v>
      </c>
      <c r="BB63" s="144">
        <f t="shared" si="14"/>
        <v>0</v>
      </c>
      <c r="BC63" s="144">
        <f t="shared" si="15"/>
        <v>0</v>
      </c>
      <c r="BD63" s="144">
        <f t="shared" si="16"/>
        <v>0</v>
      </c>
      <c r="BE63" s="144">
        <f t="shared" si="17"/>
        <v>0</v>
      </c>
      <c r="CA63" s="175">
        <v>3</v>
      </c>
      <c r="CB63" s="175">
        <v>9</v>
      </c>
      <c r="CZ63" s="144">
        <v>0</v>
      </c>
    </row>
    <row r="64" spans="1:104" x14ac:dyDescent="0.2">
      <c r="A64" s="169">
        <v>47</v>
      </c>
      <c r="B64" s="170" t="s">
        <v>185</v>
      </c>
      <c r="C64" s="171" t="s">
        <v>186</v>
      </c>
      <c r="D64" s="172" t="s">
        <v>166</v>
      </c>
      <c r="E64" s="173">
        <v>50</v>
      </c>
      <c r="F64" s="173"/>
      <c r="G64" s="174">
        <f t="shared" si="12"/>
        <v>0</v>
      </c>
      <c r="O64" s="168">
        <v>2</v>
      </c>
      <c r="AA64" s="144">
        <v>3</v>
      </c>
      <c r="AB64" s="144">
        <v>9</v>
      </c>
      <c r="AC64" s="144">
        <v>31173370</v>
      </c>
      <c r="AZ64" s="144">
        <v>3</v>
      </c>
      <c r="BA64" s="144">
        <f t="shared" si="13"/>
        <v>0</v>
      </c>
      <c r="BB64" s="144">
        <f t="shared" si="14"/>
        <v>0</v>
      </c>
      <c r="BC64" s="144">
        <f t="shared" si="15"/>
        <v>0</v>
      </c>
      <c r="BD64" s="144">
        <f t="shared" si="16"/>
        <v>0</v>
      </c>
      <c r="BE64" s="144">
        <f t="shared" si="17"/>
        <v>0</v>
      </c>
      <c r="CA64" s="175">
        <v>3</v>
      </c>
      <c r="CB64" s="175">
        <v>9</v>
      </c>
      <c r="CZ64" s="144">
        <v>0</v>
      </c>
    </row>
    <row r="65" spans="1:104" x14ac:dyDescent="0.2">
      <c r="A65" s="176"/>
      <c r="B65" s="177" t="s">
        <v>77</v>
      </c>
      <c r="C65" s="178" t="str">
        <f>CONCATENATE(B45," ",C45)</f>
        <v>M21.6 Elektromateriál</v>
      </c>
      <c r="D65" s="179"/>
      <c r="E65" s="180"/>
      <c r="F65" s="181"/>
      <c r="G65" s="182">
        <f>SUM(G45:G64)</f>
        <v>0</v>
      </c>
      <c r="O65" s="168">
        <v>4</v>
      </c>
      <c r="BA65" s="183">
        <f>SUM(BA45:BA64)</f>
        <v>0</v>
      </c>
      <c r="BB65" s="183">
        <f>SUM(BB45:BB64)</f>
        <v>0</v>
      </c>
      <c r="BC65" s="183">
        <f>SUM(BC45:BC64)</f>
        <v>0</v>
      </c>
      <c r="BD65" s="183">
        <f>SUM(BD45:BD64)</f>
        <v>0</v>
      </c>
      <c r="BE65" s="183">
        <f>SUM(BE45:BE64)</f>
        <v>0</v>
      </c>
    </row>
    <row r="66" spans="1:104" x14ac:dyDescent="0.2">
      <c r="A66" s="161" t="s">
        <v>74</v>
      </c>
      <c r="B66" s="162" t="s">
        <v>187</v>
      </c>
      <c r="C66" s="163" t="s">
        <v>188</v>
      </c>
      <c r="D66" s="164"/>
      <c r="E66" s="165"/>
      <c r="F66" s="165"/>
      <c r="G66" s="166"/>
      <c r="H66" s="167"/>
      <c r="I66" s="167"/>
      <c r="O66" s="168">
        <v>1</v>
      </c>
    </row>
    <row r="67" spans="1:104" x14ac:dyDescent="0.2">
      <c r="A67" s="169">
        <v>48</v>
      </c>
      <c r="B67" s="170" t="s">
        <v>189</v>
      </c>
      <c r="C67" s="171" t="s">
        <v>190</v>
      </c>
      <c r="D67" s="172" t="s">
        <v>191</v>
      </c>
      <c r="E67" s="173">
        <v>72</v>
      </c>
      <c r="F67" s="173"/>
      <c r="G67" s="174">
        <f>E67*F67</f>
        <v>0</v>
      </c>
      <c r="O67" s="168">
        <v>2</v>
      </c>
      <c r="AA67" s="144">
        <v>12</v>
      </c>
      <c r="AB67" s="144">
        <v>0</v>
      </c>
      <c r="AC67" s="144">
        <v>48</v>
      </c>
      <c r="AZ67" s="144">
        <v>4</v>
      </c>
      <c r="BA67" s="144">
        <f>IF(AZ67=1,G67,0)</f>
        <v>0</v>
      </c>
      <c r="BB67" s="144">
        <f>IF(AZ67=2,G67,0)</f>
        <v>0</v>
      </c>
      <c r="BC67" s="144">
        <f>IF(AZ67=3,G67,0)</f>
        <v>0</v>
      </c>
      <c r="BD67" s="144">
        <f>IF(AZ67=4,G67,0)</f>
        <v>0</v>
      </c>
      <c r="BE67" s="144">
        <f>IF(AZ67=5,G67,0)</f>
        <v>0</v>
      </c>
      <c r="CA67" s="175">
        <v>12</v>
      </c>
      <c r="CB67" s="175">
        <v>0</v>
      </c>
      <c r="CZ67" s="144">
        <v>0</v>
      </c>
    </row>
    <row r="68" spans="1:104" x14ac:dyDescent="0.2">
      <c r="A68" s="169">
        <v>49</v>
      </c>
      <c r="B68" s="170" t="s">
        <v>192</v>
      </c>
      <c r="C68" s="171" t="s">
        <v>193</v>
      </c>
      <c r="D68" s="172" t="s">
        <v>194</v>
      </c>
      <c r="E68" s="173">
        <v>75</v>
      </c>
      <c r="F68" s="173"/>
      <c r="G68" s="174">
        <f>E68*F68</f>
        <v>0</v>
      </c>
      <c r="O68" s="168">
        <v>2</v>
      </c>
      <c r="AA68" s="144">
        <v>12</v>
      </c>
      <c r="AB68" s="144">
        <v>0</v>
      </c>
      <c r="AC68" s="144">
        <v>49</v>
      </c>
      <c r="AZ68" s="144">
        <v>4</v>
      </c>
      <c r="BA68" s="144">
        <f>IF(AZ68=1,G68,0)</f>
        <v>0</v>
      </c>
      <c r="BB68" s="144">
        <f>IF(AZ68=2,G68,0)</f>
        <v>0</v>
      </c>
      <c r="BC68" s="144">
        <f>IF(AZ68=3,G68,0)</f>
        <v>0</v>
      </c>
      <c r="BD68" s="144">
        <f>IF(AZ68=4,G68,0)</f>
        <v>0</v>
      </c>
      <c r="BE68" s="144">
        <f>IF(AZ68=5,G68,0)</f>
        <v>0</v>
      </c>
      <c r="CA68" s="175">
        <v>12</v>
      </c>
      <c r="CB68" s="175">
        <v>0</v>
      </c>
      <c r="CZ68" s="144">
        <v>0</v>
      </c>
    </row>
    <row r="69" spans="1:104" x14ac:dyDescent="0.2">
      <c r="A69" s="169">
        <v>50</v>
      </c>
      <c r="B69" s="170" t="s">
        <v>195</v>
      </c>
      <c r="C69" s="171" t="s">
        <v>196</v>
      </c>
      <c r="D69" s="172" t="s">
        <v>194</v>
      </c>
      <c r="E69" s="173">
        <v>3</v>
      </c>
      <c r="F69" s="173"/>
      <c r="G69" s="174">
        <f>E69*F69</f>
        <v>0</v>
      </c>
      <c r="O69" s="168">
        <v>2</v>
      </c>
      <c r="AA69" s="144">
        <v>12</v>
      </c>
      <c r="AB69" s="144">
        <v>0</v>
      </c>
      <c r="AC69" s="144">
        <v>50</v>
      </c>
      <c r="AZ69" s="144">
        <v>4</v>
      </c>
      <c r="BA69" s="144">
        <f>IF(AZ69=1,G69,0)</f>
        <v>0</v>
      </c>
      <c r="BB69" s="144">
        <f>IF(AZ69=2,G69,0)</f>
        <v>0</v>
      </c>
      <c r="BC69" s="144">
        <f>IF(AZ69=3,G69,0)</f>
        <v>0</v>
      </c>
      <c r="BD69" s="144">
        <f>IF(AZ69=4,G69,0)</f>
        <v>0</v>
      </c>
      <c r="BE69" s="144">
        <f>IF(AZ69=5,G69,0)</f>
        <v>0</v>
      </c>
      <c r="CA69" s="175">
        <v>12</v>
      </c>
      <c r="CB69" s="175">
        <v>0</v>
      </c>
      <c r="CZ69" s="144">
        <v>0</v>
      </c>
    </row>
    <row r="70" spans="1:104" x14ac:dyDescent="0.2">
      <c r="A70" s="176"/>
      <c r="B70" s="177" t="s">
        <v>77</v>
      </c>
      <c r="C70" s="178" t="str">
        <f>CONCATENATE(B66," ",C66)</f>
        <v>M21.7 Montážní práce</v>
      </c>
      <c r="D70" s="179"/>
      <c r="E70" s="180"/>
      <c r="F70" s="181"/>
      <c r="G70" s="182">
        <f>SUM(G66:G69)</f>
        <v>0</v>
      </c>
      <c r="O70" s="168">
        <v>4</v>
      </c>
      <c r="BA70" s="183">
        <f>SUM(BA66:BA69)</f>
        <v>0</v>
      </c>
      <c r="BB70" s="183">
        <f>SUM(BB66:BB69)</f>
        <v>0</v>
      </c>
      <c r="BC70" s="183">
        <f>SUM(BC66:BC69)</f>
        <v>0</v>
      </c>
      <c r="BD70" s="183">
        <f>SUM(BD66:BD69)</f>
        <v>0</v>
      </c>
      <c r="BE70" s="183">
        <f>SUM(BE66:BE69)</f>
        <v>0</v>
      </c>
    </row>
    <row r="71" spans="1:104" x14ac:dyDescent="0.2">
      <c r="A71" s="161" t="s">
        <v>74</v>
      </c>
      <c r="B71" s="162" t="s">
        <v>197</v>
      </c>
      <c r="C71" s="163" t="s">
        <v>198</v>
      </c>
      <c r="D71" s="164"/>
      <c r="E71" s="165"/>
      <c r="F71" s="165"/>
      <c r="G71" s="166"/>
      <c r="H71" s="167"/>
      <c r="I71" s="167"/>
      <c r="O71" s="168">
        <v>1</v>
      </c>
    </row>
    <row r="72" spans="1:104" x14ac:dyDescent="0.2">
      <c r="A72" s="169">
        <v>51</v>
      </c>
      <c r="B72" s="170" t="s">
        <v>199</v>
      </c>
      <c r="C72" s="171" t="s">
        <v>200</v>
      </c>
      <c r="D72" s="172" t="s">
        <v>191</v>
      </c>
      <c r="E72" s="173">
        <v>10</v>
      </c>
      <c r="F72" s="173"/>
      <c r="G72" s="174">
        <f>E72*F72</f>
        <v>0</v>
      </c>
      <c r="O72" s="168">
        <v>2</v>
      </c>
      <c r="AA72" s="144">
        <v>12</v>
      </c>
      <c r="AB72" s="144">
        <v>0</v>
      </c>
      <c r="AC72" s="144">
        <v>51</v>
      </c>
      <c r="AZ72" s="144">
        <v>4</v>
      </c>
      <c r="BA72" s="144">
        <f>IF(AZ72=1,G72,0)</f>
        <v>0</v>
      </c>
      <c r="BB72" s="144">
        <f>IF(AZ72=2,G72,0)</f>
        <v>0</v>
      </c>
      <c r="BC72" s="144">
        <f>IF(AZ72=3,G72,0)</f>
        <v>0</v>
      </c>
      <c r="BD72" s="144">
        <f>IF(AZ72=4,G72,0)</f>
        <v>0</v>
      </c>
      <c r="BE72" s="144">
        <f>IF(AZ72=5,G72,0)</f>
        <v>0</v>
      </c>
      <c r="CA72" s="175">
        <v>12</v>
      </c>
      <c r="CB72" s="175">
        <v>0</v>
      </c>
      <c r="CZ72" s="144">
        <v>0</v>
      </c>
    </row>
    <row r="73" spans="1:104" x14ac:dyDescent="0.2">
      <c r="A73" s="176"/>
      <c r="B73" s="177" t="s">
        <v>77</v>
      </c>
      <c r="C73" s="178" t="str">
        <f>CONCATENATE(B71," ",C71)</f>
        <v>M21.8 Ostatní nespecifikované práce</v>
      </c>
      <c r="D73" s="179"/>
      <c r="E73" s="180"/>
      <c r="F73" s="181"/>
      <c r="G73" s="182">
        <f>SUM(G71:G72)</f>
        <v>0</v>
      </c>
      <c r="O73" s="168">
        <v>4</v>
      </c>
      <c r="BA73" s="183">
        <f>SUM(BA71:BA72)</f>
        <v>0</v>
      </c>
      <c r="BB73" s="183">
        <f>SUM(BB71:BB72)</f>
        <v>0</v>
      </c>
      <c r="BC73" s="183">
        <f>SUM(BC71:BC72)</f>
        <v>0</v>
      </c>
      <c r="BD73" s="183">
        <f>SUM(BD71:BD72)</f>
        <v>0</v>
      </c>
      <c r="BE73" s="183">
        <f>SUM(BE71:BE72)</f>
        <v>0</v>
      </c>
    </row>
    <row r="74" spans="1:104" x14ac:dyDescent="0.2">
      <c r="A74" s="161" t="s">
        <v>74</v>
      </c>
      <c r="B74" s="162" t="s">
        <v>201</v>
      </c>
      <c r="C74" s="163" t="s">
        <v>202</v>
      </c>
      <c r="D74" s="164"/>
      <c r="E74" s="165"/>
      <c r="F74" s="165"/>
      <c r="G74" s="166"/>
      <c r="H74" s="167"/>
      <c r="I74" s="167"/>
      <c r="O74" s="168">
        <v>1</v>
      </c>
    </row>
    <row r="75" spans="1:104" x14ac:dyDescent="0.2">
      <c r="A75" s="169">
        <v>52</v>
      </c>
      <c r="B75" s="170" t="s">
        <v>203</v>
      </c>
      <c r="C75" s="171" t="s">
        <v>204</v>
      </c>
      <c r="D75" s="172" t="s">
        <v>76</v>
      </c>
      <c r="E75" s="173">
        <v>1</v>
      </c>
      <c r="F75" s="173"/>
      <c r="G75" s="174">
        <f>E75*F75</f>
        <v>0</v>
      </c>
      <c r="O75" s="168">
        <v>2</v>
      </c>
      <c r="AA75" s="144">
        <v>12</v>
      </c>
      <c r="AB75" s="144">
        <v>0</v>
      </c>
      <c r="AC75" s="144">
        <v>52</v>
      </c>
      <c r="AZ75" s="144">
        <v>4</v>
      </c>
      <c r="BA75" s="144">
        <f>IF(AZ75=1,G75,0)</f>
        <v>0</v>
      </c>
      <c r="BB75" s="144">
        <f>IF(AZ75=2,G75,0)</f>
        <v>0</v>
      </c>
      <c r="BC75" s="144">
        <f>IF(AZ75=3,G75,0)</f>
        <v>0</v>
      </c>
      <c r="BD75" s="144">
        <f>IF(AZ75=4,G75,0)</f>
        <v>0</v>
      </c>
      <c r="BE75" s="144">
        <f>IF(AZ75=5,G75,0)</f>
        <v>0</v>
      </c>
      <c r="CA75" s="175">
        <v>12</v>
      </c>
      <c r="CB75" s="175">
        <v>0</v>
      </c>
      <c r="CZ75" s="144">
        <v>0</v>
      </c>
    </row>
    <row r="76" spans="1:104" x14ac:dyDescent="0.2">
      <c r="A76" s="176"/>
      <c r="B76" s="177" t="s">
        <v>77</v>
      </c>
      <c r="C76" s="178" t="str">
        <f>CONCATENATE(B74," ",C74)</f>
        <v>M21.9 Revize</v>
      </c>
      <c r="D76" s="179"/>
      <c r="E76" s="180"/>
      <c r="F76" s="181"/>
      <c r="G76" s="182">
        <f>SUM(G74:G75)</f>
        <v>0</v>
      </c>
      <c r="O76" s="168">
        <v>4</v>
      </c>
      <c r="BA76" s="183">
        <f>SUM(BA74:BA75)</f>
        <v>0</v>
      </c>
      <c r="BB76" s="183">
        <f>SUM(BB74:BB75)</f>
        <v>0</v>
      </c>
      <c r="BC76" s="183">
        <f>SUM(BC74:BC75)</f>
        <v>0</v>
      </c>
      <c r="BD76" s="183">
        <f>SUM(BD74:BD75)</f>
        <v>0</v>
      </c>
      <c r="BE76" s="183">
        <f>SUM(BE74:BE75)</f>
        <v>0</v>
      </c>
    </row>
    <row r="77" spans="1:104" x14ac:dyDescent="0.2">
      <c r="A77" s="161" t="s">
        <v>74</v>
      </c>
      <c r="B77" s="162" t="s">
        <v>205</v>
      </c>
      <c r="C77" s="163" t="s">
        <v>206</v>
      </c>
      <c r="D77" s="164"/>
      <c r="E77" s="165"/>
      <c r="F77" s="165"/>
      <c r="G77" s="166"/>
      <c r="H77" s="167"/>
      <c r="I77" s="167"/>
      <c r="O77" s="168">
        <v>1</v>
      </c>
    </row>
    <row r="78" spans="1:104" x14ac:dyDescent="0.2">
      <c r="A78" s="169">
        <v>53</v>
      </c>
      <c r="B78" s="170" t="s">
        <v>207</v>
      </c>
      <c r="C78" s="171" t="s">
        <v>208</v>
      </c>
      <c r="D78" s="172" t="s">
        <v>209</v>
      </c>
      <c r="E78" s="173">
        <v>1</v>
      </c>
      <c r="F78" s="173"/>
      <c r="G78" s="174">
        <f t="shared" ref="G78:G84" si="18">E78*F78</f>
        <v>0</v>
      </c>
      <c r="O78" s="168">
        <v>2</v>
      </c>
      <c r="AA78" s="144">
        <v>12</v>
      </c>
      <c r="AB78" s="144">
        <v>0</v>
      </c>
      <c r="AC78" s="144">
        <v>55</v>
      </c>
      <c r="AZ78" s="144">
        <v>1</v>
      </c>
      <c r="BA78" s="144">
        <f t="shared" ref="BA78:BA84" si="19">IF(AZ78=1,G78,0)</f>
        <v>0</v>
      </c>
      <c r="BB78" s="144">
        <f t="shared" ref="BB78:BB84" si="20">IF(AZ78=2,G78,0)</f>
        <v>0</v>
      </c>
      <c r="BC78" s="144">
        <f t="shared" ref="BC78:BC84" si="21">IF(AZ78=3,G78,0)</f>
        <v>0</v>
      </c>
      <c r="BD78" s="144">
        <f t="shared" ref="BD78:BD84" si="22">IF(AZ78=4,G78,0)</f>
        <v>0</v>
      </c>
      <c r="BE78" s="144">
        <f t="shared" ref="BE78:BE84" si="23">IF(AZ78=5,G78,0)</f>
        <v>0</v>
      </c>
      <c r="CA78" s="175">
        <v>12</v>
      </c>
      <c r="CB78" s="175">
        <v>0</v>
      </c>
      <c r="CZ78" s="144">
        <v>0</v>
      </c>
    </row>
    <row r="79" spans="1:104" x14ac:dyDescent="0.2">
      <c r="A79" s="169">
        <v>54</v>
      </c>
      <c r="B79" s="170" t="s">
        <v>210</v>
      </c>
      <c r="C79" s="171" t="s">
        <v>211</v>
      </c>
      <c r="D79" s="172" t="s">
        <v>209</v>
      </c>
      <c r="E79" s="173">
        <v>1</v>
      </c>
      <c r="F79" s="173"/>
      <c r="G79" s="174">
        <f t="shared" si="18"/>
        <v>0</v>
      </c>
      <c r="O79" s="168">
        <v>2</v>
      </c>
      <c r="AA79" s="144">
        <v>12</v>
      </c>
      <c r="AB79" s="144">
        <v>0</v>
      </c>
      <c r="AC79" s="144">
        <v>56</v>
      </c>
      <c r="AZ79" s="144">
        <v>1</v>
      </c>
      <c r="BA79" s="144">
        <f t="shared" si="19"/>
        <v>0</v>
      </c>
      <c r="BB79" s="144">
        <f t="shared" si="20"/>
        <v>0</v>
      </c>
      <c r="BC79" s="144">
        <f t="shared" si="21"/>
        <v>0</v>
      </c>
      <c r="BD79" s="144">
        <f t="shared" si="22"/>
        <v>0</v>
      </c>
      <c r="BE79" s="144">
        <f t="shared" si="23"/>
        <v>0</v>
      </c>
      <c r="CA79" s="175">
        <v>12</v>
      </c>
      <c r="CB79" s="175">
        <v>0</v>
      </c>
      <c r="CZ79" s="144">
        <v>0</v>
      </c>
    </row>
    <row r="80" spans="1:104" x14ac:dyDescent="0.2">
      <c r="A80" s="169">
        <v>55</v>
      </c>
      <c r="B80" s="170" t="s">
        <v>212</v>
      </c>
      <c r="C80" s="171" t="s">
        <v>213</v>
      </c>
      <c r="D80" s="172" t="s">
        <v>209</v>
      </c>
      <c r="E80" s="173">
        <v>1</v>
      </c>
      <c r="F80" s="173"/>
      <c r="G80" s="174">
        <f t="shared" si="18"/>
        <v>0</v>
      </c>
      <c r="O80" s="168">
        <v>2</v>
      </c>
      <c r="AA80" s="144">
        <v>12</v>
      </c>
      <c r="AB80" s="144">
        <v>0</v>
      </c>
      <c r="AC80" s="144">
        <v>61</v>
      </c>
      <c r="AZ80" s="144">
        <v>1</v>
      </c>
      <c r="BA80" s="144">
        <f t="shared" si="19"/>
        <v>0</v>
      </c>
      <c r="BB80" s="144">
        <f t="shared" si="20"/>
        <v>0</v>
      </c>
      <c r="BC80" s="144">
        <f t="shared" si="21"/>
        <v>0</v>
      </c>
      <c r="BD80" s="144">
        <f t="shared" si="22"/>
        <v>0</v>
      </c>
      <c r="BE80" s="144">
        <f t="shared" si="23"/>
        <v>0</v>
      </c>
      <c r="CA80" s="175">
        <v>12</v>
      </c>
      <c r="CB80" s="175">
        <v>0</v>
      </c>
      <c r="CZ80" s="144">
        <v>0</v>
      </c>
    </row>
    <row r="81" spans="1:104" ht="22.5" x14ac:dyDescent="0.2">
      <c r="A81" s="169">
        <v>56</v>
      </c>
      <c r="B81" s="170" t="s">
        <v>214</v>
      </c>
      <c r="C81" s="171" t="s">
        <v>215</v>
      </c>
      <c r="D81" s="172" t="s">
        <v>216</v>
      </c>
      <c r="E81" s="173">
        <v>1</v>
      </c>
      <c r="F81" s="173"/>
      <c r="G81" s="174">
        <f t="shared" si="18"/>
        <v>0</v>
      </c>
      <c r="O81" s="168">
        <v>2</v>
      </c>
      <c r="AA81" s="144">
        <v>12</v>
      </c>
      <c r="AB81" s="144">
        <v>0</v>
      </c>
      <c r="AC81" s="144">
        <v>57</v>
      </c>
      <c r="AZ81" s="144">
        <v>1</v>
      </c>
      <c r="BA81" s="144">
        <f t="shared" si="19"/>
        <v>0</v>
      </c>
      <c r="BB81" s="144">
        <f t="shared" si="20"/>
        <v>0</v>
      </c>
      <c r="BC81" s="144">
        <f t="shared" si="21"/>
        <v>0</v>
      </c>
      <c r="BD81" s="144">
        <f t="shared" si="22"/>
        <v>0</v>
      </c>
      <c r="BE81" s="144">
        <f t="shared" si="23"/>
        <v>0</v>
      </c>
      <c r="CA81" s="175">
        <v>12</v>
      </c>
      <c r="CB81" s="175">
        <v>0</v>
      </c>
      <c r="CZ81" s="144">
        <v>0</v>
      </c>
    </row>
    <row r="82" spans="1:104" x14ac:dyDescent="0.2">
      <c r="A82" s="169">
        <v>57</v>
      </c>
      <c r="B82" s="170" t="s">
        <v>217</v>
      </c>
      <c r="C82" s="171" t="s">
        <v>218</v>
      </c>
      <c r="D82" s="172" t="s">
        <v>219</v>
      </c>
      <c r="E82" s="173">
        <v>1</v>
      </c>
      <c r="F82" s="173"/>
      <c r="G82" s="174">
        <f t="shared" si="18"/>
        <v>0</v>
      </c>
      <c r="O82" s="168">
        <v>2</v>
      </c>
      <c r="AA82" s="144">
        <v>12</v>
      </c>
      <c r="AB82" s="144">
        <v>0</v>
      </c>
      <c r="AC82" s="144">
        <v>58</v>
      </c>
      <c r="AZ82" s="144">
        <v>1</v>
      </c>
      <c r="BA82" s="144">
        <f t="shared" si="19"/>
        <v>0</v>
      </c>
      <c r="BB82" s="144">
        <f t="shared" si="20"/>
        <v>0</v>
      </c>
      <c r="BC82" s="144">
        <f t="shared" si="21"/>
        <v>0</v>
      </c>
      <c r="BD82" s="144">
        <f t="shared" si="22"/>
        <v>0</v>
      </c>
      <c r="BE82" s="144">
        <f t="shared" si="23"/>
        <v>0</v>
      </c>
      <c r="CA82" s="175">
        <v>12</v>
      </c>
      <c r="CB82" s="175">
        <v>0</v>
      </c>
      <c r="CZ82" s="144">
        <v>0</v>
      </c>
    </row>
    <row r="83" spans="1:104" x14ac:dyDescent="0.2">
      <c r="A83" s="169">
        <v>58</v>
      </c>
      <c r="B83" s="170" t="s">
        <v>220</v>
      </c>
      <c r="C83" s="171" t="s">
        <v>221</v>
      </c>
      <c r="D83" s="172" t="s">
        <v>209</v>
      </c>
      <c r="E83" s="173">
        <v>1</v>
      </c>
      <c r="F83" s="173"/>
      <c r="G83" s="174">
        <f t="shared" si="18"/>
        <v>0</v>
      </c>
      <c r="O83" s="168">
        <v>2</v>
      </c>
      <c r="AA83" s="144">
        <v>12</v>
      </c>
      <c r="AB83" s="144">
        <v>0</v>
      </c>
      <c r="AC83" s="144">
        <v>59</v>
      </c>
      <c r="AZ83" s="144">
        <v>1</v>
      </c>
      <c r="BA83" s="144">
        <f t="shared" si="19"/>
        <v>0</v>
      </c>
      <c r="BB83" s="144">
        <f t="shared" si="20"/>
        <v>0</v>
      </c>
      <c r="BC83" s="144">
        <f t="shared" si="21"/>
        <v>0</v>
      </c>
      <c r="BD83" s="144">
        <f t="shared" si="22"/>
        <v>0</v>
      </c>
      <c r="BE83" s="144">
        <f t="shared" si="23"/>
        <v>0</v>
      </c>
      <c r="CA83" s="175">
        <v>12</v>
      </c>
      <c r="CB83" s="175">
        <v>0</v>
      </c>
      <c r="CZ83" s="144">
        <v>0</v>
      </c>
    </row>
    <row r="84" spans="1:104" x14ac:dyDescent="0.2">
      <c r="A84" s="169">
        <v>59</v>
      </c>
      <c r="B84" s="170" t="s">
        <v>222</v>
      </c>
      <c r="C84" s="171" t="s">
        <v>223</v>
      </c>
      <c r="D84" s="172" t="s">
        <v>216</v>
      </c>
      <c r="E84" s="173">
        <v>0</v>
      </c>
      <c r="F84" s="173">
        <v>0</v>
      </c>
      <c r="G84" s="174">
        <f t="shared" si="18"/>
        <v>0</v>
      </c>
      <c r="O84" s="168">
        <v>2</v>
      </c>
      <c r="AA84" s="144">
        <v>12</v>
      </c>
      <c r="AB84" s="144">
        <v>0</v>
      </c>
      <c r="AC84" s="144">
        <v>60</v>
      </c>
      <c r="AZ84" s="144">
        <v>1</v>
      </c>
      <c r="BA84" s="144">
        <f t="shared" si="19"/>
        <v>0</v>
      </c>
      <c r="BB84" s="144">
        <f t="shared" si="20"/>
        <v>0</v>
      </c>
      <c r="BC84" s="144">
        <f t="shared" si="21"/>
        <v>0</v>
      </c>
      <c r="BD84" s="144">
        <f t="shared" si="22"/>
        <v>0</v>
      </c>
      <c r="BE84" s="144">
        <f t="shared" si="23"/>
        <v>0</v>
      </c>
      <c r="CA84" s="175">
        <v>12</v>
      </c>
      <c r="CB84" s="175">
        <v>0</v>
      </c>
      <c r="CZ84" s="144">
        <v>0</v>
      </c>
    </row>
    <row r="85" spans="1:104" x14ac:dyDescent="0.2">
      <c r="A85" s="176"/>
      <c r="B85" s="177" t="s">
        <v>77</v>
      </c>
      <c r="C85" s="178" t="str">
        <f>CONCATENATE(B77," ",C77)</f>
        <v>VN Vedlejší náklady</v>
      </c>
      <c r="D85" s="179"/>
      <c r="E85" s="180"/>
      <c r="F85" s="181"/>
      <c r="G85" s="182">
        <f>SUM(G77:G84)</f>
        <v>0</v>
      </c>
      <c r="O85" s="168">
        <v>4</v>
      </c>
      <c r="BA85" s="183">
        <f>SUM(BA77:BA84)</f>
        <v>0</v>
      </c>
      <c r="BB85" s="183">
        <f>SUM(BB77:BB84)</f>
        <v>0</v>
      </c>
      <c r="BC85" s="183">
        <f>SUM(BC77:BC84)</f>
        <v>0</v>
      </c>
      <c r="BD85" s="183">
        <f>SUM(BD77:BD84)</f>
        <v>0</v>
      </c>
      <c r="BE85" s="183">
        <f>SUM(BE77:BE84)</f>
        <v>0</v>
      </c>
    </row>
    <row r="86" spans="1:104" x14ac:dyDescent="0.2">
      <c r="E86" s="144"/>
    </row>
    <row r="87" spans="1:104" x14ac:dyDescent="0.2">
      <c r="E87" s="144"/>
    </row>
    <row r="88" spans="1:104" x14ac:dyDescent="0.2">
      <c r="E88" s="144"/>
    </row>
    <row r="89" spans="1:104" x14ac:dyDescent="0.2">
      <c r="E89" s="144"/>
    </row>
    <row r="90" spans="1:104" x14ac:dyDescent="0.2">
      <c r="E90" s="144"/>
    </row>
    <row r="91" spans="1:104" x14ac:dyDescent="0.2">
      <c r="E91" s="144"/>
    </row>
    <row r="92" spans="1:104" x14ac:dyDescent="0.2">
      <c r="E92" s="144"/>
    </row>
    <row r="93" spans="1:104" x14ac:dyDescent="0.2">
      <c r="E93" s="144"/>
    </row>
    <row r="94" spans="1:104" x14ac:dyDescent="0.2">
      <c r="E94" s="144"/>
    </row>
    <row r="95" spans="1:104" x14ac:dyDescent="0.2">
      <c r="E95" s="144"/>
    </row>
    <row r="96" spans="1:104" x14ac:dyDescent="0.2">
      <c r="E96" s="144"/>
    </row>
    <row r="97" spans="1:7" x14ac:dyDescent="0.2">
      <c r="E97" s="144"/>
    </row>
    <row r="98" spans="1:7" x14ac:dyDescent="0.2">
      <c r="E98" s="144"/>
    </row>
    <row r="99" spans="1:7" x14ac:dyDescent="0.2">
      <c r="E99" s="144"/>
    </row>
    <row r="100" spans="1:7" x14ac:dyDescent="0.2">
      <c r="E100" s="144"/>
    </row>
    <row r="101" spans="1:7" x14ac:dyDescent="0.2">
      <c r="E101" s="144"/>
    </row>
    <row r="102" spans="1:7" x14ac:dyDescent="0.2">
      <c r="E102" s="144"/>
    </row>
    <row r="103" spans="1:7" x14ac:dyDescent="0.2">
      <c r="E103" s="144"/>
    </row>
    <row r="104" spans="1:7" x14ac:dyDescent="0.2">
      <c r="E104" s="144"/>
    </row>
    <row r="105" spans="1:7" x14ac:dyDescent="0.2">
      <c r="E105" s="144"/>
    </row>
    <row r="106" spans="1:7" x14ac:dyDescent="0.2">
      <c r="E106" s="144"/>
    </row>
    <row r="107" spans="1:7" x14ac:dyDescent="0.2">
      <c r="E107" s="144"/>
    </row>
    <row r="108" spans="1:7" x14ac:dyDescent="0.2">
      <c r="E108" s="144"/>
    </row>
    <row r="109" spans="1:7" x14ac:dyDescent="0.2">
      <c r="A109" s="184"/>
      <c r="B109" s="184"/>
      <c r="C109" s="184"/>
      <c r="D109" s="184"/>
      <c r="E109" s="184"/>
      <c r="F109" s="184"/>
      <c r="G109" s="184"/>
    </row>
    <row r="110" spans="1:7" x14ac:dyDescent="0.2">
      <c r="A110" s="184"/>
      <c r="B110" s="184"/>
      <c r="C110" s="184"/>
      <c r="D110" s="184"/>
      <c r="E110" s="184"/>
      <c r="F110" s="184"/>
      <c r="G110" s="184"/>
    </row>
    <row r="111" spans="1:7" x14ac:dyDescent="0.2">
      <c r="A111" s="184"/>
      <c r="B111" s="184"/>
      <c r="C111" s="184"/>
      <c r="D111" s="184"/>
      <c r="E111" s="184"/>
      <c r="F111" s="184"/>
      <c r="G111" s="184"/>
    </row>
    <row r="112" spans="1:7" x14ac:dyDescent="0.2">
      <c r="A112" s="184"/>
      <c r="B112" s="184"/>
      <c r="C112" s="184"/>
      <c r="D112" s="184"/>
      <c r="E112" s="184"/>
      <c r="F112" s="184"/>
      <c r="G112" s="184"/>
    </row>
    <row r="113" spans="5:5" x14ac:dyDescent="0.2">
      <c r="E113" s="144"/>
    </row>
    <row r="114" spans="5:5" x14ac:dyDescent="0.2">
      <c r="E114" s="144"/>
    </row>
    <row r="115" spans="5:5" x14ac:dyDescent="0.2">
      <c r="E115" s="144"/>
    </row>
    <row r="116" spans="5:5" x14ac:dyDescent="0.2">
      <c r="E116" s="144"/>
    </row>
    <row r="117" spans="5:5" x14ac:dyDescent="0.2">
      <c r="E117" s="144"/>
    </row>
    <row r="118" spans="5:5" x14ac:dyDescent="0.2">
      <c r="E118" s="144"/>
    </row>
    <row r="119" spans="5:5" x14ac:dyDescent="0.2">
      <c r="E119" s="144"/>
    </row>
    <row r="120" spans="5:5" x14ac:dyDescent="0.2">
      <c r="E120" s="144"/>
    </row>
    <row r="121" spans="5:5" x14ac:dyDescent="0.2">
      <c r="E121" s="144"/>
    </row>
    <row r="122" spans="5:5" x14ac:dyDescent="0.2">
      <c r="E122" s="144"/>
    </row>
    <row r="123" spans="5:5" x14ac:dyDescent="0.2">
      <c r="E123" s="144"/>
    </row>
    <row r="124" spans="5:5" x14ac:dyDescent="0.2">
      <c r="E124" s="144"/>
    </row>
    <row r="125" spans="5:5" x14ac:dyDescent="0.2">
      <c r="E125" s="144"/>
    </row>
    <row r="126" spans="5:5" x14ac:dyDescent="0.2">
      <c r="E126" s="144"/>
    </row>
    <row r="127" spans="5:5" x14ac:dyDescent="0.2">
      <c r="E127" s="144"/>
    </row>
    <row r="128" spans="5:5" x14ac:dyDescent="0.2">
      <c r="E128" s="144"/>
    </row>
    <row r="129" spans="1:5" x14ac:dyDescent="0.2">
      <c r="E129" s="144"/>
    </row>
    <row r="130" spans="1:5" x14ac:dyDescent="0.2">
      <c r="E130" s="144"/>
    </row>
    <row r="131" spans="1:5" x14ac:dyDescent="0.2">
      <c r="E131" s="144"/>
    </row>
    <row r="132" spans="1:5" x14ac:dyDescent="0.2">
      <c r="E132" s="144"/>
    </row>
    <row r="133" spans="1:5" x14ac:dyDescent="0.2">
      <c r="E133" s="144"/>
    </row>
    <row r="134" spans="1:5" x14ac:dyDescent="0.2">
      <c r="E134" s="144"/>
    </row>
    <row r="135" spans="1:5" x14ac:dyDescent="0.2">
      <c r="E135" s="144"/>
    </row>
    <row r="136" spans="1:5" x14ac:dyDescent="0.2">
      <c r="E136" s="144"/>
    </row>
    <row r="137" spans="1:5" x14ac:dyDescent="0.2">
      <c r="E137" s="144"/>
    </row>
    <row r="138" spans="1:5" x14ac:dyDescent="0.2">
      <c r="E138" s="144"/>
    </row>
    <row r="139" spans="1:5" x14ac:dyDescent="0.2">
      <c r="E139" s="144"/>
    </row>
    <row r="140" spans="1:5" x14ac:dyDescent="0.2">
      <c r="E140" s="144"/>
    </row>
    <row r="141" spans="1:5" x14ac:dyDescent="0.2">
      <c r="E141" s="144"/>
    </row>
    <row r="142" spans="1:5" x14ac:dyDescent="0.2">
      <c r="E142" s="144"/>
    </row>
    <row r="143" spans="1:5" x14ac:dyDescent="0.2">
      <c r="E143" s="144"/>
    </row>
    <row r="144" spans="1:5" x14ac:dyDescent="0.2">
      <c r="A144" s="185"/>
      <c r="B144" s="185"/>
    </row>
    <row r="145" spans="1:7" x14ac:dyDescent="0.2">
      <c r="A145" s="184"/>
      <c r="B145" s="184"/>
      <c r="C145" s="187"/>
      <c r="D145" s="187"/>
      <c r="E145" s="188"/>
      <c r="F145" s="187"/>
      <c r="G145" s="189"/>
    </row>
    <row r="146" spans="1:7" x14ac:dyDescent="0.2">
      <c r="A146" s="190"/>
      <c r="B146" s="190"/>
      <c r="C146" s="184"/>
      <c r="D146" s="184"/>
      <c r="E146" s="191"/>
      <c r="F146" s="184"/>
      <c r="G146" s="184"/>
    </row>
    <row r="147" spans="1:7" x14ac:dyDescent="0.2">
      <c r="A147" s="184"/>
      <c r="B147" s="184"/>
      <c r="C147" s="184"/>
      <c r="D147" s="184"/>
      <c r="E147" s="191"/>
      <c r="F147" s="184"/>
      <c r="G147" s="184"/>
    </row>
    <row r="148" spans="1:7" x14ac:dyDescent="0.2">
      <c r="A148" s="184"/>
      <c r="B148" s="184"/>
      <c r="C148" s="184"/>
      <c r="D148" s="184"/>
      <c r="E148" s="191"/>
      <c r="F148" s="184"/>
      <c r="G148" s="184"/>
    </row>
    <row r="149" spans="1:7" x14ac:dyDescent="0.2">
      <c r="A149" s="184"/>
      <c r="B149" s="184"/>
      <c r="C149" s="184"/>
      <c r="D149" s="184"/>
      <c r="E149" s="191"/>
      <c r="F149" s="184"/>
      <c r="G149" s="184"/>
    </row>
    <row r="150" spans="1:7" x14ac:dyDescent="0.2">
      <c r="A150" s="184"/>
      <c r="B150" s="184"/>
      <c r="C150" s="184"/>
      <c r="D150" s="184"/>
      <c r="E150" s="191"/>
      <c r="F150" s="184"/>
      <c r="G150" s="184"/>
    </row>
    <row r="151" spans="1:7" x14ac:dyDescent="0.2">
      <c r="A151" s="184"/>
      <c r="B151" s="184"/>
      <c r="C151" s="184"/>
      <c r="D151" s="184"/>
      <c r="E151" s="191"/>
      <c r="F151" s="184"/>
      <c r="G151" s="184"/>
    </row>
    <row r="152" spans="1:7" x14ac:dyDescent="0.2">
      <c r="A152" s="184"/>
      <c r="B152" s="184"/>
      <c r="C152" s="184"/>
      <c r="D152" s="184"/>
      <c r="E152" s="191"/>
      <c r="F152" s="184"/>
      <c r="G152" s="184"/>
    </row>
    <row r="153" spans="1:7" x14ac:dyDescent="0.2">
      <c r="A153" s="184"/>
      <c r="B153" s="184"/>
      <c r="C153" s="184"/>
      <c r="D153" s="184"/>
      <c r="E153" s="191"/>
      <c r="F153" s="184"/>
      <c r="G153" s="184"/>
    </row>
    <row r="154" spans="1:7" x14ac:dyDescent="0.2">
      <c r="A154" s="184"/>
      <c r="B154" s="184"/>
      <c r="C154" s="184"/>
      <c r="D154" s="184"/>
      <c r="E154" s="191"/>
      <c r="F154" s="184"/>
      <c r="G154" s="184"/>
    </row>
    <row r="155" spans="1:7" x14ac:dyDescent="0.2">
      <c r="A155" s="184"/>
      <c r="B155" s="184"/>
      <c r="C155" s="184"/>
      <c r="D155" s="184"/>
      <c r="E155" s="191"/>
      <c r="F155" s="184"/>
      <c r="G155" s="184"/>
    </row>
    <row r="156" spans="1:7" x14ac:dyDescent="0.2">
      <c r="A156" s="184"/>
      <c r="B156" s="184"/>
      <c r="C156" s="184"/>
      <c r="D156" s="184"/>
      <c r="E156" s="191"/>
      <c r="F156" s="184"/>
      <c r="G156" s="184"/>
    </row>
    <row r="157" spans="1:7" x14ac:dyDescent="0.2">
      <c r="A157" s="184"/>
      <c r="B157" s="184"/>
      <c r="C157" s="184"/>
      <c r="D157" s="184"/>
      <c r="E157" s="191"/>
      <c r="F157" s="184"/>
      <c r="G157" s="184"/>
    </row>
    <row r="158" spans="1:7" x14ac:dyDescent="0.2">
      <c r="A158" s="184"/>
      <c r="B158" s="184"/>
      <c r="C158" s="184"/>
      <c r="D158" s="184"/>
      <c r="E158" s="191"/>
      <c r="F158" s="184"/>
      <c r="G158" s="184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41</vt:i4>
      </vt:variant>
    </vt:vector>
  </HeadingPairs>
  <TitlesOfParts>
    <vt:vector size="44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Stříž</dc:creator>
  <cp:lastModifiedBy>karla.gottwaldova</cp:lastModifiedBy>
  <dcterms:created xsi:type="dcterms:W3CDTF">2016-03-22T17:46:40Z</dcterms:created>
  <dcterms:modified xsi:type="dcterms:W3CDTF">2017-10-03T10:17:58Z</dcterms:modified>
</cp:coreProperties>
</file>