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18015" windowHeight="13950"/>
  </bookViews>
  <sheets>
    <sheet name="Rekapitulace stavby" sheetId="1" r:id="rId1"/>
    <sheet name="01a - Způsobilé výdaje na..." sheetId="2" r:id="rId2"/>
    <sheet name="01b - Způsobilé výdaje na..." sheetId="3" r:id="rId3"/>
    <sheet name="02 - Nezpůsobilé výdaje" sheetId="4" r:id="rId4"/>
    <sheet name="Pokyny pro vyplnění" sheetId="5" r:id="rId5"/>
  </sheets>
  <definedNames>
    <definedName name="_xlnm._FilterDatabase" localSheetId="1" hidden="1">'01a - Způsobilé výdaje na...'!$C$99:$K$572</definedName>
    <definedName name="_xlnm._FilterDatabase" localSheetId="2" hidden="1">'01b - Způsobilé výdaje na...'!$C$82:$K$92</definedName>
    <definedName name="_xlnm._FilterDatabase" localSheetId="3" hidden="1">'02 - Nezpůsobilé výdaje'!$C$77:$K$96</definedName>
    <definedName name="_xlnm.Print_Titles" localSheetId="1">'01a - Způsobilé výdaje na...'!$99:$99</definedName>
    <definedName name="_xlnm.Print_Titles" localSheetId="2">'01b - Způsobilé výdaje na...'!$82:$82</definedName>
    <definedName name="_xlnm.Print_Titles" localSheetId="3">'02 - Nezpůsobilé výdaje'!$77:$77</definedName>
    <definedName name="_xlnm.Print_Titles" localSheetId="0">'Rekapitulace stavby'!$49:$49</definedName>
    <definedName name="_xlnm.Print_Area" localSheetId="1">'01a - Způsobilé výdaje na...'!$C$4:$J$38,'01a - Způsobilé výdaje na...'!$C$44:$J$79,'01a - Způsobilé výdaje na...'!$C$85:$K$572</definedName>
    <definedName name="_xlnm.Print_Area" localSheetId="2">'01b - Způsobilé výdaje na...'!$C$4:$J$38,'01b - Způsobilé výdaje na...'!$C$44:$J$62,'01b - Způsobilé výdaje na...'!$C$68:$K$92</definedName>
    <definedName name="_xlnm.Print_Area" localSheetId="3">'02 - Nezpůsobilé výdaje'!$C$4:$J$36,'02 - Nezpůsobilé výdaje'!$C$42:$J$59,'02 - Nezpůsobilé výdaje'!$C$65:$K$96</definedName>
    <definedName name="_xlnm.Print_Area" localSheetId="4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stavby'!$C$39:$AQ$56</definedName>
  </definedNames>
  <calcPr calcId="152511"/>
</workbook>
</file>

<file path=xl/calcChain.xml><?xml version="1.0" encoding="utf-8"?>
<calcChain xmlns="http://schemas.openxmlformats.org/spreadsheetml/2006/main">
  <c r="AY55" i="1" l="1"/>
  <c r="AX55" i="1"/>
  <c r="BI96" i="4"/>
  <c r="BH96" i="4"/>
  <c r="BG96" i="4"/>
  <c r="BF96" i="4"/>
  <c r="BE96" i="4"/>
  <c r="T96" i="4"/>
  <c r="R96" i="4"/>
  <c r="P96" i="4"/>
  <c r="BK96" i="4"/>
  <c r="J96" i="4"/>
  <c r="BI92" i="4"/>
  <c r="BH92" i="4"/>
  <c r="BG92" i="4"/>
  <c r="BE92" i="4"/>
  <c r="T92" i="4"/>
  <c r="R92" i="4"/>
  <c r="P92" i="4"/>
  <c r="BK92" i="4"/>
  <c r="J92" i="4"/>
  <c r="BF92" i="4" s="1"/>
  <c r="BI88" i="4"/>
  <c r="BH88" i="4"/>
  <c r="BG88" i="4"/>
  <c r="BE88" i="4"/>
  <c r="T88" i="4"/>
  <c r="R88" i="4"/>
  <c r="P88" i="4"/>
  <c r="BK88" i="4"/>
  <c r="J88" i="4"/>
  <c r="BF88" i="4" s="1"/>
  <c r="BI87" i="4"/>
  <c r="BH87" i="4"/>
  <c r="BG87" i="4"/>
  <c r="BF87" i="4"/>
  <c r="BE87" i="4"/>
  <c r="T87" i="4"/>
  <c r="R87" i="4"/>
  <c r="P87" i="4"/>
  <c r="BK87" i="4"/>
  <c r="J87" i="4"/>
  <c r="BI86" i="4"/>
  <c r="BH86" i="4"/>
  <c r="BG86" i="4"/>
  <c r="BF86" i="4"/>
  <c r="BE86" i="4"/>
  <c r="T86" i="4"/>
  <c r="R86" i="4"/>
  <c r="P86" i="4"/>
  <c r="BK86" i="4"/>
  <c r="J86" i="4"/>
  <c r="BI84" i="4"/>
  <c r="BH84" i="4"/>
  <c r="BG84" i="4"/>
  <c r="F32" i="4" s="1"/>
  <c r="BB55" i="1" s="1"/>
  <c r="BE84" i="4"/>
  <c r="T84" i="4"/>
  <c r="R84" i="4"/>
  <c r="P84" i="4"/>
  <c r="BK84" i="4"/>
  <c r="J84" i="4"/>
  <c r="BF84" i="4" s="1"/>
  <c r="BI81" i="4"/>
  <c r="F34" i="4" s="1"/>
  <c r="BD55" i="1" s="1"/>
  <c r="BH81" i="4"/>
  <c r="F33" i="4" s="1"/>
  <c r="BC55" i="1" s="1"/>
  <c r="BG81" i="4"/>
  <c r="BE81" i="4"/>
  <c r="J30" i="4" s="1"/>
  <c r="AV55" i="1" s="1"/>
  <c r="T81" i="4"/>
  <c r="T80" i="4" s="1"/>
  <c r="T79" i="4" s="1"/>
  <c r="T78" i="4" s="1"/>
  <c r="R81" i="4"/>
  <c r="R80" i="4" s="1"/>
  <c r="R79" i="4" s="1"/>
  <c r="R78" i="4" s="1"/>
  <c r="P81" i="4"/>
  <c r="P80" i="4" s="1"/>
  <c r="P79" i="4" s="1"/>
  <c r="P78" i="4" s="1"/>
  <c r="AU55" i="1" s="1"/>
  <c r="BK81" i="4"/>
  <c r="BK80" i="4" s="1"/>
  <c r="J81" i="4"/>
  <c r="BF81" i="4" s="1"/>
  <c r="J74" i="4"/>
  <c r="F74" i="4"/>
  <c r="J72" i="4"/>
  <c r="F72" i="4"/>
  <c r="E70" i="4"/>
  <c r="J51" i="4"/>
  <c r="F51" i="4"/>
  <c r="F49" i="4"/>
  <c r="E47" i="4"/>
  <c r="J18" i="4"/>
  <c r="E18" i="4"/>
  <c r="F52" i="4" s="1"/>
  <c r="J17" i="4"/>
  <c r="J12" i="4"/>
  <c r="J49" i="4" s="1"/>
  <c r="E7" i="4"/>
  <c r="E45" i="4" s="1"/>
  <c r="AY54" i="1"/>
  <c r="AX54" i="1"/>
  <c r="BI92" i="3"/>
  <c r="BH92" i="3"/>
  <c r="F35" i="3" s="1"/>
  <c r="BC54" i="1" s="1"/>
  <c r="BG92" i="3"/>
  <c r="BE92" i="3"/>
  <c r="T92" i="3"/>
  <c r="R92" i="3"/>
  <c r="P92" i="3"/>
  <c r="BK92" i="3"/>
  <c r="J92" i="3"/>
  <c r="BF92" i="3" s="1"/>
  <c r="BI91" i="3"/>
  <c r="F36" i="3" s="1"/>
  <c r="BD54" i="1" s="1"/>
  <c r="BH91" i="3"/>
  <c r="BG91" i="3"/>
  <c r="BE91" i="3"/>
  <c r="T91" i="3"/>
  <c r="R91" i="3"/>
  <c r="P91" i="3"/>
  <c r="BK91" i="3"/>
  <c r="J91" i="3"/>
  <c r="BF91" i="3" s="1"/>
  <c r="BI88" i="3"/>
  <c r="BH88" i="3"/>
  <c r="BG88" i="3"/>
  <c r="BF88" i="3"/>
  <c r="BE88" i="3"/>
  <c r="T88" i="3"/>
  <c r="T84" i="3" s="1"/>
  <c r="T83" i="3" s="1"/>
  <c r="R88" i="3"/>
  <c r="P88" i="3"/>
  <c r="BK88" i="3"/>
  <c r="J88" i="3"/>
  <c r="BI85" i="3"/>
  <c r="BH85" i="3"/>
  <c r="BG85" i="3"/>
  <c r="F34" i="3" s="1"/>
  <c r="BB54" i="1" s="1"/>
  <c r="BF85" i="3"/>
  <c r="BE85" i="3"/>
  <c r="J32" i="3" s="1"/>
  <c r="AV54" i="1" s="1"/>
  <c r="T85" i="3"/>
  <c r="R85" i="3"/>
  <c r="R84" i="3" s="1"/>
  <c r="R83" i="3" s="1"/>
  <c r="P85" i="3"/>
  <c r="P84" i="3" s="1"/>
  <c r="P83" i="3" s="1"/>
  <c r="AU54" i="1" s="1"/>
  <c r="BK85" i="3"/>
  <c r="BK84" i="3" s="1"/>
  <c r="J85" i="3"/>
  <c r="J79" i="3"/>
  <c r="F79" i="3"/>
  <c r="F77" i="3"/>
  <c r="E75" i="3"/>
  <c r="E71" i="3"/>
  <c r="J55" i="3"/>
  <c r="F55" i="3"/>
  <c r="F53" i="3"/>
  <c r="E51" i="3"/>
  <c r="E47" i="3"/>
  <c r="J20" i="3"/>
  <c r="E20" i="3"/>
  <c r="F56" i="3" s="1"/>
  <c r="J19" i="3"/>
  <c r="J14" i="3"/>
  <c r="J53" i="3" s="1"/>
  <c r="E7" i="3"/>
  <c r="BK563" i="2"/>
  <c r="J563" i="2" s="1"/>
  <c r="J78" i="2" s="1"/>
  <c r="P363" i="2"/>
  <c r="J129" i="2"/>
  <c r="AY53" i="1"/>
  <c r="AX53" i="1"/>
  <c r="BI568" i="2"/>
  <c r="BH568" i="2"/>
  <c r="BG568" i="2"/>
  <c r="BF568" i="2"/>
  <c r="BE568" i="2"/>
  <c r="T568" i="2"/>
  <c r="R568" i="2"/>
  <c r="R563" i="2" s="1"/>
  <c r="P568" i="2"/>
  <c r="BK568" i="2"/>
  <c r="J568" i="2"/>
  <c r="BI564" i="2"/>
  <c r="BH564" i="2"/>
  <c r="BG564" i="2"/>
  <c r="BF564" i="2"/>
  <c r="BE564" i="2"/>
  <c r="T564" i="2"/>
  <c r="T563" i="2" s="1"/>
  <c r="R564" i="2"/>
  <c r="P564" i="2"/>
  <c r="P563" i="2" s="1"/>
  <c r="BK564" i="2"/>
  <c r="J564" i="2"/>
  <c r="BI562" i="2"/>
  <c r="BH562" i="2"/>
  <c r="BG562" i="2"/>
  <c r="BE562" i="2"/>
  <c r="T562" i="2"/>
  <c r="R562" i="2"/>
  <c r="P562" i="2"/>
  <c r="BK562" i="2"/>
  <c r="J562" i="2"/>
  <c r="BF562" i="2" s="1"/>
  <c r="BI558" i="2"/>
  <c r="BH558" i="2"/>
  <c r="BG558" i="2"/>
  <c r="BF558" i="2"/>
  <c r="BE558" i="2"/>
  <c r="T558" i="2"/>
  <c r="R558" i="2"/>
  <c r="P558" i="2"/>
  <c r="BK558" i="2"/>
  <c r="J558" i="2"/>
  <c r="BI555" i="2"/>
  <c r="BH555" i="2"/>
  <c r="BG555" i="2"/>
  <c r="BE555" i="2"/>
  <c r="T555" i="2"/>
  <c r="T554" i="2" s="1"/>
  <c r="R555" i="2"/>
  <c r="R554" i="2" s="1"/>
  <c r="P555" i="2"/>
  <c r="P554" i="2" s="1"/>
  <c r="BK555" i="2"/>
  <c r="BK554" i="2" s="1"/>
  <c r="J554" i="2" s="1"/>
  <c r="J77" i="2" s="1"/>
  <c r="J555" i="2"/>
  <c r="BF555" i="2" s="1"/>
  <c r="BI553" i="2"/>
  <c r="BH553" i="2"/>
  <c r="BG553" i="2"/>
  <c r="BE553" i="2"/>
  <c r="T553" i="2"/>
  <c r="R553" i="2"/>
  <c r="P553" i="2"/>
  <c r="BK553" i="2"/>
  <c r="J553" i="2"/>
  <c r="BF553" i="2" s="1"/>
  <c r="BI547" i="2"/>
  <c r="BH547" i="2"/>
  <c r="BG547" i="2"/>
  <c r="BE547" i="2"/>
  <c r="T547" i="2"/>
  <c r="R547" i="2"/>
  <c r="P547" i="2"/>
  <c r="BK547" i="2"/>
  <c r="J547" i="2"/>
  <c r="BF547" i="2" s="1"/>
  <c r="BI544" i="2"/>
  <c r="BH544" i="2"/>
  <c r="BG544" i="2"/>
  <c r="BF544" i="2"/>
  <c r="BE544" i="2"/>
  <c r="T544" i="2"/>
  <c r="R544" i="2"/>
  <c r="P544" i="2"/>
  <c r="BK544" i="2"/>
  <c r="J544" i="2"/>
  <c r="BI541" i="2"/>
  <c r="BH541" i="2"/>
  <c r="BG541" i="2"/>
  <c r="BF541" i="2"/>
  <c r="BE541" i="2"/>
  <c r="T541" i="2"/>
  <c r="R541" i="2"/>
  <c r="P541" i="2"/>
  <c r="BK541" i="2"/>
  <c r="J541" i="2"/>
  <c r="BI536" i="2"/>
  <c r="BH536" i="2"/>
  <c r="BG536" i="2"/>
  <c r="BE536" i="2"/>
  <c r="T536" i="2"/>
  <c r="R536" i="2"/>
  <c r="P536" i="2"/>
  <c r="BK536" i="2"/>
  <c r="J536" i="2"/>
  <c r="BF536" i="2" s="1"/>
  <c r="BI529" i="2"/>
  <c r="BH529" i="2"/>
  <c r="BG529" i="2"/>
  <c r="BE529" i="2"/>
  <c r="T529" i="2"/>
  <c r="R529" i="2"/>
  <c r="P529" i="2"/>
  <c r="P520" i="2" s="1"/>
  <c r="BK529" i="2"/>
  <c r="J529" i="2"/>
  <c r="BF529" i="2" s="1"/>
  <c r="BI522" i="2"/>
  <c r="BH522" i="2"/>
  <c r="BG522" i="2"/>
  <c r="BF522" i="2"/>
  <c r="BE522" i="2"/>
  <c r="T522" i="2"/>
  <c r="R522" i="2"/>
  <c r="P522" i="2"/>
  <c r="BK522" i="2"/>
  <c r="J522" i="2"/>
  <c r="BI521" i="2"/>
  <c r="BH521" i="2"/>
  <c r="BG521" i="2"/>
  <c r="BF521" i="2"/>
  <c r="BE521" i="2"/>
  <c r="T521" i="2"/>
  <c r="T520" i="2" s="1"/>
  <c r="R521" i="2"/>
  <c r="R520" i="2" s="1"/>
  <c r="P521" i="2"/>
  <c r="BK521" i="2"/>
  <c r="BK520" i="2" s="1"/>
  <c r="J520" i="2" s="1"/>
  <c r="J76" i="2" s="1"/>
  <c r="J521" i="2"/>
  <c r="BI519" i="2"/>
  <c r="BH519" i="2"/>
  <c r="BG519" i="2"/>
  <c r="BE519" i="2"/>
  <c r="T519" i="2"/>
  <c r="R519" i="2"/>
  <c r="P519" i="2"/>
  <c r="BK519" i="2"/>
  <c r="J519" i="2"/>
  <c r="BF519" i="2" s="1"/>
  <c r="BI514" i="2"/>
  <c r="BH514" i="2"/>
  <c r="BG514" i="2"/>
  <c r="BF514" i="2"/>
  <c r="BE514" i="2"/>
  <c r="T514" i="2"/>
  <c r="R514" i="2"/>
  <c r="P514" i="2"/>
  <c r="BK514" i="2"/>
  <c r="J514" i="2"/>
  <c r="BI509" i="2"/>
  <c r="BH509" i="2"/>
  <c r="BG509" i="2"/>
  <c r="BE509" i="2"/>
  <c r="T509" i="2"/>
  <c r="R509" i="2"/>
  <c r="P509" i="2"/>
  <c r="BK509" i="2"/>
  <c r="J509" i="2"/>
  <c r="BF509" i="2" s="1"/>
  <c r="BI504" i="2"/>
  <c r="BH504" i="2"/>
  <c r="BG504" i="2"/>
  <c r="BF504" i="2"/>
  <c r="BE504" i="2"/>
  <c r="T504" i="2"/>
  <c r="R504" i="2"/>
  <c r="P504" i="2"/>
  <c r="BK504" i="2"/>
  <c r="J504" i="2"/>
  <c r="BI499" i="2"/>
  <c r="BH499" i="2"/>
  <c r="BG499" i="2"/>
  <c r="BE499" i="2"/>
  <c r="T499" i="2"/>
  <c r="R499" i="2"/>
  <c r="P499" i="2"/>
  <c r="BK499" i="2"/>
  <c r="J499" i="2"/>
  <c r="BF499" i="2" s="1"/>
  <c r="BI494" i="2"/>
  <c r="BH494" i="2"/>
  <c r="BG494" i="2"/>
  <c r="BF494" i="2"/>
  <c r="BE494" i="2"/>
  <c r="T494" i="2"/>
  <c r="R494" i="2"/>
  <c r="P494" i="2"/>
  <c r="BK494" i="2"/>
  <c r="J494" i="2"/>
  <c r="BI489" i="2"/>
  <c r="BH489" i="2"/>
  <c r="BG489" i="2"/>
  <c r="BE489" i="2"/>
  <c r="T489" i="2"/>
  <c r="R489" i="2"/>
  <c r="P489" i="2"/>
  <c r="BK489" i="2"/>
  <c r="J489" i="2"/>
  <c r="BF489" i="2" s="1"/>
  <c r="BI484" i="2"/>
  <c r="BH484" i="2"/>
  <c r="BG484" i="2"/>
  <c r="BF484" i="2"/>
  <c r="BE484" i="2"/>
  <c r="T484" i="2"/>
  <c r="R484" i="2"/>
  <c r="P484" i="2"/>
  <c r="BK484" i="2"/>
  <c r="J484" i="2"/>
  <c r="BI479" i="2"/>
  <c r="BH479" i="2"/>
  <c r="BG479" i="2"/>
  <c r="BE479" i="2"/>
  <c r="T479" i="2"/>
  <c r="R479" i="2"/>
  <c r="P479" i="2"/>
  <c r="BK479" i="2"/>
  <c r="J479" i="2"/>
  <c r="BF479" i="2" s="1"/>
  <c r="BI474" i="2"/>
  <c r="BH474" i="2"/>
  <c r="BG474" i="2"/>
  <c r="BF474" i="2"/>
  <c r="BE474" i="2"/>
  <c r="T474" i="2"/>
  <c r="R474" i="2"/>
  <c r="P474" i="2"/>
  <c r="BK474" i="2"/>
  <c r="J474" i="2"/>
  <c r="BI469" i="2"/>
  <c r="BH469" i="2"/>
  <c r="BG469" i="2"/>
  <c r="BE469" i="2"/>
  <c r="T469" i="2"/>
  <c r="R469" i="2"/>
  <c r="P469" i="2"/>
  <c r="BK469" i="2"/>
  <c r="J469" i="2"/>
  <c r="BF469" i="2" s="1"/>
  <c r="BI444" i="2"/>
  <c r="BH444" i="2"/>
  <c r="BG444" i="2"/>
  <c r="BF444" i="2"/>
  <c r="BE444" i="2"/>
  <c r="T444" i="2"/>
  <c r="T443" i="2" s="1"/>
  <c r="R444" i="2"/>
  <c r="R443" i="2" s="1"/>
  <c r="P444" i="2"/>
  <c r="P443" i="2" s="1"/>
  <c r="BK444" i="2"/>
  <c r="BK443" i="2" s="1"/>
  <c r="J443" i="2" s="1"/>
  <c r="J75" i="2" s="1"/>
  <c r="J444" i="2"/>
  <c r="BI442" i="2"/>
  <c r="BH442" i="2"/>
  <c r="BG442" i="2"/>
  <c r="BE442" i="2"/>
  <c r="T442" i="2"/>
  <c r="R442" i="2"/>
  <c r="P442" i="2"/>
  <c r="BK442" i="2"/>
  <c r="J442" i="2"/>
  <c r="BF442" i="2" s="1"/>
  <c r="BI439" i="2"/>
  <c r="BH439" i="2"/>
  <c r="BG439" i="2"/>
  <c r="BE439" i="2"/>
  <c r="T439" i="2"/>
  <c r="R439" i="2"/>
  <c r="P439" i="2"/>
  <c r="BK439" i="2"/>
  <c r="J439" i="2"/>
  <c r="BF439" i="2" s="1"/>
  <c r="BI436" i="2"/>
  <c r="BH436" i="2"/>
  <c r="BG436" i="2"/>
  <c r="BF436" i="2"/>
  <c r="BE436" i="2"/>
  <c r="T436" i="2"/>
  <c r="R436" i="2"/>
  <c r="P436" i="2"/>
  <c r="BK436" i="2"/>
  <c r="J436" i="2"/>
  <c r="BI433" i="2"/>
  <c r="BH433" i="2"/>
  <c r="BG433" i="2"/>
  <c r="BE433" i="2"/>
  <c r="T433" i="2"/>
  <c r="R433" i="2"/>
  <c r="P433" i="2"/>
  <c r="BK433" i="2"/>
  <c r="J433" i="2"/>
  <c r="BF433" i="2" s="1"/>
  <c r="BI432" i="2"/>
  <c r="BH432" i="2"/>
  <c r="BG432" i="2"/>
  <c r="BE432" i="2"/>
  <c r="T432" i="2"/>
  <c r="R432" i="2"/>
  <c r="P432" i="2"/>
  <c r="BK432" i="2"/>
  <c r="J432" i="2"/>
  <c r="BF432" i="2" s="1"/>
  <c r="BI429" i="2"/>
  <c r="BH429" i="2"/>
  <c r="BG429" i="2"/>
  <c r="BE429" i="2"/>
  <c r="T429" i="2"/>
  <c r="R429" i="2"/>
  <c r="P429" i="2"/>
  <c r="BK429" i="2"/>
  <c r="J429" i="2"/>
  <c r="BF429" i="2" s="1"/>
  <c r="BI426" i="2"/>
  <c r="BH426" i="2"/>
  <c r="BG426" i="2"/>
  <c r="BF426" i="2"/>
  <c r="BE426" i="2"/>
  <c r="T426" i="2"/>
  <c r="R426" i="2"/>
  <c r="P426" i="2"/>
  <c r="BK426" i="2"/>
  <c r="J426" i="2"/>
  <c r="BI423" i="2"/>
  <c r="BH423" i="2"/>
  <c r="BG423" i="2"/>
  <c r="BE423" i="2"/>
  <c r="T423" i="2"/>
  <c r="R423" i="2"/>
  <c r="P423" i="2"/>
  <c r="BK423" i="2"/>
  <c r="J423" i="2"/>
  <c r="BF423" i="2" s="1"/>
  <c r="BI420" i="2"/>
  <c r="BH420" i="2"/>
  <c r="BG420" i="2"/>
  <c r="BE420" i="2"/>
  <c r="T420" i="2"/>
  <c r="R420" i="2"/>
  <c r="P420" i="2"/>
  <c r="BK420" i="2"/>
  <c r="J420" i="2"/>
  <c r="BF420" i="2" s="1"/>
  <c r="BI417" i="2"/>
  <c r="BH417" i="2"/>
  <c r="BG417" i="2"/>
  <c r="BE417" i="2"/>
  <c r="T417" i="2"/>
  <c r="T413" i="2" s="1"/>
  <c r="R417" i="2"/>
  <c r="R413" i="2" s="1"/>
  <c r="P417" i="2"/>
  <c r="BK417" i="2"/>
  <c r="J417" i="2"/>
  <c r="BF417" i="2" s="1"/>
  <c r="BI414" i="2"/>
  <c r="BH414" i="2"/>
  <c r="BG414" i="2"/>
  <c r="BF414" i="2"/>
  <c r="BE414" i="2"/>
  <c r="T414" i="2"/>
  <c r="R414" i="2"/>
  <c r="P414" i="2"/>
  <c r="P413" i="2" s="1"/>
  <c r="BK414" i="2"/>
  <c r="BK413" i="2" s="1"/>
  <c r="J413" i="2" s="1"/>
  <c r="J74" i="2" s="1"/>
  <c r="J414" i="2"/>
  <c r="BI412" i="2"/>
  <c r="BH412" i="2"/>
  <c r="BG412" i="2"/>
  <c r="BE412" i="2"/>
  <c r="T412" i="2"/>
  <c r="R412" i="2"/>
  <c r="P412" i="2"/>
  <c r="BK412" i="2"/>
  <c r="BK408" i="2" s="1"/>
  <c r="J408" i="2" s="1"/>
  <c r="J73" i="2" s="1"/>
  <c r="J412" i="2"/>
  <c r="BF412" i="2" s="1"/>
  <c r="BI409" i="2"/>
  <c r="BH409" i="2"/>
  <c r="BG409" i="2"/>
  <c r="BF409" i="2"/>
  <c r="BE409" i="2"/>
  <c r="T409" i="2"/>
  <c r="T408" i="2" s="1"/>
  <c r="R409" i="2"/>
  <c r="R408" i="2" s="1"/>
  <c r="P409" i="2"/>
  <c r="P408" i="2" s="1"/>
  <c r="BK409" i="2"/>
  <c r="J409" i="2"/>
  <c r="BI407" i="2"/>
  <c r="BH407" i="2"/>
  <c r="BG407" i="2"/>
  <c r="BF407" i="2"/>
  <c r="BE407" i="2"/>
  <c r="T407" i="2"/>
  <c r="T406" i="2" s="1"/>
  <c r="R407" i="2"/>
  <c r="R406" i="2" s="1"/>
  <c r="P407" i="2"/>
  <c r="P406" i="2" s="1"/>
  <c r="BK407" i="2"/>
  <c r="BK406" i="2" s="1"/>
  <c r="J406" i="2" s="1"/>
  <c r="J72" i="2" s="1"/>
  <c r="J407" i="2"/>
  <c r="BI405" i="2"/>
  <c r="BH405" i="2"/>
  <c r="BG405" i="2"/>
  <c r="BE405" i="2"/>
  <c r="T405" i="2"/>
  <c r="R405" i="2"/>
  <c r="P405" i="2"/>
  <c r="BK405" i="2"/>
  <c r="J405" i="2"/>
  <c r="BF405" i="2" s="1"/>
  <c r="BI400" i="2"/>
  <c r="BH400" i="2"/>
  <c r="BG400" i="2"/>
  <c r="BE400" i="2"/>
  <c r="T400" i="2"/>
  <c r="R400" i="2"/>
  <c r="P400" i="2"/>
  <c r="BK400" i="2"/>
  <c r="J400" i="2"/>
  <c r="BF400" i="2" s="1"/>
  <c r="BI395" i="2"/>
  <c r="BH395" i="2"/>
  <c r="BG395" i="2"/>
  <c r="BE395" i="2"/>
  <c r="T395" i="2"/>
  <c r="R395" i="2"/>
  <c r="P395" i="2"/>
  <c r="BK395" i="2"/>
  <c r="J395" i="2"/>
  <c r="BF395" i="2" s="1"/>
  <c r="BI389" i="2"/>
  <c r="BH389" i="2"/>
  <c r="BG389" i="2"/>
  <c r="BF389" i="2"/>
  <c r="BE389" i="2"/>
  <c r="T389" i="2"/>
  <c r="R389" i="2"/>
  <c r="P389" i="2"/>
  <c r="BK389" i="2"/>
  <c r="J389" i="2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3" i="2"/>
  <c r="BH383" i="2"/>
  <c r="BG383" i="2"/>
  <c r="BE383" i="2"/>
  <c r="T383" i="2"/>
  <c r="R383" i="2"/>
  <c r="P383" i="2"/>
  <c r="BK383" i="2"/>
  <c r="J383" i="2"/>
  <c r="BF383" i="2" s="1"/>
  <c r="BI380" i="2"/>
  <c r="BH380" i="2"/>
  <c r="BG380" i="2"/>
  <c r="BF380" i="2"/>
  <c r="BE380" i="2"/>
  <c r="T380" i="2"/>
  <c r="R380" i="2"/>
  <c r="P380" i="2"/>
  <c r="BK380" i="2"/>
  <c r="J380" i="2"/>
  <c r="BI379" i="2"/>
  <c r="BH379" i="2"/>
  <c r="BG379" i="2"/>
  <c r="BE379" i="2"/>
  <c r="T379" i="2"/>
  <c r="R379" i="2"/>
  <c r="P379" i="2"/>
  <c r="BK379" i="2"/>
  <c r="J379" i="2"/>
  <c r="BF379" i="2" s="1"/>
  <c r="BI375" i="2"/>
  <c r="BH375" i="2"/>
  <c r="BG375" i="2"/>
  <c r="BE375" i="2"/>
  <c r="T375" i="2"/>
  <c r="R375" i="2"/>
  <c r="R371" i="2" s="1"/>
  <c r="P375" i="2"/>
  <c r="P371" i="2" s="1"/>
  <c r="BK375" i="2"/>
  <c r="J375" i="2"/>
  <c r="BF375" i="2" s="1"/>
  <c r="BI372" i="2"/>
  <c r="BH372" i="2"/>
  <c r="BG372" i="2"/>
  <c r="BE372" i="2"/>
  <c r="T372" i="2"/>
  <c r="T371" i="2" s="1"/>
  <c r="R372" i="2"/>
  <c r="P372" i="2"/>
  <c r="BK372" i="2"/>
  <c r="BK371" i="2" s="1"/>
  <c r="J371" i="2" s="1"/>
  <c r="J71" i="2" s="1"/>
  <c r="J372" i="2"/>
  <c r="BF372" i="2" s="1"/>
  <c r="BI370" i="2"/>
  <c r="BH370" i="2"/>
  <c r="BG370" i="2"/>
  <c r="BE370" i="2"/>
  <c r="T370" i="2"/>
  <c r="R370" i="2"/>
  <c r="P370" i="2"/>
  <c r="BK370" i="2"/>
  <c r="J370" i="2"/>
  <c r="BF370" i="2" s="1"/>
  <c r="BI367" i="2"/>
  <c r="BH367" i="2"/>
  <c r="BG367" i="2"/>
  <c r="BF367" i="2"/>
  <c r="BE367" i="2"/>
  <c r="T367" i="2"/>
  <c r="T366" i="2" s="1"/>
  <c r="R367" i="2"/>
  <c r="R366" i="2" s="1"/>
  <c r="P367" i="2"/>
  <c r="P366" i="2" s="1"/>
  <c r="BK367" i="2"/>
  <c r="BK366" i="2" s="1"/>
  <c r="J367" i="2"/>
  <c r="BI364" i="2"/>
  <c r="BH364" i="2"/>
  <c r="BG364" i="2"/>
  <c r="BF364" i="2"/>
  <c r="BE364" i="2"/>
  <c r="T364" i="2"/>
  <c r="T363" i="2" s="1"/>
  <c r="R364" i="2"/>
  <c r="R363" i="2" s="1"/>
  <c r="P364" i="2"/>
  <c r="BK364" i="2"/>
  <c r="BK363" i="2" s="1"/>
  <c r="J363" i="2" s="1"/>
  <c r="J68" i="2" s="1"/>
  <c r="J364" i="2"/>
  <c r="BI362" i="2"/>
  <c r="BH362" i="2"/>
  <c r="BG362" i="2"/>
  <c r="BE362" i="2"/>
  <c r="T362" i="2"/>
  <c r="R362" i="2"/>
  <c r="P362" i="2"/>
  <c r="BK362" i="2"/>
  <c r="J362" i="2"/>
  <c r="BF362" i="2" s="1"/>
  <c r="BI359" i="2"/>
  <c r="BH359" i="2"/>
  <c r="BG359" i="2"/>
  <c r="BE359" i="2"/>
  <c r="T359" i="2"/>
  <c r="R359" i="2"/>
  <c r="P359" i="2"/>
  <c r="BK359" i="2"/>
  <c r="J359" i="2"/>
  <c r="BF359" i="2" s="1"/>
  <c r="BI355" i="2"/>
  <c r="BH355" i="2"/>
  <c r="BG355" i="2"/>
  <c r="BE355" i="2"/>
  <c r="T355" i="2"/>
  <c r="T354" i="2" s="1"/>
  <c r="R355" i="2"/>
  <c r="R354" i="2" s="1"/>
  <c r="P355" i="2"/>
  <c r="P354" i="2" s="1"/>
  <c r="BK355" i="2"/>
  <c r="BK354" i="2" s="1"/>
  <c r="J354" i="2" s="1"/>
  <c r="J67" i="2" s="1"/>
  <c r="J355" i="2"/>
  <c r="BF355" i="2" s="1"/>
  <c r="BI353" i="2"/>
  <c r="BH353" i="2"/>
  <c r="BG353" i="2"/>
  <c r="BE353" i="2"/>
  <c r="T353" i="2"/>
  <c r="R353" i="2"/>
  <c r="P353" i="2"/>
  <c r="BK353" i="2"/>
  <c r="J353" i="2"/>
  <c r="BF353" i="2" s="1"/>
  <c r="BI352" i="2"/>
  <c r="BH352" i="2"/>
  <c r="BG352" i="2"/>
  <c r="BE352" i="2"/>
  <c r="T352" i="2"/>
  <c r="R352" i="2"/>
  <c r="P352" i="2"/>
  <c r="BK352" i="2"/>
  <c r="J352" i="2"/>
  <c r="BF352" i="2" s="1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F349" i="2"/>
  <c r="BE349" i="2"/>
  <c r="T349" i="2"/>
  <c r="R349" i="2"/>
  <c r="P349" i="2"/>
  <c r="BK349" i="2"/>
  <c r="J349" i="2"/>
  <c r="BI348" i="2"/>
  <c r="BH348" i="2"/>
  <c r="BG348" i="2"/>
  <c r="BE348" i="2"/>
  <c r="T348" i="2"/>
  <c r="R348" i="2"/>
  <c r="P348" i="2"/>
  <c r="BK348" i="2"/>
  <c r="J348" i="2"/>
  <c r="BF348" i="2" s="1"/>
  <c r="BI345" i="2"/>
  <c r="BH345" i="2"/>
  <c r="BG345" i="2"/>
  <c r="BF345" i="2"/>
  <c r="BE345" i="2"/>
  <c r="T345" i="2"/>
  <c r="T344" i="2" s="1"/>
  <c r="R345" i="2"/>
  <c r="R344" i="2" s="1"/>
  <c r="P345" i="2"/>
  <c r="P344" i="2" s="1"/>
  <c r="BK345" i="2"/>
  <c r="BK344" i="2" s="1"/>
  <c r="J344" i="2" s="1"/>
  <c r="J66" i="2" s="1"/>
  <c r="J345" i="2"/>
  <c r="BI339" i="2"/>
  <c r="BH339" i="2"/>
  <c r="BG339" i="2"/>
  <c r="BE339" i="2"/>
  <c r="T339" i="2"/>
  <c r="R339" i="2"/>
  <c r="P339" i="2"/>
  <c r="BK339" i="2"/>
  <c r="J339" i="2"/>
  <c r="BF339" i="2" s="1"/>
  <c r="BI334" i="2"/>
  <c r="BH334" i="2"/>
  <c r="BG334" i="2"/>
  <c r="BF334" i="2"/>
  <c r="BE334" i="2"/>
  <c r="T334" i="2"/>
  <c r="R334" i="2"/>
  <c r="P334" i="2"/>
  <c r="BK334" i="2"/>
  <c r="J334" i="2"/>
  <c r="BI330" i="2"/>
  <c r="BH330" i="2"/>
  <c r="BG330" i="2"/>
  <c r="BE330" i="2"/>
  <c r="T330" i="2"/>
  <c r="R330" i="2"/>
  <c r="P330" i="2"/>
  <c r="BK330" i="2"/>
  <c r="J330" i="2"/>
  <c r="BF330" i="2" s="1"/>
  <c r="BI324" i="2"/>
  <c r="BH324" i="2"/>
  <c r="BG324" i="2"/>
  <c r="BF324" i="2"/>
  <c r="BE324" i="2"/>
  <c r="T324" i="2"/>
  <c r="R324" i="2"/>
  <c r="P324" i="2"/>
  <c r="BK324" i="2"/>
  <c r="J324" i="2"/>
  <c r="BI317" i="2"/>
  <c r="BH317" i="2"/>
  <c r="BG317" i="2"/>
  <c r="BE317" i="2"/>
  <c r="T317" i="2"/>
  <c r="R317" i="2"/>
  <c r="P317" i="2"/>
  <c r="BK317" i="2"/>
  <c r="J317" i="2"/>
  <c r="BF317" i="2" s="1"/>
  <c r="BI313" i="2"/>
  <c r="BH313" i="2"/>
  <c r="BG313" i="2"/>
  <c r="BF313" i="2"/>
  <c r="BE313" i="2"/>
  <c r="T313" i="2"/>
  <c r="R313" i="2"/>
  <c r="P313" i="2"/>
  <c r="BK313" i="2"/>
  <c r="J313" i="2"/>
  <c r="BI311" i="2"/>
  <c r="BH311" i="2"/>
  <c r="BG311" i="2"/>
  <c r="BE311" i="2"/>
  <c r="T311" i="2"/>
  <c r="R311" i="2"/>
  <c r="P311" i="2"/>
  <c r="BK311" i="2"/>
  <c r="J311" i="2"/>
  <c r="BF311" i="2" s="1"/>
  <c r="BI307" i="2"/>
  <c r="BH307" i="2"/>
  <c r="BG307" i="2"/>
  <c r="BF307" i="2"/>
  <c r="BE307" i="2"/>
  <c r="T307" i="2"/>
  <c r="R307" i="2"/>
  <c r="P307" i="2"/>
  <c r="BK307" i="2"/>
  <c r="J307" i="2"/>
  <c r="BI305" i="2"/>
  <c r="BH305" i="2"/>
  <c r="BG305" i="2"/>
  <c r="BE305" i="2"/>
  <c r="T305" i="2"/>
  <c r="R305" i="2"/>
  <c r="P305" i="2"/>
  <c r="BK305" i="2"/>
  <c r="J305" i="2"/>
  <c r="BF305" i="2" s="1"/>
  <c r="BI296" i="2"/>
  <c r="BH296" i="2"/>
  <c r="BG296" i="2"/>
  <c r="BF296" i="2"/>
  <c r="BE296" i="2"/>
  <c r="T296" i="2"/>
  <c r="R296" i="2"/>
  <c r="P296" i="2"/>
  <c r="BK296" i="2"/>
  <c r="J296" i="2"/>
  <c r="BI289" i="2"/>
  <c r="BH289" i="2"/>
  <c r="BG289" i="2"/>
  <c r="BE289" i="2"/>
  <c r="T289" i="2"/>
  <c r="R289" i="2"/>
  <c r="P289" i="2"/>
  <c r="BK289" i="2"/>
  <c r="J289" i="2"/>
  <c r="BF289" i="2" s="1"/>
  <c r="BI284" i="2"/>
  <c r="BH284" i="2"/>
  <c r="BG284" i="2"/>
  <c r="BF284" i="2"/>
  <c r="BE284" i="2"/>
  <c r="T284" i="2"/>
  <c r="R284" i="2"/>
  <c r="P284" i="2"/>
  <c r="BK284" i="2"/>
  <c r="J284" i="2"/>
  <c r="BI280" i="2"/>
  <c r="BH280" i="2"/>
  <c r="BG280" i="2"/>
  <c r="BE280" i="2"/>
  <c r="T280" i="2"/>
  <c r="R280" i="2"/>
  <c r="P280" i="2"/>
  <c r="BK280" i="2"/>
  <c r="J280" i="2"/>
  <c r="BF280" i="2" s="1"/>
  <c r="BI251" i="2"/>
  <c r="BH251" i="2"/>
  <c r="BG251" i="2"/>
  <c r="BF251" i="2"/>
  <c r="BE251" i="2"/>
  <c r="T251" i="2"/>
  <c r="R251" i="2"/>
  <c r="P251" i="2"/>
  <c r="BK251" i="2"/>
  <c r="J251" i="2"/>
  <c r="BI247" i="2"/>
  <c r="BH247" i="2"/>
  <c r="BG247" i="2"/>
  <c r="BE247" i="2"/>
  <c r="T247" i="2"/>
  <c r="R247" i="2"/>
  <c r="P247" i="2"/>
  <c r="BK247" i="2"/>
  <c r="J247" i="2"/>
  <c r="BF247" i="2" s="1"/>
  <c r="BI238" i="2"/>
  <c r="BH238" i="2"/>
  <c r="BG238" i="2"/>
  <c r="BF238" i="2"/>
  <c r="BE238" i="2"/>
  <c r="T238" i="2"/>
  <c r="R238" i="2"/>
  <c r="P238" i="2"/>
  <c r="BK238" i="2"/>
  <c r="J238" i="2"/>
  <c r="BI231" i="2"/>
  <c r="BH231" i="2"/>
  <c r="BG231" i="2"/>
  <c r="BE231" i="2"/>
  <c r="T231" i="2"/>
  <c r="R231" i="2"/>
  <c r="P231" i="2"/>
  <c r="BK231" i="2"/>
  <c r="J231" i="2"/>
  <c r="BF231" i="2" s="1"/>
  <c r="BI228" i="2"/>
  <c r="BH228" i="2"/>
  <c r="BG228" i="2"/>
  <c r="BF228" i="2"/>
  <c r="BE228" i="2"/>
  <c r="T228" i="2"/>
  <c r="R228" i="2"/>
  <c r="P228" i="2"/>
  <c r="BK228" i="2"/>
  <c r="J228" i="2"/>
  <c r="BI204" i="2"/>
  <c r="BH204" i="2"/>
  <c r="BG204" i="2"/>
  <c r="BE204" i="2"/>
  <c r="T204" i="2"/>
  <c r="R204" i="2"/>
  <c r="P204" i="2"/>
  <c r="BK204" i="2"/>
  <c r="J204" i="2"/>
  <c r="BF204" i="2" s="1"/>
  <c r="BI201" i="2"/>
  <c r="BH201" i="2"/>
  <c r="BG201" i="2"/>
  <c r="BF201" i="2"/>
  <c r="BE201" i="2"/>
  <c r="T201" i="2"/>
  <c r="R201" i="2"/>
  <c r="P201" i="2"/>
  <c r="BK201" i="2"/>
  <c r="J201" i="2"/>
  <c r="BI197" i="2"/>
  <c r="BH197" i="2"/>
  <c r="BG197" i="2"/>
  <c r="BE197" i="2"/>
  <c r="T197" i="2"/>
  <c r="R197" i="2"/>
  <c r="P197" i="2"/>
  <c r="BK197" i="2"/>
  <c r="J197" i="2"/>
  <c r="BF197" i="2" s="1"/>
  <c r="BI194" i="2"/>
  <c r="BH194" i="2"/>
  <c r="BG194" i="2"/>
  <c r="BF194" i="2"/>
  <c r="BE194" i="2"/>
  <c r="T194" i="2"/>
  <c r="R194" i="2"/>
  <c r="P194" i="2"/>
  <c r="BK194" i="2"/>
  <c r="J194" i="2"/>
  <c r="BI189" i="2"/>
  <c r="BH189" i="2"/>
  <c r="BG189" i="2"/>
  <c r="BE189" i="2"/>
  <c r="T189" i="2"/>
  <c r="R189" i="2"/>
  <c r="P189" i="2"/>
  <c r="BK189" i="2"/>
  <c r="J189" i="2"/>
  <c r="BF189" i="2" s="1"/>
  <c r="BI185" i="2"/>
  <c r="BH185" i="2"/>
  <c r="BG185" i="2"/>
  <c r="BF185" i="2"/>
  <c r="BE185" i="2"/>
  <c r="T185" i="2"/>
  <c r="R185" i="2"/>
  <c r="P185" i="2"/>
  <c r="BK185" i="2"/>
  <c r="J185" i="2"/>
  <c r="BI178" i="2"/>
  <c r="BH178" i="2"/>
  <c r="BG178" i="2"/>
  <c r="BE178" i="2"/>
  <c r="T178" i="2"/>
  <c r="R178" i="2"/>
  <c r="P178" i="2"/>
  <c r="BK178" i="2"/>
  <c r="J178" i="2"/>
  <c r="BF178" i="2" s="1"/>
  <c r="BI175" i="2"/>
  <c r="BH175" i="2"/>
  <c r="BG175" i="2"/>
  <c r="BF175" i="2"/>
  <c r="BE175" i="2"/>
  <c r="T175" i="2"/>
  <c r="R175" i="2"/>
  <c r="P175" i="2"/>
  <c r="BK175" i="2"/>
  <c r="J175" i="2"/>
  <c r="BI153" i="2"/>
  <c r="BH153" i="2"/>
  <c r="BG153" i="2"/>
  <c r="BE153" i="2"/>
  <c r="T153" i="2"/>
  <c r="R153" i="2"/>
  <c r="P153" i="2"/>
  <c r="BK153" i="2"/>
  <c r="J153" i="2"/>
  <c r="BF153" i="2" s="1"/>
  <c r="BI150" i="2"/>
  <c r="BH150" i="2"/>
  <c r="BG150" i="2"/>
  <c r="BF150" i="2"/>
  <c r="BE150" i="2"/>
  <c r="T150" i="2"/>
  <c r="R150" i="2"/>
  <c r="P150" i="2"/>
  <c r="BK150" i="2"/>
  <c r="J150" i="2"/>
  <c r="BI148" i="2"/>
  <c r="BH148" i="2"/>
  <c r="BG148" i="2"/>
  <c r="BE148" i="2"/>
  <c r="T148" i="2"/>
  <c r="R148" i="2"/>
  <c r="P148" i="2"/>
  <c r="BK148" i="2"/>
  <c r="J148" i="2"/>
  <c r="BF148" i="2" s="1"/>
  <c r="BI135" i="2"/>
  <c r="BH135" i="2"/>
  <c r="BG135" i="2"/>
  <c r="BF135" i="2"/>
  <c r="BE135" i="2"/>
  <c r="T135" i="2"/>
  <c r="T134" i="2" s="1"/>
  <c r="R135" i="2"/>
  <c r="R134" i="2" s="1"/>
  <c r="P135" i="2"/>
  <c r="P134" i="2" s="1"/>
  <c r="BK135" i="2"/>
  <c r="BK134" i="2" s="1"/>
  <c r="J134" i="2" s="1"/>
  <c r="J65" i="2" s="1"/>
  <c r="J135" i="2"/>
  <c r="BI131" i="2"/>
  <c r="BH131" i="2"/>
  <c r="BG131" i="2"/>
  <c r="BE131" i="2"/>
  <c r="T131" i="2"/>
  <c r="T130" i="2" s="1"/>
  <c r="R131" i="2"/>
  <c r="R130" i="2" s="1"/>
  <c r="P131" i="2"/>
  <c r="P130" i="2" s="1"/>
  <c r="BK131" i="2"/>
  <c r="BK130" i="2" s="1"/>
  <c r="J130" i="2" s="1"/>
  <c r="J64" i="2" s="1"/>
  <c r="J131" i="2"/>
  <c r="BF131" i="2" s="1"/>
  <c r="J63" i="2"/>
  <c r="BI126" i="2"/>
  <c r="BH126" i="2"/>
  <c r="BG126" i="2"/>
  <c r="BF126" i="2"/>
  <c r="BE126" i="2"/>
  <c r="T126" i="2"/>
  <c r="R126" i="2"/>
  <c r="P126" i="2"/>
  <c r="BK126" i="2"/>
  <c r="J126" i="2"/>
  <c r="BI123" i="2"/>
  <c r="BH123" i="2"/>
  <c r="BG123" i="2"/>
  <c r="BE123" i="2"/>
  <c r="T123" i="2"/>
  <c r="R123" i="2"/>
  <c r="P123" i="2"/>
  <c r="BK123" i="2"/>
  <c r="J123" i="2"/>
  <c r="BF123" i="2" s="1"/>
  <c r="BI121" i="2"/>
  <c r="BH121" i="2"/>
  <c r="BG121" i="2"/>
  <c r="BE121" i="2"/>
  <c r="T121" i="2"/>
  <c r="R121" i="2"/>
  <c r="P121" i="2"/>
  <c r="BK121" i="2"/>
  <c r="J121" i="2"/>
  <c r="BF121" i="2" s="1"/>
  <c r="BI115" i="2"/>
  <c r="BH115" i="2"/>
  <c r="BG115" i="2"/>
  <c r="BE115" i="2"/>
  <c r="T115" i="2"/>
  <c r="R115" i="2"/>
  <c r="P115" i="2"/>
  <c r="BK115" i="2"/>
  <c r="J115" i="2"/>
  <c r="BF115" i="2" s="1"/>
  <c r="BI113" i="2"/>
  <c r="BH113" i="2"/>
  <c r="BG113" i="2"/>
  <c r="BF113" i="2"/>
  <c r="BE113" i="2"/>
  <c r="T113" i="2"/>
  <c r="R113" i="2"/>
  <c r="P113" i="2"/>
  <c r="BK113" i="2"/>
  <c r="J113" i="2"/>
  <c r="BI112" i="2"/>
  <c r="BH112" i="2"/>
  <c r="BG112" i="2"/>
  <c r="BE112" i="2"/>
  <c r="T112" i="2"/>
  <c r="R112" i="2"/>
  <c r="P112" i="2"/>
  <c r="BK112" i="2"/>
  <c r="J112" i="2"/>
  <c r="BF112" i="2" s="1"/>
  <c r="BI111" i="2"/>
  <c r="BH111" i="2"/>
  <c r="BG111" i="2"/>
  <c r="BE111" i="2"/>
  <c r="T111" i="2"/>
  <c r="R111" i="2"/>
  <c r="P111" i="2"/>
  <c r="BK111" i="2"/>
  <c r="J111" i="2"/>
  <c r="BF111" i="2" s="1"/>
  <c r="BI108" i="2"/>
  <c r="BH108" i="2"/>
  <c r="BG108" i="2"/>
  <c r="BE108" i="2"/>
  <c r="T108" i="2"/>
  <c r="R108" i="2"/>
  <c r="P108" i="2"/>
  <c r="BK108" i="2"/>
  <c r="J108" i="2"/>
  <c r="BF108" i="2" s="1"/>
  <c r="BI106" i="2"/>
  <c r="BH106" i="2"/>
  <c r="BG106" i="2"/>
  <c r="BF106" i="2"/>
  <c r="BE106" i="2"/>
  <c r="T106" i="2"/>
  <c r="R106" i="2"/>
  <c r="P106" i="2"/>
  <c r="BK106" i="2"/>
  <c r="J106" i="2"/>
  <c r="BI103" i="2"/>
  <c r="F36" i="2" s="1"/>
  <c r="BD53" i="1" s="1"/>
  <c r="BD52" i="1" s="1"/>
  <c r="BD51" i="1" s="1"/>
  <c r="W30" i="1" s="1"/>
  <c r="BH103" i="2"/>
  <c r="F35" i="2" s="1"/>
  <c r="BC53" i="1" s="1"/>
  <c r="BG103" i="2"/>
  <c r="F34" i="2" s="1"/>
  <c r="BB53" i="1" s="1"/>
  <c r="BB52" i="1" s="1"/>
  <c r="BE103" i="2"/>
  <c r="F32" i="2" s="1"/>
  <c r="AZ53" i="1" s="1"/>
  <c r="T103" i="2"/>
  <c r="T102" i="2" s="1"/>
  <c r="R103" i="2"/>
  <c r="R102" i="2" s="1"/>
  <c r="P103" i="2"/>
  <c r="P102" i="2" s="1"/>
  <c r="BK103" i="2"/>
  <c r="BK102" i="2" s="1"/>
  <c r="J103" i="2"/>
  <c r="BF103" i="2" s="1"/>
  <c r="J96" i="2"/>
  <c r="F96" i="2"/>
  <c r="F94" i="2"/>
  <c r="E92" i="2"/>
  <c r="E88" i="2"/>
  <c r="J55" i="2"/>
  <c r="F55" i="2"/>
  <c r="F53" i="2"/>
  <c r="E51" i="2"/>
  <c r="E47" i="2"/>
  <c r="J20" i="2"/>
  <c r="E20" i="2"/>
  <c r="F56" i="2" s="1"/>
  <c r="J19" i="2"/>
  <c r="J14" i="2"/>
  <c r="J53" i="2" s="1"/>
  <c r="E7" i="2"/>
  <c r="AS52" i="1"/>
  <c r="AS51" i="1" s="1"/>
  <c r="L47" i="1"/>
  <c r="AM46" i="1"/>
  <c r="L46" i="1"/>
  <c r="AM44" i="1"/>
  <c r="L44" i="1"/>
  <c r="L42" i="1"/>
  <c r="L41" i="1"/>
  <c r="J102" i="2" l="1"/>
  <c r="J62" i="2" s="1"/>
  <c r="BK101" i="2"/>
  <c r="P101" i="2"/>
  <c r="P365" i="2"/>
  <c r="AT54" i="1"/>
  <c r="J33" i="2"/>
  <c r="AW53" i="1" s="1"/>
  <c r="F33" i="2"/>
  <c r="BA53" i="1" s="1"/>
  <c r="BA52" i="1" s="1"/>
  <c r="R101" i="2"/>
  <c r="T101" i="2"/>
  <c r="R365" i="2"/>
  <c r="J33" i="3"/>
  <c r="AW54" i="1" s="1"/>
  <c r="F31" i="4"/>
  <c r="BA55" i="1" s="1"/>
  <c r="J31" i="4"/>
  <c r="AW55" i="1" s="1"/>
  <c r="AT55" i="1" s="1"/>
  <c r="BK365" i="2"/>
  <c r="J365" i="2" s="1"/>
  <c r="J69" i="2" s="1"/>
  <c r="J366" i="2"/>
  <c r="J70" i="2" s="1"/>
  <c r="T365" i="2"/>
  <c r="BK79" i="4"/>
  <c r="J80" i="4"/>
  <c r="J58" i="4" s="1"/>
  <c r="AX52" i="1"/>
  <c r="BB51" i="1"/>
  <c r="BC52" i="1"/>
  <c r="BK83" i="3"/>
  <c r="J83" i="3" s="1"/>
  <c r="J84" i="3"/>
  <c r="J61" i="3" s="1"/>
  <c r="J32" i="2"/>
  <c r="AV53" i="1" s="1"/>
  <c r="AT53" i="1" s="1"/>
  <c r="F80" i="3"/>
  <c r="J94" i="2"/>
  <c r="F32" i="3"/>
  <c r="AZ54" i="1" s="1"/>
  <c r="AZ52" i="1" s="1"/>
  <c r="F75" i="4"/>
  <c r="F33" i="3"/>
  <c r="BA54" i="1" s="1"/>
  <c r="F30" i="4"/>
  <c r="AZ55" i="1" s="1"/>
  <c r="F97" i="2"/>
  <c r="J77" i="3"/>
  <c r="E68" i="4"/>
  <c r="AV52" i="1" l="1"/>
  <c r="AZ51" i="1"/>
  <c r="J60" i="3"/>
  <c r="J29" i="3"/>
  <c r="AX51" i="1"/>
  <c r="W28" i="1"/>
  <c r="P100" i="2"/>
  <c r="AU53" i="1" s="1"/>
  <c r="AU52" i="1" s="1"/>
  <c r="AU51" i="1" s="1"/>
  <c r="AW52" i="1"/>
  <c r="BA51" i="1"/>
  <c r="AY52" i="1"/>
  <c r="BC51" i="1"/>
  <c r="J79" i="4"/>
  <c r="J57" i="4" s="1"/>
  <c r="BK78" i="4"/>
  <c r="J78" i="4" s="1"/>
  <c r="T100" i="2"/>
  <c r="BK100" i="2"/>
  <c r="J100" i="2" s="1"/>
  <c r="J101" i="2"/>
  <c r="J61" i="2" s="1"/>
  <c r="R100" i="2"/>
  <c r="J60" i="2" l="1"/>
  <c r="J29" i="2"/>
  <c r="AG54" i="1"/>
  <c r="AN54" i="1" s="1"/>
  <c r="J38" i="3"/>
  <c r="W29" i="1"/>
  <c r="AY51" i="1"/>
  <c r="AV51" i="1"/>
  <c r="W26" i="1"/>
  <c r="J56" i="4"/>
  <c r="J27" i="4"/>
  <c r="W27" i="1"/>
  <c r="AW51" i="1"/>
  <c r="AK27" i="1" s="1"/>
  <c r="AT52" i="1"/>
  <c r="J38" i="2" l="1"/>
  <c r="AG53" i="1"/>
  <c r="AK26" i="1"/>
  <c r="AT51" i="1"/>
  <c r="AG55" i="1"/>
  <c r="AN55" i="1" s="1"/>
  <c r="J36" i="4"/>
  <c r="AG52" i="1" l="1"/>
  <c r="AN53" i="1"/>
  <c r="AN52" i="1" l="1"/>
  <c r="AG51" i="1"/>
  <c r="AN51" i="1" l="1"/>
  <c r="AK23" i="1"/>
  <c r="AK32" i="1" s="1"/>
</calcChain>
</file>

<file path=xl/sharedStrings.xml><?xml version="1.0" encoding="utf-8"?>
<sst xmlns="http://schemas.openxmlformats.org/spreadsheetml/2006/main" count="6242" uniqueCount="1041">
  <si>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</si>
  <si>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</si>
  <si>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</si>
  <si>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</si>
  <si>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</si>
  <si>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</si>
  <si>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</si>
  <si>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{faf389a6-aa12-4b53-add9-eb56f2e7f1d3}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</si>
  <si>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</si>
  <si>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</si>
  <si>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</si>
  <si>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</si>
  <si>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</si>
  <si>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</si>
  <si>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</si>
  <si>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</si>
  <si>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10(1a)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</si>
  <si>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</si>
  <si>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</si>
  <si>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SÚ bytového domu - zatepelní fasády a podlah lodžií</t>
  </si>
  <si>
    <t>KSO:</t>
  </si>
  <si>
    <t/>
  </si>
  <si>
    <t>CC-CZ:</t>
  </si>
  <si>
    <t>Místo:</t>
  </si>
  <si>
    <t>Olomouc - Neředín</t>
  </si>
  <si>
    <t>Datum:</t>
  </si>
  <si>
    <t>5. 5. 2017</t>
  </si>
  <si>
    <t>Zadavatel:</t>
  </si>
  <si>
    <t>IČ:</t>
  </si>
  <si>
    <t>Spol. vlas. pro dům, Stiborova 604/16,605/18, OL</t>
  </si>
  <si>
    <t>DIČ:</t>
  </si>
  <si>
    <t>Uchazeč:</t>
  </si>
  <si>
    <t>Vyplň údaj</t>
  </si>
  <si>
    <t>Projektant:</t>
  </si>
  <si>
    <t>Ing. Jiří Zatloukal, Věra Čížková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</si>
  <si>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</si>
  <si>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</si>
  <si>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</si>
  <si>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</si>
  <si>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</si>
  <si>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</si>
  <si>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</si>
  <si>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</si>
  <si>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</si>
  <si>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</si>
  <si>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</si>
  <si>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</si>
  <si>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</si>
  <si>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</si>
  <si>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</si>
  <si>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</si>
  <si>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</si>
  <si>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</si>
  <si>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</si>
  <si>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</si>
  <si>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</si>
  <si>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</si>
  <si>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</si>
  <si>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</si>
  <si>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</si>
  <si>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</si>
  <si>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</si>
  <si>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</si>
  <si>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</si>
  <si>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</si>
  <si>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</si>
  <si>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</si>
  <si>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</si>
  <si>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</si>
  <si>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</si>
  <si>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</si>
  <si>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</si>
  <si>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</si>
  <si>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</si>
  <si>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</si>
  <si>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</si>
  <si>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</si>
  <si>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Způsobilé výdaje</t>
  </si>
  <si>
    <t>STA</t>
  </si>
  <si>
    <t>1</t>
  </si>
  <si>
    <t>{1db3f65f-be02-4ff1-829c-3eebae9d9d1a}</t>
  </si>
  <si>
    <t>/</t>
  </si>
  <si>
    <t>01a</t>
  </si>
  <si>
    <t>Způsobilé výdaje na hlavní aktivity projektu</t>
  </si>
  <si>
    <t>Soupis</t>
  </si>
  <si>
    <t>2</t>
  </si>
  <si>
    <t>{aff0ef37-f06f-4b77-8c1f-4c04e551e847}</t>
  </si>
  <si>
    <t>01b</t>
  </si>
  <si>
    <t>Způsobilé výdaje na vedlejší aktivity projektu</t>
  </si>
  <si>
    <t>{f89ba9fb-6fdc-4137-9bf6-06e4f34f8550}</t>
  </si>
  <si>
    <t>02</t>
  </si>
  <si>
    <t>Nezpůsobilé výdaje</t>
  </si>
  <si>
    <t>{84475dee-5a79-4839-9d5f-ad884d1435e0}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</si>
  <si>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</si>
  <si>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</si>
  <si>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</si>
  <si>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</si>
  <si>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</si>
  <si>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</si>
  <si>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</si>
  <si>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Způsobilé výdaje</t>
  </si>
  <si>
    <t>Soupis:</t>
  </si>
  <si>
    <t>01a - Způsobilé výdaje na hlavní aktivity projektu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</si>
  <si>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</si>
  <si>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</si>
  <si>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</si>
  <si>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</si>
  <si>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</si>
  <si>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</si>
  <si>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</si>
  <si>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</si>
  <si>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63 - Podlahy a podlahové konstrukce</t>
  </si>
  <si>
    <t xml:space="preserve">    62 - Úprava povrchů vnějších</t>
  </si>
  <si>
    <t xml:space="preserve">    9 - Ostatní konstrukce a práce, bourání</t>
  </si>
  <si>
    <t xml:space="preserve">    94 - Lešení a stavební výtahy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</si>
  <si>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</si>
  <si>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</si>
  <si>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</si>
  <si>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</si>
  <si>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749 - Elektromontáže - ostatní práce a konstrukce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</si>
  <si>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</si>
  <si>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</si>
  <si>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</si>
  <si>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</si>
  <si>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</si>
  <si>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</si>
  <si>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</si>
  <si>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</si>
  <si>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</si>
  <si>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</si>
  <si>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</si>
  <si>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</si>
  <si>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</si>
  <si>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</si>
  <si>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</si>
  <si>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</si>
  <si>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</si>
  <si>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</si>
  <si>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</si>
  <si>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</si>
  <si>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</si>
  <si>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</si>
  <si>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</si>
  <si>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</si>
  <si>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</si>
  <si>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132101101</t>
  </si>
  <si>
    <t>Hloubení zapažených i nezapažených rýh šířky do 600 mm s urovnáním dna do předepsaného profilu a spádu v horninách tř. 1 a 2 do 100 m3</t>
  </si>
  <si>
    <t>m3</t>
  </si>
  <si>
    <t>CS ÚRS 2017 01</t>
  </si>
  <si>
    <t>4</t>
  </si>
  <si>
    <t>756305611</t>
  </si>
  <si>
    <t>VV</t>
  </si>
  <si>
    <t>hloubení rýhykolem objektu pro vložení izolantu pod úroveň terénu</t>
  </si>
  <si>
    <t>107,6*0,35*0,6</t>
  </si>
  <si>
    <t>113106121</t>
  </si>
  <si>
    <t>Rozebrání dlažeb a dílců komunikací pro pěší, vozovek a ploch s přemístěním hmot na skládku na vzdálenost do 3 m nebo s naložením na dopravní prostředek komunikací pro pěší s ložem z kameniva nebo živice a s výplní spár z betonových nebo kameninových dlaž</t>
  </si>
  <si>
    <t>m2</t>
  </si>
  <si>
    <t>139021756</t>
  </si>
  <si>
    <t>107,6*0,6</t>
  </si>
  <si>
    <t>3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</si>
  <si>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</si>
  <si>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</si>
  <si>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-15568006</t>
  </si>
  <si>
    <t>PŘEBYTEČNÁ ZEMINA NA SKLÁDKU</t>
  </si>
  <si>
    <t>11,25</t>
  </si>
  <si>
    <t>167101101</t>
  </si>
  <si>
    <t>Nakládání, skládání a překládání neulehlého výkopku nebo sypaniny nakládání, množství do 100 m3, z hornin tř. 1 až 4</t>
  </si>
  <si>
    <t>525666322</t>
  </si>
  <si>
    <t>5</t>
  </si>
  <si>
    <t>171201201</t>
  </si>
  <si>
    <t>Uložení sypaniny na skládky</t>
  </si>
  <si>
    <t>2076372709</t>
  </si>
  <si>
    <t>6</t>
  </si>
  <si>
    <t>171201211</t>
  </si>
  <si>
    <t>Uložení sypaniny poplatek za uložení sypaniny na skládce (skládkovné)</t>
  </si>
  <si>
    <t>t</t>
  </si>
  <si>
    <t>-1380113274</t>
  </si>
  <si>
    <t>11,250*1,6</t>
  </si>
  <si>
    <t>7</t>
  </si>
  <si>
    <t>174101101</t>
  </si>
  <si>
    <t>Zásyp sypaninou z jakékoliv horniny s uložením výkopku ve vrstvách se zhutněním jam, šachet, rýh nebo kolem objektů v těchto vykopávkách</t>
  </si>
  <si>
    <t>117905852</t>
  </si>
  <si>
    <t>zpětný zásyp nakopanou zeminou cca 50%</t>
  </si>
  <si>
    <t>107,6*0,35*0,6*0,5</t>
  </si>
  <si>
    <t>zásyp novou zásypovou sypaninou - tříděný ŠP</t>
  </si>
  <si>
    <t>11,298</t>
  </si>
  <si>
    <t>Součet</t>
  </si>
  <si>
    <t>8</t>
  </si>
  <si>
    <t>M</t>
  </si>
  <si>
    <t>583336500</t>
  </si>
  <si>
    <t>kamenivo těžené hrubé prané frakce 8-16</t>
  </si>
  <si>
    <t>1657248812</t>
  </si>
  <si>
    <t>11,298*1,6</t>
  </si>
  <si>
    <t>9</t>
  </si>
  <si>
    <t>637121112</t>
  </si>
  <si>
    <t>Okapový chodník z kameniva s udusáním a urovnáním povrchu z kačírku tl. 150 mm</t>
  </si>
  <si>
    <t>-174759910</t>
  </si>
  <si>
    <t>okapový chodník kolem domu tl.120mm</t>
  </si>
  <si>
    <t>107,6*0,5</t>
  </si>
  <si>
    <t>10</t>
  </si>
  <si>
    <t>637311122</t>
  </si>
  <si>
    <t>Okapový chodník z obrubníků betonových chodníkových se zalitím spár cementovou maltou do lože z betonu prostého, z obrubníků stojatých</t>
  </si>
  <si>
    <t>m</t>
  </si>
  <si>
    <t>1777686518</t>
  </si>
  <si>
    <t>obrubník okapového chodníku</t>
  </si>
  <si>
    <t>107,6</t>
  </si>
  <si>
    <t>Úpravy povrchů, podlahy a osazování výplní</t>
  </si>
  <si>
    <t>63</t>
  </si>
  <si>
    <t>Podlahy a podlahové konstrukce</t>
  </si>
  <si>
    <t>11</t>
  </si>
  <si>
    <t>631311116</t>
  </si>
  <si>
    <t>Mazanina z betonu prostého bez zvýšených nároků na prostředí tl. přes 50 do 80 mm tř. C 25/30</t>
  </si>
  <si>
    <t>-1809544293</t>
  </si>
  <si>
    <t xml:space="preserve">skladba P1 - </t>
  </si>
  <si>
    <t>2,35*32*0,05</t>
  </si>
  <si>
    <t>62</t>
  </si>
  <si>
    <t>Úprava povrchů vnějších</t>
  </si>
  <si>
    <t>12</t>
  </si>
  <si>
    <t>629991011</t>
  </si>
  <si>
    <t>Zakrytí vnějších ploch před znečištěním včetně pozdějšího odkrytí výplní otvorů a svislých ploch fólií přilepenou lepící páskou</t>
  </si>
  <si>
    <t>CS ÚRS 2016 01</t>
  </si>
  <si>
    <t>-614270573</t>
  </si>
  <si>
    <t>fasády</t>
  </si>
  <si>
    <t>4,95*46</t>
  </si>
  <si>
    <t>3,95*32</t>
  </si>
  <si>
    <t>3,55*32</t>
  </si>
  <si>
    <t>1,98*16</t>
  </si>
  <si>
    <t>4,95*16</t>
  </si>
  <si>
    <t>2,48*16</t>
  </si>
  <si>
    <t>sokl</t>
  </si>
  <si>
    <t>1,3*12</t>
  </si>
  <si>
    <t>1,8*8</t>
  </si>
  <si>
    <t>13</t>
  </si>
  <si>
    <t>6299951_R</t>
  </si>
  <si>
    <t>Očištění vnějších ploch tlakovou vodou omytím</t>
  </si>
  <si>
    <t>-1130132973</t>
  </si>
  <si>
    <t>2080,76+93,84</t>
  </si>
  <si>
    <t>14</t>
  </si>
  <si>
    <t>6221110_R</t>
  </si>
  <si>
    <t>Ubroušení výstupků betonu po odbednění neomítaných vnějších ploch ze spár bednicích desek do roviny povrchu stěn</t>
  </si>
  <si>
    <t>593235312</t>
  </si>
  <si>
    <t>nutná vysprávka (přebroušení, proškrábnutí, otlučení...apod) povrchu obvodových stěn</t>
  </si>
  <si>
    <t>2080,76</t>
  </si>
  <si>
    <t>622131121</t>
  </si>
  <si>
    <t>Podkladní a spojovací vrstva vnějších omítaných ploch penetrace akrylát-silikonová nanášená ručně stěn</t>
  </si>
  <si>
    <t>-980764364</t>
  </si>
  <si>
    <t>43,2+7,1+17,8+6,9+17,3+11,3</t>
  </si>
  <si>
    <t>fasáda štíty</t>
  </si>
  <si>
    <t>270,6+270,6</t>
  </si>
  <si>
    <t>fasáda - východní</t>
  </si>
  <si>
    <t>994,95</t>
  </si>
  <si>
    <t>odpočet otvorů</t>
  </si>
  <si>
    <t>-4,95*46</t>
  </si>
  <si>
    <t>-3,95*32</t>
  </si>
  <si>
    <t>fasáda - západní</t>
  </si>
  <si>
    <t>1005,35</t>
  </si>
  <si>
    <t>-3,55*32</t>
  </si>
  <si>
    <t>-1,98*16</t>
  </si>
  <si>
    <t>-4,95*16</t>
  </si>
  <si>
    <t>-2,48*16</t>
  </si>
  <si>
    <t>stěny lodžií</t>
  </si>
  <si>
    <t>1,15*2,45*32</t>
  </si>
  <si>
    <t>16</t>
  </si>
  <si>
    <t>621131121</t>
  </si>
  <si>
    <t>Podkladní a spojovací vrstva vnějších omítaných ploch penetrace akrylát-silikonová nanášená ručně podhledů</t>
  </si>
  <si>
    <t>-294468126</t>
  </si>
  <si>
    <t>podhledy lodžií</t>
  </si>
  <si>
    <t>1,15*2,55*32</t>
  </si>
  <si>
    <t>17</t>
  </si>
  <si>
    <t>622211011</t>
  </si>
  <si>
    <t>Montáž kontaktního zateplení z polystyrenových desek nebo z kombinovaných desek na vnější stěny, tloušťky desek přes 40 do 80 mm</t>
  </si>
  <si>
    <t>403092078</t>
  </si>
  <si>
    <t>montáž zateplení soklu tl.80mm...skladba OS1</t>
  </si>
  <si>
    <t>montáž KZS nad okny "soklu" dorvnání tloušťky 50mm</t>
  </si>
  <si>
    <t>2,65+5,15+2,65</t>
  </si>
  <si>
    <t>18</t>
  </si>
  <si>
    <t>283760160</t>
  </si>
  <si>
    <t>deska fasádní polystyrénová soklová  1250 x 600 x 80 mm</t>
  </si>
  <si>
    <t>1785355972</t>
  </si>
  <si>
    <t>ztr 2%...skladba OS1...λD = 0,035 W/m.K.</t>
  </si>
  <si>
    <t>103,6</t>
  </si>
  <si>
    <t>103,6*1,02 "Přepočtené koeficientem množství</t>
  </si>
  <si>
    <t>100</t>
  </si>
  <si>
    <t>283759450</t>
  </si>
  <si>
    <t>deska fasádní polystyrénová EPS 100 F 1000 x 500 x 50 mm</t>
  </si>
  <si>
    <t>-2014864334</t>
  </si>
  <si>
    <t>ztr 2%</t>
  </si>
  <si>
    <t>EPS F tl.50/250mm - k dorovnání tloušťky nad okny</t>
  </si>
  <si>
    <t>20,90</t>
  </si>
  <si>
    <t>20,9*1,02 'Přepočtené koeficientem množství</t>
  </si>
  <si>
    <t>101</t>
  </si>
  <si>
    <t>621221011</t>
  </si>
  <si>
    <t>Montáž kontaktního zateplení z desek z minerální vlny s podélnou orientací vláken na vnější podhledy, tloušťky desek přes 40 do 80 mm</t>
  </si>
  <si>
    <t>891597944</t>
  </si>
  <si>
    <t>montáž zateplení podhledu "horních lodžií" tl.50mm</t>
  </si>
  <si>
    <t>(0,45*2,4)*4</t>
  </si>
  <si>
    <t>102</t>
  </si>
  <si>
    <t>63151519_R</t>
  </si>
  <si>
    <t>deska izolační minerální kontaktních fasád podélné vlákno λ-0.036 tl. 50 mm</t>
  </si>
  <si>
    <t>230614820</t>
  </si>
  <si>
    <t>λ-0.036 tl. 50 mm</t>
  </si>
  <si>
    <t>4,32*1,02 'Přepočtené koeficientem množství</t>
  </si>
  <si>
    <t>19</t>
  </si>
  <si>
    <t>622532031</t>
  </si>
  <si>
    <t>Omítka tenkovrstvá silikonová vnějších ploch probarvená, včetně penetrace podkladu hydrofilní, s regulací vlhkosti na povrchu a se zvýšenou ochranou proti mikroorganismům zrnitá, tloušťky 3,0 mm stěn</t>
  </si>
  <si>
    <t>1994240923</t>
  </si>
  <si>
    <t>soklová systémová mozaiková omítka</t>
  </si>
  <si>
    <t>20</t>
  </si>
  <si>
    <t>622221021</t>
  </si>
  <si>
    <t>Montáž kontaktního zateplení z desek z minerální vlny s podélnou orientací vláken na vnější stěny, tloušťky desek přes 80 do 120 mm</t>
  </si>
  <si>
    <t>1932871143</t>
  </si>
  <si>
    <t>montáž KZS tl.120mm...skladba OS2 - kotvení pomocí kotev se zápustnou hlavou "zátky"</t>
  </si>
  <si>
    <t>stěny lodžií -tl. 120mm...skladba OS2 - - kotvení pomocí kotev se zápustnou hlavou "zátky"</t>
  </si>
  <si>
    <t>stěny lodžií tl.80mm...OS4</t>
  </si>
  <si>
    <t>čela lodžií tl.100mm...OS3</t>
  </si>
  <si>
    <t>1,05*32</t>
  </si>
  <si>
    <t>621221021</t>
  </si>
  <si>
    <t>Montáž kontaktního zateplení z desek z minerální vlny s podélnou orientací vláken na vnější podhledy, tloušťky desek přes 80 do 120 mm</t>
  </si>
  <si>
    <t>581535313</t>
  </si>
  <si>
    <t>zateplení podhledů lodžií tl.100mm...skladba OS3</t>
  </si>
  <si>
    <t>3,25*32</t>
  </si>
  <si>
    <t>22</t>
  </si>
  <si>
    <t>6315155_R</t>
  </si>
  <si>
    <t>deska izolační sendvičová 1000 x 500 tl. 120 mm</t>
  </si>
  <si>
    <t>-1527319925</t>
  </si>
  <si>
    <t>TEPELNÁ IZOLACE O CELKOVÉ TLOUŠŤCE 120MM, SESTÁVAJÍCÍ ZE SLEPENÉ KOMBINACE</t>
  </si>
  <si>
    <t xml:space="preserve">ŠEDÉHO "GRAFITOVÉHO" POLYSTYRÉNU O SÍLE 90 MM S HODNOTOU λD = 0,032 W/m.K </t>
  </si>
  <si>
    <t xml:space="preserve">A MINERÁLNÍ IZOLACE O SÍLE 30 MM S HODNOTOU λD = 0,036 W/m.K. </t>
  </si>
  <si>
    <t>1887-(1,05*32)</t>
  </si>
  <si>
    <t>1853,4*1,02 "Přepočtené koeficientem množství</t>
  </si>
  <si>
    <t>23</t>
  </si>
  <si>
    <t>631515500</t>
  </si>
  <si>
    <t>deska izolační minerální základní λ-0.036 1000 x 500 tl. 100 mm</t>
  </si>
  <si>
    <t>-1541412497</t>
  </si>
  <si>
    <t xml:space="preserve">MINERÁLNÍ IZOLACE O SÍLE 100 MM S HODNOTOU λD = 0,036 W/m.K. </t>
  </si>
  <si>
    <t>čela lodžií tl. 100mm...skladba OS3</t>
  </si>
  <si>
    <t>podhled lodžie....skladba OS3</t>
  </si>
  <si>
    <t>137,6*1,02 'Přepočtené koeficientem množství</t>
  </si>
  <si>
    <t>24</t>
  </si>
  <si>
    <t>6315152_R</t>
  </si>
  <si>
    <t>deska izolační minerální kontaktních fasád podélné vlákno λ-0.036 tl. 80 mm</t>
  </si>
  <si>
    <t>-1959253244</t>
  </si>
  <si>
    <t>stěny lodží tl. 80mm...skladba OS4</t>
  </si>
  <si>
    <t xml:space="preserve">MINERÁLNÍ FASÁDNÍ IZOLACE O SÍLE 80 MM S HODNOTOU λD = 0,036 W/m.K. </t>
  </si>
  <si>
    <t>25</t>
  </si>
  <si>
    <t>-1040804771</t>
  </si>
  <si>
    <t>TENKOVRSTVÁ SILIKONOVÁ OMÍTKA PROBARVENÁ VE HMOTĚ</t>
  </si>
  <si>
    <t>S PŘÍPRAVKEM PRO ZABRÁNĚNÍ A ZPOMALENÍ NÁSTUPU BIOTICKÉHO NAPADENÍ</t>
  </si>
  <si>
    <t>montáž KZS tl.120mm</t>
  </si>
  <si>
    <t>Mezisoučet</t>
  </si>
  <si>
    <t>ostění, nadpraží</t>
  </si>
  <si>
    <t>6,5*192*0,15</t>
  </si>
  <si>
    <t>výtahové šachty</t>
  </si>
  <si>
    <t>2,65*18*2</t>
  </si>
  <si>
    <t>26</t>
  </si>
  <si>
    <t>622222001</t>
  </si>
  <si>
    <t>Montáž kontaktního zateplení vnějšího ostění, nadpraží nebo parapetu z desek z minerální vlny s podélnou nebo kolmou orientací vláken hloubky špalet do 200 mm, tloušťky desek do 40 mm</t>
  </si>
  <si>
    <t>1711058473</t>
  </si>
  <si>
    <t>zatepelní ostění a nadpraží</t>
  </si>
  <si>
    <t>6,5*192</t>
  </si>
  <si>
    <t>27</t>
  </si>
  <si>
    <t>631514810</t>
  </si>
  <si>
    <t>deska izolační minerální  λ-0.036 tl. 30 mm</t>
  </si>
  <si>
    <t>-302051720</t>
  </si>
  <si>
    <t>minerální tepelná izolace - λ-0.036 tl. 30 mm</t>
  </si>
  <si>
    <t>ztr 2% - přepočet koeficientem množství 1,02</t>
  </si>
  <si>
    <t>(6,5*192)*0,15</t>
  </si>
  <si>
    <t>187,2*1,02 'Přepočtené koeficientem množství</t>
  </si>
  <si>
    <t>103</t>
  </si>
  <si>
    <t>622212001</t>
  </si>
  <si>
    <t>Montáž kontaktního zateplení vnějšího ostění, nadpraží nebo parapetu z polystyrenových desek hloubky špalet do 200 mm, tloušťky desek do 40 mm</t>
  </si>
  <si>
    <t>-167920929</t>
  </si>
  <si>
    <t>montáž zatepelní parapetu a ostění (1.PP) ze soklového PS - sklepní okna</t>
  </si>
  <si>
    <t>8*3</t>
  </si>
  <si>
    <t>2,15*8</t>
  </si>
  <si>
    <t>1,5*4</t>
  </si>
  <si>
    <t>0,6*40</t>
  </si>
  <si>
    <t>104</t>
  </si>
  <si>
    <t>283760110</t>
  </si>
  <si>
    <t>deska fasádní polystyrénová soklová  1250 x 600 x 30 mm</t>
  </si>
  <si>
    <t>-163116621</t>
  </si>
  <si>
    <t>λ-0.035 tl. 30 mm.... ztr. 2%</t>
  </si>
  <si>
    <t>Soklový polystyren dle PD - sklepní okna</t>
  </si>
  <si>
    <t>(8*3)*0,1</t>
  </si>
  <si>
    <t>(2,15*8)*0,1</t>
  </si>
  <si>
    <t>(1,5*4)*0,1</t>
  </si>
  <si>
    <t>0,6*40*0,1</t>
  </si>
  <si>
    <t>7,12*1,02 'Přepočtené koeficientem množství</t>
  </si>
  <si>
    <t>28</t>
  </si>
  <si>
    <t>622252001</t>
  </si>
  <si>
    <t>Montáž lišt kontaktního zateplení zakládacích soklových připevněných hmoždinkami</t>
  </si>
  <si>
    <t>188044224</t>
  </si>
  <si>
    <t>108,6</t>
  </si>
  <si>
    <t>29</t>
  </si>
  <si>
    <t>590514200</t>
  </si>
  <si>
    <t>lišta zakládací pro telpelně izolační desky do roviny 123 mm tl 1,0 mm</t>
  </si>
  <si>
    <t>2064354152</t>
  </si>
  <si>
    <t>ztr 5%</t>
  </si>
  <si>
    <t>108,6*1,05 "Přepočtené koeficientem množství</t>
  </si>
  <si>
    <t>30</t>
  </si>
  <si>
    <t>622143004</t>
  </si>
  <si>
    <t xml:space="preserve">Montáž omítkových profilů plastových nebo pozinkovaných, upevněných vtlačením do podkladní vrstvy nebo přibitím začišťovacích samolepících </t>
  </si>
  <si>
    <t>2115295329</t>
  </si>
  <si>
    <t>6,8*192</t>
  </si>
  <si>
    <t>31</t>
  </si>
  <si>
    <t>590514760</t>
  </si>
  <si>
    <t>profil okenní začišťovací se sklovláknitou armovací tkaninou 9 mm/2,4 m</t>
  </si>
  <si>
    <t>1946112082</t>
  </si>
  <si>
    <t>1305,6</t>
  </si>
  <si>
    <t>1305,6*1,05 "Přepočtené koeficientem množství</t>
  </si>
  <si>
    <t>32</t>
  </si>
  <si>
    <t>622252002</t>
  </si>
  <si>
    <t>Montáž lišt kontaktního zateplení ostatních stěnových, dilatačních apod. lepených do tmelu</t>
  </si>
  <si>
    <t>365733305</t>
  </si>
  <si>
    <t>montáž ostatních lišt zateplení rohových, dilatačních, omítkových, lišt přechodových (přechod z omítky na keramický soklík)</t>
  </si>
  <si>
    <t>23,56*4</t>
  </si>
  <si>
    <t>2,6*2*8*4</t>
  </si>
  <si>
    <t>24,5*4</t>
  </si>
  <si>
    <t>4,7*32</t>
  </si>
  <si>
    <t>33</t>
  </si>
  <si>
    <t>590514860</t>
  </si>
  <si>
    <t>lišta rohová PVC 10/15 cm s tkaninou 2,5 m</t>
  </si>
  <si>
    <t>-1172027605</t>
  </si>
  <si>
    <t>260,64*1,05 "Přepočtené koeficientem množství</t>
  </si>
  <si>
    <t>34</t>
  </si>
  <si>
    <t>590515000</t>
  </si>
  <si>
    <t>profil dilatační stěnový , dl. 2,5 m</t>
  </si>
  <si>
    <t>-475824939</t>
  </si>
  <si>
    <t>ztr5%</t>
  </si>
  <si>
    <t>98*1,05 "Přepočtené koeficientem množství</t>
  </si>
  <si>
    <t>98</t>
  </si>
  <si>
    <t>5905150_R</t>
  </si>
  <si>
    <t>profil přechodový stěnový , dl. 2,0 m</t>
  </si>
  <si>
    <t>-2037591199</t>
  </si>
  <si>
    <t>přechodový profil stěnový - omítka/keramický soklík</t>
  </si>
  <si>
    <t>150,4*1,05 "Přepočtené koeficientem množství</t>
  </si>
  <si>
    <t>35</t>
  </si>
  <si>
    <t>3462721_R</t>
  </si>
  <si>
    <t>Přizdívky izolační a ochranné z pórobetonových tvárnic o objemové hmotnosti 500 kg/m3, na tenké maltové lože tloušťky přizdívky 150 mm</t>
  </si>
  <si>
    <t>733222981</t>
  </si>
  <si>
    <t>přizdívka u zvonků</t>
  </si>
  <si>
    <t>1,125*2,1*2</t>
  </si>
  <si>
    <t>0,8*0,9*2</t>
  </si>
  <si>
    <t>Ostatní konstrukce a práce, bourání</t>
  </si>
  <si>
    <t>36</t>
  </si>
  <si>
    <t>965081611</t>
  </si>
  <si>
    <t>Odsekání soklíků včetně otlučení podkladní omítky až na zdivo rovných</t>
  </si>
  <si>
    <t>134838110</t>
  </si>
  <si>
    <t>soklík na lodžiích</t>
  </si>
  <si>
    <t>0,9*32</t>
  </si>
  <si>
    <t>37</t>
  </si>
  <si>
    <t>997002511</t>
  </si>
  <si>
    <t>Vodorovné přemístění suti a vybouraných hmot bez naložení, se složením a hrubým urovnáním na vzdálenost do 1 km</t>
  </si>
  <si>
    <t>1825792817</t>
  </si>
  <si>
    <t>38</t>
  </si>
  <si>
    <t>997321211</t>
  </si>
  <si>
    <t>Svislá doprava suti a vybouraných hmot s naložením do dopravního zařízení a s vyprázdněním dopravního zařízení na hromadu nebo do dopravního prostředku na výšku do 4 m</t>
  </si>
  <si>
    <t>2125147376</t>
  </si>
  <si>
    <t>39</t>
  </si>
  <si>
    <t>997002519</t>
  </si>
  <si>
    <t>Vodorovné přemístění suti a vybouraných hmot bez naložení, se složením a hrubým urovnáním Příplatek k ceně za každý další i započatý 1 km přes 1 km</t>
  </si>
  <si>
    <t>-1110135301</t>
  </si>
  <si>
    <t>18,867*10 "Přepočtené koeficientem množství</t>
  </si>
  <si>
    <t>40</t>
  </si>
  <si>
    <t>997002611</t>
  </si>
  <si>
    <t>Nakládání suti a vybouraných hmot na dopravní prostředek pro vodorovné přemístění</t>
  </si>
  <si>
    <t>-1531976</t>
  </si>
  <si>
    <t>41</t>
  </si>
  <si>
    <t>997013831</t>
  </si>
  <si>
    <t>Poplatek za uložení stavebního odpadu na skládce (skládkovné) směsného</t>
  </si>
  <si>
    <t>1227428574</t>
  </si>
  <si>
    <t>94</t>
  </si>
  <si>
    <t>Lešení a stavební výtahy</t>
  </si>
  <si>
    <t>42</t>
  </si>
  <si>
    <t>941111132</t>
  </si>
  <si>
    <t>Montáž lešení řadového trubkového lehkého pracovního s podlahami s provozním zatížením tř. 3 do 200 kg/m2 šířky tř. W12 přes 1,2 do 1,5 m, výšky přes 10 do 25 m</t>
  </si>
  <si>
    <t>1823253151</t>
  </si>
  <si>
    <t>42,7*(24,5-1,8)*2</t>
  </si>
  <si>
    <t>11,5*(24,5-1,8)*2</t>
  </si>
  <si>
    <t>43</t>
  </si>
  <si>
    <t>941111232</t>
  </si>
  <si>
    <t>Montáž lešení řadového trubkového lehkého pracovního s podlahami s provozním zatížením tř. 3 do 200 kg/m2 Příplatek za první a každý další den použití lešení k ceně -1132</t>
  </si>
  <si>
    <t>2103680078</t>
  </si>
  <si>
    <t>cca 30-40dnů</t>
  </si>
  <si>
    <t>2460,68*30</t>
  </si>
  <si>
    <t>44</t>
  </si>
  <si>
    <t>941111832</t>
  </si>
  <si>
    <t>Demontáž lešení řadového trubkového lehkého pracovního s podlahami s provozním zatížením tř. 3 do 200 kg/m2 šířky tř. W12 přes 1,2 do 1,5 m, výšky přes 10 do 25 m</t>
  </si>
  <si>
    <t>-1587870286</t>
  </si>
  <si>
    <t>998</t>
  </si>
  <si>
    <t>Přesun hmot</t>
  </si>
  <si>
    <t>45</t>
  </si>
  <si>
    <t>998014022</t>
  </si>
  <si>
    <t xml:space="preserve">Přesun hmot pro budovy a haly občanské výstavby, bydlení, výrobu a služby s nosnou svislou konstrukcí montovanou z dílců betonových plošných nebo tyčových s jakýmkoliv obvodovým pláštěm kromě vyzdívaného, i bez pláště vodorovná dopravní vzdálenost do 100 </t>
  </si>
  <si>
    <t>-110096801</t>
  </si>
  <si>
    <t>PSV</t>
  </si>
  <si>
    <t>Práce a dodávky PSV</t>
  </si>
  <si>
    <t>711</t>
  </si>
  <si>
    <t>Izolace proti vodě, vlhkosti a plynům</t>
  </si>
  <si>
    <t>46</t>
  </si>
  <si>
    <t>7111131_R</t>
  </si>
  <si>
    <t xml:space="preserve">Izolace proti zemní vlhkosti na vodorovné a svislé ploše za studena těsnicí hmotou </t>
  </si>
  <si>
    <t>1571968527</t>
  </si>
  <si>
    <t>stěrková hydroizolace systémová , vč.bandážovacích prvků a vytažení do soklu cca 200mm</t>
  </si>
  <si>
    <t>1,6*3,1*32</t>
  </si>
  <si>
    <t>47</t>
  </si>
  <si>
    <t>998711103</t>
  </si>
  <si>
    <t>Přesun hmot pro izolace proti vodě, vlhkosti a plynům stanovený z hmotnosti přesunovaného materiálu vodorovná dopravní vzdálenost do 50 m v objektech výšky přes 12 do 60 m</t>
  </si>
  <si>
    <t>-536037704</t>
  </si>
  <si>
    <t>713</t>
  </si>
  <si>
    <t>Izolace tepelné</t>
  </si>
  <si>
    <t>48</t>
  </si>
  <si>
    <t>713111111</t>
  </si>
  <si>
    <t>Montáž tepelné izolace stropů rohožemi, pásy, dílci, deskami, bloky (izolační materiál ve specifikaci) vrchem bez překrytí lepenkou kladenými volně</t>
  </si>
  <si>
    <t>-1172423906</t>
  </si>
  <si>
    <t>skladba P1</t>
  </si>
  <si>
    <t>49</t>
  </si>
  <si>
    <t>283763700</t>
  </si>
  <si>
    <t>deska z polystyrénu XPS, hrana rovná, polo či pero drážka a hladký povrch 1250 x 600 x 60 mm</t>
  </si>
  <si>
    <t>-849147884</t>
  </si>
  <si>
    <t>104,0</t>
  </si>
  <si>
    <t>104*1,02 "Přepočtené koeficientem množství</t>
  </si>
  <si>
    <t>50</t>
  </si>
  <si>
    <t>632481213</t>
  </si>
  <si>
    <t>Separační vrstva k oddělení podlahových vrstev z polyetylénové fólie</t>
  </si>
  <si>
    <t>-1822584024</t>
  </si>
  <si>
    <t>51</t>
  </si>
  <si>
    <t>713131145</t>
  </si>
  <si>
    <t>Montáž tepelné izolace stěn rohožemi, pásy, deskami, dílci, bloky (izolační materiál ve specifikaci) lepením bodově</t>
  </si>
  <si>
    <t>366329190</t>
  </si>
  <si>
    <t>zateplení stěn pod terénem cca 300mm</t>
  </si>
  <si>
    <t>108,6*0,3</t>
  </si>
  <si>
    <t>52</t>
  </si>
  <si>
    <t>-1897227238</t>
  </si>
  <si>
    <t>ztr 2%.....λD = 0,035 W/m.K.</t>
  </si>
  <si>
    <t>32,58</t>
  </si>
  <si>
    <t>32,58*1,02 "Přepočtené koeficientem množství</t>
  </si>
  <si>
    <t>53</t>
  </si>
  <si>
    <t>7111616_R</t>
  </si>
  <si>
    <t>Izolace nopovými foliemi na ploše svislé i vodorovné drenážní a ochranný systém pro spodní stavbu s filtrační textilií, zatížitelnost 90 kN/m2</t>
  </si>
  <si>
    <t>368580146</t>
  </si>
  <si>
    <t>54</t>
  </si>
  <si>
    <t>7111615_R</t>
  </si>
  <si>
    <t>Izolace nopovými foliemi ukončení izolace zakončovací profil</t>
  </si>
  <si>
    <t>-1429336672</t>
  </si>
  <si>
    <t>55</t>
  </si>
  <si>
    <t>713141135</t>
  </si>
  <si>
    <t>Montáž tepelné izolace střech plochých rohožemi, pásy, deskami, dílci, bloky (izolační materiál ve specifikaci) přilepenými za studena bodově, jednovrstvá</t>
  </si>
  <si>
    <t>1999231169</t>
  </si>
  <si>
    <t>zatepelní atik - zhora TI tl.50mm</t>
  </si>
  <si>
    <t>110*0,4</t>
  </si>
  <si>
    <t xml:space="preserve">zateplení TI tl. 30mm, parapetů oken pod klempířským oplechováním </t>
  </si>
  <si>
    <t>390*0,2</t>
  </si>
  <si>
    <t>56</t>
  </si>
  <si>
    <t>6315153_R</t>
  </si>
  <si>
    <t>2051399682</t>
  </si>
  <si>
    <t>44*1,02 "Přepočtené koeficientem množství</t>
  </si>
  <si>
    <t>57</t>
  </si>
  <si>
    <t>6315151_R</t>
  </si>
  <si>
    <t>deska izolační minerální kontaktních fasád podélné vlákno λ-0.036 tl. 30 mm</t>
  </si>
  <si>
    <t>-1446625012</t>
  </si>
  <si>
    <t>izolační deska minerální -λ-0.036 tl. 30 mm</t>
  </si>
  <si>
    <t>78*1,02 "Přepočtené koeficientem množství</t>
  </si>
  <si>
    <t>58</t>
  </si>
  <si>
    <t>998713104</t>
  </si>
  <si>
    <t>Přesun hmot pro izolace tepelné stanovený z hmotnosti přesunovaného materiálu vodorovná dopravní vzdálenost do 50 m v objektech výšky přes 24 m do 36 m</t>
  </si>
  <si>
    <t>979814496</t>
  </si>
  <si>
    <t>749</t>
  </si>
  <si>
    <t>Elektromontáže - ostatní práce a konstrukce</t>
  </si>
  <si>
    <t>59</t>
  </si>
  <si>
    <t>7341903_R</t>
  </si>
  <si>
    <t>Kompletní úprava bleskosvodné soustavy - demontáž, úprava, montáž, revize</t>
  </si>
  <si>
    <t>soubor</t>
  </si>
  <si>
    <t>-988623726</t>
  </si>
  <si>
    <t>762</t>
  </si>
  <si>
    <t>Konstrukce tesařské</t>
  </si>
  <si>
    <t>60</t>
  </si>
  <si>
    <t>762341033</t>
  </si>
  <si>
    <t>Bednění a laťování bednění střech rovných sklonu do 60 st. s vyřezáním otvorů z dřevoštěpkových desek šroubovaných na rošt 15 mm na sraz, tloušťky desky</t>
  </si>
  <si>
    <t>-294121203</t>
  </si>
  <si>
    <t>podkladní deska pro zatepelní atik</t>
  </si>
  <si>
    <t>61</t>
  </si>
  <si>
    <t>998762104</t>
  </si>
  <si>
    <t>Přesun hmot pro konstrukce tesařské stanovený z hmotnosti přesunovaného materiálu vodorovná dopravní vzdálenost do 50 m v objektech výšky přes 24 do 36 m</t>
  </si>
  <si>
    <t>-355020494</t>
  </si>
  <si>
    <t>764</t>
  </si>
  <si>
    <t>Konstrukce klempířské</t>
  </si>
  <si>
    <t>764001821</t>
  </si>
  <si>
    <t>Demontáž klempířských konstrukcí krytiny ze svitků nebo tabulí do suti</t>
  </si>
  <si>
    <t>1870750198</t>
  </si>
  <si>
    <t>demontáž oplechování stříšek</t>
  </si>
  <si>
    <t>4,2*1,4*2</t>
  </si>
  <si>
    <t>764002841</t>
  </si>
  <si>
    <t>Demontáž klempířských konstrukcí oplechování horních ploch zdí a nadezdívek do suti</t>
  </si>
  <si>
    <t>-419203848</t>
  </si>
  <si>
    <t>demontáž stávajícího oplechování atik</t>
  </si>
  <si>
    <t>110</t>
  </si>
  <si>
    <t>64</t>
  </si>
  <si>
    <t>764002851</t>
  </si>
  <si>
    <t>Demontáž klempířských konstrukcí oplechování parapetů do suti</t>
  </si>
  <si>
    <t>2147089402</t>
  </si>
  <si>
    <t>demontáž stávajících vnějších parapetů</t>
  </si>
  <si>
    <t>390</t>
  </si>
  <si>
    <t>65</t>
  </si>
  <si>
    <t>764111641</t>
  </si>
  <si>
    <t>Krytina ze svitků nebo z taškových tabulí z pozinkovaného plechu s povrchovou úpravou s úpravou u okapů, prostupů a výčnělků střechy rovné drážkováním ze svitků rš 670 mm, sklon střechy do 30 st.</t>
  </si>
  <si>
    <t>750835063</t>
  </si>
  <si>
    <t>prvek KL/4 - oplechování stříšek nad hlavním vstupem</t>
  </si>
  <si>
    <t>66</t>
  </si>
  <si>
    <t>764212664</t>
  </si>
  <si>
    <t>Oplechování střešních prvků z pozinkovaného plechu s povrchovou úpravou okapu okapovým plechem střechy rovné rš 330 mm</t>
  </si>
  <si>
    <t>-380933919</t>
  </si>
  <si>
    <t>prvek KL/2 - r.š.300mm</t>
  </si>
  <si>
    <t>87</t>
  </si>
  <si>
    <t>67</t>
  </si>
  <si>
    <t>764214607</t>
  </si>
  <si>
    <t>Oplechování horních ploch zdí a nadezdívek (atik) z pozinkovaného plechu s povrchovou úpravou mechanicky kotvené rš 670 mm</t>
  </si>
  <si>
    <t>565565488</t>
  </si>
  <si>
    <t>prvek KL/3 - r.š.650mm</t>
  </si>
  <si>
    <t>68</t>
  </si>
  <si>
    <t>764215646</t>
  </si>
  <si>
    <t>Oplechování horních ploch zdí a nadezdívek (atik) z pozinkovaného plechu s povrchovou úpravou Příplatek k cenám za zvýšenou pracnost při provedení rohu nebo koutu přes rš 400 mm</t>
  </si>
  <si>
    <t>kus</t>
  </si>
  <si>
    <t>1801380082</t>
  </si>
  <si>
    <t>69</t>
  </si>
  <si>
    <t>764216605</t>
  </si>
  <si>
    <t>Oplechování parapetů z pozinkovaného plechu s povrchovou úpravou rovných mechanicky kotvené, bez rohů rš 400 mm</t>
  </si>
  <si>
    <t>-964300839</t>
  </si>
  <si>
    <t>prvek KL/1 - r.š.350mm</t>
  </si>
  <si>
    <t>70</t>
  </si>
  <si>
    <t>764511602</t>
  </si>
  <si>
    <t>Žlab podokapní z pozinkovaného plechu s povrchovou úpravou včetně háků a čel půlkruhový rš 330 mm</t>
  </si>
  <si>
    <t>1423149565</t>
  </si>
  <si>
    <t>součást prvku KL/4 - podokapní žlab</t>
  </si>
  <si>
    <t>4,2*2</t>
  </si>
  <si>
    <t>71</t>
  </si>
  <si>
    <t>764518621</t>
  </si>
  <si>
    <t>Svod z pozinkovaného plechu s upraveným povrchem včetně objímek, kolen a odskoků kruhový, průměru 87 mm</t>
  </si>
  <si>
    <t>-637334480</t>
  </si>
  <si>
    <t>součást prvku KL/4 - dešťový svod DN 80mm s kolenem</t>
  </si>
  <si>
    <t>2,2*2</t>
  </si>
  <si>
    <t>72</t>
  </si>
  <si>
    <t>998764104</t>
  </si>
  <si>
    <t>Přesun hmot pro konstrukce klempířské stanovený z hmotnosti přesunovaného materiálu vodorovná dopravní vzdálenost do 50 m v objektech výšky přes 24 do 36 m</t>
  </si>
  <si>
    <t>-1836164823</t>
  </si>
  <si>
    <t>766</t>
  </si>
  <si>
    <t>Konstrukce truhlářské</t>
  </si>
  <si>
    <t>73</t>
  </si>
  <si>
    <t>766622136</t>
  </si>
  <si>
    <t>Montáž oken plastových včetně montáže rámu na polyuretanovou pěnu plochy přes 1 m2 otevíravých nebo sklápěcích do celostěnových panelů nebo ocelových rámů, výšky přes 1,5 do 2,5 m</t>
  </si>
  <si>
    <t>-703839276</t>
  </si>
  <si>
    <t>montáž palstových oken dle výpisu PSV, montáž vč. mont. podkladních profilů a dalšího příslušenství (např. připojovací spára, těsnící prvky apod.)</t>
  </si>
  <si>
    <t>Pl/1</t>
  </si>
  <si>
    <t>2,99*1,59*5</t>
  </si>
  <si>
    <t>pl/2</t>
  </si>
  <si>
    <t>2,39*1,59*2</t>
  </si>
  <si>
    <t>pl/3</t>
  </si>
  <si>
    <t>2,14*1,59*2</t>
  </si>
  <si>
    <t>pl/4</t>
  </si>
  <si>
    <t>0,9*2,19*2</t>
  </si>
  <si>
    <t>1,2*1,56*2</t>
  </si>
  <si>
    <t>pl/5</t>
  </si>
  <si>
    <t>1,49*1,59*3</t>
  </si>
  <si>
    <t>pl/6</t>
  </si>
  <si>
    <t>1,19*1,59*3</t>
  </si>
  <si>
    <t>pl/7</t>
  </si>
  <si>
    <t>1,2*1,56*1</t>
  </si>
  <si>
    <t>0,9*2,19*1</t>
  </si>
  <si>
    <t>pl/8</t>
  </si>
  <si>
    <t>2,14*1,59*1</t>
  </si>
  <si>
    <t>pl/9</t>
  </si>
  <si>
    <t>2,99*1,59*2</t>
  </si>
  <si>
    <t>pl/10</t>
  </si>
  <si>
    <t>74</t>
  </si>
  <si>
    <t>61140021_R</t>
  </si>
  <si>
    <t>okno plastové 299 x 159 cm</t>
  </si>
  <si>
    <t>905735366</t>
  </si>
  <si>
    <t>dodávka prvku PL/1</t>
  </si>
  <si>
    <t>okno plastové, otevíravé a sklápěcí, zasklení izol. dvojsklo</t>
  </si>
  <si>
    <t>Uw = 1,20, vč. kování, podkladních profilů, připojovacích a těsnících prvků</t>
  </si>
  <si>
    <t>75</t>
  </si>
  <si>
    <t>61140022_R</t>
  </si>
  <si>
    <t>okno plastové 239 x 159 cm</t>
  </si>
  <si>
    <t>-223660469</t>
  </si>
  <si>
    <t>dodávka prvku PL/2</t>
  </si>
  <si>
    <t>76</t>
  </si>
  <si>
    <t>61140023_R</t>
  </si>
  <si>
    <t>okno plastové 214 x 159 cm</t>
  </si>
  <si>
    <t>-1684526262</t>
  </si>
  <si>
    <t>dodávka prvku PL/3</t>
  </si>
  <si>
    <t>77</t>
  </si>
  <si>
    <t>61140024_R</t>
  </si>
  <si>
    <t>okno plastové 120 x 156 cm + dveře 90 x 219 cm</t>
  </si>
  <si>
    <t>1460612870</t>
  </si>
  <si>
    <t>dodávka prvku PL/4</t>
  </si>
  <si>
    <t>okno a balkonové dveře plastové, otevíravé a sklápěcí, zasklení izol. dvojsklo</t>
  </si>
  <si>
    <t>78</t>
  </si>
  <si>
    <t>61140025_R</t>
  </si>
  <si>
    <t>okno plastové 149 x 159 cm</t>
  </si>
  <si>
    <t>670669900</t>
  </si>
  <si>
    <t>dodávka prvku PL/5</t>
  </si>
  <si>
    <t>79</t>
  </si>
  <si>
    <t>61140026_R</t>
  </si>
  <si>
    <t>okno plastové 119 x 159 cm</t>
  </si>
  <si>
    <t>-305441007</t>
  </si>
  <si>
    <t>dodávka prvku PL/6</t>
  </si>
  <si>
    <t>80</t>
  </si>
  <si>
    <t>61140027_R</t>
  </si>
  <si>
    <t>-183868474</t>
  </si>
  <si>
    <t>dodávka prvku PL/7</t>
  </si>
  <si>
    <t>okno plastové, otevíravé a sklápěcí, zasklení izol. trojsklo</t>
  </si>
  <si>
    <t>Uw = 1,00, vč. kování, podkladních profilů, připojovacích a těsnících prvků</t>
  </si>
  <si>
    <t>81</t>
  </si>
  <si>
    <t>61140028_R</t>
  </si>
  <si>
    <t>-1285362444</t>
  </si>
  <si>
    <t>dodávka prvku PL/8</t>
  </si>
  <si>
    <t>82</t>
  </si>
  <si>
    <t>61140029_R</t>
  </si>
  <si>
    <t>-1250069792</t>
  </si>
  <si>
    <t>dodávka prvku PL/9</t>
  </si>
  <si>
    <t>83</t>
  </si>
  <si>
    <t>61140030_R</t>
  </si>
  <si>
    <t>-2129967873</t>
  </si>
  <si>
    <t>dodávka prvku PL/10</t>
  </si>
  <si>
    <t>84</t>
  </si>
  <si>
    <t>998766104</t>
  </si>
  <si>
    <t>Přesun hmot pro konstrukce truhlářské stanovený z hmotnosti přesunovaného materiálu vodorovná dopravní vzdálenost do 50 m v objektech výšky přes 24 do 36 m</t>
  </si>
  <si>
    <t>1500147516</t>
  </si>
  <si>
    <t>767</t>
  </si>
  <si>
    <t>Konstrukce zámečnické</t>
  </si>
  <si>
    <t>85</t>
  </si>
  <si>
    <t>767161813</t>
  </si>
  <si>
    <t>Demontáž zábradlí rovného nerozebíratelný spoj hmotnosti 1 m zábradlí do 20 kg</t>
  </si>
  <si>
    <t>380122314</t>
  </si>
  <si>
    <t>86</t>
  </si>
  <si>
    <t>R</t>
  </si>
  <si>
    <t>767A210_R</t>
  </si>
  <si>
    <t>Zámečnické zábradlí z profilované oceli, vč. plošné výplně - skleněné</t>
  </si>
  <si>
    <t>1824599126</t>
  </si>
  <si>
    <t>prvek Z/1 - zábradlí kotvené přes zateplení</t>
  </si>
  <si>
    <t>kompletní dodávak a montáž lodžiového zábradlí z tenkostěnných profilů</t>
  </si>
  <si>
    <t>jekl 40/60,50/60mm, povrchová úprava -  brokování, komaxitový nátěr RAL 3020</t>
  </si>
  <si>
    <t>kotvení  pomocí pásoviny na chem. kotvy</t>
  </si>
  <si>
    <t>plošná výplň - Bezpečnostní lepené sklo mléčné barvy</t>
  </si>
  <si>
    <t>767A211_R</t>
  </si>
  <si>
    <t>Zámečnické zábradlí z profilované oceli, vč. plošné výplně - plošné desky</t>
  </si>
  <si>
    <t>-1254287653</t>
  </si>
  <si>
    <t>prvek Z/1a - zábradlí kotvené přes zateplení</t>
  </si>
  <si>
    <t>plošná výplň - kompaktní plošné desky šedé barvy</t>
  </si>
  <si>
    <t>88</t>
  </si>
  <si>
    <t>7675851_R</t>
  </si>
  <si>
    <t>Ukončující Z profil - okrajové lišty plech tl.3mm</t>
  </si>
  <si>
    <t>-2067311591</t>
  </si>
  <si>
    <t>prvek Z/2</t>
  </si>
  <si>
    <t>dodávka a montáž ukončujícího žár. pozinkovaného profilu, vč kotvících prvků</t>
  </si>
  <si>
    <t>1 ks á 2,5m</t>
  </si>
  <si>
    <t>2,5*32</t>
  </si>
  <si>
    <t>89</t>
  </si>
  <si>
    <t>767810112</t>
  </si>
  <si>
    <t>Montáž větracích mřížek ocelových čtyřhranných, průřezu přes 0,01 do 0,04 m2</t>
  </si>
  <si>
    <t>-747638106</t>
  </si>
  <si>
    <t>prvek Z/3</t>
  </si>
  <si>
    <t>12*8</t>
  </si>
  <si>
    <t>90</t>
  </si>
  <si>
    <t>553414270</t>
  </si>
  <si>
    <t>mřížka větrací nerezová 150 x 150 se síťovinou</t>
  </si>
  <si>
    <t>-1236255675</t>
  </si>
  <si>
    <t>8*12</t>
  </si>
  <si>
    <t>91</t>
  </si>
  <si>
    <t>76742200_R</t>
  </si>
  <si>
    <t>Montáž a dodávka stříšek - Z/4</t>
  </si>
  <si>
    <t>-1339141151</t>
  </si>
  <si>
    <t>Prvek Z/4 .... dodávka a montáž stříšky</t>
  </si>
  <si>
    <t>STŘÍŠKA NAD ZADNÍM VSTUPEM DO DOMU</t>
  </si>
  <si>
    <t xml:space="preserve">LEPENÉ BEZPEČNOSTNÍ SKLO </t>
  </si>
  <si>
    <t>NOSNÉ PRVKY A KONSTRUKCE ZAVĚŠENÍ Z NEREZU</t>
  </si>
  <si>
    <t>92</t>
  </si>
  <si>
    <t>998767104</t>
  </si>
  <si>
    <t>Přesun hmot pro zámečnické konstrukce stanovený z hmotnosti přesunovaného materiálu vodorovná dopravní vzdálenost do 50 m v objektech výšky přes 24 do 36 m</t>
  </si>
  <si>
    <t>6927990</t>
  </si>
  <si>
    <t>771</t>
  </si>
  <si>
    <t>Podlahy z dlaždic</t>
  </si>
  <si>
    <t>93</t>
  </si>
  <si>
    <t>771574113</t>
  </si>
  <si>
    <t>Montáž podlah z dlaždic keramických lepených flexibilním lepidlem režných nebo glazovaných hladkých přes 9 do 12 ks/ m2</t>
  </si>
  <si>
    <t>-492191637</t>
  </si>
  <si>
    <t>podlaha P1 - keramická dlažba vč.spárování a montáže soklu</t>
  </si>
  <si>
    <t>120,96*1,10</t>
  </si>
  <si>
    <t>597614080</t>
  </si>
  <si>
    <t>dlaždice keramické slinuté neglazované mrazuvzdorné  29,8 x 29,8 x 0,9 cm</t>
  </si>
  <si>
    <t>1776479221</t>
  </si>
  <si>
    <t>ztr 10% vč.soklu</t>
  </si>
  <si>
    <t>120,96*1,15</t>
  </si>
  <si>
    <t>139,104*1,1 "Přepočtené koeficientem množství</t>
  </si>
  <si>
    <t>95</t>
  </si>
  <si>
    <t>998771104</t>
  </si>
  <si>
    <t>Přesun hmot pro podlahy z dlaždic stanovený z hmotnosti přesunovaného materiálu vodorovná dopravní vzdálenost do 50 m v objektech výšky přes 24 do 36 m</t>
  </si>
  <si>
    <t>297768176</t>
  </si>
  <si>
    <t>781</t>
  </si>
  <si>
    <t>Dokončovací práce - obklady</t>
  </si>
  <si>
    <t>96</t>
  </si>
  <si>
    <t>781644250</t>
  </si>
  <si>
    <t>Montáž obkladů parapetů z obkladaček hutných nebo polohutných lepených flexibilním lepidlem okapnice 300 x 200 mm</t>
  </si>
  <si>
    <t>-1692005858</t>
  </si>
  <si>
    <t xml:space="preserve">montáž "keramických"parapetů </t>
  </si>
  <si>
    <t>1-7NP</t>
  </si>
  <si>
    <t>35+5</t>
  </si>
  <si>
    <t>97</t>
  </si>
  <si>
    <t>597611550</t>
  </si>
  <si>
    <t>-1077573871</t>
  </si>
  <si>
    <t>ztr 10%</t>
  </si>
  <si>
    <t>keramické parapety šířky 250mm</t>
  </si>
  <si>
    <t>40*0,25</t>
  </si>
  <si>
    <t>10*1,1 "Přepočtené koeficientem množství</t>
  </si>
  <si>
    <t>01b - Způsobilé výdaje na vedlejší aktivity projektu</t>
  </si>
  <si>
    <t>VRN3 - Zařízení staveniště</t>
  </si>
  <si>
    <t>VRN3</t>
  </si>
  <si>
    <t>Zařízení staveniště</t>
  </si>
  <si>
    <t>031002000</t>
  </si>
  <si>
    <t>Hlavní tituly průvodních činností a nákladů zařízení staveniště související (přípravné) práce</t>
  </si>
  <si>
    <t>soub</t>
  </si>
  <si>
    <t>1024</t>
  </si>
  <si>
    <t>-798348088</t>
  </si>
  <si>
    <t>zřízení a provoz zařízení staveniště</t>
  </si>
  <si>
    <t>034203000</t>
  </si>
  <si>
    <t>Zařízení staveniště zabezpečení staveniště oplocení staveniště</t>
  </si>
  <si>
    <t>-1167929034</t>
  </si>
  <si>
    <t>montáž a demontáž mobilního oplocení staveniště</t>
  </si>
  <si>
    <t>039002000</t>
  </si>
  <si>
    <t>Hlavní tituly průvodních činností a nákladů zařízení staveniště zrušení zařízení staveniště</t>
  </si>
  <si>
    <t>-1043939617</t>
  </si>
  <si>
    <t>039203000</t>
  </si>
  <si>
    <t>Zařízení staveniště zrušení zařízení staveniště úprava terénu</t>
  </si>
  <si>
    <t>2139705526</t>
  </si>
  <si>
    <t>02 - Nezpůsobilé výdaje</t>
  </si>
  <si>
    <t>767821117</t>
  </si>
  <si>
    <t>Montáž poštovních schránek sestav zazděných do 24 kusů</t>
  </si>
  <si>
    <t>-1849749760</t>
  </si>
  <si>
    <t xml:space="preserve">montáž sestavy poštovních schránek </t>
  </si>
  <si>
    <t>553481120</t>
  </si>
  <si>
    <t>schránka listová pozinkovaná 370x330x100 se sklapkou</t>
  </si>
  <si>
    <t>-2128763741</t>
  </si>
  <si>
    <t>2*24</t>
  </si>
  <si>
    <t>2203203_R</t>
  </si>
  <si>
    <t>Montáž hovorové soupravy na desku stolu nebo konstrukci se zapojením označených přívodů a přezkoušením</t>
  </si>
  <si>
    <t>1725967841</t>
  </si>
  <si>
    <t>3822611_R</t>
  </si>
  <si>
    <t>tlačítkové tablo s elektrickým vrátným 22 tl., se stříškou pod omítku</t>
  </si>
  <si>
    <t>-368793866</t>
  </si>
  <si>
    <t>76742205_R</t>
  </si>
  <si>
    <t>Demontáž, úprava a zpětná montáž lodžiové mříže - Z/5</t>
  </si>
  <si>
    <t>802826540</t>
  </si>
  <si>
    <t>Prvek Z/5 .... demontáž, úprava a zpětná montáž lodžiové mříže</t>
  </si>
  <si>
    <t>nový rozměr prvku 2,35x1,3m, včetně povrchové úpravy</t>
  </si>
  <si>
    <t>76742206_R</t>
  </si>
  <si>
    <t>Demontáž, úprava a zpětná montáž lodžiového prosklení - Z/6</t>
  </si>
  <si>
    <t>-1307333606</t>
  </si>
  <si>
    <t>Prvek Z/6.... demontáž, úprava a zpětná montáž lodžiového prosklení</t>
  </si>
  <si>
    <t>-1223756948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</si>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</sst>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8"/>
      <color theme="10"/>
      <name val="Wingdings 2"/>
    </font>
    <font>
      <b/>
      <sz val="10"/>
      <color rgb="FF003366"/>
      <name val="Trebuchet MS"/>
    </font>
    <font>
      <sz val="10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42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15" fillId="3" borderId="0" xfId="0" applyFont="1" applyFill="1" applyAlignment="1" applyProtection="1">
      <alignment horizontal="left" vertical="center"/>
    </xf>
    <xf numFmtId="0" fontId="16" fillId="3" borderId="0" xfId="1" applyFont="1" applyFill="1" applyAlignment="1" applyProtection="1">
      <alignment vertical="center"/>
    </xf>
    <xf numFmtId="0" fontId="50" fillId="3" borderId="0" xfId="1" applyFill="1"/>
    <xf numFmtId="0" fontId="0" fillId="3" borderId="0" xfId="0" applyFill="1"/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2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21" xfId="0" applyFont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4" fillId="0" borderId="18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>
      <alignment vertical="center"/>
    </xf>
    <xf numFmtId="4" fontId="33" fillId="0" borderId="18" xfId="0" applyNumberFormat="1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166" fontId="33" fillId="0" borderId="0" xfId="0" applyNumberFormat="1" applyFont="1" applyBorder="1" applyAlignment="1" applyProtection="1">
      <alignment vertical="center"/>
    </xf>
    <xf numFmtId="4" fontId="33" fillId="0" borderId="19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4" fillId="3" borderId="0" xfId="1" applyFont="1" applyFill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5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horizontal="left" vertical="center"/>
    </xf>
    <xf numFmtId="0" fontId="7" fillId="0" borderId="24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  <protection locked="0"/>
    </xf>
    <xf numFmtId="4" fontId="7" fillId="0" borderId="24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0" fillId="0" borderId="5" xfId="0" applyBorder="1"/>
    <xf numFmtId="0" fontId="2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6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5" fillId="0" borderId="0" xfId="0" applyNumberFormat="1" applyFont="1" applyAlignment="1" applyProtection="1"/>
    <xf numFmtId="166" fontId="37" fillId="0" borderId="16" xfId="0" applyNumberFormat="1" applyFont="1" applyBorder="1" applyAlignment="1" applyProtection="1"/>
    <xf numFmtId="166" fontId="37" fillId="0" borderId="17" xfId="0" applyNumberFormat="1" applyFont="1" applyBorder="1" applyAlignment="1" applyProtection="1"/>
    <xf numFmtId="4" fontId="38" fillId="0" borderId="0" xfId="0" applyNumberFormat="1" applyFont="1" applyAlignment="1">
      <alignment vertical="center"/>
    </xf>
    <xf numFmtId="0" fontId="8" fillId="0" borderId="5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5" xfId="0" applyFont="1" applyBorder="1" applyAlignment="1"/>
    <xf numFmtId="0" fontId="8" fillId="0" borderId="18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9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" fontId="7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/>
    </xf>
    <xf numFmtId="0" fontId="40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41" fillId="0" borderId="0" xfId="0" applyFont="1" applyBorder="1" applyAlignment="1" applyProtection="1">
      <alignment horizontal="left" vertical="center"/>
    </xf>
    <xf numFmtId="0" fontId="41" fillId="0" borderId="0" xfId="0" applyFont="1" applyBorder="1" applyAlignment="1" applyProtection="1">
      <alignment horizontal="left" vertical="center" wrapText="1"/>
    </xf>
    <xf numFmtId="167" fontId="11" fillId="0" borderId="0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5" xfId="0" applyFont="1" applyBorder="1" applyAlignment="1">
      <alignment vertical="center"/>
    </xf>
    <xf numFmtId="0" fontId="11" fillId="0" borderId="18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2" fillId="0" borderId="28" xfId="0" applyFont="1" applyBorder="1" applyAlignment="1" applyProtection="1">
      <alignment horizontal="center" vertical="center"/>
    </xf>
    <xf numFmtId="49" fontId="42" fillId="0" borderId="28" xfId="0" applyNumberFormat="1" applyFont="1" applyBorder="1" applyAlignment="1" applyProtection="1">
      <alignment horizontal="left" vertical="center" wrapText="1"/>
    </xf>
    <xf numFmtId="0" fontId="42" fillId="0" borderId="28" xfId="0" applyFont="1" applyBorder="1" applyAlignment="1" applyProtection="1">
      <alignment horizontal="left" vertical="center" wrapText="1"/>
    </xf>
    <xf numFmtId="0" fontId="42" fillId="0" borderId="28" xfId="0" applyFont="1" applyBorder="1" applyAlignment="1" applyProtection="1">
      <alignment horizontal="center" vertical="center" wrapText="1"/>
    </xf>
    <xf numFmtId="167" fontId="42" fillId="0" borderId="28" xfId="0" applyNumberFormat="1" applyFont="1" applyBorder="1" applyAlignment="1" applyProtection="1">
      <alignment vertical="center"/>
    </xf>
    <xf numFmtId="4" fontId="42" fillId="4" borderId="28" xfId="0" applyNumberFormat="1" applyFont="1" applyFill="1" applyBorder="1" applyAlignment="1" applyProtection="1">
      <alignment vertical="center"/>
      <protection locked="0"/>
    </xf>
    <xf numFmtId="4" fontId="42" fillId="0" borderId="28" xfId="0" applyNumberFormat="1" applyFont="1" applyBorder="1" applyAlignment="1" applyProtection="1">
      <alignment vertical="center"/>
    </xf>
    <xf numFmtId="0" fontId="42" fillId="0" borderId="5" xfId="0" applyFont="1" applyBorder="1" applyAlignment="1">
      <alignment vertical="center"/>
    </xf>
    <xf numFmtId="0" fontId="42" fillId="4" borderId="28" xfId="0" applyFont="1" applyFill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41" fillId="0" borderId="0" xfId="0" applyFont="1" applyAlignment="1" applyProtection="1">
      <alignment horizontal="left" vertical="center"/>
    </xf>
    <xf numFmtId="0" fontId="4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2" fillId="0" borderId="5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2" fillId="0" borderId="1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3" fillId="0" borderId="29" xfId="0" applyFont="1" applyBorder="1" applyAlignment="1" applyProtection="1">
      <alignment vertical="center" wrapText="1"/>
      <protection locked="0"/>
    </xf>
    <xf numFmtId="0" fontId="43" fillId="0" borderId="30" xfId="0" applyFont="1" applyBorder="1" applyAlignment="1" applyProtection="1">
      <alignment vertical="center" wrapText="1"/>
      <protection locked="0"/>
    </xf>
    <xf numFmtId="0" fontId="43" fillId="0" borderId="31" xfId="0" applyFont="1" applyBorder="1" applyAlignment="1" applyProtection="1">
      <alignment vertical="center" wrapText="1"/>
      <protection locked="0"/>
    </xf>
    <xf numFmtId="0" fontId="43" fillId="0" borderId="32" xfId="0" applyFont="1" applyBorder="1" applyAlignment="1" applyProtection="1">
      <alignment horizontal="center" vertical="center" wrapText="1"/>
      <protection locked="0"/>
    </xf>
    <xf numFmtId="0" fontId="43" fillId="0" borderId="33" xfId="0" applyFont="1" applyBorder="1" applyAlignment="1" applyProtection="1">
      <alignment horizontal="center" vertical="center" wrapText="1"/>
      <protection locked="0"/>
    </xf>
    <xf numFmtId="0" fontId="43" fillId="0" borderId="32" xfId="0" applyFont="1" applyBorder="1" applyAlignment="1" applyProtection="1">
      <alignment vertical="center" wrapText="1"/>
      <protection locked="0"/>
    </xf>
    <xf numFmtId="0" fontId="43" fillId="0" borderId="33" xfId="0" applyFont="1" applyBorder="1" applyAlignment="1" applyProtection="1">
      <alignment vertical="center" wrapText="1"/>
      <protection locked="0"/>
    </xf>
    <xf numFmtId="0" fontId="45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49" fontId="46" fillId="0" borderId="1" xfId="0" applyNumberFormat="1" applyFont="1" applyBorder="1" applyAlignment="1" applyProtection="1">
      <alignment vertical="center" wrapText="1"/>
      <protection locked="0"/>
    </xf>
    <xf numFmtId="0" fontId="43" fillId="0" borderId="35" xfId="0" applyFont="1" applyBorder="1" applyAlignment="1" applyProtection="1">
      <alignment vertical="center" wrapText="1"/>
      <protection locked="0"/>
    </xf>
    <xf numFmtId="0" fontId="47" fillId="0" borderId="34" xfId="0" applyFont="1" applyBorder="1" applyAlignment="1" applyProtection="1">
      <alignment vertical="center" wrapText="1"/>
      <protection locked="0"/>
    </xf>
    <xf numFmtId="0" fontId="43" fillId="0" borderId="36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top"/>
      <protection locked="0"/>
    </xf>
    <xf numFmtId="0" fontId="43" fillId="0" borderId="0" xfId="0" applyFont="1" applyAlignment="1" applyProtection="1">
      <alignment vertical="top"/>
      <protection locked="0"/>
    </xf>
    <xf numFmtId="0" fontId="43" fillId="0" borderId="29" xfId="0" applyFont="1" applyBorder="1" applyAlignment="1" applyProtection="1">
      <alignment horizontal="left" vertical="center"/>
      <protection locked="0"/>
    </xf>
    <xf numFmtId="0" fontId="43" fillId="0" borderId="30" xfId="0" applyFont="1" applyBorder="1" applyAlignment="1" applyProtection="1">
      <alignment horizontal="left" vertical="center"/>
      <protection locked="0"/>
    </xf>
    <xf numFmtId="0" fontId="43" fillId="0" borderId="31" xfId="0" applyFont="1" applyBorder="1" applyAlignment="1" applyProtection="1">
      <alignment horizontal="left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center" vertical="center"/>
      <protection locked="0"/>
    </xf>
    <xf numFmtId="0" fontId="48" fillId="0" borderId="34" xfId="0" applyFont="1" applyBorder="1" applyAlignment="1" applyProtection="1">
      <alignment horizontal="left" vertical="center"/>
      <protection locked="0"/>
    </xf>
    <xf numFmtId="0" fontId="49" fillId="0" borderId="1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46" fillId="0" borderId="32" xfId="0" applyFont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 applyProtection="1">
      <alignment horizontal="left" vertical="center"/>
      <protection locked="0"/>
    </xf>
    <xf numFmtId="0" fontId="46" fillId="2" borderId="1" xfId="0" applyFont="1" applyFill="1" applyBorder="1" applyAlignment="1" applyProtection="1">
      <alignment horizontal="center" vertical="center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7" fillId="0" borderId="34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8" fillId="0" borderId="1" xfId="0" applyFont="1" applyBorder="1" applyAlignment="1" applyProtection="1">
      <alignment horizontal="left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3" fillId="0" borderId="29" xfId="0" applyFont="1" applyBorder="1" applyAlignment="1" applyProtection="1">
      <alignment horizontal="left" vertical="center" wrapText="1"/>
      <protection locked="0"/>
    </xf>
    <xf numFmtId="0" fontId="43" fillId="0" borderId="30" xfId="0" applyFont="1" applyBorder="1" applyAlignment="1" applyProtection="1">
      <alignment horizontal="left" vertical="center" wrapText="1"/>
      <protection locked="0"/>
    </xf>
    <xf numFmtId="0" fontId="43" fillId="0" borderId="3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8" fillId="0" borderId="32" xfId="0" applyFont="1" applyBorder="1" applyAlignment="1" applyProtection="1">
      <alignment horizontal="left" vertical="center" wrapText="1"/>
      <protection locked="0"/>
    </xf>
    <xf numFmtId="0" fontId="48" fillId="0" borderId="33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/>
      <protection locked="0"/>
    </xf>
    <xf numFmtId="0" fontId="46" fillId="0" borderId="35" xfId="0" applyFont="1" applyBorder="1" applyAlignment="1" applyProtection="1">
      <alignment horizontal="left" vertical="center" wrapText="1"/>
      <protection locked="0"/>
    </xf>
    <xf numFmtId="0" fontId="46" fillId="0" borderId="34" xfId="0" applyFont="1" applyBorder="1" applyAlignment="1" applyProtection="1">
      <alignment horizontal="left" vertical="center" wrapText="1"/>
      <protection locked="0"/>
    </xf>
    <xf numFmtId="0" fontId="46" fillId="0" borderId="36" xfId="0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top"/>
      <protection locked="0"/>
    </xf>
    <xf numFmtId="0" fontId="46" fillId="0" borderId="1" xfId="0" applyFont="1" applyBorder="1" applyAlignment="1" applyProtection="1">
      <alignment horizontal="center" vertical="top"/>
      <protection locked="0"/>
    </xf>
    <xf numFmtId="0" fontId="46" fillId="0" borderId="35" xfId="0" applyFont="1" applyBorder="1" applyAlignment="1" applyProtection="1">
      <alignment horizontal="left" vertical="center"/>
      <protection locked="0"/>
    </xf>
    <xf numFmtId="0" fontId="46" fillId="0" borderId="36" xfId="0" applyFont="1" applyBorder="1" applyAlignment="1" applyProtection="1">
      <alignment horizontal="left"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8" fillId="0" borderId="34" xfId="0" applyFont="1" applyBorder="1" applyAlignment="1" applyProtection="1">
      <alignment vertical="center"/>
      <protection locked="0"/>
    </xf>
    <xf numFmtId="0" fontId="45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6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5" fillId="0" borderId="34" xfId="0" applyFont="1" applyBorder="1" applyAlignment="1" applyProtection="1">
      <alignment horizontal="left"/>
      <protection locked="0"/>
    </xf>
    <xf numFmtId="0" fontId="48" fillId="0" borderId="34" xfId="0" applyFont="1" applyBorder="1" applyAlignment="1" applyProtection="1">
      <protection locked="0"/>
    </xf>
    <xf numFmtId="0" fontId="43" fillId="0" borderId="32" xfId="0" applyFont="1" applyBorder="1" applyAlignment="1" applyProtection="1">
      <alignment vertical="top"/>
      <protection locked="0"/>
    </xf>
    <xf numFmtId="0" fontId="43" fillId="0" borderId="33" xfId="0" applyFont="1" applyBorder="1" applyAlignment="1" applyProtection="1">
      <alignment vertical="top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35" xfId="0" applyFont="1" applyBorder="1" applyAlignment="1" applyProtection="1">
      <alignment vertical="top"/>
      <protection locked="0"/>
    </xf>
    <xf numFmtId="0" fontId="43" fillId="0" borderId="34" xfId="0" applyFont="1" applyBorder="1" applyAlignment="1" applyProtection="1">
      <alignment vertical="top"/>
      <protection locked="0"/>
    </xf>
    <xf numFmtId="0" fontId="43" fillId="0" borderId="36" xfId="0" applyFont="1" applyBorder="1" applyAlignment="1" applyProtection="1">
      <alignment vertical="top"/>
      <protection locked="0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2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20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4" fillId="3" borderId="0" xfId="1" applyFont="1" applyFill="1" applyAlignment="1">
      <alignment vertical="center"/>
    </xf>
    <xf numFmtId="0" fontId="46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top"/>
      <protection locked="0"/>
    </xf>
    <xf numFmtId="0" fontId="45" fillId="0" borderId="34" xfId="0" applyFont="1" applyBorder="1" applyAlignment="1" applyProtection="1">
      <alignment horizontal="left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49" fontId="46" fillId="0" borderId="1" xfId="0" applyNumberFormat="1" applyFont="1" applyBorder="1" applyAlignment="1" applyProtection="1">
      <alignment horizontal="left" vertical="center" wrapText="1"/>
      <protection locked="0"/>
    </xf>
    <xf numFmtId="0" fontId="46" fillId="0" borderId="1" xfId="0" applyFont="1" applyBorder="1" applyAlignment="1" applyProtection="1">
      <alignment horizontal="left" vertical="center" wrapText="1"/>
      <protection locked="0"/>
    </xf>
    <xf numFmtId="0" fontId="45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7" t="s">
        <v>0</v>
      </c>
      <c r="B1" s="18"/>
      <c r="C1" s="18"/>
      <c r="D1" s="19" t="s">
        <v>1</v>
      </c>
      <c r="E1" s="18"/>
      <c r="F1" s="18"/>
      <c r="G1" s="18"/>
      <c r="H1" s="18"/>
      <c r="I1" s="18"/>
      <c r="J1" s="18"/>
      <c r="K1" s="20" t="s">
        <v>2</v>
      </c>
      <c r="L1" s="20"/>
      <c r="M1" s="20"/>
      <c r="N1" s="20"/>
      <c r="O1" s="20"/>
      <c r="P1" s="20"/>
      <c r="Q1" s="20"/>
      <c r="R1" s="20"/>
      <c r="S1" s="20"/>
      <c r="T1" s="18"/>
      <c r="U1" s="18"/>
      <c r="V1" s="18"/>
      <c r="W1" s="20" t="s">
        <v>3</v>
      </c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3" t="s">
        <v>4</v>
      </c>
      <c r="BB1" s="23" t="s">
        <v>5</v>
      </c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T1" s="24" t="s">
        <v>6</v>
      </c>
      <c r="BU1" s="24" t="s">
        <v>6</v>
      </c>
      <c r="BV1" s="24" t="s">
        <v>7</v>
      </c>
    </row>
    <row r="2" spans="1:74" ht="36.950000000000003" customHeight="1">
      <c r="AR2" s="409"/>
      <c r="AS2" s="409"/>
      <c r="AT2" s="409"/>
      <c r="AU2" s="409"/>
      <c r="AV2" s="409"/>
      <c r="AW2" s="409"/>
      <c r="AX2" s="409"/>
      <c r="AY2" s="409"/>
      <c r="AZ2" s="409"/>
      <c r="BA2" s="409"/>
      <c r="BB2" s="409"/>
      <c r="BC2" s="409"/>
      <c r="BD2" s="409"/>
      <c r="BE2" s="409"/>
      <c r="BS2" s="25" t="s">
        <v>8</v>
      </c>
      <c r="BT2" s="25" t="s">
        <v>9</v>
      </c>
    </row>
    <row r="3" spans="1:74" ht="6.95" customHeight="1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8"/>
      <c r="BS3" s="25" t="s">
        <v>8</v>
      </c>
      <c r="BT3" s="25" t="s">
        <v>10</v>
      </c>
    </row>
    <row r="4" spans="1:74" ht="36.950000000000003" customHeight="1">
      <c r="B4" s="29"/>
      <c r="C4" s="30"/>
      <c r="D4" s="31" t="s">
        <v>11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2"/>
      <c r="AS4" s="33" t="s">
        <v>12</v>
      </c>
      <c r="BE4" s="34" t="s">
        <v>13</v>
      </c>
      <c r="BS4" s="25" t="s">
        <v>14</v>
      </c>
    </row>
    <row r="5" spans="1:74" ht="14.45" customHeight="1">
      <c r="B5" s="29"/>
      <c r="C5" s="30"/>
      <c r="D5" s="35" t="s">
        <v>15</v>
      </c>
      <c r="E5" s="30"/>
      <c r="F5" s="30"/>
      <c r="G5" s="30"/>
      <c r="H5" s="30"/>
      <c r="I5" s="30"/>
      <c r="J5" s="30"/>
      <c r="K5" s="370" t="s">
        <v>16</v>
      </c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0"/>
      <c r="AQ5" s="32"/>
      <c r="BE5" s="368" t="s">
        <v>17</v>
      </c>
      <c r="BS5" s="25" t="s">
        <v>8</v>
      </c>
    </row>
    <row r="6" spans="1:74" ht="36.950000000000003" customHeight="1">
      <c r="B6" s="29"/>
      <c r="C6" s="30"/>
      <c r="D6" s="37" t="s">
        <v>18</v>
      </c>
      <c r="E6" s="30"/>
      <c r="F6" s="30"/>
      <c r="G6" s="30"/>
      <c r="H6" s="30"/>
      <c r="I6" s="30"/>
      <c r="J6" s="30"/>
      <c r="K6" s="372" t="s">
        <v>19</v>
      </c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0"/>
      <c r="AQ6" s="32"/>
      <c r="BE6" s="369"/>
      <c r="BS6" s="25" t="s">
        <v>8</v>
      </c>
    </row>
    <row r="7" spans="1:74" ht="14.45" customHeight="1">
      <c r="B7" s="29"/>
      <c r="C7" s="30"/>
      <c r="D7" s="38" t="s">
        <v>20</v>
      </c>
      <c r="E7" s="30"/>
      <c r="F7" s="30"/>
      <c r="G7" s="30"/>
      <c r="H7" s="30"/>
      <c r="I7" s="30"/>
      <c r="J7" s="30"/>
      <c r="K7" s="36" t="s">
        <v>21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8" t="s">
        <v>22</v>
      </c>
      <c r="AL7" s="30"/>
      <c r="AM7" s="30"/>
      <c r="AN7" s="36" t="s">
        <v>21</v>
      </c>
      <c r="AO7" s="30"/>
      <c r="AP7" s="30"/>
      <c r="AQ7" s="32"/>
      <c r="BE7" s="369"/>
      <c r="BS7" s="25" t="s">
        <v>8</v>
      </c>
    </row>
    <row r="8" spans="1:74" ht="14.45" customHeight="1">
      <c r="B8" s="29"/>
      <c r="C8" s="30"/>
      <c r="D8" s="38" t="s">
        <v>23</v>
      </c>
      <c r="E8" s="30"/>
      <c r="F8" s="30"/>
      <c r="G8" s="30"/>
      <c r="H8" s="30"/>
      <c r="I8" s="30"/>
      <c r="J8" s="30"/>
      <c r="K8" s="36" t="s">
        <v>24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8" t="s">
        <v>25</v>
      </c>
      <c r="AL8" s="30"/>
      <c r="AM8" s="30"/>
      <c r="AN8" s="39" t="s">
        <v>26</v>
      </c>
      <c r="AO8" s="30"/>
      <c r="AP8" s="30"/>
      <c r="AQ8" s="32"/>
      <c r="BE8" s="369"/>
      <c r="BS8" s="25" t="s">
        <v>8</v>
      </c>
    </row>
    <row r="9" spans="1:74" ht="14.45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2"/>
      <c r="BE9" s="369"/>
      <c r="BS9" s="25" t="s">
        <v>8</v>
      </c>
    </row>
    <row r="10" spans="1:74" ht="14.45" customHeight="1">
      <c r="B10" s="29"/>
      <c r="C10" s="30"/>
      <c r="D10" s="38" t="s">
        <v>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8" t="s">
        <v>28</v>
      </c>
      <c r="AL10" s="30"/>
      <c r="AM10" s="30"/>
      <c r="AN10" s="36" t="s">
        <v>21</v>
      </c>
      <c r="AO10" s="30"/>
      <c r="AP10" s="30"/>
      <c r="AQ10" s="32"/>
      <c r="BE10" s="369"/>
      <c r="BS10" s="25" t="s">
        <v>8</v>
      </c>
    </row>
    <row r="11" spans="1:74" ht="18.399999999999999" customHeight="1">
      <c r="B11" s="29"/>
      <c r="C11" s="30"/>
      <c r="D11" s="30"/>
      <c r="E11" s="36" t="s">
        <v>29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8" t="s">
        <v>30</v>
      </c>
      <c r="AL11" s="30"/>
      <c r="AM11" s="30"/>
      <c r="AN11" s="36" t="s">
        <v>21</v>
      </c>
      <c r="AO11" s="30"/>
      <c r="AP11" s="30"/>
      <c r="AQ11" s="32"/>
      <c r="BE11" s="369"/>
      <c r="BS11" s="25" t="s">
        <v>8</v>
      </c>
    </row>
    <row r="12" spans="1:74" ht="6.95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2"/>
      <c r="BE12" s="369"/>
      <c r="BS12" s="25" t="s">
        <v>8</v>
      </c>
    </row>
    <row r="13" spans="1:74" ht="14.45" customHeight="1">
      <c r="B13" s="29"/>
      <c r="C13" s="30"/>
      <c r="D13" s="38" t="s">
        <v>31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8" t="s">
        <v>28</v>
      </c>
      <c r="AL13" s="30"/>
      <c r="AM13" s="30"/>
      <c r="AN13" s="40" t="s">
        <v>32</v>
      </c>
      <c r="AO13" s="30"/>
      <c r="AP13" s="30"/>
      <c r="AQ13" s="32"/>
      <c r="BE13" s="369"/>
      <c r="BS13" s="25" t="s">
        <v>8</v>
      </c>
    </row>
    <row r="14" spans="1:74">
      <c r="B14" s="29"/>
      <c r="C14" s="30"/>
      <c r="D14" s="30"/>
      <c r="E14" s="373" t="s">
        <v>32</v>
      </c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8" t="s">
        <v>30</v>
      </c>
      <c r="AL14" s="30"/>
      <c r="AM14" s="30"/>
      <c r="AN14" s="40" t="s">
        <v>32</v>
      </c>
      <c r="AO14" s="30"/>
      <c r="AP14" s="30"/>
      <c r="AQ14" s="32"/>
      <c r="BE14" s="369"/>
      <c r="BS14" s="25" t="s">
        <v>8</v>
      </c>
    </row>
    <row r="15" spans="1:74" ht="6.95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2"/>
      <c r="BE15" s="369"/>
      <c r="BS15" s="25" t="s">
        <v>6</v>
      </c>
    </row>
    <row r="16" spans="1:74" ht="14.45" customHeight="1">
      <c r="B16" s="29"/>
      <c r="C16" s="30"/>
      <c r="D16" s="38" t="s">
        <v>33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8" t="s">
        <v>28</v>
      </c>
      <c r="AL16" s="30"/>
      <c r="AM16" s="30"/>
      <c r="AN16" s="36" t="s">
        <v>21</v>
      </c>
      <c r="AO16" s="30"/>
      <c r="AP16" s="30"/>
      <c r="AQ16" s="32"/>
      <c r="BE16" s="369"/>
      <c r="BS16" s="25" t="s">
        <v>6</v>
      </c>
    </row>
    <row r="17" spans="2:71" ht="18.399999999999999" customHeight="1">
      <c r="B17" s="29"/>
      <c r="C17" s="30"/>
      <c r="D17" s="30"/>
      <c r="E17" s="36" t="s">
        <v>34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8" t="s">
        <v>30</v>
      </c>
      <c r="AL17" s="30"/>
      <c r="AM17" s="30"/>
      <c r="AN17" s="36" t="s">
        <v>21</v>
      </c>
      <c r="AO17" s="30"/>
      <c r="AP17" s="30"/>
      <c r="AQ17" s="32"/>
      <c r="BE17" s="369"/>
      <c r="BS17" s="25" t="s">
        <v>35</v>
      </c>
    </row>
    <row r="18" spans="2:71" ht="6.95" customHeigh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2"/>
      <c r="BE18" s="369"/>
      <c r="BS18" s="25" t="s">
        <v>8</v>
      </c>
    </row>
    <row r="19" spans="2:71" ht="14.45" customHeight="1">
      <c r="B19" s="29"/>
      <c r="C19" s="30"/>
      <c r="D19" s="38" t="s">
        <v>36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2"/>
      <c r="BE19" s="369"/>
      <c r="BS19" s="25" t="s">
        <v>8</v>
      </c>
    </row>
    <row r="20" spans="2:71" ht="48.75" customHeight="1">
      <c r="B20" s="29"/>
      <c r="C20" s="30"/>
      <c r="D20" s="30"/>
      <c r="E20" s="375" t="s">
        <v>37</v>
      </c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0"/>
      <c r="AP20" s="30"/>
      <c r="AQ20" s="32"/>
      <c r="BE20" s="369"/>
      <c r="BS20" s="25" t="s">
        <v>6</v>
      </c>
    </row>
    <row r="21" spans="2:71" ht="6.95" customHeight="1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2"/>
      <c r="BE21" s="369"/>
    </row>
    <row r="22" spans="2:71" ht="6.95" customHeight="1">
      <c r="B22" s="29"/>
      <c r="C22" s="3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30"/>
      <c r="AQ22" s="32"/>
      <c r="BE22" s="369"/>
    </row>
    <row r="23" spans="2:71" s="1" customFormat="1" ht="25.9" customHeight="1">
      <c r="B23" s="42"/>
      <c r="C23" s="43"/>
      <c r="D23" s="44" t="s">
        <v>38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376">
        <f>ROUND(AG51,2)</f>
        <v>0</v>
      </c>
      <c r="AL23" s="377"/>
      <c r="AM23" s="377"/>
      <c r="AN23" s="377"/>
      <c r="AO23" s="377"/>
      <c r="AP23" s="43"/>
      <c r="AQ23" s="46"/>
      <c r="BE23" s="369"/>
    </row>
    <row r="24" spans="2:71" s="1" customFormat="1" ht="6.95" customHeight="1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6"/>
      <c r="BE24" s="369"/>
    </row>
    <row r="25" spans="2:71" s="1" customFormat="1" ht="13.5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378" t="s">
        <v>39</v>
      </c>
      <c r="M25" s="378"/>
      <c r="N25" s="378"/>
      <c r="O25" s="378"/>
      <c r="P25" s="43"/>
      <c r="Q25" s="43"/>
      <c r="R25" s="43"/>
      <c r="S25" s="43"/>
      <c r="T25" s="43"/>
      <c r="U25" s="43"/>
      <c r="V25" s="43"/>
      <c r="W25" s="378" t="s">
        <v>40</v>
      </c>
      <c r="X25" s="378"/>
      <c r="Y25" s="378"/>
      <c r="Z25" s="378"/>
      <c r="AA25" s="378"/>
      <c r="AB25" s="378"/>
      <c r="AC25" s="378"/>
      <c r="AD25" s="378"/>
      <c r="AE25" s="378"/>
      <c r="AF25" s="43"/>
      <c r="AG25" s="43"/>
      <c r="AH25" s="43"/>
      <c r="AI25" s="43"/>
      <c r="AJ25" s="43"/>
      <c r="AK25" s="378" t="s">
        <v>41</v>
      </c>
      <c r="AL25" s="378"/>
      <c r="AM25" s="378"/>
      <c r="AN25" s="378"/>
      <c r="AO25" s="378"/>
      <c r="AP25" s="43"/>
      <c r="AQ25" s="46"/>
      <c r="BE25" s="369"/>
    </row>
    <row r="26" spans="2:71" s="2" customFormat="1" ht="14.45" customHeight="1">
      <c r="B26" s="48"/>
      <c r="C26" s="49"/>
      <c r="D26" s="50" t="s">
        <v>42</v>
      </c>
      <c r="E26" s="49"/>
      <c r="F26" s="50" t="s">
        <v>43</v>
      </c>
      <c r="G26" s="49"/>
      <c r="H26" s="49"/>
      <c r="I26" s="49"/>
      <c r="J26" s="49"/>
      <c r="K26" s="49"/>
      <c r="L26" s="379">
        <v>0.21</v>
      </c>
      <c r="M26" s="380"/>
      <c r="N26" s="380"/>
      <c r="O26" s="380"/>
      <c r="P26" s="49"/>
      <c r="Q26" s="49"/>
      <c r="R26" s="49"/>
      <c r="S26" s="49"/>
      <c r="T26" s="49"/>
      <c r="U26" s="49"/>
      <c r="V26" s="49"/>
      <c r="W26" s="381">
        <f>ROUND(AZ51,2)</f>
        <v>0</v>
      </c>
      <c r="X26" s="380"/>
      <c r="Y26" s="380"/>
      <c r="Z26" s="380"/>
      <c r="AA26" s="380"/>
      <c r="AB26" s="380"/>
      <c r="AC26" s="380"/>
      <c r="AD26" s="380"/>
      <c r="AE26" s="380"/>
      <c r="AF26" s="49"/>
      <c r="AG26" s="49"/>
      <c r="AH26" s="49"/>
      <c r="AI26" s="49"/>
      <c r="AJ26" s="49"/>
      <c r="AK26" s="381">
        <f>ROUND(AV51,2)</f>
        <v>0</v>
      </c>
      <c r="AL26" s="380"/>
      <c r="AM26" s="380"/>
      <c r="AN26" s="380"/>
      <c r="AO26" s="380"/>
      <c r="AP26" s="49"/>
      <c r="AQ26" s="51"/>
      <c r="BE26" s="369"/>
    </row>
    <row r="27" spans="2:71" s="2" customFormat="1" ht="14.45" customHeight="1">
      <c r="B27" s="48"/>
      <c r="C27" s="49"/>
      <c r="D27" s="49"/>
      <c r="E27" s="49"/>
      <c r="F27" s="50" t="s">
        <v>44</v>
      </c>
      <c r="G27" s="49"/>
      <c r="H27" s="49"/>
      <c r="I27" s="49"/>
      <c r="J27" s="49"/>
      <c r="K27" s="49"/>
      <c r="L27" s="379">
        <v>0.15</v>
      </c>
      <c r="M27" s="380"/>
      <c r="N27" s="380"/>
      <c r="O27" s="380"/>
      <c r="P27" s="49"/>
      <c r="Q27" s="49"/>
      <c r="R27" s="49"/>
      <c r="S27" s="49"/>
      <c r="T27" s="49"/>
      <c r="U27" s="49"/>
      <c r="V27" s="49"/>
      <c r="W27" s="381">
        <f>ROUND(BA51,2)</f>
        <v>0</v>
      </c>
      <c r="X27" s="380"/>
      <c r="Y27" s="380"/>
      <c r="Z27" s="380"/>
      <c r="AA27" s="380"/>
      <c r="AB27" s="380"/>
      <c r="AC27" s="380"/>
      <c r="AD27" s="380"/>
      <c r="AE27" s="380"/>
      <c r="AF27" s="49"/>
      <c r="AG27" s="49"/>
      <c r="AH27" s="49"/>
      <c r="AI27" s="49"/>
      <c r="AJ27" s="49"/>
      <c r="AK27" s="381">
        <f>ROUND(AW51,2)</f>
        <v>0</v>
      </c>
      <c r="AL27" s="380"/>
      <c r="AM27" s="380"/>
      <c r="AN27" s="380"/>
      <c r="AO27" s="380"/>
      <c r="AP27" s="49"/>
      <c r="AQ27" s="51"/>
      <c r="BE27" s="369"/>
    </row>
    <row r="28" spans="2:71" s="2" customFormat="1" ht="14.45" hidden="1" customHeight="1">
      <c r="B28" s="48"/>
      <c r="C28" s="49"/>
      <c r="D28" s="49"/>
      <c r="E28" s="49"/>
      <c r="F28" s="50" t="s">
        <v>45</v>
      </c>
      <c r="G28" s="49"/>
      <c r="H28" s="49"/>
      <c r="I28" s="49"/>
      <c r="J28" s="49"/>
      <c r="K28" s="49"/>
      <c r="L28" s="379">
        <v>0.21</v>
      </c>
      <c r="M28" s="380"/>
      <c r="N28" s="380"/>
      <c r="O28" s="380"/>
      <c r="P28" s="49"/>
      <c r="Q28" s="49"/>
      <c r="R28" s="49"/>
      <c r="S28" s="49"/>
      <c r="T28" s="49"/>
      <c r="U28" s="49"/>
      <c r="V28" s="49"/>
      <c r="W28" s="381">
        <f>ROUND(BB51,2)</f>
        <v>0</v>
      </c>
      <c r="X28" s="380"/>
      <c r="Y28" s="380"/>
      <c r="Z28" s="380"/>
      <c r="AA28" s="380"/>
      <c r="AB28" s="380"/>
      <c r="AC28" s="380"/>
      <c r="AD28" s="380"/>
      <c r="AE28" s="380"/>
      <c r="AF28" s="49"/>
      <c r="AG28" s="49"/>
      <c r="AH28" s="49"/>
      <c r="AI28" s="49"/>
      <c r="AJ28" s="49"/>
      <c r="AK28" s="381">
        <v>0</v>
      </c>
      <c r="AL28" s="380"/>
      <c r="AM28" s="380"/>
      <c r="AN28" s="380"/>
      <c r="AO28" s="380"/>
      <c r="AP28" s="49"/>
      <c r="AQ28" s="51"/>
      <c r="BE28" s="369"/>
    </row>
    <row r="29" spans="2:71" s="2" customFormat="1" ht="14.45" hidden="1" customHeight="1">
      <c r="B29" s="48"/>
      <c r="C29" s="49"/>
      <c r="D29" s="49"/>
      <c r="E29" s="49"/>
      <c r="F29" s="50" t="s">
        <v>46</v>
      </c>
      <c r="G29" s="49"/>
      <c r="H29" s="49"/>
      <c r="I29" s="49"/>
      <c r="J29" s="49"/>
      <c r="K29" s="49"/>
      <c r="L29" s="379">
        <v>0.15</v>
      </c>
      <c r="M29" s="380"/>
      <c r="N29" s="380"/>
      <c r="O29" s="380"/>
      <c r="P29" s="49"/>
      <c r="Q29" s="49"/>
      <c r="R29" s="49"/>
      <c r="S29" s="49"/>
      <c r="T29" s="49"/>
      <c r="U29" s="49"/>
      <c r="V29" s="49"/>
      <c r="W29" s="381">
        <f>ROUND(BC51,2)</f>
        <v>0</v>
      </c>
      <c r="X29" s="380"/>
      <c r="Y29" s="380"/>
      <c r="Z29" s="380"/>
      <c r="AA29" s="380"/>
      <c r="AB29" s="380"/>
      <c r="AC29" s="380"/>
      <c r="AD29" s="380"/>
      <c r="AE29" s="380"/>
      <c r="AF29" s="49"/>
      <c r="AG29" s="49"/>
      <c r="AH29" s="49"/>
      <c r="AI29" s="49"/>
      <c r="AJ29" s="49"/>
      <c r="AK29" s="381">
        <v>0</v>
      </c>
      <c r="AL29" s="380"/>
      <c r="AM29" s="380"/>
      <c r="AN29" s="380"/>
      <c r="AO29" s="380"/>
      <c r="AP29" s="49"/>
      <c r="AQ29" s="51"/>
      <c r="BE29" s="369"/>
    </row>
    <row r="30" spans="2:71" s="2" customFormat="1" ht="14.45" hidden="1" customHeight="1">
      <c r="B30" s="48"/>
      <c r="C30" s="49"/>
      <c r="D30" s="49"/>
      <c r="E30" s="49"/>
      <c r="F30" s="50" t="s">
        <v>47</v>
      </c>
      <c r="G30" s="49"/>
      <c r="H30" s="49"/>
      <c r="I30" s="49"/>
      <c r="J30" s="49"/>
      <c r="K30" s="49"/>
      <c r="L30" s="379">
        <v>0</v>
      </c>
      <c r="M30" s="380"/>
      <c r="N30" s="380"/>
      <c r="O30" s="380"/>
      <c r="P30" s="49"/>
      <c r="Q30" s="49"/>
      <c r="R30" s="49"/>
      <c r="S30" s="49"/>
      <c r="T30" s="49"/>
      <c r="U30" s="49"/>
      <c r="V30" s="49"/>
      <c r="W30" s="381">
        <f>ROUND(BD51,2)</f>
        <v>0</v>
      </c>
      <c r="X30" s="380"/>
      <c r="Y30" s="380"/>
      <c r="Z30" s="380"/>
      <c r="AA30" s="380"/>
      <c r="AB30" s="380"/>
      <c r="AC30" s="380"/>
      <c r="AD30" s="380"/>
      <c r="AE30" s="380"/>
      <c r="AF30" s="49"/>
      <c r="AG30" s="49"/>
      <c r="AH30" s="49"/>
      <c r="AI30" s="49"/>
      <c r="AJ30" s="49"/>
      <c r="AK30" s="381">
        <v>0</v>
      </c>
      <c r="AL30" s="380"/>
      <c r="AM30" s="380"/>
      <c r="AN30" s="380"/>
      <c r="AO30" s="380"/>
      <c r="AP30" s="49"/>
      <c r="AQ30" s="51"/>
      <c r="BE30" s="369"/>
    </row>
    <row r="31" spans="2:71" s="1" customFormat="1" ht="6.95" customHeight="1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6"/>
      <c r="BE31" s="369"/>
    </row>
    <row r="32" spans="2:71" s="1" customFormat="1" ht="25.9" customHeight="1">
      <c r="B32" s="42"/>
      <c r="C32" s="52"/>
      <c r="D32" s="53" t="s">
        <v>48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5" t="s">
        <v>49</v>
      </c>
      <c r="U32" s="54"/>
      <c r="V32" s="54"/>
      <c r="W32" s="54"/>
      <c r="X32" s="382" t="s">
        <v>50</v>
      </c>
      <c r="Y32" s="383"/>
      <c r="Z32" s="383"/>
      <c r="AA32" s="383"/>
      <c r="AB32" s="383"/>
      <c r="AC32" s="54"/>
      <c r="AD32" s="54"/>
      <c r="AE32" s="54"/>
      <c r="AF32" s="54"/>
      <c r="AG32" s="54"/>
      <c r="AH32" s="54"/>
      <c r="AI32" s="54"/>
      <c r="AJ32" s="54"/>
      <c r="AK32" s="384">
        <f>SUM(AK23:AK30)</f>
        <v>0</v>
      </c>
      <c r="AL32" s="383"/>
      <c r="AM32" s="383"/>
      <c r="AN32" s="383"/>
      <c r="AO32" s="385"/>
      <c r="AP32" s="52"/>
      <c r="AQ32" s="56"/>
      <c r="BE32" s="369"/>
    </row>
    <row r="33" spans="2:56" s="1" customFormat="1" ht="6.95" customHeight="1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6"/>
    </row>
    <row r="34" spans="2:56" s="1" customFormat="1" ht="6.95" customHeight="1">
      <c r="B34" s="57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9"/>
    </row>
    <row r="38" spans="2:56" s="1" customFormat="1" ht="6.95" customHeight="1"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</row>
    <row r="39" spans="2:56" s="1" customFormat="1" ht="36.950000000000003" customHeight="1">
      <c r="B39" s="42"/>
      <c r="C39" s="63" t="s">
        <v>51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2"/>
    </row>
    <row r="40" spans="2:56" s="1" customFormat="1" ht="6.95" customHeight="1">
      <c r="B40" s="42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2"/>
    </row>
    <row r="41" spans="2:56" s="3" customFormat="1" ht="14.45" customHeight="1">
      <c r="B41" s="65"/>
      <c r="C41" s="66" t="s">
        <v>15</v>
      </c>
      <c r="D41" s="67"/>
      <c r="E41" s="67"/>
      <c r="F41" s="67"/>
      <c r="G41" s="67"/>
      <c r="H41" s="67"/>
      <c r="I41" s="67"/>
      <c r="J41" s="67"/>
      <c r="K41" s="67"/>
      <c r="L41" s="67" t="str">
        <f>K5</f>
        <v>10(1a)</v>
      </c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8"/>
    </row>
    <row r="42" spans="2:56" s="4" customFormat="1" ht="36.950000000000003" customHeight="1">
      <c r="B42" s="69"/>
      <c r="C42" s="70" t="s">
        <v>18</v>
      </c>
      <c r="D42" s="71"/>
      <c r="E42" s="71"/>
      <c r="F42" s="71"/>
      <c r="G42" s="71"/>
      <c r="H42" s="71"/>
      <c r="I42" s="71"/>
      <c r="J42" s="71"/>
      <c r="K42" s="71"/>
      <c r="L42" s="386" t="str">
        <f>K6</f>
        <v>SÚ bytového domu - zatepelní fasády a podlah lodžií</v>
      </c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87"/>
      <c r="AO42" s="387"/>
      <c r="AP42" s="71"/>
      <c r="AQ42" s="71"/>
      <c r="AR42" s="72"/>
    </row>
    <row r="43" spans="2:56" s="1" customFormat="1" ht="6.95" customHeight="1">
      <c r="B43" s="42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2"/>
    </row>
    <row r="44" spans="2:56" s="1" customFormat="1">
      <c r="B44" s="42"/>
      <c r="C44" s="66" t="s">
        <v>23</v>
      </c>
      <c r="D44" s="64"/>
      <c r="E44" s="64"/>
      <c r="F44" s="64"/>
      <c r="G44" s="64"/>
      <c r="H44" s="64"/>
      <c r="I44" s="64"/>
      <c r="J44" s="64"/>
      <c r="K44" s="64"/>
      <c r="L44" s="73" t="str">
        <f>IF(K8="","",K8)</f>
        <v>Olomouc - Neředín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6" t="s">
        <v>25</v>
      </c>
      <c r="AJ44" s="64"/>
      <c r="AK44" s="64"/>
      <c r="AL44" s="64"/>
      <c r="AM44" s="388" t="str">
        <f>IF(AN8= "","",AN8)</f>
        <v>5. 5. 2017</v>
      </c>
      <c r="AN44" s="388"/>
      <c r="AO44" s="64"/>
      <c r="AP44" s="64"/>
      <c r="AQ44" s="64"/>
      <c r="AR44" s="62"/>
    </row>
    <row r="45" spans="2:56" s="1" customFormat="1" ht="6.95" customHeight="1">
      <c r="B45" s="42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2"/>
    </row>
    <row r="46" spans="2:56" s="1" customFormat="1">
      <c r="B46" s="42"/>
      <c r="C46" s="66" t="s">
        <v>27</v>
      </c>
      <c r="D46" s="64"/>
      <c r="E46" s="64"/>
      <c r="F46" s="64"/>
      <c r="G46" s="64"/>
      <c r="H46" s="64"/>
      <c r="I46" s="64"/>
      <c r="J46" s="64"/>
      <c r="K46" s="64"/>
      <c r="L46" s="67" t="str">
        <f>IF(E11= "","",E11)</f>
        <v>Spol. vlas. pro dům, Stiborova 604/16,605/18, OL</v>
      </c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6" t="s">
        <v>33</v>
      </c>
      <c r="AJ46" s="64"/>
      <c r="AK46" s="64"/>
      <c r="AL46" s="64"/>
      <c r="AM46" s="389" t="str">
        <f>IF(E17="","",E17)</f>
        <v>Ing. Jiří Zatloukal, Věra Čížková</v>
      </c>
      <c r="AN46" s="389"/>
      <c r="AO46" s="389"/>
      <c r="AP46" s="389"/>
      <c r="AQ46" s="64"/>
      <c r="AR46" s="62"/>
      <c r="AS46" s="390" t="s">
        <v>52</v>
      </c>
      <c r="AT46" s="391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r="47" spans="2:56" s="1" customFormat="1">
      <c r="B47" s="42"/>
      <c r="C47" s="66" t="s">
        <v>31</v>
      </c>
      <c r="D47" s="64"/>
      <c r="E47" s="64"/>
      <c r="F47" s="64"/>
      <c r="G47" s="64"/>
      <c r="H47" s="64"/>
      <c r="I47" s="64"/>
      <c r="J47" s="64"/>
      <c r="K47" s="64"/>
      <c r="L47" s="67" t="str">
        <f>IF(E14= "Vyplň údaj","",E14)</f>
        <v/>
      </c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2"/>
      <c r="AS47" s="392"/>
      <c r="AT47" s="393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r="48" spans="2:56" s="1" customFormat="1" ht="10.9" customHeight="1">
      <c r="B48" s="42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2"/>
      <c r="AS48" s="394"/>
      <c r="AT48" s="395"/>
      <c r="AU48" s="43"/>
      <c r="AV48" s="43"/>
      <c r="AW48" s="43"/>
      <c r="AX48" s="43"/>
      <c r="AY48" s="43"/>
      <c r="AZ48" s="43"/>
      <c r="BA48" s="43"/>
      <c r="BB48" s="43"/>
      <c r="BC48" s="43"/>
      <c r="BD48" s="79"/>
    </row>
    <row r="49" spans="1:91" s="1" customFormat="1" ht="29.25" customHeight="1">
      <c r="B49" s="42"/>
      <c r="C49" s="396" t="s">
        <v>53</v>
      </c>
      <c r="D49" s="397"/>
      <c r="E49" s="397"/>
      <c r="F49" s="397"/>
      <c r="G49" s="397"/>
      <c r="H49" s="80"/>
      <c r="I49" s="398" t="s">
        <v>54</v>
      </c>
      <c r="J49" s="397"/>
      <c r="K49" s="397"/>
      <c r="L49" s="397"/>
      <c r="M49" s="397"/>
      <c r="N49" s="397"/>
      <c r="O49" s="397"/>
      <c r="P49" s="397"/>
      <c r="Q49" s="397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7"/>
      <c r="AE49" s="397"/>
      <c r="AF49" s="397"/>
      <c r="AG49" s="399" t="s">
        <v>55</v>
      </c>
      <c r="AH49" s="397"/>
      <c r="AI49" s="397"/>
      <c r="AJ49" s="397"/>
      <c r="AK49" s="397"/>
      <c r="AL49" s="397"/>
      <c r="AM49" s="397"/>
      <c r="AN49" s="398" t="s">
        <v>56</v>
      </c>
      <c r="AO49" s="397"/>
      <c r="AP49" s="397"/>
      <c r="AQ49" s="81" t="s">
        <v>57</v>
      </c>
      <c r="AR49" s="62"/>
      <c r="AS49" s="82" t="s">
        <v>58</v>
      </c>
      <c r="AT49" s="83" t="s">
        <v>59</v>
      </c>
      <c r="AU49" s="83" t="s">
        <v>60</v>
      </c>
      <c r="AV49" s="83" t="s">
        <v>61</v>
      </c>
      <c r="AW49" s="83" t="s">
        <v>62</v>
      </c>
      <c r="AX49" s="83" t="s">
        <v>63</v>
      </c>
      <c r="AY49" s="83" t="s">
        <v>64</v>
      </c>
      <c r="AZ49" s="83" t="s">
        <v>65</v>
      </c>
      <c r="BA49" s="83" t="s">
        <v>66</v>
      </c>
      <c r="BB49" s="83" t="s">
        <v>67</v>
      </c>
      <c r="BC49" s="83" t="s">
        <v>68</v>
      </c>
      <c r="BD49" s="84" t="s">
        <v>69</v>
      </c>
    </row>
    <row r="50" spans="1:91" s="1" customFormat="1" ht="10.9" customHeight="1">
      <c r="B50" s="42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2"/>
      <c r="AS50" s="85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7"/>
    </row>
    <row r="51" spans="1:91" s="4" customFormat="1" ht="32.450000000000003" customHeight="1">
      <c r="B51" s="69"/>
      <c r="C51" s="88" t="s">
        <v>70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407">
        <f>ROUND(AG52+AG55,2)</f>
        <v>0</v>
      </c>
      <c r="AH51" s="407"/>
      <c r="AI51" s="407"/>
      <c r="AJ51" s="407"/>
      <c r="AK51" s="407"/>
      <c r="AL51" s="407"/>
      <c r="AM51" s="407"/>
      <c r="AN51" s="408">
        <f>SUM(AG51,AT51)</f>
        <v>0</v>
      </c>
      <c r="AO51" s="408"/>
      <c r="AP51" s="408"/>
      <c r="AQ51" s="90" t="s">
        <v>21</v>
      </c>
      <c r="AR51" s="72"/>
      <c r="AS51" s="91">
        <f>ROUND(AS52+AS55,2)</f>
        <v>0</v>
      </c>
      <c r="AT51" s="92">
        <f>ROUND(SUM(AV51:AW51),2)</f>
        <v>0</v>
      </c>
      <c r="AU51" s="93">
        <f>ROUND(AU52+AU55,5)</f>
        <v>0</v>
      </c>
      <c r="AV51" s="92">
        <f>ROUND(AZ51*L26,2)</f>
        <v>0</v>
      </c>
      <c r="AW51" s="92">
        <f>ROUND(BA51*L27,2)</f>
        <v>0</v>
      </c>
      <c r="AX51" s="92">
        <f>ROUND(BB51*L26,2)</f>
        <v>0</v>
      </c>
      <c r="AY51" s="92">
        <f>ROUND(BC51*L27,2)</f>
        <v>0</v>
      </c>
      <c r="AZ51" s="92">
        <f>ROUND(AZ52+AZ55,2)</f>
        <v>0</v>
      </c>
      <c r="BA51" s="92">
        <f>ROUND(BA52+BA55,2)</f>
        <v>0</v>
      </c>
      <c r="BB51" s="92">
        <f>ROUND(BB52+BB55,2)</f>
        <v>0</v>
      </c>
      <c r="BC51" s="92">
        <f>ROUND(BC52+BC55,2)</f>
        <v>0</v>
      </c>
      <c r="BD51" s="94">
        <f>ROUND(BD52+BD55,2)</f>
        <v>0</v>
      </c>
      <c r="BS51" s="95" t="s">
        <v>71</v>
      </c>
      <c r="BT51" s="95" t="s">
        <v>72</v>
      </c>
      <c r="BU51" s="96" t="s">
        <v>73</v>
      </c>
      <c r="BV51" s="95" t="s">
        <v>74</v>
      </c>
      <c r="BW51" s="95" t="s">
        <v>7</v>
      </c>
      <c r="BX51" s="95" t="s">
        <v>75</v>
      </c>
      <c r="CL51" s="95" t="s">
        <v>21</v>
      </c>
    </row>
    <row r="52" spans="1:91" s="5" customFormat="1" ht="22.5" customHeight="1">
      <c r="B52" s="97"/>
      <c r="C52" s="98"/>
      <c r="D52" s="403" t="s">
        <v>76</v>
      </c>
      <c r="E52" s="403"/>
      <c r="F52" s="403"/>
      <c r="G52" s="403"/>
      <c r="H52" s="403"/>
      <c r="I52" s="99"/>
      <c r="J52" s="403" t="s">
        <v>77</v>
      </c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2">
        <f>ROUND(SUM(AG53:AG54),2)</f>
        <v>0</v>
      </c>
      <c r="AH52" s="401"/>
      <c r="AI52" s="401"/>
      <c r="AJ52" s="401"/>
      <c r="AK52" s="401"/>
      <c r="AL52" s="401"/>
      <c r="AM52" s="401"/>
      <c r="AN52" s="400">
        <f>SUM(AG52,AT52)</f>
        <v>0</v>
      </c>
      <c r="AO52" s="401"/>
      <c r="AP52" s="401"/>
      <c r="AQ52" s="100" t="s">
        <v>78</v>
      </c>
      <c r="AR52" s="101"/>
      <c r="AS52" s="102">
        <f>ROUND(SUM(AS53:AS54),2)</f>
        <v>0</v>
      </c>
      <c r="AT52" s="103">
        <f>ROUND(SUM(AV52:AW52),2)</f>
        <v>0</v>
      </c>
      <c r="AU52" s="104">
        <f>ROUND(SUM(AU53:AU54),5)</f>
        <v>0</v>
      </c>
      <c r="AV52" s="103">
        <f>ROUND(AZ52*L26,2)</f>
        <v>0</v>
      </c>
      <c r="AW52" s="103">
        <f>ROUND(BA52*L27,2)</f>
        <v>0</v>
      </c>
      <c r="AX52" s="103">
        <f>ROUND(BB52*L26,2)</f>
        <v>0</v>
      </c>
      <c r="AY52" s="103">
        <f>ROUND(BC52*L27,2)</f>
        <v>0</v>
      </c>
      <c r="AZ52" s="103">
        <f>ROUND(SUM(AZ53:AZ54),2)</f>
        <v>0</v>
      </c>
      <c r="BA52" s="103">
        <f>ROUND(SUM(BA53:BA54),2)</f>
        <v>0</v>
      </c>
      <c r="BB52" s="103">
        <f>ROUND(SUM(BB53:BB54),2)</f>
        <v>0</v>
      </c>
      <c r="BC52" s="103">
        <f>ROUND(SUM(BC53:BC54),2)</f>
        <v>0</v>
      </c>
      <c r="BD52" s="105">
        <f>ROUND(SUM(BD53:BD54),2)</f>
        <v>0</v>
      </c>
      <c r="BS52" s="106" t="s">
        <v>71</v>
      </c>
      <c r="BT52" s="106" t="s">
        <v>79</v>
      </c>
      <c r="BU52" s="106" t="s">
        <v>73</v>
      </c>
      <c r="BV52" s="106" t="s">
        <v>74</v>
      </c>
      <c r="BW52" s="106" t="s">
        <v>80</v>
      </c>
      <c r="BX52" s="106" t="s">
        <v>7</v>
      </c>
      <c r="CL52" s="106" t="s">
        <v>21</v>
      </c>
      <c r="CM52" s="106" t="s">
        <v>79</v>
      </c>
    </row>
    <row r="53" spans="1:91" s="6" customFormat="1" ht="22.5" customHeight="1">
      <c r="A53" s="107" t="s">
        <v>81</v>
      </c>
      <c r="B53" s="108"/>
      <c r="C53" s="109"/>
      <c r="D53" s="109"/>
      <c r="E53" s="406" t="s">
        <v>82</v>
      </c>
      <c r="F53" s="406"/>
      <c r="G53" s="406"/>
      <c r="H53" s="406"/>
      <c r="I53" s="406"/>
      <c r="J53" s="109"/>
      <c r="K53" s="406" t="s">
        <v>83</v>
      </c>
      <c r="L53" s="406"/>
      <c r="M53" s="406"/>
      <c r="N53" s="406"/>
      <c r="O53" s="406"/>
      <c r="P53" s="406"/>
      <c r="Q53" s="406"/>
      <c r="R53" s="406"/>
      <c r="S53" s="406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4">
        <f>'01a - Způsobilé výdaje na...'!J29</f>
        <v>0</v>
      </c>
      <c r="AH53" s="405"/>
      <c r="AI53" s="405"/>
      <c r="AJ53" s="405"/>
      <c r="AK53" s="405"/>
      <c r="AL53" s="405"/>
      <c r="AM53" s="405"/>
      <c r="AN53" s="404">
        <f>SUM(AG53,AT53)</f>
        <v>0</v>
      </c>
      <c r="AO53" s="405"/>
      <c r="AP53" s="405"/>
      <c r="AQ53" s="110" t="s">
        <v>84</v>
      </c>
      <c r="AR53" s="111"/>
      <c r="AS53" s="112">
        <v>0</v>
      </c>
      <c r="AT53" s="113">
        <f>ROUND(SUM(AV53:AW53),2)</f>
        <v>0</v>
      </c>
      <c r="AU53" s="114">
        <f>'01a - Způsobilé výdaje na...'!P100</f>
        <v>0</v>
      </c>
      <c r="AV53" s="113">
        <f>'01a - Způsobilé výdaje na...'!J32</f>
        <v>0</v>
      </c>
      <c r="AW53" s="113">
        <f>'01a - Způsobilé výdaje na...'!J33</f>
        <v>0</v>
      </c>
      <c r="AX53" s="113">
        <f>'01a - Způsobilé výdaje na...'!J34</f>
        <v>0</v>
      </c>
      <c r="AY53" s="113">
        <f>'01a - Způsobilé výdaje na...'!J35</f>
        <v>0</v>
      </c>
      <c r="AZ53" s="113">
        <f>'01a - Způsobilé výdaje na...'!F32</f>
        <v>0</v>
      </c>
      <c r="BA53" s="113">
        <f>'01a - Způsobilé výdaje na...'!F33</f>
        <v>0</v>
      </c>
      <c r="BB53" s="113">
        <f>'01a - Způsobilé výdaje na...'!F34</f>
        <v>0</v>
      </c>
      <c r="BC53" s="113">
        <f>'01a - Způsobilé výdaje na...'!F35</f>
        <v>0</v>
      </c>
      <c r="BD53" s="115">
        <f>'01a - Způsobilé výdaje na...'!F36</f>
        <v>0</v>
      </c>
      <c r="BT53" s="116" t="s">
        <v>85</v>
      </c>
      <c r="BV53" s="116" t="s">
        <v>74</v>
      </c>
      <c r="BW53" s="116" t="s">
        <v>86</v>
      </c>
      <c r="BX53" s="116" t="s">
        <v>80</v>
      </c>
      <c r="CL53" s="116" t="s">
        <v>21</v>
      </c>
    </row>
    <row r="54" spans="1:91" s="6" customFormat="1" ht="22.5" customHeight="1">
      <c r="A54" s="107" t="s">
        <v>81</v>
      </c>
      <c r="B54" s="108"/>
      <c r="C54" s="109"/>
      <c r="D54" s="109"/>
      <c r="E54" s="406" t="s">
        <v>87</v>
      </c>
      <c r="F54" s="406"/>
      <c r="G54" s="406"/>
      <c r="H54" s="406"/>
      <c r="I54" s="406"/>
      <c r="J54" s="109"/>
      <c r="K54" s="406" t="s">
        <v>88</v>
      </c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4">
        <f>'01b - Způsobilé výdaje na...'!J29</f>
        <v>0</v>
      </c>
      <c r="AH54" s="405"/>
      <c r="AI54" s="405"/>
      <c r="AJ54" s="405"/>
      <c r="AK54" s="405"/>
      <c r="AL54" s="405"/>
      <c r="AM54" s="405"/>
      <c r="AN54" s="404">
        <f>SUM(AG54,AT54)</f>
        <v>0</v>
      </c>
      <c r="AO54" s="405"/>
      <c r="AP54" s="405"/>
      <c r="AQ54" s="110" t="s">
        <v>84</v>
      </c>
      <c r="AR54" s="111"/>
      <c r="AS54" s="112">
        <v>0</v>
      </c>
      <c r="AT54" s="113">
        <f>ROUND(SUM(AV54:AW54),2)</f>
        <v>0</v>
      </c>
      <c r="AU54" s="114">
        <f>'01b - Způsobilé výdaje na...'!P83</f>
        <v>0</v>
      </c>
      <c r="AV54" s="113">
        <f>'01b - Způsobilé výdaje na...'!J32</f>
        <v>0</v>
      </c>
      <c r="AW54" s="113">
        <f>'01b - Způsobilé výdaje na...'!J33</f>
        <v>0</v>
      </c>
      <c r="AX54" s="113">
        <f>'01b - Způsobilé výdaje na...'!J34</f>
        <v>0</v>
      </c>
      <c r="AY54" s="113">
        <f>'01b - Způsobilé výdaje na...'!J35</f>
        <v>0</v>
      </c>
      <c r="AZ54" s="113">
        <f>'01b - Způsobilé výdaje na...'!F32</f>
        <v>0</v>
      </c>
      <c r="BA54" s="113">
        <f>'01b - Způsobilé výdaje na...'!F33</f>
        <v>0</v>
      </c>
      <c r="BB54" s="113">
        <f>'01b - Způsobilé výdaje na...'!F34</f>
        <v>0</v>
      </c>
      <c r="BC54" s="113">
        <f>'01b - Způsobilé výdaje na...'!F35</f>
        <v>0</v>
      </c>
      <c r="BD54" s="115">
        <f>'01b - Způsobilé výdaje na...'!F36</f>
        <v>0</v>
      </c>
      <c r="BT54" s="116" t="s">
        <v>85</v>
      </c>
      <c r="BV54" s="116" t="s">
        <v>74</v>
      </c>
      <c r="BW54" s="116" t="s">
        <v>89</v>
      </c>
      <c r="BX54" s="116" t="s">
        <v>80</v>
      </c>
      <c r="CL54" s="116" t="s">
        <v>21</v>
      </c>
    </row>
    <row r="55" spans="1:91" s="5" customFormat="1" ht="22.5" customHeight="1">
      <c r="A55" s="107" t="s">
        <v>81</v>
      </c>
      <c r="B55" s="97"/>
      <c r="C55" s="98"/>
      <c r="D55" s="403" t="s">
        <v>90</v>
      </c>
      <c r="E55" s="403"/>
      <c r="F55" s="403"/>
      <c r="G55" s="403"/>
      <c r="H55" s="403"/>
      <c r="I55" s="99"/>
      <c r="J55" s="403" t="s">
        <v>91</v>
      </c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0">
        <f>'02 - Nezpůsobilé výdaje'!J27</f>
        <v>0</v>
      </c>
      <c r="AH55" s="401"/>
      <c r="AI55" s="401"/>
      <c r="AJ55" s="401"/>
      <c r="AK55" s="401"/>
      <c r="AL55" s="401"/>
      <c r="AM55" s="401"/>
      <c r="AN55" s="400">
        <f>SUM(AG55,AT55)</f>
        <v>0</v>
      </c>
      <c r="AO55" s="401"/>
      <c r="AP55" s="401"/>
      <c r="AQ55" s="100" t="s">
        <v>78</v>
      </c>
      <c r="AR55" s="101"/>
      <c r="AS55" s="117">
        <v>0</v>
      </c>
      <c r="AT55" s="118">
        <f>ROUND(SUM(AV55:AW55),2)</f>
        <v>0</v>
      </c>
      <c r="AU55" s="119">
        <f>'02 - Nezpůsobilé výdaje'!P78</f>
        <v>0</v>
      </c>
      <c r="AV55" s="118">
        <f>'02 - Nezpůsobilé výdaje'!J30</f>
        <v>0</v>
      </c>
      <c r="AW55" s="118">
        <f>'02 - Nezpůsobilé výdaje'!J31</f>
        <v>0</v>
      </c>
      <c r="AX55" s="118">
        <f>'02 - Nezpůsobilé výdaje'!J32</f>
        <v>0</v>
      </c>
      <c r="AY55" s="118">
        <f>'02 - Nezpůsobilé výdaje'!J33</f>
        <v>0</v>
      </c>
      <c r="AZ55" s="118">
        <f>'02 - Nezpůsobilé výdaje'!F30</f>
        <v>0</v>
      </c>
      <c r="BA55" s="118">
        <f>'02 - Nezpůsobilé výdaje'!F31</f>
        <v>0</v>
      </c>
      <c r="BB55" s="118">
        <f>'02 - Nezpůsobilé výdaje'!F32</f>
        <v>0</v>
      </c>
      <c r="BC55" s="118">
        <f>'02 - Nezpůsobilé výdaje'!F33</f>
        <v>0</v>
      </c>
      <c r="BD55" s="120">
        <f>'02 - Nezpůsobilé výdaje'!F34</f>
        <v>0</v>
      </c>
      <c r="BT55" s="106" t="s">
        <v>79</v>
      </c>
      <c r="BV55" s="106" t="s">
        <v>74</v>
      </c>
      <c r="BW55" s="106" t="s">
        <v>92</v>
      </c>
      <c r="BX55" s="106" t="s">
        <v>7</v>
      </c>
      <c r="CL55" s="106" t="s">
        <v>21</v>
      </c>
      <c r="CM55" s="106" t="s">
        <v>79</v>
      </c>
    </row>
    <row r="56" spans="1:91" s="1" customFormat="1" ht="30" customHeight="1">
      <c r="B56" s="42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2"/>
    </row>
    <row r="57" spans="1:91" s="1" customFormat="1" ht="6.95" customHeight="1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62"/>
    </row>
  </sheetData>
  <sheetProtection algorithmName="SHA-512" hashValue="wP+ukVvxJ1oXEg6TBU5znyHFdCjMyc9I+hSc4CbruKxvI3NfQdHFmGjDXe0+p5BisC4B3mPkfo/sstWYbaH4gw==" saltValue="hMrPfvkcnvtf5ZB1dXvI8Q==" spinCount="100000" sheet="1" objects="1" scenarios="1" formatCells="0" formatColumns="0" formatRows="0" sort="0" autoFilter="0"/>
  <mergeCells count="53">
    <mergeCell ref="AG51:AM51"/>
    <mergeCell ref="AN51:AP51"/>
    <mergeCell ref="AR2:BE2"/>
    <mergeCell ref="AN54:AP54"/>
    <mergeCell ref="AG54:AM54"/>
    <mergeCell ref="E54:I54"/>
    <mergeCell ref="K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E53:I53"/>
    <mergeCell ref="K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3" location="'01a - Způsobilé výdaje na...'!C2" display="/"/>
    <hyperlink ref="A54" location="'01b - Způsobilé výdaje na...'!C2" display="/"/>
    <hyperlink ref="A55" location="'02 - Nezpůsobilé výdaje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2"/>
      <c r="C1" s="122"/>
      <c r="D1" s="123" t="s">
        <v>1</v>
      </c>
      <c r="E1" s="122"/>
      <c r="F1" s="124" t="s">
        <v>93</v>
      </c>
      <c r="G1" s="417" t="s">
        <v>94</v>
      </c>
      <c r="H1" s="417"/>
      <c r="I1" s="125"/>
      <c r="J1" s="124" t="s">
        <v>95</v>
      </c>
      <c r="K1" s="123" t="s">
        <v>96</v>
      </c>
      <c r="L1" s="124" t="s">
        <v>97</v>
      </c>
      <c r="M1" s="124"/>
      <c r="N1" s="124"/>
      <c r="O1" s="124"/>
      <c r="P1" s="124"/>
      <c r="Q1" s="124"/>
      <c r="R1" s="124"/>
      <c r="S1" s="124"/>
      <c r="T1" s="124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AT2" s="25" t="s">
        <v>86</v>
      </c>
    </row>
    <row r="3" spans="1:70" ht="6.95" customHeight="1">
      <c r="B3" s="26"/>
      <c r="C3" s="27"/>
      <c r="D3" s="27"/>
      <c r="E3" s="27"/>
      <c r="F3" s="27"/>
      <c r="G3" s="27"/>
      <c r="H3" s="27"/>
      <c r="I3" s="126"/>
      <c r="J3" s="27"/>
      <c r="K3" s="28"/>
      <c r="AT3" s="25" t="s">
        <v>79</v>
      </c>
    </row>
    <row r="4" spans="1:70" ht="36.950000000000003" customHeight="1">
      <c r="B4" s="29"/>
      <c r="C4" s="30"/>
      <c r="D4" s="31" t="s">
        <v>98</v>
      </c>
      <c r="E4" s="30"/>
      <c r="F4" s="30"/>
      <c r="G4" s="30"/>
      <c r="H4" s="30"/>
      <c r="I4" s="127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7"/>
      <c r="J5" s="30"/>
      <c r="K5" s="32"/>
    </row>
    <row r="6" spans="1:70">
      <c r="B6" s="29"/>
      <c r="C6" s="30"/>
      <c r="D6" s="38" t="s">
        <v>18</v>
      </c>
      <c r="E6" s="30"/>
      <c r="F6" s="30"/>
      <c r="G6" s="30"/>
      <c r="H6" s="30"/>
      <c r="I6" s="127"/>
      <c r="J6" s="30"/>
      <c r="K6" s="32"/>
    </row>
    <row r="7" spans="1:70" ht="22.5" customHeight="1">
      <c r="B7" s="29"/>
      <c r="C7" s="30"/>
      <c r="D7" s="30"/>
      <c r="E7" s="410" t="str">
        <f>'Rekapitulace stavby'!K6</f>
        <v>SÚ bytového domu - zatepelní fasády a podlah lodžií</v>
      </c>
      <c r="F7" s="411"/>
      <c r="G7" s="411"/>
      <c r="H7" s="411"/>
      <c r="I7" s="127"/>
      <c r="J7" s="30"/>
      <c r="K7" s="32"/>
    </row>
    <row r="8" spans="1:70">
      <c r="B8" s="29"/>
      <c r="C8" s="30"/>
      <c r="D8" s="38" t="s">
        <v>99</v>
      </c>
      <c r="E8" s="30"/>
      <c r="F8" s="30"/>
      <c r="G8" s="30"/>
      <c r="H8" s="30"/>
      <c r="I8" s="127"/>
      <c r="J8" s="30"/>
      <c r="K8" s="32"/>
    </row>
    <row r="9" spans="1:70" s="1" customFormat="1" ht="22.5" customHeight="1">
      <c r="B9" s="42"/>
      <c r="C9" s="43"/>
      <c r="D9" s="43"/>
      <c r="E9" s="410" t="s">
        <v>100</v>
      </c>
      <c r="F9" s="412"/>
      <c r="G9" s="412"/>
      <c r="H9" s="412"/>
      <c r="I9" s="128"/>
      <c r="J9" s="43"/>
      <c r="K9" s="46"/>
    </row>
    <row r="10" spans="1:70" s="1" customFormat="1">
      <c r="B10" s="42"/>
      <c r="C10" s="43"/>
      <c r="D10" s="38" t="s">
        <v>101</v>
      </c>
      <c r="E10" s="43"/>
      <c r="F10" s="43"/>
      <c r="G10" s="43"/>
      <c r="H10" s="43"/>
      <c r="I10" s="128"/>
      <c r="J10" s="43"/>
      <c r="K10" s="46"/>
    </row>
    <row r="11" spans="1:70" s="1" customFormat="1" ht="36.950000000000003" customHeight="1">
      <c r="B11" s="42"/>
      <c r="C11" s="43"/>
      <c r="D11" s="43"/>
      <c r="E11" s="413" t="s">
        <v>102</v>
      </c>
      <c r="F11" s="412"/>
      <c r="G11" s="412"/>
      <c r="H11" s="412"/>
      <c r="I11" s="128"/>
      <c r="J11" s="43"/>
      <c r="K11" s="46"/>
    </row>
    <row r="12" spans="1:70" s="1" customFormat="1" ht="13.5">
      <c r="B12" s="42"/>
      <c r="C12" s="43"/>
      <c r="D12" s="43"/>
      <c r="E12" s="43"/>
      <c r="F12" s="43"/>
      <c r="G12" s="43"/>
      <c r="H12" s="43"/>
      <c r="I12" s="128"/>
      <c r="J12" s="43"/>
      <c r="K12" s="46"/>
    </row>
    <row r="13" spans="1:70" s="1" customFormat="1" ht="14.45" customHeight="1">
      <c r="B13" s="42"/>
      <c r="C13" s="43"/>
      <c r="D13" s="38" t="s">
        <v>20</v>
      </c>
      <c r="E13" s="43"/>
      <c r="F13" s="36" t="s">
        <v>21</v>
      </c>
      <c r="G13" s="43"/>
      <c r="H13" s="43"/>
      <c r="I13" s="129" t="s">
        <v>22</v>
      </c>
      <c r="J13" s="36" t="s">
        <v>21</v>
      </c>
      <c r="K13" s="46"/>
    </row>
    <row r="14" spans="1:70" s="1" customFormat="1" ht="14.45" customHeight="1">
      <c r="B14" s="42"/>
      <c r="C14" s="43"/>
      <c r="D14" s="38" t="s">
        <v>23</v>
      </c>
      <c r="E14" s="43"/>
      <c r="F14" s="36" t="s">
        <v>24</v>
      </c>
      <c r="G14" s="43"/>
      <c r="H14" s="43"/>
      <c r="I14" s="129" t="s">
        <v>25</v>
      </c>
      <c r="J14" s="130" t="str">
        <f>'Rekapitulace stavby'!AN8</f>
        <v>5. 5. 2017</v>
      </c>
      <c r="K14" s="46"/>
    </row>
    <row r="15" spans="1:70" s="1" customFormat="1" ht="10.9" customHeight="1">
      <c r="B15" s="42"/>
      <c r="C15" s="43"/>
      <c r="D15" s="43"/>
      <c r="E15" s="43"/>
      <c r="F15" s="43"/>
      <c r="G15" s="43"/>
      <c r="H15" s="43"/>
      <c r="I15" s="128"/>
      <c r="J15" s="43"/>
      <c r="K15" s="46"/>
    </row>
    <row r="16" spans="1:70" s="1" customFormat="1" ht="14.45" customHeight="1">
      <c r="B16" s="42"/>
      <c r="C16" s="43"/>
      <c r="D16" s="38" t="s">
        <v>27</v>
      </c>
      <c r="E16" s="43"/>
      <c r="F16" s="43"/>
      <c r="G16" s="43"/>
      <c r="H16" s="43"/>
      <c r="I16" s="129" t="s">
        <v>28</v>
      </c>
      <c r="J16" s="36" t="s">
        <v>21</v>
      </c>
      <c r="K16" s="46"/>
    </row>
    <row r="17" spans="2:11" s="1" customFormat="1" ht="18" customHeight="1">
      <c r="B17" s="42"/>
      <c r="C17" s="43"/>
      <c r="D17" s="43"/>
      <c r="E17" s="36" t="s">
        <v>29</v>
      </c>
      <c r="F17" s="43"/>
      <c r="G17" s="43"/>
      <c r="H17" s="43"/>
      <c r="I17" s="129" t="s">
        <v>30</v>
      </c>
      <c r="J17" s="36" t="s">
        <v>21</v>
      </c>
      <c r="K17" s="46"/>
    </row>
    <row r="18" spans="2:11" s="1" customFormat="1" ht="6.95" customHeight="1">
      <c r="B18" s="42"/>
      <c r="C18" s="43"/>
      <c r="D18" s="43"/>
      <c r="E18" s="43"/>
      <c r="F18" s="43"/>
      <c r="G18" s="43"/>
      <c r="H18" s="43"/>
      <c r="I18" s="128"/>
      <c r="J18" s="43"/>
      <c r="K18" s="46"/>
    </row>
    <row r="19" spans="2:11" s="1" customFormat="1" ht="14.45" customHeight="1">
      <c r="B19" s="42"/>
      <c r="C19" s="43"/>
      <c r="D19" s="38" t="s">
        <v>31</v>
      </c>
      <c r="E19" s="43"/>
      <c r="F19" s="43"/>
      <c r="G19" s="43"/>
      <c r="H19" s="43"/>
      <c r="I19" s="129" t="s">
        <v>28</v>
      </c>
      <c r="J19" s="36" t="str">
        <f>IF('Rekapitulace stavby'!AN13="Vyplň údaj","",IF('Rekapitulace stavby'!AN13="","",'Rekapitulace stavby'!AN13))</f>
        <v/>
      </c>
      <c r="K19" s="46"/>
    </row>
    <row r="20" spans="2:11" s="1" customFormat="1" ht="18" customHeight="1">
      <c r="B20" s="42"/>
      <c r="C20" s="43"/>
      <c r="D20" s="43"/>
      <c r="E20" s="36" t="str">
        <f>IF('Rekapitulace stavby'!E14="Vyplň údaj","",IF('Rekapitulace stavby'!E14="","",'Rekapitulace stavby'!E14))</f>
        <v/>
      </c>
      <c r="F20" s="43"/>
      <c r="G20" s="43"/>
      <c r="H20" s="43"/>
      <c r="I20" s="129" t="s">
        <v>30</v>
      </c>
      <c r="J20" s="36" t="str">
        <f>IF('Rekapitulace stavby'!AN14="Vyplň údaj","",IF('Rekapitulace stavby'!AN14="","",'Rekapitulace stavby'!AN14))</f>
        <v/>
      </c>
      <c r="K20" s="46"/>
    </row>
    <row r="21" spans="2:11" s="1" customFormat="1" ht="6.95" customHeight="1">
      <c r="B21" s="42"/>
      <c r="C21" s="43"/>
      <c r="D21" s="43"/>
      <c r="E21" s="43"/>
      <c r="F21" s="43"/>
      <c r="G21" s="43"/>
      <c r="H21" s="43"/>
      <c r="I21" s="128"/>
      <c r="J21" s="43"/>
      <c r="K21" s="46"/>
    </row>
    <row r="22" spans="2:11" s="1" customFormat="1" ht="14.45" customHeight="1">
      <c r="B22" s="42"/>
      <c r="C22" s="43"/>
      <c r="D22" s="38" t="s">
        <v>33</v>
      </c>
      <c r="E22" s="43"/>
      <c r="F22" s="43"/>
      <c r="G22" s="43"/>
      <c r="H22" s="43"/>
      <c r="I22" s="129" t="s">
        <v>28</v>
      </c>
      <c r="J22" s="36" t="s">
        <v>21</v>
      </c>
      <c r="K22" s="46"/>
    </row>
    <row r="23" spans="2:11" s="1" customFormat="1" ht="18" customHeight="1">
      <c r="B23" s="42"/>
      <c r="C23" s="43"/>
      <c r="D23" s="43"/>
      <c r="E23" s="36" t="s">
        <v>34</v>
      </c>
      <c r="F23" s="43"/>
      <c r="G23" s="43"/>
      <c r="H23" s="43"/>
      <c r="I23" s="129" t="s">
        <v>30</v>
      </c>
      <c r="J23" s="36" t="s">
        <v>21</v>
      </c>
      <c r="K23" s="46"/>
    </row>
    <row r="24" spans="2:11" s="1" customFormat="1" ht="6.95" customHeight="1">
      <c r="B24" s="42"/>
      <c r="C24" s="43"/>
      <c r="D24" s="43"/>
      <c r="E24" s="43"/>
      <c r="F24" s="43"/>
      <c r="G24" s="43"/>
      <c r="H24" s="43"/>
      <c r="I24" s="128"/>
      <c r="J24" s="43"/>
      <c r="K24" s="46"/>
    </row>
    <row r="25" spans="2:11" s="1" customFormat="1" ht="14.45" customHeight="1">
      <c r="B25" s="42"/>
      <c r="C25" s="43"/>
      <c r="D25" s="38" t="s">
        <v>36</v>
      </c>
      <c r="E25" s="43"/>
      <c r="F25" s="43"/>
      <c r="G25" s="43"/>
      <c r="H25" s="43"/>
      <c r="I25" s="128"/>
      <c r="J25" s="43"/>
      <c r="K25" s="46"/>
    </row>
    <row r="26" spans="2:11" s="7" customFormat="1" ht="22.5" customHeight="1">
      <c r="B26" s="131"/>
      <c r="C26" s="132"/>
      <c r="D26" s="132"/>
      <c r="E26" s="375" t="s">
        <v>21</v>
      </c>
      <c r="F26" s="375"/>
      <c r="G26" s="375"/>
      <c r="H26" s="375"/>
      <c r="I26" s="133"/>
      <c r="J26" s="132"/>
      <c r="K26" s="134"/>
    </row>
    <row r="27" spans="2:11" s="1" customFormat="1" ht="6.95" customHeight="1">
      <c r="B27" s="42"/>
      <c r="C27" s="43"/>
      <c r="D27" s="43"/>
      <c r="E27" s="43"/>
      <c r="F27" s="43"/>
      <c r="G27" s="43"/>
      <c r="H27" s="43"/>
      <c r="I27" s="128"/>
      <c r="J27" s="43"/>
      <c r="K27" s="46"/>
    </row>
    <row r="28" spans="2:11" s="1" customFormat="1" ht="6.95" customHeight="1">
      <c r="B28" s="42"/>
      <c r="C28" s="43"/>
      <c r="D28" s="86"/>
      <c r="E28" s="86"/>
      <c r="F28" s="86"/>
      <c r="G28" s="86"/>
      <c r="H28" s="86"/>
      <c r="I28" s="135"/>
      <c r="J28" s="86"/>
      <c r="K28" s="136"/>
    </row>
    <row r="29" spans="2:11" s="1" customFormat="1" ht="25.35" customHeight="1">
      <c r="B29" s="42"/>
      <c r="C29" s="43"/>
      <c r="D29" s="137" t="s">
        <v>38</v>
      </c>
      <c r="E29" s="43"/>
      <c r="F29" s="43"/>
      <c r="G29" s="43"/>
      <c r="H29" s="43"/>
      <c r="I29" s="128"/>
      <c r="J29" s="138">
        <f>ROUND(J100,2)</f>
        <v>0</v>
      </c>
      <c r="K29" s="46"/>
    </row>
    <row r="30" spans="2:11" s="1" customFormat="1" ht="6.95" customHeight="1">
      <c r="B30" s="42"/>
      <c r="C30" s="43"/>
      <c r="D30" s="86"/>
      <c r="E30" s="86"/>
      <c r="F30" s="86"/>
      <c r="G30" s="86"/>
      <c r="H30" s="86"/>
      <c r="I30" s="135"/>
      <c r="J30" s="86"/>
      <c r="K30" s="136"/>
    </row>
    <row r="31" spans="2:11" s="1" customFormat="1" ht="14.45" customHeight="1">
      <c r="B31" s="42"/>
      <c r="C31" s="43"/>
      <c r="D31" s="43"/>
      <c r="E31" s="43"/>
      <c r="F31" s="47" t="s">
        <v>40</v>
      </c>
      <c r="G31" s="43"/>
      <c r="H31" s="43"/>
      <c r="I31" s="139" t="s">
        <v>39</v>
      </c>
      <c r="J31" s="47" t="s">
        <v>41</v>
      </c>
      <c r="K31" s="46"/>
    </row>
    <row r="32" spans="2:11" s="1" customFormat="1" ht="14.45" customHeight="1">
      <c r="B32" s="42"/>
      <c r="C32" s="43"/>
      <c r="D32" s="50" t="s">
        <v>42</v>
      </c>
      <c r="E32" s="50" t="s">
        <v>43</v>
      </c>
      <c r="F32" s="140">
        <f>ROUND(SUM(BE100:BE572), 2)</f>
        <v>0</v>
      </c>
      <c r="G32" s="43"/>
      <c r="H32" s="43"/>
      <c r="I32" s="141">
        <v>0.21</v>
      </c>
      <c r="J32" s="140">
        <f>ROUND(ROUND((SUM(BE100:BE572)), 2)*I32, 2)</f>
        <v>0</v>
      </c>
      <c r="K32" s="46"/>
    </row>
    <row r="33" spans="2:11" s="1" customFormat="1" ht="14.45" customHeight="1">
      <c r="B33" s="42"/>
      <c r="C33" s="43"/>
      <c r="D33" s="43"/>
      <c r="E33" s="50" t="s">
        <v>44</v>
      </c>
      <c r="F33" s="140">
        <f>ROUND(SUM(BF100:BF572), 2)</f>
        <v>0</v>
      </c>
      <c r="G33" s="43"/>
      <c r="H33" s="43"/>
      <c r="I33" s="141">
        <v>0.15</v>
      </c>
      <c r="J33" s="140">
        <f>ROUND(ROUND((SUM(BF100:BF572)), 2)*I33, 2)</f>
        <v>0</v>
      </c>
      <c r="K33" s="46"/>
    </row>
    <row r="34" spans="2:11" s="1" customFormat="1" ht="14.45" hidden="1" customHeight="1">
      <c r="B34" s="42"/>
      <c r="C34" s="43"/>
      <c r="D34" s="43"/>
      <c r="E34" s="50" t="s">
        <v>45</v>
      </c>
      <c r="F34" s="140">
        <f>ROUND(SUM(BG100:BG572), 2)</f>
        <v>0</v>
      </c>
      <c r="G34" s="43"/>
      <c r="H34" s="43"/>
      <c r="I34" s="141">
        <v>0.21</v>
      </c>
      <c r="J34" s="140">
        <v>0</v>
      </c>
      <c r="K34" s="46"/>
    </row>
    <row r="35" spans="2:11" s="1" customFormat="1" ht="14.45" hidden="1" customHeight="1">
      <c r="B35" s="42"/>
      <c r="C35" s="43"/>
      <c r="D35" s="43"/>
      <c r="E35" s="50" t="s">
        <v>46</v>
      </c>
      <c r="F35" s="140">
        <f>ROUND(SUM(BH100:BH572), 2)</f>
        <v>0</v>
      </c>
      <c r="G35" s="43"/>
      <c r="H35" s="43"/>
      <c r="I35" s="141">
        <v>0.15</v>
      </c>
      <c r="J35" s="140">
        <v>0</v>
      </c>
      <c r="K35" s="46"/>
    </row>
    <row r="36" spans="2:11" s="1" customFormat="1" ht="14.45" hidden="1" customHeight="1">
      <c r="B36" s="42"/>
      <c r="C36" s="43"/>
      <c r="D36" s="43"/>
      <c r="E36" s="50" t="s">
        <v>47</v>
      </c>
      <c r="F36" s="140">
        <f>ROUND(SUM(BI100:BI572), 2)</f>
        <v>0</v>
      </c>
      <c r="G36" s="43"/>
      <c r="H36" s="43"/>
      <c r="I36" s="141">
        <v>0</v>
      </c>
      <c r="J36" s="140">
        <v>0</v>
      </c>
      <c r="K36" s="46"/>
    </row>
    <row r="37" spans="2:11" s="1" customFormat="1" ht="6.95" customHeight="1">
      <c r="B37" s="42"/>
      <c r="C37" s="43"/>
      <c r="D37" s="43"/>
      <c r="E37" s="43"/>
      <c r="F37" s="43"/>
      <c r="G37" s="43"/>
      <c r="H37" s="43"/>
      <c r="I37" s="128"/>
      <c r="J37" s="43"/>
      <c r="K37" s="46"/>
    </row>
    <row r="38" spans="2:11" s="1" customFormat="1" ht="25.35" customHeight="1">
      <c r="B38" s="42"/>
      <c r="C38" s="142"/>
      <c r="D38" s="143" t="s">
        <v>48</v>
      </c>
      <c r="E38" s="80"/>
      <c r="F38" s="80"/>
      <c r="G38" s="144" t="s">
        <v>49</v>
      </c>
      <c r="H38" s="145" t="s">
        <v>50</v>
      </c>
      <c r="I38" s="146"/>
      <c r="J38" s="147">
        <f>SUM(J29:J36)</f>
        <v>0</v>
      </c>
      <c r="K38" s="148"/>
    </row>
    <row r="39" spans="2:11" s="1" customFormat="1" ht="14.45" customHeight="1">
      <c r="B39" s="57"/>
      <c r="C39" s="58"/>
      <c r="D39" s="58"/>
      <c r="E39" s="58"/>
      <c r="F39" s="58"/>
      <c r="G39" s="58"/>
      <c r="H39" s="58"/>
      <c r="I39" s="149"/>
      <c r="J39" s="58"/>
      <c r="K39" s="59"/>
    </row>
    <row r="43" spans="2:11" s="1" customFormat="1" ht="6.95" customHeight="1">
      <c r="B43" s="150"/>
      <c r="C43" s="151"/>
      <c r="D43" s="151"/>
      <c r="E43" s="151"/>
      <c r="F43" s="151"/>
      <c r="G43" s="151"/>
      <c r="H43" s="151"/>
      <c r="I43" s="152"/>
      <c r="J43" s="151"/>
      <c r="K43" s="153"/>
    </row>
    <row r="44" spans="2:11" s="1" customFormat="1" ht="36.950000000000003" customHeight="1">
      <c r="B44" s="42"/>
      <c r="C44" s="31" t="s">
        <v>103</v>
      </c>
      <c r="D44" s="43"/>
      <c r="E44" s="43"/>
      <c r="F44" s="43"/>
      <c r="G44" s="43"/>
      <c r="H44" s="43"/>
      <c r="I44" s="128"/>
      <c r="J44" s="43"/>
      <c r="K44" s="46"/>
    </row>
    <row r="45" spans="2:11" s="1" customFormat="1" ht="6.95" customHeight="1">
      <c r="B45" s="42"/>
      <c r="C45" s="43"/>
      <c r="D45" s="43"/>
      <c r="E45" s="43"/>
      <c r="F45" s="43"/>
      <c r="G45" s="43"/>
      <c r="H45" s="43"/>
      <c r="I45" s="128"/>
      <c r="J45" s="43"/>
      <c r="K45" s="46"/>
    </row>
    <row r="46" spans="2:11" s="1" customFormat="1" ht="14.45" customHeight="1">
      <c r="B46" s="42"/>
      <c r="C46" s="38" t="s">
        <v>18</v>
      </c>
      <c r="D46" s="43"/>
      <c r="E46" s="43"/>
      <c r="F46" s="43"/>
      <c r="G46" s="43"/>
      <c r="H46" s="43"/>
      <c r="I46" s="128"/>
      <c r="J46" s="43"/>
      <c r="K46" s="46"/>
    </row>
    <row r="47" spans="2:11" s="1" customFormat="1" ht="22.5" customHeight="1">
      <c r="B47" s="42"/>
      <c r="C47" s="43"/>
      <c r="D47" s="43"/>
      <c r="E47" s="410" t="str">
        <f>E7</f>
        <v>SÚ bytového domu - zatepelní fasády a podlah lodžií</v>
      </c>
      <c r="F47" s="411"/>
      <c r="G47" s="411"/>
      <c r="H47" s="411"/>
      <c r="I47" s="128"/>
      <c r="J47" s="43"/>
      <c r="K47" s="46"/>
    </row>
    <row r="48" spans="2:11">
      <c r="B48" s="29"/>
      <c r="C48" s="38" t="s">
        <v>99</v>
      </c>
      <c r="D48" s="30"/>
      <c r="E48" s="30"/>
      <c r="F48" s="30"/>
      <c r="G48" s="30"/>
      <c r="H48" s="30"/>
      <c r="I48" s="127"/>
      <c r="J48" s="30"/>
      <c r="K48" s="32"/>
    </row>
    <row r="49" spans="2:47" s="1" customFormat="1" ht="22.5" customHeight="1">
      <c r="B49" s="42"/>
      <c r="C49" s="43"/>
      <c r="D49" s="43"/>
      <c r="E49" s="410" t="s">
        <v>100</v>
      </c>
      <c r="F49" s="412"/>
      <c r="G49" s="412"/>
      <c r="H49" s="412"/>
      <c r="I49" s="128"/>
      <c r="J49" s="43"/>
      <c r="K49" s="46"/>
    </row>
    <row r="50" spans="2:47" s="1" customFormat="1" ht="14.45" customHeight="1">
      <c r="B50" s="42"/>
      <c r="C50" s="38" t="s">
        <v>101</v>
      </c>
      <c r="D50" s="43"/>
      <c r="E50" s="43"/>
      <c r="F50" s="43"/>
      <c r="G50" s="43"/>
      <c r="H50" s="43"/>
      <c r="I50" s="128"/>
      <c r="J50" s="43"/>
      <c r="K50" s="46"/>
    </row>
    <row r="51" spans="2:47" s="1" customFormat="1" ht="23.25" customHeight="1">
      <c r="B51" s="42"/>
      <c r="C51" s="43"/>
      <c r="D51" s="43"/>
      <c r="E51" s="413" t="str">
        <f>E11</f>
        <v>01a - Způsobilé výdaje na hlavní aktivity projektu</v>
      </c>
      <c r="F51" s="412"/>
      <c r="G51" s="412"/>
      <c r="H51" s="412"/>
      <c r="I51" s="128"/>
      <c r="J51" s="43"/>
      <c r="K51" s="46"/>
    </row>
    <row r="52" spans="2:47" s="1" customFormat="1" ht="6.95" customHeight="1">
      <c r="B52" s="42"/>
      <c r="C52" s="43"/>
      <c r="D52" s="43"/>
      <c r="E52" s="43"/>
      <c r="F52" s="43"/>
      <c r="G52" s="43"/>
      <c r="H52" s="43"/>
      <c r="I52" s="128"/>
      <c r="J52" s="43"/>
      <c r="K52" s="46"/>
    </row>
    <row r="53" spans="2:47" s="1" customFormat="1" ht="18" customHeight="1">
      <c r="B53" s="42"/>
      <c r="C53" s="38" t="s">
        <v>23</v>
      </c>
      <c r="D53" s="43"/>
      <c r="E53" s="43"/>
      <c r="F53" s="36" t="str">
        <f>F14</f>
        <v>Olomouc - Neředín</v>
      </c>
      <c r="G53" s="43"/>
      <c r="H53" s="43"/>
      <c r="I53" s="129" t="s">
        <v>25</v>
      </c>
      <c r="J53" s="130" t="str">
        <f>IF(J14="","",J14)</f>
        <v>5. 5. 2017</v>
      </c>
      <c r="K53" s="46"/>
    </row>
    <row r="54" spans="2:47" s="1" customFormat="1" ht="6.95" customHeight="1">
      <c r="B54" s="42"/>
      <c r="C54" s="43"/>
      <c r="D54" s="43"/>
      <c r="E54" s="43"/>
      <c r="F54" s="43"/>
      <c r="G54" s="43"/>
      <c r="H54" s="43"/>
      <c r="I54" s="128"/>
      <c r="J54" s="43"/>
      <c r="K54" s="46"/>
    </row>
    <row r="55" spans="2:47" s="1" customFormat="1">
      <c r="B55" s="42"/>
      <c r="C55" s="38" t="s">
        <v>27</v>
      </c>
      <c r="D55" s="43"/>
      <c r="E55" s="43"/>
      <c r="F55" s="36" t="str">
        <f>E17</f>
        <v>Spol. vlas. pro dům, Stiborova 604/16,605/18, OL</v>
      </c>
      <c r="G55" s="43"/>
      <c r="H55" s="43"/>
      <c r="I55" s="129" t="s">
        <v>33</v>
      </c>
      <c r="J55" s="36" t="str">
        <f>E23</f>
        <v>Ing. Jiří Zatloukal, Věra Čížková</v>
      </c>
      <c r="K55" s="46"/>
    </row>
    <row r="56" spans="2:47" s="1" customFormat="1" ht="14.45" customHeight="1">
      <c r="B56" s="42"/>
      <c r="C56" s="38" t="s">
        <v>31</v>
      </c>
      <c r="D56" s="43"/>
      <c r="E56" s="43"/>
      <c r="F56" s="36" t="str">
        <f>IF(E20="","",E20)</f>
        <v/>
      </c>
      <c r="G56" s="43"/>
      <c r="H56" s="43"/>
      <c r="I56" s="128"/>
      <c r="J56" s="43"/>
      <c r="K56" s="46"/>
    </row>
    <row r="57" spans="2:47" s="1" customFormat="1" ht="10.35" customHeight="1">
      <c r="B57" s="42"/>
      <c r="C57" s="43"/>
      <c r="D57" s="43"/>
      <c r="E57" s="43"/>
      <c r="F57" s="43"/>
      <c r="G57" s="43"/>
      <c r="H57" s="43"/>
      <c r="I57" s="128"/>
      <c r="J57" s="43"/>
      <c r="K57" s="46"/>
    </row>
    <row r="58" spans="2:47" s="1" customFormat="1" ht="29.25" customHeight="1">
      <c r="B58" s="42"/>
      <c r="C58" s="154" t="s">
        <v>104</v>
      </c>
      <c r="D58" s="142"/>
      <c r="E58" s="142"/>
      <c r="F58" s="142"/>
      <c r="G58" s="142"/>
      <c r="H58" s="142"/>
      <c r="I58" s="155"/>
      <c r="J58" s="156" t="s">
        <v>105</v>
      </c>
      <c r="K58" s="157"/>
    </row>
    <row r="59" spans="2:47" s="1" customFormat="1" ht="10.35" customHeight="1">
      <c r="B59" s="42"/>
      <c r="C59" s="43"/>
      <c r="D59" s="43"/>
      <c r="E59" s="43"/>
      <c r="F59" s="43"/>
      <c r="G59" s="43"/>
      <c r="H59" s="43"/>
      <c r="I59" s="128"/>
      <c r="J59" s="43"/>
      <c r="K59" s="46"/>
    </row>
    <row r="60" spans="2:47" s="1" customFormat="1" ht="29.25" customHeight="1">
      <c r="B60" s="42"/>
      <c r="C60" s="158" t="s">
        <v>106</v>
      </c>
      <c r="D60" s="43"/>
      <c r="E60" s="43"/>
      <c r="F60" s="43"/>
      <c r="G60" s="43"/>
      <c r="H60" s="43"/>
      <c r="I60" s="128"/>
      <c r="J60" s="138">
        <f>J100</f>
        <v>0</v>
      </c>
      <c r="K60" s="46"/>
      <c r="AU60" s="25" t="s">
        <v>107</v>
      </c>
    </row>
    <row r="61" spans="2:47" s="8" customFormat="1" ht="24.95" customHeight="1">
      <c r="B61" s="159"/>
      <c r="C61" s="160"/>
      <c r="D61" s="161" t="s">
        <v>108</v>
      </c>
      <c r="E61" s="162"/>
      <c r="F61" s="162"/>
      <c r="G61" s="162"/>
      <c r="H61" s="162"/>
      <c r="I61" s="163"/>
      <c r="J61" s="164">
        <f>J101</f>
        <v>0</v>
      </c>
      <c r="K61" s="165"/>
    </row>
    <row r="62" spans="2:47" s="9" customFormat="1" ht="19.899999999999999" customHeight="1">
      <c r="B62" s="166"/>
      <c r="C62" s="167"/>
      <c r="D62" s="168" t="s">
        <v>109</v>
      </c>
      <c r="E62" s="169"/>
      <c r="F62" s="169"/>
      <c r="G62" s="169"/>
      <c r="H62" s="169"/>
      <c r="I62" s="170"/>
      <c r="J62" s="171">
        <f>J102</f>
        <v>0</v>
      </c>
      <c r="K62" s="172"/>
    </row>
    <row r="63" spans="2:47" s="9" customFormat="1" ht="19.899999999999999" customHeight="1">
      <c r="B63" s="166"/>
      <c r="C63" s="167"/>
      <c r="D63" s="168" t="s">
        <v>110</v>
      </c>
      <c r="E63" s="169"/>
      <c r="F63" s="169"/>
      <c r="G63" s="169"/>
      <c r="H63" s="169"/>
      <c r="I63" s="170"/>
      <c r="J63" s="171">
        <f>J129</f>
        <v>0</v>
      </c>
      <c r="K63" s="172"/>
    </row>
    <row r="64" spans="2:47" s="9" customFormat="1" ht="19.899999999999999" customHeight="1">
      <c r="B64" s="166"/>
      <c r="C64" s="167"/>
      <c r="D64" s="168" t="s">
        <v>111</v>
      </c>
      <c r="E64" s="169"/>
      <c r="F64" s="169"/>
      <c r="G64" s="169"/>
      <c r="H64" s="169"/>
      <c r="I64" s="170"/>
      <c r="J64" s="171">
        <f>J130</f>
        <v>0</v>
      </c>
      <c r="K64" s="172"/>
    </row>
    <row r="65" spans="2:11" s="9" customFormat="1" ht="19.899999999999999" customHeight="1">
      <c r="B65" s="166"/>
      <c r="C65" s="167"/>
      <c r="D65" s="168" t="s">
        <v>112</v>
      </c>
      <c r="E65" s="169"/>
      <c r="F65" s="169"/>
      <c r="G65" s="169"/>
      <c r="H65" s="169"/>
      <c r="I65" s="170"/>
      <c r="J65" s="171">
        <f>J134</f>
        <v>0</v>
      </c>
      <c r="K65" s="172"/>
    </row>
    <row r="66" spans="2:11" s="9" customFormat="1" ht="19.899999999999999" customHeight="1">
      <c r="B66" s="166"/>
      <c r="C66" s="167"/>
      <c r="D66" s="168" t="s">
        <v>113</v>
      </c>
      <c r="E66" s="169"/>
      <c r="F66" s="169"/>
      <c r="G66" s="169"/>
      <c r="H66" s="169"/>
      <c r="I66" s="170"/>
      <c r="J66" s="171">
        <f>J344</f>
        <v>0</v>
      </c>
      <c r="K66" s="172"/>
    </row>
    <row r="67" spans="2:11" s="9" customFormat="1" ht="19.899999999999999" customHeight="1">
      <c r="B67" s="166"/>
      <c r="C67" s="167"/>
      <c r="D67" s="168" t="s">
        <v>114</v>
      </c>
      <c r="E67" s="169"/>
      <c r="F67" s="169"/>
      <c r="G67" s="169"/>
      <c r="H67" s="169"/>
      <c r="I67" s="170"/>
      <c r="J67" s="171">
        <f>J354</f>
        <v>0</v>
      </c>
      <c r="K67" s="172"/>
    </row>
    <row r="68" spans="2:11" s="9" customFormat="1" ht="19.899999999999999" customHeight="1">
      <c r="B68" s="166"/>
      <c r="C68" s="167"/>
      <c r="D68" s="168" t="s">
        <v>115</v>
      </c>
      <c r="E68" s="169"/>
      <c r="F68" s="169"/>
      <c r="G68" s="169"/>
      <c r="H68" s="169"/>
      <c r="I68" s="170"/>
      <c r="J68" s="171">
        <f>J363</f>
        <v>0</v>
      </c>
      <c r="K68" s="172"/>
    </row>
    <row r="69" spans="2:11" s="8" customFormat="1" ht="24.95" customHeight="1">
      <c r="B69" s="159"/>
      <c r="C69" s="160"/>
      <c r="D69" s="161" t="s">
        <v>116</v>
      </c>
      <c r="E69" s="162"/>
      <c r="F69" s="162"/>
      <c r="G69" s="162"/>
      <c r="H69" s="162"/>
      <c r="I69" s="163"/>
      <c r="J69" s="164">
        <f>J365</f>
        <v>0</v>
      </c>
      <c r="K69" s="165"/>
    </row>
    <row r="70" spans="2:11" s="9" customFormat="1" ht="19.899999999999999" customHeight="1">
      <c r="B70" s="166"/>
      <c r="C70" s="167"/>
      <c r="D70" s="168" t="s">
        <v>117</v>
      </c>
      <c r="E70" s="169"/>
      <c r="F70" s="169"/>
      <c r="G70" s="169"/>
      <c r="H70" s="169"/>
      <c r="I70" s="170"/>
      <c r="J70" s="171">
        <f>J366</f>
        <v>0</v>
      </c>
      <c r="K70" s="172"/>
    </row>
    <row r="71" spans="2:11" s="9" customFormat="1" ht="19.899999999999999" customHeight="1">
      <c r="B71" s="166"/>
      <c r="C71" s="167"/>
      <c r="D71" s="168" t="s">
        <v>118</v>
      </c>
      <c r="E71" s="169"/>
      <c r="F71" s="169"/>
      <c r="G71" s="169"/>
      <c r="H71" s="169"/>
      <c r="I71" s="170"/>
      <c r="J71" s="171">
        <f>J371</f>
        <v>0</v>
      </c>
      <c r="K71" s="172"/>
    </row>
    <row r="72" spans="2:11" s="9" customFormat="1" ht="19.899999999999999" customHeight="1">
      <c r="B72" s="166"/>
      <c r="C72" s="167"/>
      <c r="D72" s="168" t="s">
        <v>119</v>
      </c>
      <c r="E72" s="169"/>
      <c r="F72" s="169"/>
      <c r="G72" s="169"/>
      <c r="H72" s="169"/>
      <c r="I72" s="170"/>
      <c r="J72" s="171">
        <f>J406</f>
        <v>0</v>
      </c>
      <c r="K72" s="172"/>
    </row>
    <row r="73" spans="2:11" s="9" customFormat="1" ht="19.899999999999999" customHeight="1">
      <c r="B73" s="166"/>
      <c r="C73" s="167"/>
      <c r="D73" s="168" t="s">
        <v>120</v>
      </c>
      <c r="E73" s="169"/>
      <c r="F73" s="169"/>
      <c r="G73" s="169"/>
      <c r="H73" s="169"/>
      <c r="I73" s="170"/>
      <c r="J73" s="171">
        <f>J408</f>
        <v>0</v>
      </c>
      <c r="K73" s="172"/>
    </row>
    <row r="74" spans="2:11" s="9" customFormat="1" ht="19.899999999999999" customHeight="1">
      <c r="B74" s="166"/>
      <c r="C74" s="167"/>
      <c r="D74" s="168" t="s">
        <v>121</v>
      </c>
      <c r="E74" s="169"/>
      <c r="F74" s="169"/>
      <c r="G74" s="169"/>
      <c r="H74" s="169"/>
      <c r="I74" s="170"/>
      <c r="J74" s="171">
        <f>J413</f>
        <v>0</v>
      </c>
      <c r="K74" s="172"/>
    </row>
    <row r="75" spans="2:11" s="9" customFormat="1" ht="19.899999999999999" customHeight="1">
      <c r="B75" s="166"/>
      <c r="C75" s="167"/>
      <c r="D75" s="168" t="s">
        <v>122</v>
      </c>
      <c r="E75" s="169"/>
      <c r="F75" s="169"/>
      <c r="G75" s="169"/>
      <c r="H75" s="169"/>
      <c r="I75" s="170"/>
      <c r="J75" s="171">
        <f>J443</f>
        <v>0</v>
      </c>
      <c r="K75" s="172"/>
    </row>
    <row r="76" spans="2:11" s="9" customFormat="1" ht="19.899999999999999" customHeight="1">
      <c r="B76" s="166"/>
      <c r="C76" s="167"/>
      <c r="D76" s="168" t="s">
        <v>123</v>
      </c>
      <c r="E76" s="169"/>
      <c r="F76" s="169"/>
      <c r="G76" s="169"/>
      <c r="H76" s="169"/>
      <c r="I76" s="170"/>
      <c r="J76" s="171">
        <f>J520</f>
        <v>0</v>
      </c>
      <c r="K76" s="172"/>
    </row>
    <row r="77" spans="2:11" s="9" customFormat="1" ht="19.899999999999999" customHeight="1">
      <c r="B77" s="166"/>
      <c r="C77" s="167"/>
      <c r="D77" s="168" t="s">
        <v>124</v>
      </c>
      <c r="E77" s="169"/>
      <c r="F77" s="169"/>
      <c r="G77" s="169"/>
      <c r="H77" s="169"/>
      <c r="I77" s="170"/>
      <c r="J77" s="171">
        <f>J554</f>
        <v>0</v>
      </c>
      <c r="K77" s="172"/>
    </row>
    <row r="78" spans="2:11" s="9" customFormat="1" ht="19.899999999999999" customHeight="1">
      <c r="B78" s="166"/>
      <c r="C78" s="167"/>
      <c r="D78" s="168" t="s">
        <v>125</v>
      </c>
      <c r="E78" s="169"/>
      <c r="F78" s="169"/>
      <c r="G78" s="169"/>
      <c r="H78" s="169"/>
      <c r="I78" s="170"/>
      <c r="J78" s="171">
        <f>J563</f>
        <v>0</v>
      </c>
      <c r="K78" s="172"/>
    </row>
    <row r="79" spans="2:11" s="1" customFormat="1" ht="21.75" customHeight="1">
      <c r="B79" s="42"/>
      <c r="C79" s="43"/>
      <c r="D79" s="43"/>
      <c r="E79" s="43"/>
      <c r="F79" s="43"/>
      <c r="G79" s="43"/>
      <c r="H79" s="43"/>
      <c r="I79" s="128"/>
      <c r="J79" s="43"/>
      <c r="K79" s="46"/>
    </row>
    <row r="80" spans="2:11" s="1" customFormat="1" ht="6.95" customHeight="1">
      <c r="B80" s="57"/>
      <c r="C80" s="58"/>
      <c r="D80" s="58"/>
      <c r="E80" s="58"/>
      <c r="F80" s="58"/>
      <c r="G80" s="58"/>
      <c r="H80" s="58"/>
      <c r="I80" s="149"/>
      <c r="J80" s="58"/>
      <c r="K80" s="59"/>
    </row>
    <row r="84" spans="2:12" s="1" customFormat="1" ht="6.95" customHeight="1">
      <c r="B84" s="60"/>
      <c r="C84" s="61"/>
      <c r="D84" s="61"/>
      <c r="E84" s="61"/>
      <c r="F84" s="61"/>
      <c r="G84" s="61"/>
      <c r="H84" s="61"/>
      <c r="I84" s="152"/>
      <c r="J84" s="61"/>
      <c r="K84" s="61"/>
      <c r="L84" s="62"/>
    </row>
    <row r="85" spans="2:12" s="1" customFormat="1" ht="36.950000000000003" customHeight="1">
      <c r="B85" s="42"/>
      <c r="C85" s="63" t="s">
        <v>126</v>
      </c>
      <c r="D85" s="64"/>
      <c r="E85" s="64"/>
      <c r="F85" s="64"/>
      <c r="G85" s="64"/>
      <c r="H85" s="64"/>
      <c r="I85" s="173"/>
      <c r="J85" s="64"/>
      <c r="K85" s="64"/>
      <c r="L85" s="62"/>
    </row>
    <row r="86" spans="2:12" s="1" customFormat="1" ht="6.95" customHeight="1">
      <c r="B86" s="42"/>
      <c r="C86" s="64"/>
      <c r="D86" s="64"/>
      <c r="E86" s="64"/>
      <c r="F86" s="64"/>
      <c r="G86" s="64"/>
      <c r="H86" s="64"/>
      <c r="I86" s="173"/>
      <c r="J86" s="64"/>
      <c r="K86" s="64"/>
      <c r="L86" s="62"/>
    </row>
    <row r="87" spans="2:12" s="1" customFormat="1" ht="14.45" customHeight="1">
      <c r="B87" s="42"/>
      <c r="C87" s="66" t="s">
        <v>18</v>
      </c>
      <c r="D87" s="64"/>
      <c r="E87" s="64"/>
      <c r="F87" s="64"/>
      <c r="G87" s="64"/>
      <c r="H87" s="64"/>
      <c r="I87" s="173"/>
      <c r="J87" s="64"/>
      <c r="K87" s="64"/>
      <c r="L87" s="62"/>
    </row>
    <row r="88" spans="2:12" s="1" customFormat="1" ht="22.5" customHeight="1">
      <c r="B88" s="42"/>
      <c r="C88" s="64"/>
      <c r="D88" s="64"/>
      <c r="E88" s="414" t="str">
        <f>E7</f>
        <v>SÚ bytového domu - zatepelní fasády a podlah lodžií</v>
      </c>
      <c r="F88" s="415"/>
      <c r="G88" s="415"/>
      <c r="H88" s="415"/>
      <c r="I88" s="173"/>
      <c r="J88" s="64"/>
      <c r="K88" s="64"/>
      <c r="L88" s="62"/>
    </row>
    <row r="89" spans="2:12">
      <c r="B89" s="29"/>
      <c r="C89" s="66" t="s">
        <v>99</v>
      </c>
      <c r="D89" s="174"/>
      <c r="E89" s="174"/>
      <c r="F89" s="174"/>
      <c r="G89" s="174"/>
      <c r="H89" s="174"/>
      <c r="J89" s="174"/>
      <c r="K89" s="174"/>
      <c r="L89" s="175"/>
    </row>
    <row r="90" spans="2:12" s="1" customFormat="1" ht="22.5" customHeight="1">
      <c r="B90" s="42"/>
      <c r="C90" s="64"/>
      <c r="D90" s="64"/>
      <c r="E90" s="414" t="s">
        <v>100</v>
      </c>
      <c r="F90" s="416"/>
      <c r="G90" s="416"/>
      <c r="H90" s="416"/>
      <c r="I90" s="173"/>
      <c r="J90" s="64"/>
      <c r="K90" s="64"/>
      <c r="L90" s="62"/>
    </row>
    <row r="91" spans="2:12" s="1" customFormat="1" ht="14.45" customHeight="1">
      <c r="B91" s="42"/>
      <c r="C91" s="66" t="s">
        <v>101</v>
      </c>
      <c r="D91" s="64"/>
      <c r="E91" s="64"/>
      <c r="F91" s="64"/>
      <c r="G91" s="64"/>
      <c r="H91" s="64"/>
      <c r="I91" s="173"/>
      <c r="J91" s="64"/>
      <c r="K91" s="64"/>
      <c r="L91" s="62"/>
    </row>
    <row r="92" spans="2:12" s="1" customFormat="1" ht="23.25" customHeight="1">
      <c r="B92" s="42"/>
      <c r="C92" s="64"/>
      <c r="D92" s="64"/>
      <c r="E92" s="386" t="str">
        <f>E11</f>
        <v>01a - Způsobilé výdaje na hlavní aktivity projektu</v>
      </c>
      <c r="F92" s="416"/>
      <c r="G92" s="416"/>
      <c r="H92" s="416"/>
      <c r="I92" s="173"/>
      <c r="J92" s="64"/>
      <c r="K92" s="64"/>
      <c r="L92" s="62"/>
    </row>
    <row r="93" spans="2:12" s="1" customFormat="1" ht="6.95" customHeight="1">
      <c r="B93" s="42"/>
      <c r="C93" s="64"/>
      <c r="D93" s="64"/>
      <c r="E93" s="64"/>
      <c r="F93" s="64"/>
      <c r="G93" s="64"/>
      <c r="H93" s="64"/>
      <c r="I93" s="173"/>
      <c r="J93" s="64"/>
      <c r="K93" s="64"/>
      <c r="L93" s="62"/>
    </row>
    <row r="94" spans="2:12" s="1" customFormat="1" ht="18" customHeight="1">
      <c r="B94" s="42"/>
      <c r="C94" s="66" t="s">
        <v>23</v>
      </c>
      <c r="D94" s="64"/>
      <c r="E94" s="64"/>
      <c r="F94" s="176" t="str">
        <f>F14</f>
        <v>Olomouc - Neředín</v>
      </c>
      <c r="G94" s="64"/>
      <c r="H94" s="64"/>
      <c r="I94" s="177" t="s">
        <v>25</v>
      </c>
      <c r="J94" s="74" t="str">
        <f>IF(J14="","",J14)</f>
        <v>5. 5. 2017</v>
      </c>
      <c r="K94" s="64"/>
      <c r="L94" s="62"/>
    </row>
    <row r="95" spans="2:12" s="1" customFormat="1" ht="6.95" customHeight="1">
      <c r="B95" s="42"/>
      <c r="C95" s="64"/>
      <c r="D95" s="64"/>
      <c r="E95" s="64"/>
      <c r="F95" s="64"/>
      <c r="G95" s="64"/>
      <c r="H95" s="64"/>
      <c r="I95" s="173"/>
      <c r="J95" s="64"/>
      <c r="K95" s="64"/>
      <c r="L95" s="62"/>
    </row>
    <row r="96" spans="2:12" s="1" customFormat="1">
      <c r="B96" s="42"/>
      <c r="C96" s="66" t="s">
        <v>27</v>
      </c>
      <c r="D96" s="64"/>
      <c r="E96" s="64"/>
      <c r="F96" s="176" t="str">
        <f>E17</f>
        <v>Spol. vlas. pro dům, Stiborova 604/16,605/18, OL</v>
      </c>
      <c r="G96" s="64"/>
      <c r="H96" s="64"/>
      <c r="I96" s="177" t="s">
        <v>33</v>
      </c>
      <c r="J96" s="176" t="str">
        <f>E23</f>
        <v>Ing. Jiří Zatloukal, Věra Čížková</v>
      </c>
      <c r="K96" s="64"/>
      <c r="L96" s="62"/>
    </row>
    <row r="97" spans="2:65" s="1" customFormat="1" ht="14.45" customHeight="1">
      <c r="B97" s="42"/>
      <c r="C97" s="66" t="s">
        <v>31</v>
      </c>
      <c r="D97" s="64"/>
      <c r="E97" s="64"/>
      <c r="F97" s="176" t="str">
        <f>IF(E20="","",E20)</f>
        <v/>
      </c>
      <c r="G97" s="64"/>
      <c r="H97" s="64"/>
      <c r="I97" s="173"/>
      <c r="J97" s="64"/>
      <c r="K97" s="64"/>
      <c r="L97" s="62"/>
    </row>
    <row r="98" spans="2:65" s="1" customFormat="1" ht="10.35" customHeight="1">
      <c r="B98" s="42"/>
      <c r="C98" s="64"/>
      <c r="D98" s="64"/>
      <c r="E98" s="64"/>
      <c r="F98" s="64"/>
      <c r="G98" s="64"/>
      <c r="H98" s="64"/>
      <c r="I98" s="173"/>
      <c r="J98" s="64"/>
      <c r="K98" s="64"/>
      <c r="L98" s="62"/>
    </row>
    <row r="99" spans="2:65" s="10" customFormat="1" ht="29.25" customHeight="1">
      <c r="B99" s="178"/>
      <c r="C99" s="179" t="s">
        <v>127</v>
      </c>
      <c r="D99" s="180" t="s">
        <v>57</v>
      </c>
      <c r="E99" s="180" t="s">
        <v>53</v>
      </c>
      <c r="F99" s="180" t="s">
        <v>128</v>
      </c>
      <c r="G99" s="180" t="s">
        <v>129</v>
      </c>
      <c r="H99" s="180" t="s">
        <v>130</v>
      </c>
      <c r="I99" s="181" t="s">
        <v>131</v>
      </c>
      <c r="J99" s="180" t="s">
        <v>105</v>
      </c>
      <c r="K99" s="182" t="s">
        <v>132</v>
      </c>
      <c r="L99" s="183"/>
      <c r="M99" s="82" t="s">
        <v>133</v>
      </c>
      <c r="N99" s="83" t="s">
        <v>42</v>
      </c>
      <c r="O99" s="83" t="s">
        <v>134</v>
      </c>
      <c r="P99" s="83" t="s">
        <v>135</v>
      </c>
      <c r="Q99" s="83" t="s">
        <v>136</v>
      </c>
      <c r="R99" s="83" t="s">
        <v>137</v>
      </c>
      <c r="S99" s="83" t="s">
        <v>138</v>
      </c>
      <c r="T99" s="84" t="s">
        <v>139</v>
      </c>
    </row>
    <row r="100" spans="2:65" s="1" customFormat="1" ht="29.25" customHeight="1">
      <c r="B100" s="42"/>
      <c r="C100" s="88" t="s">
        <v>106</v>
      </c>
      <c r="D100" s="64"/>
      <c r="E100" s="64"/>
      <c r="F100" s="64"/>
      <c r="G100" s="64"/>
      <c r="H100" s="64"/>
      <c r="I100" s="173"/>
      <c r="J100" s="184">
        <f>BK100</f>
        <v>0</v>
      </c>
      <c r="K100" s="64"/>
      <c r="L100" s="62"/>
      <c r="M100" s="85"/>
      <c r="N100" s="86"/>
      <c r="O100" s="86"/>
      <c r="P100" s="185">
        <f>P101+P365</f>
        <v>0</v>
      </c>
      <c r="Q100" s="86"/>
      <c r="R100" s="185">
        <f>R101+R365</f>
        <v>126.83778805</v>
      </c>
      <c r="S100" s="86"/>
      <c r="T100" s="186">
        <f>T101+T365</f>
        <v>18.8666944</v>
      </c>
      <c r="AT100" s="25" t="s">
        <v>71</v>
      </c>
      <c r="AU100" s="25" t="s">
        <v>107</v>
      </c>
      <c r="BK100" s="187">
        <f>BK101+BK365</f>
        <v>0</v>
      </c>
    </row>
    <row r="101" spans="2:65" s="11" customFormat="1" ht="37.35" customHeight="1">
      <c r="B101" s="188"/>
      <c r="C101" s="189"/>
      <c r="D101" s="190" t="s">
        <v>71</v>
      </c>
      <c r="E101" s="191" t="s">
        <v>140</v>
      </c>
      <c r="F101" s="191" t="s">
        <v>141</v>
      </c>
      <c r="G101" s="189"/>
      <c r="H101" s="189"/>
      <c r="I101" s="192"/>
      <c r="J101" s="193">
        <f>BK101</f>
        <v>0</v>
      </c>
      <c r="K101" s="189"/>
      <c r="L101" s="194"/>
      <c r="M101" s="195"/>
      <c r="N101" s="196"/>
      <c r="O101" s="196"/>
      <c r="P101" s="197">
        <f>P102+P129+P130+P134+P344+P354+P363</f>
        <v>0</v>
      </c>
      <c r="Q101" s="196"/>
      <c r="R101" s="197">
        <f>R102+R129+R130+R134+R344+R354+R363</f>
        <v>114.15929638</v>
      </c>
      <c r="S101" s="196"/>
      <c r="T101" s="198">
        <f>T102+T129+T130+T134+T344+T354+T363</f>
        <v>16.722000000000001</v>
      </c>
      <c r="AR101" s="199" t="s">
        <v>79</v>
      </c>
      <c r="AT101" s="200" t="s">
        <v>71</v>
      </c>
      <c r="AU101" s="200" t="s">
        <v>72</v>
      </c>
      <c r="AY101" s="199" t="s">
        <v>142</v>
      </c>
      <c r="BK101" s="201">
        <f>BK102+BK129+BK130+BK134+BK344+BK354+BK363</f>
        <v>0</v>
      </c>
    </row>
    <row r="102" spans="2:65" s="11" customFormat="1" ht="19.899999999999999" customHeight="1">
      <c r="B102" s="188"/>
      <c r="C102" s="189"/>
      <c r="D102" s="202" t="s">
        <v>71</v>
      </c>
      <c r="E102" s="203" t="s">
        <v>79</v>
      </c>
      <c r="F102" s="203" t="s">
        <v>143</v>
      </c>
      <c r="G102" s="189"/>
      <c r="H102" s="189"/>
      <c r="I102" s="192"/>
      <c r="J102" s="204">
        <f>BK102</f>
        <v>0</v>
      </c>
      <c r="K102" s="189"/>
      <c r="L102" s="194"/>
      <c r="M102" s="195"/>
      <c r="N102" s="196"/>
      <c r="O102" s="196"/>
      <c r="P102" s="197">
        <f>SUM(P103:P128)</f>
        <v>0</v>
      </c>
      <c r="Q102" s="196"/>
      <c r="R102" s="197">
        <f>SUM(R103:R128)</f>
        <v>54.153127999999995</v>
      </c>
      <c r="S102" s="196"/>
      <c r="T102" s="198">
        <f>SUM(T103:T128)</f>
        <v>16.462800000000001</v>
      </c>
      <c r="AR102" s="199" t="s">
        <v>79</v>
      </c>
      <c r="AT102" s="200" t="s">
        <v>71</v>
      </c>
      <c r="AU102" s="200" t="s">
        <v>79</v>
      </c>
      <c r="AY102" s="199" t="s">
        <v>142</v>
      </c>
      <c r="BK102" s="201">
        <f>SUM(BK103:BK128)</f>
        <v>0</v>
      </c>
    </row>
    <row r="103" spans="2:65" s="1" customFormat="1" ht="31.5" customHeight="1">
      <c r="B103" s="42"/>
      <c r="C103" s="205" t="s">
        <v>79</v>
      </c>
      <c r="D103" s="205" t="s">
        <v>144</v>
      </c>
      <c r="E103" s="206" t="s">
        <v>145</v>
      </c>
      <c r="F103" s="207" t="s">
        <v>146</v>
      </c>
      <c r="G103" s="208" t="s">
        <v>147</v>
      </c>
      <c r="H103" s="209">
        <v>22.596</v>
      </c>
      <c r="I103" s="210"/>
      <c r="J103" s="211">
        <f>ROUND(I103*H103,2)</f>
        <v>0</v>
      </c>
      <c r="K103" s="207" t="s">
        <v>148</v>
      </c>
      <c r="L103" s="62"/>
      <c r="M103" s="212" t="s">
        <v>21</v>
      </c>
      <c r="N103" s="213" t="s">
        <v>44</v>
      </c>
      <c r="O103" s="43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AR103" s="25" t="s">
        <v>149</v>
      </c>
      <c r="AT103" s="25" t="s">
        <v>144</v>
      </c>
      <c r="AU103" s="25" t="s">
        <v>85</v>
      </c>
      <c r="AY103" s="25" t="s">
        <v>142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25" t="s">
        <v>85</v>
      </c>
      <c r="BK103" s="216">
        <f>ROUND(I103*H103,2)</f>
        <v>0</v>
      </c>
      <c r="BL103" s="25" t="s">
        <v>149</v>
      </c>
      <c r="BM103" s="25" t="s">
        <v>150</v>
      </c>
    </row>
    <row r="104" spans="2:65" s="12" customFormat="1" ht="13.5">
      <c r="B104" s="217"/>
      <c r="C104" s="218"/>
      <c r="D104" s="219" t="s">
        <v>151</v>
      </c>
      <c r="E104" s="220" t="s">
        <v>21</v>
      </c>
      <c r="F104" s="221" t="s">
        <v>152</v>
      </c>
      <c r="G104" s="218"/>
      <c r="H104" s="222" t="s">
        <v>21</v>
      </c>
      <c r="I104" s="223"/>
      <c r="J104" s="218"/>
      <c r="K104" s="218"/>
      <c r="L104" s="224"/>
      <c r="M104" s="225"/>
      <c r="N104" s="226"/>
      <c r="O104" s="226"/>
      <c r="P104" s="226"/>
      <c r="Q104" s="226"/>
      <c r="R104" s="226"/>
      <c r="S104" s="226"/>
      <c r="T104" s="227"/>
      <c r="AT104" s="228" t="s">
        <v>151</v>
      </c>
      <c r="AU104" s="228" t="s">
        <v>85</v>
      </c>
      <c r="AV104" s="12" t="s">
        <v>79</v>
      </c>
      <c r="AW104" s="12" t="s">
        <v>35</v>
      </c>
      <c r="AX104" s="12" t="s">
        <v>72</v>
      </c>
      <c r="AY104" s="228" t="s">
        <v>142</v>
      </c>
    </row>
    <row r="105" spans="2:65" s="13" customFormat="1" ht="13.5">
      <c r="B105" s="229"/>
      <c r="C105" s="230"/>
      <c r="D105" s="231" t="s">
        <v>151</v>
      </c>
      <c r="E105" s="232" t="s">
        <v>21</v>
      </c>
      <c r="F105" s="233" t="s">
        <v>153</v>
      </c>
      <c r="G105" s="230"/>
      <c r="H105" s="234">
        <v>22.596</v>
      </c>
      <c r="I105" s="235"/>
      <c r="J105" s="230"/>
      <c r="K105" s="230"/>
      <c r="L105" s="236"/>
      <c r="M105" s="237"/>
      <c r="N105" s="238"/>
      <c r="O105" s="238"/>
      <c r="P105" s="238"/>
      <c r="Q105" s="238"/>
      <c r="R105" s="238"/>
      <c r="S105" s="238"/>
      <c r="T105" s="239"/>
      <c r="AT105" s="240" t="s">
        <v>151</v>
      </c>
      <c r="AU105" s="240" t="s">
        <v>85</v>
      </c>
      <c r="AV105" s="13" t="s">
        <v>85</v>
      </c>
      <c r="AW105" s="13" t="s">
        <v>35</v>
      </c>
      <c r="AX105" s="13" t="s">
        <v>79</v>
      </c>
      <c r="AY105" s="240" t="s">
        <v>142</v>
      </c>
    </row>
    <row r="106" spans="2:65" s="1" customFormat="1" ht="57" customHeight="1">
      <c r="B106" s="42"/>
      <c r="C106" s="205" t="s">
        <v>85</v>
      </c>
      <c r="D106" s="205" t="s">
        <v>144</v>
      </c>
      <c r="E106" s="206" t="s">
        <v>154</v>
      </c>
      <c r="F106" s="207" t="s">
        <v>155</v>
      </c>
      <c r="G106" s="208" t="s">
        <v>156</v>
      </c>
      <c r="H106" s="209">
        <v>64.56</v>
      </c>
      <c r="I106" s="210"/>
      <c r="J106" s="211">
        <f>ROUND(I106*H106,2)</f>
        <v>0</v>
      </c>
      <c r="K106" s="207" t="s">
        <v>148</v>
      </c>
      <c r="L106" s="62"/>
      <c r="M106" s="212" t="s">
        <v>21</v>
      </c>
      <c r="N106" s="213" t="s">
        <v>44</v>
      </c>
      <c r="O106" s="43"/>
      <c r="P106" s="214">
        <f>O106*H106</f>
        <v>0</v>
      </c>
      <c r="Q106" s="214">
        <v>0</v>
      </c>
      <c r="R106" s="214">
        <f>Q106*H106</f>
        <v>0</v>
      </c>
      <c r="S106" s="214">
        <v>0.255</v>
      </c>
      <c r="T106" s="215">
        <f>S106*H106</f>
        <v>16.462800000000001</v>
      </c>
      <c r="AR106" s="25" t="s">
        <v>149</v>
      </c>
      <c r="AT106" s="25" t="s">
        <v>144</v>
      </c>
      <c r="AU106" s="25" t="s">
        <v>85</v>
      </c>
      <c r="AY106" s="25" t="s">
        <v>142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25" t="s">
        <v>85</v>
      </c>
      <c r="BK106" s="216">
        <f>ROUND(I106*H106,2)</f>
        <v>0</v>
      </c>
      <c r="BL106" s="25" t="s">
        <v>149</v>
      </c>
      <c r="BM106" s="25" t="s">
        <v>157</v>
      </c>
    </row>
    <row r="107" spans="2:65" s="13" customFormat="1" ht="13.5">
      <c r="B107" s="229"/>
      <c r="C107" s="230"/>
      <c r="D107" s="231" t="s">
        <v>151</v>
      </c>
      <c r="E107" s="232" t="s">
        <v>21</v>
      </c>
      <c r="F107" s="233" t="s">
        <v>158</v>
      </c>
      <c r="G107" s="230"/>
      <c r="H107" s="234">
        <v>64.56</v>
      </c>
      <c r="I107" s="235"/>
      <c r="J107" s="230"/>
      <c r="K107" s="230"/>
      <c r="L107" s="236"/>
      <c r="M107" s="237"/>
      <c r="N107" s="238"/>
      <c r="O107" s="238"/>
      <c r="P107" s="238"/>
      <c r="Q107" s="238"/>
      <c r="R107" s="238"/>
      <c r="S107" s="238"/>
      <c r="T107" s="239"/>
      <c r="AT107" s="240" t="s">
        <v>151</v>
      </c>
      <c r="AU107" s="240" t="s">
        <v>85</v>
      </c>
      <c r="AV107" s="13" t="s">
        <v>85</v>
      </c>
      <c r="AW107" s="13" t="s">
        <v>35</v>
      </c>
      <c r="AX107" s="13" t="s">
        <v>79</v>
      </c>
      <c r="AY107" s="240" t="s">
        <v>142</v>
      </c>
    </row>
    <row r="108" spans="2:65" s="1" customFormat="1" ht="44.25" customHeight="1">
      <c r="B108" s="42"/>
      <c r="C108" s="205" t="s">
        <v>159</v>
      </c>
      <c r="D108" s="205" t="s">
        <v>144</v>
      </c>
      <c r="E108" s="206" t="s">
        <v>160</v>
      </c>
      <c r="F108" s="207" t="s">
        <v>161</v>
      </c>
      <c r="G108" s="208" t="s">
        <v>147</v>
      </c>
      <c r="H108" s="209">
        <v>11.25</v>
      </c>
      <c r="I108" s="210"/>
      <c r="J108" s="211">
        <f>ROUND(I108*H108,2)</f>
        <v>0</v>
      </c>
      <c r="K108" s="207" t="s">
        <v>148</v>
      </c>
      <c r="L108" s="62"/>
      <c r="M108" s="212" t="s">
        <v>21</v>
      </c>
      <c r="N108" s="213" t="s">
        <v>44</v>
      </c>
      <c r="O108" s="43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AR108" s="25" t="s">
        <v>149</v>
      </c>
      <c r="AT108" s="25" t="s">
        <v>144</v>
      </c>
      <c r="AU108" s="25" t="s">
        <v>85</v>
      </c>
      <c r="AY108" s="25" t="s">
        <v>142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25" t="s">
        <v>85</v>
      </c>
      <c r="BK108" s="216">
        <f>ROUND(I108*H108,2)</f>
        <v>0</v>
      </c>
      <c r="BL108" s="25" t="s">
        <v>149</v>
      </c>
      <c r="BM108" s="25" t="s">
        <v>162</v>
      </c>
    </row>
    <row r="109" spans="2:65" s="12" customFormat="1" ht="13.5">
      <c r="B109" s="217"/>
      <c r="C109" s="218"/>
      <c r="D109" s="219" t="s">
        <v>151</v>
      </c>
      <c r="E109" s="220" t="s">
        <v>21</v>
      </c>
      <c r="F109" s="221" t="s">
        <v>163</v>
      </c>
      <c r="G109" s="218"/>
      <c r="H109" s="222" t="s">
        <v>21</v>
      </c>
      <c r="I109" s="223"/>
      <c r="J109" s="218"/>
      <c r="K109" s="218"/>
      <c r="L109" s="224"/>
      <c r="M109" s="225"/>
      <c r="N109" s="226"/>
      <c r="O109" s="226"/>
      <c r="P109" s="226"/>
      <c r="Q109" s="226"/>
      <c r="R109" s="226"/>
      <c r="S109" s="226"/>
      <c r="T109" s="227"/>
      <c r="AT109" s="228" t="s">
        <v>151</v>
      </c>
      <c r="AU109" s="228" t="s">
        <v>85</v>
      </c>
      <c r="AV109" s="12" t="s">
        <v>79</v>
      </c>
      <c r="AW109" s="12" t="s">
        <v>35</v>
      </c>
      <c r="AX109" s="12" t="s">
        <v>72</v>
      </c>
      <c r="AY109" s="228" t="s">
        <v>142</v>
      </c>
    </row>
    <row r="110" spans="2:65" s="13" customFormat="1" ht="13.5">
      <c r="B110" s="229"/>
      <c r="C110" s="230"/>
      <c r="D110" s="231" t="s">
        <v>151</v>
      </c>
      <c r="E110" s="232" t="s">
        <v>21</v>
      </c>
      <c r="F110" s="233" t="s">
        <v>164</v>
      </c>
      <c r="G110" s="230"/>
      <c r="H110" s="234">
        <v>11.25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AT110" s="240" t="s">
        <v>151</v>
      </c>
      <c r="AU110" s="240" t="s">
        <v>85</v>
      </c>
      <c r="AV110" s="13" t="s">
        <v>85</v>
      </c>
      <c r="AW110" s="13" t="s">
        <v>35</v>
      </c>
      <c r="AX110" s="13" t="s">
        <v>79</v>
      </c>
      <c r="AY110" s="240" t="s">
        <v>142</v>
      </c>
    </row>
    <row r="111" spans="2:65" s="1" customFormat="1" ht="31.5" customHeight="1">
      <c r="B111" s="42"/>
      <c r="C111" s="205" t="s">
        <v>149</v>
      </c>
      <c r="D111" s="205" t="s">
        <v>144</v>
      </c>
      <c r="E111" s="206" t="s">
        <v>165</v>
      </c>
      <c r="F111" s="207" t="s">
        <v>166</v>
      </c>
      <c r="G111" s="208" t="s">
        <v>147</v>
      </c>
      <c r="H111" s="209">
        <v>11.25</v>
      </c>
      <c r="I111" s="210"/>
      <c r="J111" s="211">
        <f>ROUND(I111*H111,2)</f>
        <v>0</v>
      </c>
      <c r="K111" s="207" t="s">
        <v>148</v>
      </c>
      <c r="L111" s="62"/>
      <c r="M111" s="212" t="s">
        <v>21</v>
      </c>
      <c r="N111" s="213" t="s">
        <v>44</v>
      </c>
      <c r="O111" s="43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AR111" s="25" t="s">
        <v>149</v>
      </c>
      <c r="AT111" s="25" t="s">
        <v>144</v>
      </c>
      <c r="AU111" s="25" t="s">
        <v>85</v>
      </c>
      <c r="AY111" s="25" t="s">
        <v>142</v>
      </c>
      <c r="BE111" s="216">
        <f>IF(N111="základní",J111,0)</f>
        <v>0</v>
      </c>
      <c r="BF111" s="216">
        <f>IF(N111="snížená",J111,0)</f>
        <v>0</v>
      </c>
      <c r="BG111" s="216">
        <f>IF(N111="zákl. přenesená",J111,0)</f>
        <v>0</v>
      </c>
      <c r="BH111" s="216">
        <f>IF(N111="sníž. přenesená",J111,0)</f>
        <v>0</v>
      </c>
      <c r="BI111" s="216">
        <f>IF(N111="nulová",J111,0)</f>
        <v>0</v>
      </c>
      <c r="BJ111" s="25" t="s">
        <v>85</v>
      </c>
      <c r="BK111" s="216">
        <f>ROUND(I111*H111,2)</f>
        <v>0</v>
      </c>
      <c r="BL111" s="25" t="s">
        <v>149</v>
      </c>
      <c r="BM111" s="25" t="s">
        <v>167</v>
      </c>
    </row>
    <row r="112" spans="2:65" s="1" customFormat="1" ht="22.5" customHeight="1">
      <c r="B112" s="42"/>
      <c r="C112" s="205" t="s">
        <v>168</v>
      </c>
      <c r="D112" s="205" t="s">
        <v>144</v>
      </c>
      <c r="E112" s="206" t="s">
        <v>169</v>
      </c>
      <c r="F112" s="207" t="s">
        <v>170</v>
      </c>
      <c r="G112" s="208" t="s">
        <v>147</v>
      </c>
      <c r="H112" s="209">
        <v>11.25</v>
      </c>
      <c r="I112" s="210"/>
      <c r="J112" s="211">
        <f>ROUND(I112*H112,2)</f>
        <v>0</v>
      </c>
      <c r="K112" s="207" t="s">
        <v>148</v>
      </c>
      <c r="L112" s="62"/>
      <c r="M112" s="212" t="s">
        <v>21</v>
      </c>
      <c r="N112" s="213" t="s">
        <v>44</v>
      </c>
      <c r="O112" s="43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AR112" s="25" t="s">
        <v>149</v>
      </c>
      <c r="AT112" s="25" t="s">
        <v>144</v>
      </c>
      <c r="AU112" s="25" t="s">
        <v>85</v>
      </c>
      <c r="AY112" s="25" t="s">
        <v>142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25" t="s">
        <v>85</v>
      </c>
      <c r="BK112" s="216">
        <f>ROUND(I112*H112,2)</f>
        <v>0</v>
      </c>
      <c r="BL112" s="25" t="s">
        <v>149</v>
      </c>
      <c r="BM112" s="25" t="s">
        <v>171</v>
      </c>
    </row>
    <row r="113" spans="2:65" s="1" customFormat="1" ht="22.5" customHeight="1">
      <c r="B113" s="42"/>
      <c r="C113" s="205" t="s">
        <v>172</v>
      </c>
      <c r="D113" s="205" t="s">
        <v>144</v>
      </c>
      <c r="E113" s="206" t="s">
        <v>173</v>
      </c>
      <c r="F113" s="207" t="s">
        <v>174</v>
      </c>
      <c r="G113" s="208" t="s">
        <v>175</v>
      </c>
      <c r="H113" s="209">
        <v>18</v>
      </c>
      <c r="I113" s="210"/>
      <c r="J113" s="211">
        <f>ROUND(I113*H113,2)</f>
        <v>0</v>
      </c>
      <c r="K113" s="207" t="s">
        <v>148</v>
      </c>
      <c r="L113" s="62"/>
      <c r="M113" s="212" t="s">
        <v>21</v>
      </c>
      <c r="N113" s="213" t="s">
        <v>44</v>
      </c>
      <c r="O113" s="43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AR113" s="25" t="s">
        <v>149</v>
      </c>
      <c r="AT113" s="25" t="s">
        <v>144</v>
      </c>
      <c r="AU113" s="25" t="s">
        <v>85</v>
      </c>
      <c r="AY113" s="25" t="s">
        <v>142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25" t="s">
        <v>85</v>
      </c>
      <c r="BK113" s="216">
        <f>ROUND(I113*H113,2)</f>
        <v>0</v>
      </c>
      <c r="BL113" s="25" t="s">
        <v>149</v>
      </c>
      <c r="BM113" s="25" t="s">
        <v>176</v>
      </c>
    </row>
    <row r="114" spans="2:65" s="13" customFormat="1" ht="13.5">
      <c r="B114" s="229"/>
      <c r="C114" s="230"/>
      <c r="D114" s="231" t="s">
        <v>151</v>
      </c>
      <c r="E114" s="232" t="s">
        <v>21</v>
      </c>
      <c r="F114" s="233" t="s">
        <v>177</v>
      </c>
      <c r="G114" s="230"/>
      <c r="H114" s="234">
        <v>18</v>
      </c>
      <c r="I114" s="235"/>
      <c r="J114" s="230"/>
      <c r="K114" s="230"/>
      <c r="L114" s="236"/>
      <c r="M114" s="237"/>
      <c r="N114" s="238"/>
      <c r="O114" s="238"/>
      <c r="P114" s="238"/>
      <c r="Q114" s="238"/>
      <c r="R114" s="238"/>
      <c r="S114" s="238"/>
      <c r="T114" s="239"/>
      <c r="AT114" s="240" t="s">
        <v>151</v>
      </c>
      <c r="AU114" s="240" t="s">
        <v>85</v>
      </c>
      <c r="AV114" s="13" t="s">
        <v>85</v>
      </c>
      <c r="AW114" s="13" t="s">
        <v>35</v>
      </c>
      <c r="AX114" s="13" t="s">
        <v>79</v>
      </c>
      <c r="AY114" s="240" t="s">
        <v>142</v>
      </c>
    </row>
    <row r="115" spans="2:65" s="1" customFormat="1" ht="31.5" customHeight="1">
      <c r="B115" s="42"/>
      <c r="C115" s="205" t="s">
        <v>178</v>
      </c>
      <c r="D115" s="205" t="s">
        <v>144</v>
      </c>
      <c r="E115" s="206" t="s">
        <v>179</v>
      </c>
      <c r="F115" s="207" t="s">
        <v>180</v>
      </c>
      <c r="G115" s="208" t="s">
        <v>147</v>
      </c>
      <c r="H115" s="209">
        <v>22.596</v>
      </c>
      <c r="I115" s="210"/>
      <c r="J115" s="211">
        <f>ROUND(I115*H115,2)</f>
        <v>0</v>
      </c>
      <c r="K115" s="207" t="s">
        <v>148</v>
      </c>
      <c r="L115" s="62"/>
      <c r="M115" s="212" t="s">
        <v>21</v>
      </c>
      <c r="N115" s="213" t="s">
        <v>44</v>
      </c>
      <c r="O115" s="43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AR115" s="25" t="s">
        <v>149</v>
      </c>
      <c r="AT115" s="25" t="s">
        <v>144</v>
      </c>
      <c r="AU115" s="25" t="s">
        <v>85</v>
      </c>
      <c r="AY115" s="25" t="s">
        <v>142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25" t="s">
        <v>85</v>
      </c>
      <c r="BK115" s="216">
        <f>ROUND(I115*H115,2)</f>
        <v>0</v>
      </c>
      <c r="BL115" s="25" t="s">
        <v>149</v>
      </c>
      <c r="BM115" s="25" t="s">
        <v>181</v>
      </c>
    </row>
    <row r="116" spans="2:65" s="12" customFormat="1" ht="13.5">
      <c r="B116" s="217"/>
      <c r="C116" s="218"/>
      <c r="D116" s="219" t="s">
        <v>151</v>
      </c>
      <c r="E116" s="220" t="s">
        <v>21</v>
      </c>
      <c r="F116" s="221" t="s">
        <v>182</v>
      </c>
      <c r="G116" s="218"/>
      <c r="H116" s="222" t="s">
        <v>21</v>
      </c>
      <c r="I116" s="223"/>
      <c r="J116" s="218"/>
      <c r="K116" s="218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151</v>
      </c>
      <c r="AU116" s="228" t="s">
        <v>85</v>
      </c>
      <c r="AV116" s="12" t="s">
        <v>79</v>
      </c>
      <c r="AW116" s="12" t="s">
        <v>35</v>
      </c>
      <c r="AX116" s="12" t="s">
        <v>72</v>
      </c>
      <c r="AY116" s="228" t="s">
        <v>142</v>
      </c>
    </row>
    <row r="117" spans="2:65" s="13" customFormat="1" ht="13.5">
      <c r="B117" s="229"/>
      <c r="C117" s="230"/>
      <c r="D117" s="219" t="s">
        <v>151</v>
      </c>
      <c r="E117" s="241" t="s">
        <v>21</v>
      </c>
      <c r="F117" s="242" t="s">
        <v>183</v>
      </c>
      <c r="G117" s="230"/>
      <c r="H117" s="243">
        <v>11.298</v>
      </c>
      <c r="I117" s="235"/>
      <c r="J117" s="230"/>
      <c r="K117" s="230"/>
      <c r="L117" s="236"/>
      <c r="M117" s="237"/>
      <c r="N117" s="238"/>
      <c r="O117" s="238"/>
      <c r="P117" s="238"/>
      <c r="Q117" s="238"/>
      <c r="R117" s="238"/>
      <c r="S117" s="238"/>
      <c r="T117" s="239"/>
      <c r="AT117" s="240" t="s">
        <v>151</v>
      </c>
      <c r="AU117" s="240" t="s">
        <v>85</v>
      </c>
      <c r="AV117" s="13" t="s">
        <v>85</v>
      </c>
      <c r="AW117" s="13" t="s">
        <v>35</v>
      </c>
      <c r="AX117" s="13" t="s">
        <v>72</v>
      </c>
      <c r="AY117" s="240" t="s">
        <v>142</v>
      </c>
    </row>
    <row r="118" spans="2:65" s="12" customFormat="1" ht="13.5">
      <c r="B118" s="217"/>
      <c r="C118" s="218"/>
      <c r="D118" s="219" t="s">
        <v>151</v>
      </c>
      <c r="E118" s="220" t="s">
        <v>21</v>
      </c>
      <c r="F118" s="221" t="s">
        <v>184</v>
      </c>
      <c r="G118" s="218"/>
      <c r="H118" s="222" t="s">
        <v>21</v>
      </c>
      <c r="I118" s="223"/>
      <c r="J118" s="218"/>
      <c r="K118" s="218"/>
      <c r="L118" s="224"/>
      <c r="M118" s="225"/>
      <c r="N118" s="226"/>
      <c r="O118" s="226"/>
      <c r="P118" s="226"/>
      <c r="Q118" s="226"/>
      <c r="R118" s="226"/>
      <c r="S118" s="226"/>
      <c r="T118" s="227"/>
      <c r="AT118" s="228" t="s">
        <v>151</v>
      </c>
      <c r="AU118" s="228" t="s">
        <v>85</v>
      </c>
      <c r="AV118" s="12" t="s">
        <v>79</v>
      </c>
      <c r="AW118" s="12" t="s">
        <v>35</v>
      </c>
      <c r="AX118" s="12" t="s">
        <v>72</v>
      </c>
      <c r="AY118" s="228" t="s">
        <v>142</v>
      </c>
    </row>
    <row r="119" spans="2:65" s="13" customFormat="1" ht="13.5">
      <c r="B119" s="229"/>
      <c r="C119" s="230"/>
      <c r="D119" s="219" t="s">
        <v>151</v>
      </c>
      <c r="E119" s="241" t="s">
        <v>21</v>
      </c>
      <c r="F119" s="242" t="s">
        <v>185</v>
      </c>
      <c r="G119" s="230"/>
      <c r="H119" s="243">
        <v>11.298</v>
      </c>
      <c r="I119" s="235"/>
      <c r="J119" s="230"/>
      <c r="K119" s="230"/>
      <c r="L119" s="236"/>
      <c r="M119" s="237"/>
      <c r="N119" s="238"/>
      <c r="O119" s="238"/>
      <c r="P119" s="238"/>
      <c r="Q119" s="238"/>
      <c r="R119" s="238"/>
      <c r="S119" s="238"/>
      <c r="T119" s="239"/>
      <c r="AT119" s="240" t="s">
        <v>151</v>
      </c>
      <c r="AU119" s="240" t="s">
        <v>85</v>
      </c>
      <c r="AV119" s="13" t="s">
        <v>85</v>
      </c>
      <c r="AW119" s="13" t="s">
        <v>35</v>
      </c>
      <c r="AX119" s="13" t="s">
        <v>72</v>
      </c>
      <c r="AY119" s="240" t="s">
        <v>142</v>
      </c>
    </row>
    <row r="120" spans="2:65" s="14" customFormat="1" ht="13.5">
      <c r="B120" s="244"/>
      <c r="C120" s="245"/>
      <c r="D120" s="231" t="s">
        <v>151</v>
      </c>
      <c r="E120" s="246" t="s">
        <v>21</v>
      </c>
      <c r="F120" s="247" t="s">
        <v>186</v>
      </c>
      <c r="G120" s="245"/>
      <c r="H120" s="248">
        <v>22.596</v>
      </c>
      <c r="I120" s="249"/>
      <c r="J120" s="245"/>
      <c r="K120" s="245"/>
      <c r="L120" s="250"/>
      <c r="M120" s="251"/>
      <c r="N120" s="252"/>
      <c r="O120" s="252"/>
      <c r="P120" s="252"/>
      <c r="Q120" s="252"/>
      <c r="R120" s="252"/>
      <c r="S120" s="252"/>
      <c r="T120" s="253"/>
      <c r="AT120" s="254" t="s">
        <v>151</v>
      </c>
      <c r="AU120" s="254" t="s">
        <v>85</v>
      </c>
      <c r="AV120" s="14" t="s">
        <v>149</v>
      </c>
      <c r="AW120" s="14" t="s">
        <v>35</v>
      </c>
      <c r="AX120" s="14" t="s">
        <v>79</v>
      </c>
      <c r="AY120" s="254" t="s">
        <v>142</v>
      </c>
    </row>
    <row r="121" spans="2:65" s="1" customFormat="1" ht="22.5" customHeight="1">
      <c r="B121" s="42"/>
      <c r="C121" s="255" t="s">
        <v>187</v>
      </c>
      <c r="D121" s="255" t="s">
        <v>188</v>
      </c>
      <c r="E121" s="256" t="s">
        <v>189</v>
      </c>
      <c r="F121" s="257" t="s">
        <v>190</v>
      </c>
      <c r="G121" s="258" t="s">
        <v>175</v>
      </c>
      <c r="H121" s="259">
        <v>18.077000000000002</v>
      </c>
      <c r="I121" s="260"/>
      <c r="J121" s="261">
        <f>ROUND(I121*H121,2)</f>
        <v>0</v>
      </c>
      <c r="K121" s="257" t="s">
        <v>148</v>
      </c>
      <c r="L121" s="262"/>
      <c r="M121" s="263" t="s">
        <v>21</v>
      </c>
      <c r="N121" s="264" t="s">
        <v>44</v>
      </c>
      <c r="O121" s="43"/>
      <c r="P121" s="214">
        <f>O121*H121</f>
        <v>0</v>
      </c>
      <c r="Q121" s="214">
        <v>1</v>
      </c>
      <c r="R121" s="214">
        <f>Q121*H121</f>
        <v>18.077000000000002</v>
      </c>
      <c r="S121" s="214">
        <v>0</v>
      </c>
      <c r="T121" s="215">
        <f>S121*H121</f>
        <v>0</v>
      </c>
      <c r="AR121" s="25" t="s">
        <v>187</v>
      </c>
      <c r="AT121" s="25" t="s">
        <v>188</v>
      </c>
      <c r="AU121" s="25" t="s">
        <v>85</v>
      </c>
      <c r="AY121" s="25" t="s">
        <v>142</v>
      </c>
      <c r="BE121" s="216">
        <f>IF(N121="základní",J121,0)</f>
        <v>0</v>
      </c>
      <c r="BF121" s="216">
        <f>IF(N121="snížená",J121,0)</f>
        <v>0</v>
      </c>
      <c r="BG121" s="216">
        <f>IF(N121="zákl. přenesená",J121,0)</f>
        <v>0</v>
      </c>
      <c r="BH121" s="216">
        <f>IF(N121="sníž. přenesená",J121,0)</f>
        <v>0</v>
      </c>
      <c r="BI121" s="216">
        <f>IF(N121="nulová",J121,0)</f>
        <v>0</v>
      </c>
      <c r="BJ121" s="25" t="s">
        <v>85</v>
      </c>
      <c r="BK121" s="216">
        <f>ROUND(I121*H121,2)</f>
        <v>0</v>
      </c>
      <c r="BL121" s="25" t="s">
        <v>149</v>
      </c>
      <c r="BM121" s="25" t="s">
        <v>191</v>
      </c>
    </row>
    <row r="122" spans="2:65" s="13" customFormat="1" ht="13.5">
      <c r="B122" s="229"/>
      <c r="C122" s="230"/>
      <c r="D122" s="231" t="s">
        <v>151</v>
      </c>
      <c r="E122" s="232" t="s">
        <v>21</v>
      </c>
      <c r="F122" s="233" t="s">
        <v>192</v>
      </c>
      <c r="G122" s="230"/>
      <c r="H122" s="234">
        <v>18.077000000000002</v>
      </c>
      <c r="I122" s="235"/>
      <c r="J122" s="230"/>
      <c r="K122" s="230"/>
      <c r="L122" s="236"/>
      <c r="M122" s="237"/>
      <c r="N122" s="238"/>
      <c r="O122" s="238"/>
      <c r="P122" s="238"/>
      <c r="Q122" s="238"/>
      <c r="R122" s="238"/>
      <c r="S122" s="238"/>
      <c r="T122" s="239"/>
      <c r="AT122" s="240" t="s">
        <v>151</v>
      </c>
      <c r="AU122" s="240" t="s">
        <v>85</v>
      </c>
      <c r="AV122" s="13" t="s">
        <v>85</v>
      </c>
      <c r="AW122" s="13" t="s">
        <v>35</v>
      </c>
      <c r="AX122" s="13" t="s">
        <v>79</v>
      </c>
      <c r="AY122" s="240" t="s">
        <v>142</v>
      </c>
    </row>
    <row r="123" spans="2:65" s="1" customFormat="1" ht="22.5" customHeight="1">
      <c r="B123" s="42"/>
      <c r="C123" s="205" t="s">
        <v>193</v>
      </c>
      <c r="D123" s="205" t="s">
        <v>144</v>
      </c>
      <c r="E123" s="206" t="s">
        <v>194</v>
      </c>
      <c r="F123" s="207" t="s">
        <v>195</v>
      </c>
      <c r="G123" s="208" t="s">
        <v>156</v>
      </c>
      <c r="H123" s="209">
        <v>53.8</v>
      </c>
      <c r="I123" s="210"/>
      <c r="J123" s="211">
        <f>ROUND(I123*H123,2)</f>
        <v>0</v>
      </c>
      <c r="K123" s="207" t="s">
        <v>148</v>
      </c>
      <c r="L123" s="62"/>
      <c r="M123" s="212" t="s">
        <v>21</v>
      </c>
      <c r="N123" s="213" t="s">
        <v>44</v>
      </c>
      <c r="O123" s="43"/>
      <c r="P123" s="214">
        <f>O123*H123</f>
        <v>0</v>
      </c>
      <c r="Q123" s="214">
        <v>0.27560000000000001</v>
      </c>
      <c r="R123" s="214">
        <f>Q123*H123</f>
        <v>14.82728</v>
      </c>
      <c r="S123" s="214">
        <v>0</v>
      </c>
      <c r="T123" s="215">
        <f>S123*H123</f>
        <v>0</v>
      </c>
      <c r="AR123" s="25" t="s">
        <v>149</v>
      </c>
      <c r="AT123" s="25" t="s">
        <v>144</v>
      </c>
      <c r="AU123" s="25" t="s">
        <v>85</v>
      </c>
      <c r="AY123" s="25" t="s">
        <v>142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25" t="s">
        <v>85</v>
      </c>
      <c r="BK123" s="216">
        <f>ROUND(I123*H123,2)</f>
        <v>0</v>
      </c>
      <c r="BL123" s="25" t="s">
        <v>149</v>
      </c>
      <c r="BM123" s="25" t="s">
        <v>196</v>
      </c>
    </row>
    <row r="124" spans="2:65" s="12" customFormat="1" ht="13.5">
      <c r="B124" s="217"/>
      <c r="C124" s="218"/>
      <c r="D124" s="219" t="s">
        <v>151</v>
      </c>
      <c r="E124" s="220" t="s">
        <v>21</v>
      </c>
      <c r="F124" s="221" t="s">
        <v>197</v>
      </c>
      <c r="G124" s="218"/>
      <c r="H124" s="222" t="s">
        <v>21</v>
      </c>
      <c r="I124" s="223"/>
      <c r="J124" s="218"/>
      <c r="K124" s="218"/>
      <c r="L124" s="224"/>
      <c r="M124" s="225"/>
      <c r="N124" s="226"/>
      <c r="O124" s="226"/>
      <c r="P124" s="226"/>
      <c r="Q124" s="226"/>
      <c r="R124" s="226"/>
      <c r="S124" s="226"/>
      <c r="T124" s="227"/>
      <c r="AT124" s="228" t="s">
        <v>151</v>
      </c>
      <c r="AU124" s="228" t="s">
        <v>85</v>
      </c>
      <c r="AV124" s="12" t="s">
        <v>79</v>
      </c>
      <c r="AW124" s="12" t="s">
        <v>35</v>
      </c>
      <c r="AX124" s="12" t="s">
        <v>72</v>
      </c>
      <c r="AY124" s="228" t="s">
        <v>142</v>
      </c>
    </row>
    <row r="125" spans="2:65" s="13" customFormat="1" ht="13.5">
      <c r="B125" s="229"/>
      <c r="C125" s="230"/>
      <c r="D125" s="231" t="s">
        <v>151</v>
      </c>
      <c r="E125" s="232" t="s">
        <v>21</v>
      </c>
      <c r="F125" s="233" t="s">
        <v>198</v>
      </c>
      <c r="G125" s="230"/>
      <c r="H125" s="234">
        <v>53.8</v>
      </c>
      <c r="I125" s="235"/>
      <c r="J125" s="230"/>
      <c r="K125" s="230"/>
      <c r="L125" s="236"/>
      <c r="M125" s="237"/>
      <c r="N125" s="238"/>
      <c r="O125" s="238"/>
      <c r="P125" s="238"/>
      <c r="Q125" s="238"/>
      <c r="R125" s="238"/>
      <c r="S125" s="238"/>
      <c r="T125" s="239"/>
      <c r="AT125" s="240" t="s">
        <v>151</v>
      </c>
      <c r="AU125" s="240" t="s">
        <v>85</v>
      </c>
      <c r="AV125" s="13" t="s">
        <v>85</v>
      </c>
      <c r="AW125" s="13" t="s">
        <v>35</v>
      </c>
      <c r="AX125" s="13" t="s">
        <v>79</v>
      </c>
      <c r="AY125" s="240" t="s">
        <v>142</v>
      </c>
    </row>
    <row r="126" spans="2:65" s="1" customFormat="1" ht="31.5" customHeight="1">
      <c r="B126" s="42"/>
      <c r="C126" s="205" t="s">
        <v>199</v>
      </c>
      <c r="D126" s="205" t="s">
        <v>144</v>
      </c>
      <c r="E126" s="206" t="s">
        <v>200</v>
      </c>
      <c r="F126" s="207" t="s">
        <v>201</v>
      </c>
      <c r="G126" s="208" t="s">
        <v>202</v>
      </c>
      <c r="H126" s="209">
        <v>107.6</v>
      </c>
      <c r="I126" s="210"/>
      <c r="J126" s="211">
        <f>ROUND(I126*H126,2)</f>
        <v>0</v>
      </c>
      <c r="K126" s="207" t="s">
        <v>148</v>
      </c>
      <c r="L126" s="62"/>
      <c r="M126" s="212" t="s">
        <v>21</v>
      </c>
      <c r="N126" s="213" t="s">
        <v>44</v>
      </c>
      <c r="O126" s="43"/>
      <c r="P126" s="214">
        <f>O126*H126</f>
        <v>0</v>
      </c>
      <c r="Q126" s="214">
        <v>0.19747999999999999</v>
      </c>
      <c r="R126" s="214">
        <f>Q126*H126</f>
        <v>21.248847999999999</v>
      </c>
      <c r="S126" s="214">
        <v>0</v>
      </c>
      <c r="T126" s="215">
        <f>S126*H126</f>
        <v>0</v>
      </c>
      <c r="AR126" s="25" t="s">
        <v>149</v>
      </c>
      <c r="AT126" s="25" t="s">
        <v>144</v>
      </c>
      <c r="AU126" s="25" t="s">
        <v>85</v>
      </c>
      <c r="AY126" s="25" t="s">
        <v>142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25" t="s">
        <v>85</v>
      </c>
      <c r="BK126" s="216">
        <f>ROUND(I126*H126,2)</f>
        <v>0</v>
      </c>
      <c r="BL126" s="25" t="s">
        <v>149</v>
      </c>
      <c r="BM126" s="25" t="s">
        <v>203</v>
      </c>
    </row>
    <row r="127" spans="2:65" s="12" customFormat="1" ht="13.5">
      <c r="B127" s="217"/>
      <c r="C127" s="218"/>
      <c r="D127" s="219" t="s">
        <v>151</v>
      </c>
      <c r="E127" s="220" t="s">
        <v>21</v>
      </c>
      <c r="F127" s="221" t="s">
        <v>204</v>
      </c>
      <c r="G127" s="218"/>
      <c r="H127" s="222" t="s">
        <v>21</v>
      </c>
      <c r="I127" s="223"/>
      <c r="J127" s="218"/>
      <c r="K127" s="218"/>
      <c r="L127" s="224"/>
      <c r="M127" s="225"/>
      <c r="N127" s="226"/>
      <c r="O127" s="226"/>
      <c r="P127" s="226"/>
      <c r="Q127" s="226"/>
      <c r="R127" s="226"/>
      <c r="S127" s="226"/>
      <c r="T127" s="227"/>
      <c r="AT127" s="228" t="s">
        <v>151</v>
      </c>
      <c r="AU127" s="228" t="s">
        <v>85</v>
      </c>
      <c r="AV127" s="12" t="s">
        <v>79</v>
      </c>
      <c r="AW127" s="12" t="s">
        <v>35</v>
      </c>
      <c r="AX127" s="12" t="s">
        <v>72</v>
      </c>
      <c r="AY127" s="228" t="s">
        <v>142</v>
      </c>
    </row>
    <row r="128" spans="2:65" s="13" customFormat="1" ht="13.5">
      <c r="B128" s="229"/>
      <c r="C128" s="230"/>
      <c r="D128" s="219" t="s">
        <v>151</v>
      </c>
      <c r="E128" s="241" t="s">
        <v>21</v>
      </c>
      <c r="F128" s="242" t="s">
        <v>205</v>
      </c>
      <c r="G128" s="230"/>
      <c r="H128" s="243">
        <v>107.6</v>
      </c>
      <c r="I128" s="235"/>
      <c r="J128" s="230"/>
      <c r="K128" s="230"/>
      <c r="L128" s="236"/>
      <c r="M128" s="237"/>
      <c r="N128" s="238"/>
      <c r="O128" s="238"/>
      <c r="P128" s="238"/>
      <c r="Q128" s="238"/>
      <c r="R128" s="238"/>
      <c r="S128" s="238"/>
      <c r="T128" s="239"/>
      <c r="AT128" s="240" t="s">
        <v>151</v>
      </c>
      <c r="AU128" s="240" t="s">
        <v>85</v>
      </c>
      <c r="AV128" s="13" t="s">
        <v>85</v>
      </c>
      <c r="AW128" s="13" t="s">
        <v>35</v>
      </c>
      <c r="AX128" s="13" t="s">
        <v>79</v>
      </c>
      <c r="AY128" s="240" t="s">
        <v>142</v>
      </c>
    </row>
    <row r="129" spans="2:65" s="11" customFormat="1" ht="29.85" customHeight="1">
      <c r="B129" s="188"/>
      <c r="C129" s="189"/>
      <c r="D129" s="190" t="s">
        <v>71</v>
      </c>
      <c r="E129" s="265" t="s">
        <v>172</v>
      </c>
      <c r="F129" s="265" t="s">
        <v>206</v>
      </c>
      <c r="G129" s="189"/>
      <c r="H129" s="189"/>
      <c r="I129" s="192"/>
      <c r="J129" s="266">
        <f>BK129</f>
        <v>0</v>
      </c>
      <c r="K129" s="189"/>
      <c r="L129" s="194"/>
      <c r="M129" s="195"/>
      <c r="N129" s="196"/>
      <c r="O129" s="196"/>
      <c r="P129" s="197">
        <v>0</v>
      </c>
      <c r="Q129" s="196"/>
      <c r="R129" s="197">
        <v>0</v>
      </c>
      <c r="S129" s="196"/>
      <c r="T129" s="198">
        <v>0</v>
      </c>
      <c r="AR129" s="199" t="s">
        <v>79</v>
      </c>
      <c r="AT129" s="200" t="s">
        <v>71</v>
      </c>
      <c r="AU129" s="200" t="s">
        <v>79</v>
      </c>
      <c r="AY129" s="199" t="s">
        <v>142</v>
      </c>
      <c r="BK129" s="201">
        <v>0</v>
      </c>
    </row>
    <row r="130" spans="2:65" s="11" customFormat="1" ht="19.899999999999999" customHeight="1">
      <c r="B130" s="188"/>
      <c r="C130" s="189"/>
      <c r="D130" s="202" t="s">
        <v>71</v>
      </c>
      <c r="E130" s="203" t="s">
        <v>207</v>
      </c>
      <c r="F130" s="203" t="s">
        <v>208</v>
      </c>
      <c r="G130" s="189"/>
      <c r="H130" s="189"/>
      <c r="I130" s="192"/>
      <c r="J130" s="204">
        <f>BK130</f>
        <v>0</v>
      </c>
      <c r="K130" s="189"/>
      <c r="L130" s="194"/>
      <c r="M130" s="195"/>
      <c r="N130" s="196"/>
      <c r="O130" s="196"/>
      <c r="P130" s="197">
        <f>SUM(P131:P133)</f>
        <v>0</v>
      </c>
      <c r="Q130" s="196"/>
      <c r="R130" s="197">
        <f>SUM(R131:R133)</f>
        <v>9.2243703999999997</v>
      </c>
      <c r="S130" s="196"/>
      <c r="T130" s="198">
        <f>SUM(T131:T133)</f>
        <v>0</v>
      </c>
      <c r="AR130" s="199" t="s">
        <v>79</v>
      </c>
      <c r="AT130" s="200" t="s">
        <v>71</v>
      </c>
      <c r="AU130" s="200" t="s">
        <v>79</v>
      </c>
      <c r="AY130" s="199" t="s">
        <v>142</v>
      </c>
      <c r="BK130" s="201">
        <f>SUM(BK131:BK133)</f>
        <v>0</v>
      </c>
    </row>
    <row r="131" spans="2:65" s="1" customFormat="1" ht="31.5" customHeight="1">
      <c r="B131" s="42"/>
      <c r="C131" s="205" t="s">
        <v>209</v>
      </c>
      <c r="D131" s="205" t="s">
        <v>144</v>
      </c>
      <c r="E131" s="206" t="s">
        <v>210</v>
      </c>
      <c r="F131" s="207" t="s">
        <v>211</v>
      </c>
      <c r="G131" s="208" t="s">
        <v>147</v>
      </c>
      <c r="H131" s="209">
        <v>3.76</v>
      </c>
      <c r="I131" s="210"/>
      <c r="J131" s="211">
        <f>ROUND(I131*H131,2)</f>
        <v>0</v>
      </c>
      <c r="K131" s="207" t="s">
        <v>148</v>
      </c>
      <c r="L131" s="62"/>
      <c r="M131" s="212" t="s">
        <v>21</v>
      </c>
      <c r="N131" s="213" t="s">
        <v>44</v>
      </c>
      <c r="O131" s="43"/>
      <c r="P131" s="214">
        <f>O131*H131</f>
        <v>0</v>
      </c>
      <c r="Q131" s="214">
        <v>2.45329</v>
      </c>
      <c r="R131" s="214">
        <f>Q131*H131</f>
        <v>9.2243703999999997</v>
      </c>
      <c r="S131" s="214">
        <v>0</v>
      </c>
      <c r="T131" s="215">
        <f>S131*H131</f>
        <v>0</v>
      </c>
      <c r="AR131" s="25" t="s">
        <v>149</v>
      </c>
      <c r="AT131" s="25" t="s">
        <v>144</v>
      </c>
      <c r="AU131" s="25" t="s">
        <v>85</v>
      </c>
      <c r="AY131" s="25" t="s">
        <v>142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25" t="s">
        <v>85</v>
      </c>
      <c r="BK131" s="216">
        <f>ROUND(I131*H131,2)</f>
        <v>0</v>
      </c>
      <c r="BL131" s="25" t="s">
        <v>149</v>
      </c>
      <c r="BM131" s="25" t="s">
        <v>212</v>
      </c>
    </row>
    <row r="132" spans="2:65" s="12" customFormat="1" ht="13.5">
      <c r="B132" s="217"/>
      <c r="C132" s="218"/>
      <c r="D132" s="219" t="s">
        <v>151</v>
      </c>
      <c r="E132" s="220" t="s">
        <v>21</v>
      </c>
      <c r="F132" s="221" t="s">
        <v>213</v>
      </c>
      <c r="G132" s="218"/>
      <c r="H132" s="222" t="s">
        <v>21</v>
      </c>
      <c r="I132" s="223"/>
      <c r="J132" s="218"/>
      <c r="K132" s="218"/>
      <c r="L132" s="224"/>
      <c r="M132" s="225"/>
      <c r="N132" s="226"/>
      <c r="O132" s="226"/>
      <c r="P132" s="226"/>
      <c r="Q132" s="226"/>
      <c r="R132" s="226"/>
      <c r="S132" s="226"/>
      <c r="T132" s="227"/>
      <c r="AT132" s="228" t="s">
        <v>151</v>
      </c>
      <c r="AU132" s="228" t="s">
        <v>85</v>
      </c>
      <c r="AV132" s="12" t="s">
        <v>79</v>
      </c>
      <c r="AW132" s="12" t="s">
        <v>35</v>
      </c>
      <c r="AX132" s="12" t="s">
        <v>72</v>
      </c>
      <c r="AY132" s="228" t="s">
        <v>142</v>
      </c>
    </row>
    <row r="133" spans="2:65" s="13" customFormat="1" ht="13.5">
      <c r="B133" s="229"/>
      <c r="C133" s="230"/>
      <c r="D133" s="219" t="s">
        <v>151</v>
      </c>
      <c r="E133" s="241" t="s">
        <v>21</v>
      </c>
      <c r="F133" s="242" t="s">
        <v>214</v>
      </c>
      <c r="G133" s="230"/>
      <c r="H133" s="243">
        <v>3.76</v>
      </c>
      <c r="I133" s="235"/>
      <c r="J133" s="230"/>
      <c r="K133" s="230"/>
      <c r="L133" s="236"/>
      <c r="M133" s="237"/>
      <c r="N133" s="238"/>
      <c r="O133" s="238"/>
      <c r="P133" s="238"/>
      <c r="Q133" s="238"/>
      <c r="R133" s="238"/>
      <c r="S133" s="238"/>
      <c r="T133" s="239"/>
      <c r="AT133" s="240" t="s">
        <v>151</v>
      </c>
      <c r="AU133" s="240" t="s">
        <v>85</v>
      </c>
      <c r="AV133" s="13" t="s">
        <v>85</v>
      </c>
      <c r="AW133" s="13" t="s">
        <v>35</v>
      </c>
      <c r="AX133" s="13" t="s">
        <v>79</v>
      </c>
      <c r="AY133" s="240" t="s">
        <v>142</v>
      </c>
    </row>
    <row r="134" spans="2:65" s="11" customFormat="1" ht="29.85" customHeight="1">
      <c r="B134" s="188"/>
      <c r="C134" s="189"/>
      <c r="D134" s="202" t="s">
        <v>71</v>
      </c>
      <c r="E134" s="203" t="s">
        <v>215</v>
      </c>
      <c r="F134" s="203" t="s">
        <v>216</v>
      </c>
      <c r="G134" s="189"/>
      <c r="H134" s="189"/>
      <c r="I134" s="192"/>
      <c r="J134" s="204">
        <f>BK134</f>
        <v>0</v>
      </c>
      <c r="K134" s="189"/>
      <c r="L134" s="194"/>
      <c r="M134" s="195"/>
      <c r="N134" s="196"/>
      <c r="O134" s="196"/>
      <c r="P134" s="197">
        <f>SUM(P135:P343)</f>
        <v>0</v>
      </c>
      <c r="Q134" s="196"/>
      <c r="R134" s="197">
        <f>SUM(R135:R343)</f>
        <v>50.78179798</v>
      </c>
      <c r="S134" s="196"/>
      <c r="T134" s="198">
        <f>SUM(T135:T343)</f>
        <v>0</v>
      </c>
      <c r="AR134" s="199" t="s">
        <v>79</v>
      </c>
      <c r="AT134" s="200" t="s">
        <v>71</v>
      </c>
      <c r="AU134" s="200" t="s">
        <v>79</v>
      </c>
      <c r="AY134" s="199" t="s">
        <v>142</v>
      </c>
      <c r="BK134" s="201">
        <f>SUM(BK135:BK343)</f>
        <v>0</v>
      </c>
    </row>
    <row r="135" spans="2:65" s="1" customFormat="1" ht="31.5" customHeight="1">
      <c r="B135" s="42"/>
      <c r="C135" s="205" t="s">
        <v>217</v>
      </c>
      <c r="D135" s="205" t="s">
        <v>144</v>
      </c>
      <c r="E135" s="206" t="s">
        <v>218</v>
      </c>
      <c r="F135" s="207" t="s">
        <v>219</v>
      </c>
      <c r="G135" s="208" t="s">
        <v>156</v>
      </c>
      <c r="H135" s="209">
        <v>774.66</v>
      </c>
      <c r="I135" s="210"/>
      <c r="J135" s="211">
        <f>ROUND(I135*H135,2)</f>
        <v>0</v>
      </c>
      <c r="K135" s="207" t="s">
        <v>220</v>
      </c>
      <c r="L135" s="62"/>
      <c r="M135" s="212" t="s">
        <v>21</v>
      </c>
      <c r="N135" s="213" t="s">
        <v>44</v>
      </c>
      <c r="O135" s="43"/>
      <c r="P135" s="214">
        <f>O135*H135</f>
        <v>0</v>
      </c>
      <c r="Q135" s="214">
        <v>1.2E-4</v>
      </c>
      <c r="R135" s="214">
        <f>Q135*H135</f>
        <v>9.2959199999999992E-2</v>
      </c>
      <c r="S135" s="214">
        <v>0</v>
      </c>
      <c r="T135" s="215">
        <f>S135*H135</f>
        <v>0</v>
      </c>
      <c r="AR135" s="25" t="s">
        <v>149</v>
      </c>
      <c r="AT135" s="25" t="s">
        <v>144</v>
      </c>
      <c r="AU135" s="25" t="s">
        <v>85</v>
      </c>
      <c r="AY135" s="25" t="s">
        <v>142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25" t="s">
        <v>85</v>
      </c>
      <c r="BK135" s="216">
        <f>ROUND(I135*H135,2)</f>
        <v>0</v>
      </c>
      <c r="BL135" s="25" t="s">
        <v>149</v>
      </c>
      <c r="BM135" s="25" t="s">
        <v>221</v>
      </c>
    </row>
    <row r="136" spans="2:65" s="12" customFormat="1" ht="13.5">
      <c r="B136" s="217"/>
      <c r="C136" s="218"/>
      <c r="D136" s="219" t="s">
        <v>151</v>
      </c>
      <c r="E136" s="220" t="s">
        <v>21</v>
      </c>
      <c r="F136" s="221" t="s">
        <v>222</v>
      </c>
      <c r="G136" s="218"/>
      <c r="H136" s="222" t="s">
        <v>21</v>
      </c>
      <c r="I136" s="223"/>
      <c r="J136" s="218"/>
      <c r="K136" s="218"/>
      <c r="L136" s="224"/>
      <c r="M136" s="225"/>
      <c r="N136" s="226"/>
      <c r="O136" s="226"/>
      <c r="P136" s="226"/>
      <c r="Q136" s="226"/>
      <c r="R136" s="226"/>
      <c r="S136" s="226"/>
      <c r="T136" s="227"/>
      <c r="AT136" s="228" t="s">
        <v>151</v>
      </c>
      <c r="AU136" s="228" t="s">
        <v>85</v>
      </c>
      <c r="AV136" s="12" t="s">
        <v>79</v>
      </c>
      <c r="AW136" s="12" t="s">
        <v>35</v>
      </c>
      <c r="AX136" s="12" t="s">
        <v>72</v>
      </c>
      <c r="AY136" s="228" t="s">
        <v>142</v>
      </c>
    </row>
    <row r="137" spans="2:65" s="13" customFormat="1" ht="13.5">
      <c r="B137" s="229"/>
      <c r="C137" s="230"/>
      <c r="D137" s="219" t="s">
        <v>151</v>
      </c>
      <c r="E137" s="241" t="s">
        <v>21</v>
      </c>
      <c r="F137" s="242" t="s">
        <v>223</v>
      </c>
      <c r="G137" s="230"/>
      <c r="H137" s="243">
        <v>227.7</v>
      </c>
      <c r="I137" s="235"/>
      <c r="J137" s="230"/>
      <c r="K137" s="230"/>
      <c r="L137" s="236"/>
      <c r="M137" s="237"/>
      <c r="N137" s="238"/>
      <c r="O137" s="238"/>
      <c r="P137" s="238"/>
      <c r="Q137" s="238"/>
      <c r="R137" s="238"/>
      <c r="S137" s="238"/>
      <c r="T137" s="239"/>
      <c r="AT137" s="240" t="s">
        <v>151</v>
      </c>
      <c r="AU137" s="240" t="s">
        <v>85</v>
      </c>
      <c r="AV137" s="13" t="s">
        <v>85</v>
      </c>
      <c r="AW137" s="13" t="s">
        <v>35</v>
      </c>
      <c r="AX137" s="13" t="s">
        <v>72</v>
      </c>
      <c r="AY137" s="240" t="s">
        <v>142</v>
      </c>
    </row>
    <row r="138" spans="2:65" s="13" customFormat="1" ht="13.5">
      <c r="B138" s="229"/>
      <c r="C138" s="230"/>
      <c r="D138" s="219" t="s">
        <v>151</v>
      </c>
      <c r="E138" s="241" t="s">
        <v>21</v>
      </c>
      <c r="F138" s="242" t="s">
        <v>224</v>
      </c>
      <c r="G138" s="230"/>
      <c r="H138" s="243">
        <v>126.4</v>
      </c>
      <c r="I138" s="235"/>
      <c r="J138" s="230"/>
      <c r="K138" s="230"/>
      <c r="L138" s="236"/>
      <c r="M138" s="237"/>
      <c r="N138" s="238"/>
      <c r="O138" s="238"/>
      <c r="P138" s="238"/>
      <c r="Q138" s="238"/>
      <c r="R138" s="238"/>
      <c r="S138" s="238"/>
      <c r="T138" s="239"/>
      <c r="AT138" s="240" t="s">
        <v>151</v>
      </c>
      <c r="AU138" s="240" t="s">
        <v>85</v>
      </c>
      <c r="AV138" s="13" t="s">
        <v>85</v>
      </c>
      <c r="AW138" s="13" t="s">
        <v>35</v>
      </c>
      <c r="AX138" s="13" t="s">
        <v>72</v>
      </c>
      <c r="AY138" s="240" t="s">
        <v>142</v>
      </c>
    </row>
    <row r="139" spans="2:65" s="13" customFormat="1" ht="13.5">
      <c r="B139" s="229"/>
      <c r="C139" s="230"/>
      <c r="D139" s="219" t="s">
        <v>151</v>
      </c>
      <c r="E139" s="241" t="s">
        <v>21</v>
      </c>
      <c r="F139" s="242" t="s">
        <v>224</v>
      </c>
      <c r="G139" s="230"/>
      <c r="H139" s="243">
        <v>126.4</v>
      </c>
      <c r="I139" s="235"/>
      <c r="J139" s="230"/>
      <c r="K139" s="230"/>
      <c r="L139" s="236"/>
      <c r="M139" s="237"/>
      <c r="N139" s="238"/>
      <c r="O139" s="238"/>
      <c r="P139" s="238"/>
      <c r="Q139" s="238"/>
      <c r="R139" s="238"/>
      <c r="S139" s="238"/>
      <c r="T139" s="239"/>
      <c r="AT139" s="240" t="s">
        <v>151</v>
      </c>
      <c r="AU139" s="240" t="s">
        <v>85</v>
      </c>
      <c r="AV139" s="13" t="s">
        <v>85</v>
      </c>
      <c r="AW139" s="13" t="s">
        <v>35</v>
      </c>
      <c r="AX139" s="13" t="s">
        <v>72</v>
      </c>
      <c r="AY139" s="240" t="s">
        <v>142</v>
      </c>
    </row>
    <row r="140" spans="2:65" s="13" customFormat="1" ht="13.5">
      <c r="B140" s="229"/>
      <c r="C140" s="230"/>
      <c r="D140" s="219" t="s">
        <v>151</v>
      </c>
      <c r="E140" s="241" t="s">
        <v>21</v>
      </c>
      <c r="F140" s="242" t="s">
        <v>225</v>
      </c>
      <c r="G140" s="230"/>
      <c r="H140" s="243">
        <v>113.6</v>
      </c>
      <c r="I140" s="235"/>
      <c r="J140" s="230"/>
      <c r="K140" s="230"/>
      <c r="L140" s="236"/>
      <c r="M140" s="237"/>
      <c r="N140" s="238"/>
      <c r="O140" s="238"/>
      <c r="P140" s="238"/>
      <c r="Q140" s="238"/>
      <c r="R140" s="238"/>
      <c r="S140" s="238"/>
      <c r="T140" s="239"/>
      <c r="AT140" s="240" t="s">
        <v>151</v>
      </c>
      <c r="AU140" s="240" t="s">
        <v>85</v>
      </c>
      <c r="AV140" s="13" t="s">
        <v>85</v>
      </c>
      <c r="AW140" s="13" t="s">
        <v>35</v>
      </c>
      <c r="AX140" s="13" t="s">
        <v>72</v>
      </c>
      <c r="AY140" s="240" t="s">
        <v>142</v>
      </c>
    </row>
    <row r="141" spans="2:65" s="13" customFormat="1" ht="13.5">
      <c r="B141" s="229"/>
      <c r="C141" s="230"/>
      <c r="D141" s="219" t="s">
        <v>151</v>
      </c>
      <c r="E141" s="241" t="s">
        <v>21</v>
      </c>
      <c r="F141" s="242" t="s">
        <v>226</v>
      </c>
      <c r="G141" s="230"/>
      <c r="H141" s="243">
        <v>31.68</v>
      </c>
      <c r="I141" s="235"/>
      <c r="J141" s="230"/>
      <c r="K141" s="230"/>
      <c r="L141" s="236"/>
      <c r="M141" s="237"/>
      <c r="N141" s="238"/>
      <c r="O141" s="238"/>
      <c r="P141" s="238"/>
      <c r="Q141" s="238"/>
      <c r="R141" s="238"/>
      <c r="S141" s="238"/>
      <c r="T141" s="239"/>
      <c r="AT141" s="240" t="s">
        <v>151</v>
      </c>
      <c r="AU141" s="240" t="s">
        <v>85</v>
      </c>
      <c r="AV141" s="13" t="s">
        <v>85</v>
      </c>
      <c r="AW141" s="13" t="s">
        <v>35</v>
      </c>
      <c r="AX141" s="13" t="s">
        <v>72</v>
      </c>
      <c r="AY141" s="240" t="s">
        <v>142</v>
      </c>
    </row>
    <row r="142" spans="2:65" s="13" customFormat="1" ht="13.5">
      <c r="B142" s="229"/>
      <c r="C142" s="230"/>
      <c r="D142" s="219" t="s">
        <v>151</v>
      </c>
      <c r="E142" s="241" t="s">
        <v>21</v>
      </c>
      <c r="F142" s="242" t="s">
        <v>227</v>
      </c>
      <c r="G142" s="230"/>
      <c r="H142" s="243">
        <v>79.2</v>
      </c>
      <c r="I142" s="235"/>
      <c r="J142" s="230"/>
      <c r="K142" s="230"/>
      <c r="L142" s="236"/>
      <c r="M142" s="237"/>
      <c r="N142" s="238"/>
      <c r="O142" s="238"/>
      <c r="P142" s="238"/>
      <c r="Q142" s="238"/>
      <c r="R142" s="238"/>
      <c r="S142" s="238"/>
      <c r="T142" s="239"/>
      <c r="AT142" s="240" t="s">
        <v>151</v>
      </c>
      <c r="AU142" s="240" t="s">
        <v>85</v>
      </c>
      <c r="AV142" s="13" t="s">
        <v>85</v>
      </c>
      <c r="AW142" s="13" t="s">
        <v>35</v>
      </c>
      <c r="AX142" s="13" t="s">
        <v>72</v>
      </c>
      <c r="AY142" s="240" t="s">
        <v>142</v>
      </c>
    </row>
    <row r="143" spans="2:65" s="13" customFormat="1" ht="13.5">
      <c r="B143" s="229"/>
      <c r="C143" s="230"/>
      <c r="D143" s="219" t="s">
        <v>151</v>
      </c>
      <c r="E143" s="241" t="s">
        <v>21</v>
      </c>
      <c r="F143" s="242" t="s">
        <v>228</v>
      </c>
      <c r="G143" s="230"/>
      <c r="H143" s="243">
        <v>39.68</v>
      </c>
      <c r="I143" s="235"/>
      <c r="J143" s="230"/>
      <c r="K143" s="230"/>
      <c r="L143" s="236"/>
      <c r="M143" s="237"/>
      <c r="N143" s="238"/>
      <c r="O143" s="238"/>
      <c r="P143" s="238"/>
      <c r="Q143" s="238"/>
      <c r="R143" s="238"/>
      <c r="S143" s="238"/>
      <c r="T143" s="239"/>
      <c r="AT143" s="240" t="s">
        <v>151</v>
      </c>
      <c r="AU143" s="240" t="s">
        <v>85</v>
      </c>
      <c r="AV143" s="13" t="s">
        <v>85</v>
      </c>
      <c r="AW143" s="13" t="s">
        <v>35</v>
      </c>
      <c r="AX143" s="13" t="s">
        <v>72</v>
      </c>
      <c r="AY143" s="240" t="s">
        <v>142</v>
      </c>
    </row>
    <row r="144" spans="2:65" s="12" customFormat="1" ht="13.5">
      <c r="B144" s="217"/>
      <c r="C144" s="218"/>
      <c r="D144" s="219" t="s">
        <v>151</v>
      </c>
      <c r="E144" s="220" t="s">
        <v>21</v>
      </c>
      <c r="F144" s="221" t="s">
        <v>229</v>
      </c>
      <c r="G144" s="218"/>
      <c r="H144" s="222" t="s">
        <v>21</v>
      </c>
      <c r="I144" s="223"/>
      <c r="J144" s="218"/>
      <c r="K144" s="218"/>
      <c r="L144" s="224"/>
      <c r="M144" s="225"/>
      <c r="N144" s="226"/>
      <c r="O144" s="226"/>
      <c r="P144" s="226"/>
      <c r="Q144" s="226"/>
      <c r="R144" s="226"/>
      <c r="S144" s="226"/>
      <c r="T144" s="227"/>
      <c r="AT144" s="228" t="s">
        <v>151</v>
      </c>
      <c r="AU144" s="228" t="s">
        <v>85</v>
      </c>
      <c r="AV144" s="12" t="s">
        <v>79</v>
      </c>
      <c r="AW144" s="12" t="s">
        <v>35</v>
      </c>
      <c r="AX144" s="12" t="s">
        <v>72</v>
      </c>
      <c r="AY144" s="228" t="s">
        <v>142</v>
      </c>
    </row>
    <row r="145" spans="2:65" s="13" customFormat="1" ht="13.5">
      <c r="B145" s="229"/>
      <c r="C145" s="230"/>
      <c r="D145" s="219" t="s">
        <v>151</v>
      </c>
      <c r="E145" s="241" t="s">
        <v>21</v>
      </c>
      <c r="F145" s="242" t="s">
        <v>230</v>
      </c>
      <c r="G145" s="230"/>
      <c r="H145" s="243">
        <v>15.6</v>
      </c>
      <c r="I145" s="235"/>
      <c r="J145" s="230"/>
      <c r="K145" s="230"/>
      <c r="L145" s="236"/>
      <c r="M145" s="237"/>
      <c r="N145" s="238"/>
      <c r="O145" s="238"/>
      <c r="P145" s="238"/>
      <c r="Q145" s="238"/>
      <c r="R145" s="238"/>
      <c r="S145" s="238"/>
      <c r="T145" s="239"/>
      <c r="AT145" s="240" t="s">
        <v>151</v>
      </c>
      <c r="AU145" s="240" t="s">
        <v>85</v>
      </c>
      <c r="AV145" s="13" t="s">
        <v>85</v>
      </c>
      <c r="AW145" s="13" t="s">
        <v>35</v>
      </c>
      <c r="AX145" s="13" t="s">
        <v>72</v>
      </c>
      <c r="AY145" s="240" t="s">
        <v>142</v>
      </c>
    </row>
    <row r="146" spans="2:65" s="13" customFormat="1" ht="13.5">
      <c r="B146" s="229"/>
      <c r="C146" s="230"/>
      <c r="D146" s="219" t="s">
        <v>151</v>
      </c>
      <c r="E146" s="241" t="s">
        <v>21</v>
      </c>
      <c r="F146" s="242" t="s">
        <v>231</v>
      </c>
      <c r="G146" s="230"/>
      <c r="H146" s="243">
        <v>14.4</v>
      </c>
      <c r="I146" s="235"/>
      <c r="J146" s="230"/>
      <c r="K146" s="230"/>
      <c r="L146" s="236"/>
      <c r="M146" s="237"/>
      <c r="N146" s="238"/>
      <c r="O146" s="238"/>
      <c r="P146" s="238"/>
      <c r="Q146" s="238"/>
      <c r="R146" s="238"/>
      <c r="S146" s="238"/>
      <c r="T146" s="239"/>
      <c r="AT146" s="240" t="s">
        <v>151</v>
      </c>
      <c r="AU146" s="240" t="s">
        <v>85</v>
      </c>
      <c r="AV146" s="13" t="s">
        <v>85</v>
      </c>
      <c r="AW146" s="13" t="s">
        <v>35</v>
      </c>
      <c r="AX146" s="13" t="s">
        <v>72</v>
      </c>
      <c r="AY146" s="240" t="s">
        <v>142</v>
      </c>
    </row>
    <row r="147" spans="2:65" s="14" customFormat="1" ht="13.5">
      <c r="B147" s="244"/>
      <c r="C147" s="245"/>
      <c r="D147" s="231" t="s">
        <v>151</v>
      </c>
      <c r="E147" s="246" t="s">
        <v>21</v>
      </c>
      <c r="F147" s="247" t="s">
        <v>186</v>
      </c>
      <c r="G147" s="245"/>
      <c r="H147" s="248">
        <v>774.66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AT147" s="254" t="s">
        <v>151</v>
      </c>
      <c r="AU147" s="254" t="s">
        <v>85</v>
      </c>
      <c r="AV147" s="14" t="s">
        <v>149</v>
      </c>
      <c r="AW147" s="14" t="s">
        <v>35</v>
      </c>
      <c r="AX147" s="14" t="s">
        <v>79</v>
      </c>
      <c r="AY147" s="254" t="s">
        <v>142</v>
      </c>
    </row>
    <row r="148" spans="2:65" s="1" customFormat="1" ht="22.5" customHeight="1">
      <c r="B148" s="42"/>
      <c r="C148" s="205" t="s">
        <v>232</v>
      </c>
      <c r="D148" s="205" t="s">
        <v>144</v>
      </c>
      <c r="E148" s="206" t="s">
        <v>233</v>
      </c>
      <c r="F148" s="207" t="s">
        <v>234</v>
      </c>
      <c r="G148" s="208" t="s">
        <v>156</v>
      </c>
      <c r="H148" s="209">
        <v>2174.6</v>
      </c>
      <c r="I148" s="210"/>
      <c r="J148" s="211">
        <f>ROUND(I148*H148,2)</f>
        <v>0</v>
      </c>
      <c r="K148" s="207" t="s">
        <v>21</v>
      </c>
      <c r="L148" s="62"/>
      <c r="M148" s="212" t="s">
        <v>21</v>
      </c>
      <c r="N148" s="213" t="s">
        <v>44</v>
      </c>
      <c r="O148" s="43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AR148" s="25" t="s">
        <v>149</v>
      </c>
      <c r="AT148" s="25" t="s">
        <v>144</v>
      </c>
      <c r="AU148" s="25" t="s">
        <v>85</v>
      </c>
      <c r="AY148" s="25" t="s">
        <v>142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25" t="s">
        <v>85</v>
      </c>
      <c r="BK148" s="216">
        <f>ROUND(I148*H148,2)</f>
        <v>0</v>
      </c>
      <c r="BL148" s="25" t="s">
        <v>149</v>
      </c>
      <c r="BM148" s="25" t="s">
        <v>235</v>
      </c>
    </row>
    <row r="149" spans="2:65" s="13" customFormat="1" ht="13.5">
      <c r="B149" s="229"/>
      <c r="C149" s="230"/>
      <c r="D149" s="231" t="s">
        <v>151</v>
      </c>
      <c r="E149" s="232" t="s">
        <v>21</v>
      </c>
      <c r="F149" s="233" t="s">
        <v>236</v>
      </c>
      <c r="G149" s="230"/>
      <c r="H149" s="234">
        <v>2174.6</v>
      </c>
      <c r="I149" s="235"/>
      <c r="J149" s="230"/>
      <c r="K149" s="230"/>
      <c r="L149" s="236"/>
      <c r="M149" s="237"/>
      <c r="N149" s="238"/>
      <c r="O149" s="238"/>
      <c r="P149" s="238"/>
      <c r="Q149" s="238"/>
      <c r="R149" s="238"/>
      <c r="S149" s="238"/>
      <c r="T149" s="239"/>
      <c r="AT149" s="240" t="s">
        <v>151</v>
      </c>
      <c r="AU149" s="240" t="s">
        <v>85</v>
      </c>
      <c r="AV149" s="13" t="s">
        <v>85</v>
      </c>
      <c r="AW149" s="13" t="s">
        <v>35</v>
      </c>
      <c r="AX149" s="13" t="s">
        <v>79</v>
      </c>
      <c r="AY149" s="240" t="s">
        <v>142</v>
      </c>
    </row>
    <row r="150" spans="2:65" s="1" customFormat="1" ht="31.5" customHeight="1">
      <c r="B150" s="42"/>
      <c r="C150" s="205" t="s">
        <v>237</v>
      </c>
      <c r="D150" s="205" t="s">
        <v>144</v>
      </c>
      <c r="E150" s="206" t="s">
        <v>238</v>
      </c>
      <c r="F150" s="207" t="s">
        <v>239</v>
      </c>
      <c r="G150" s="208" t="s">
        <v>156</v>
      </c>
      <c r="H150" s="209">
        <v>2080.7600000000002</v>
      </c>
      <c r="I150" s="210"/>
      <c r="J150" s="211">
        <f>ROUND(I150*H150,2)</f>
        <v>0</v>
      </c>
      <c r="K150" s="207" t="s">
        <v>21</v>
      </c>
      <c r="L150" s="62"/>
      <c r="M150" s="212" t="s">
        <v>21</v>
      </c>
      <c r="N150" s="213" t="s">
        <v>44</v>
      </c>
      <c r="O150" s="43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AR150" s="25" t="s">
        <v>149</v>
      </c>
      <c r="AT150" s="25" t="s">
        <v>144</v>
      </c>
      <c r="AU150" s="25" t="s">
        <v>85</v>
      </c>
      <c r="AY150" s="25" t="s">
        <v>142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25" t="s">
        <v>85</v>
      </c>
      <c r="BK150" s="216">
        <f>ROUND(I150*H150,2)</f>
        <v>0</v>
      </c>
      <c r="BL150" s="25" t="s">
        <v>149</v>
      </c>
      <c r="BM150" s="25" t="s">
        <v>240</v>
      </c>
    </row>
    <row r="151" spans="2:65" s="12" customFormat="1" ht="27">
      <c r="B151" s="217"/>
      <c r="C151" s="218"/>
      <c r="D151" s="219" t="s">
        <v>151</v>
      </c>
      <c r="E151" s="220" t="s">
        <v>21</v>
      </c>
      <c r="F151" s="221" t="s">
        <v>241</v>
      </c>
      <c r="G151" s="218"/>
      <c r="H151" s="222" t="s">
        <v>21</v>
      </c>
      <c r="I151" s="223"/>
      <c r="J151" s="218"/>
      <c r="K151" s="218"/>
      <c r="L151" s="224"/>
      <c r="M151" s="225"/>
      <c r="N151" s="226"/>
      <c r="O151" s="226"/>
      <c r="P151" s="226"/>
      <c r="Q151" s="226"/>
      <c r="R151" s="226"/>
      <c r="S151" s="226"/>
      <c r="T151" s="227"/>
      <c r="AT151" s="228" t="s">
        <v>151</v>
      </c>
      <c r="AU151" s="228" t="s">
        <v>85</v>
      </c>
      <c r="AV151" s="12" t="s">
        <v>79</v>
      </c>
      <c r="AW151" s="12" t="s">
        <v>35</v>
      </c>
      <c r="AX151" s="12" t="s">
        <v>72</v>
      </c>
      <c r="AY151" s="228" t="s">
        <v>142</v>
      </c>
    </row>
    <row r="152" spans="2:65" s="13" customFormat="1" ht="13.5">
      <c r="B152" s="229"/>
      <c r="C152" s="230"/>
      <c r="D152" s="231" t="s">
        <v>151</v>
      </c>
      <c r="E152" s="232" t="s">
        <v>21</v>
      </c>
      <c r="F152" s="233" t="s">
        <v>242</v>
      </c>
      <c r="G152" s="230"/>
      <c r="H152" s="234">
        <v>2080.7600000000002</v>
      </c>
      <c r="I152" s="235"/>
      <c r="J152" s="230"/>
      <c r="K152" s="230"/>
      <c r="L152" s="236"/>
      <c r="M152" s="237"/>
      <c r="N152" s="238"/>
      <c r="O152" s="238"/>
      <c r="P152" s="238"/>
      <c r="Q152" s="238"/>
      <c r="R152" s="238"/>
      <c r="S152" s="238"/>
      <c r="T152" s="239"/>
      <c r="AT152" s="240" t="s">
        <v>151</v>
      </c>
      <c r="AU152" s="240" t="s">
        <v>85</v>
      </c>
      <c r="AV152" s="13" t="s">
        <v>85</v>
      </c>
      <c r="AW152" s="13" t="s">
        <v>35</v>
      </c>
      <c r="AX152" s="13" t="s">
        <v>79</v>
      </c>
      <c r="AY152" s="240" t="s">
        <v>142</v>
      </c>
    </row>
    <row r="153" spans="2:65" s="1" customFormat="1" ht="31.5" customHeight="1">
      <c r="B153" s="42"/>
      <c r="C153" s="205" t="s">
        <v>10</v>
      </c>
      <c r="D153" s="205" t="s">
        <v>144</v>
      </c>
      <c r="E153" s="206" t="s">
        <v>243</v>
      </c>
      <c r="F153" s="207" t="s">
        <v>244</v>
      </c>
      <c r="G153" s="208" t="s">
        <v>156</v>
      </c>
      <c r="H153" s="209">
        <v>2080.7600000000002</v>
      </c>
      <c r="I153" s="210"/>
      <c r="J153" s="211">
        <f>ROUND(I153*H153,2)</f>
        <v>0</v>
      </c>
      <c r="K153" s="207" t="s">
        <v>148</v>
      </c>
      <c r="L153" s="62"/>
      <c r="M153" s="212" t="s">
        <v>21</v>
      </c>
      <c r="N153" s="213" t="s">
        <v>44</v>
      </c>
      <c r="O153" s="43"/>
      <c r="P153" s="214">
        <f>O153*H153</f>
        <v>0</v>
      </c>
      <c r="Q153" s="214">
        <v>2.5999999999999998E-4</v>
      </c>
      <c r="R153" s="214">
        <f>Q153*H153</f>
        <v>0.54099759999999997</v>
      </c>
      <c r="S153" s="214">
        <v>0</v>
      </c>
      <c r="T153" s="215">
        <f>S153*H153</f>
        <v>0</v>
      </c>
      <c r="AR153" s="25" t="s">
        <v>149</v>
      </c>
      <c r="AT153" s="25" t="s">
        <v>144</v>
      </c>
      <c r="AU153" s="25" t="s">
        <v>85</v>
      </c>
      <c r="AY153" s="25" t="s">
        <v>142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25" t="s">
        <v>85</v>
      </c>
      <c r="BK153" s="216">
        <f>ROUND(I153*H153,2)</f>
        <v>0</v>
      </c>
      <c r="BL153" s="25" t="s">
        <v>149</v>
      </c>
      <c r="BM153" s="25" t="s">
        <v>245</v>
      </c>
    </row>
    <row r="154" spans="2:65" s="12" customFormat="1" ht="13.5">
      <c r="B154" s="217"/>
      <c r="C154" s="218"/>
      <c r="D154" s="219" t="s">
        <v>151</v>
      </c>
      <c r="E154" s="220" t="s">
        <v>21</v>
      </c>
      <c r="F154" s="221" t="s">
        <v>229</v>
      </c>
      <c r="G154" s="218"/>
      <c r="H154" s="222" t="s">
        <v>21</v>
      </c>
      <c r="I154" s="223"/>
      <c r="J154" s="218"/>
      <c r="K154" s="218"/>
      <c r="L154" s="224"/>
      <c r="M154" s="225"/>
      <c r="N154" s="226"/>
      <c r="O154" s="226"/>
      <c r="P154" s="226"/>
      <c r="Q154" s="226"/>
      <c r="R154" s="226"/>
      <c r="S154" s="226"/>
      <c r="T154" s="227"/>
      <c r="AT154" s="228" t="s">
        <v>151</v>
      </c>
      <c r="AU154" s="228" t="s">
        <v>85</v>
      </c>
      <c r="AV154" s="12" t="s">
        <v>79</v>
      </c>
      <c r="AW154" s="12" t="s">
        <v>35</v>
      </c>
      <c r="AX154" s="12" t="s">
        <v>72</v>
      </c>
      <c r="AY154" s="228" t="s">
        <v>142</v>
      </c>
    </row>
    <row r="155" spans="2:65" s="13" customFormat="1" ht="13.5">
      <c r="B155" s="229"/>
      <c r="C155" s="230"/>
      <c r="D155" s="219" t="s">
        <v>151</v>
      </c>
      <c r="E155" s="241" t="s">
        <v>21</v>
      </c>
      <c r="F155" s="242" t="s">
        <v>246</v>
      </c>
      <c r="G155" s="230"/>
      <c r="H155" s="243">
        <v>103.6</v>
      </c>
      <c r="I155" s="235"/>
      <c r="J155" s="230"/>
      <c r="K155" s="230"/>
      <c r="L155" s="236"/>
      <c r="M155" s="237"/>
      <c r="N155" s="238"/>
      <c r="O155" s="238"/>
      <c r="P155" s="238"/>
      <c r="Q155" s="238"/>
      <c r="R155" s="238"/>
      <c r="S155" s="238"/>
      <c r="T155" s="239"/>
      <c r="AT155" s="240" t="s">
        <v>151</v>
      </c>
      <c r="AU155" s="240" t="s">
        <v>85</v>
      </c>
      <c r="AV155" s="13" t="s">
        <v>85</v>
      </c>
      <c r="AW155" s="13" t="s">
        <v>35</v>
      </c>
      <c r="AX155" s="13" t="s">
        <v>72</v>
      </c>
      <c r="AY155" s="240" t="s">
        <v>142</v>
      </c>
    </row>
    <row r="156" spans="2:65" s="12" customFormat="1" ht="13.5">
      <c r="B156" s="217"/>
      <c r="C156" s="218"/>
      <c r="D156" s="219" t="s">
        <v>151</v>
      </c>
      <c r="E156" s="220" t="s">
        <v>21</v>
      </c>
      <c r="F156" s="221" t="s">
        <v>247</v>
      </c>
      <c r="G156" s="218"/>
      <c r="H156" s="222" t="s">
        <v>21</v>
      </c>
      <c r="I156" s="223"/>
      <c r="J156" s="218"/>
      <c r="K156" s="218"/>
      <c r="L156" s="224"/>
      <c r="M156" s="225"/>
      <c r="N156" s="226"/>
      <c r="O156" s="226"/>
      <c r="P156" s="226"/>
      <c r="Q156" s="226"/>
      <c r="R156" s="226"/>
      <c r="S156" s="226"/>
      <c r="T156" s="227"/>
      <c r="AT156" s="228" t="s">
        <v>151</v>
      </c>
      <c r="AU156" s="228" t="s">
        <v>85</v>
      </c>
      <c r="AV156" s="12" t="s">
        <v>79</v>
      </c>
      <c r="AW156" s="12" t="s">
        <v>35</v>
      </c>
      <c r="AX156" s="12" t="s">
        <v>72</v>
      </c>
      <c r="AY156" s="228" t="s">
        <v>142</v>
      </c>
    </row>
    <row r="157" spans="2:65" s="13" customFormat="1" ht="13.5">
      <c r="B157" s="229"/>
      <c r="C157" s="230"/>
      <c r="D157" s="219" t="s">
        <v>151</v>
      </c>
      <c r="E157" s="241" t="s">
        <v>21</v>
      </c>
      <c r="F157" s="242" t="s">
        <v>248</v>
      </c>
      <c r="G157" s="230"/>
      <c r="H157" s="243">
        <v>541.20000000000005</v>
      </c>
      <c r="I157" s="235"/>
      <c r="J157" s="230"/>
      <c r="K157" s="230"/>
      <c r="L157" s="236"/>
      <c r="M157" s="237"/>
      <c r="N157" s="238"/>
      <c r="O157" s="238"/>
      <c r="P157" s="238"/>
      <c r="Q157" s="238"/>
      <c r="R157" s="238"/>
      <c r="S157" s="238"/>
      <c r="T157" s="239"/>
      <c r="AT157" s="240" t="s">
        <v>151</v>
      </c>
      <c r="AU157" s="240" t="s">
        <v>85</v>
      </c>
      <c r="AV157" s="13" t="s">
        <v>85</v>
      </c>
      <c r="AW157" s="13" t="s">
        <v>35</v>
      </c>
      <c r="AX157" s="13" t="s">
        <v>72</v>
      </c>
      <c r="AY157" s="240" t="s">
        <v>142</v>
      </c>
    </row>
    <row r="158" spans="2:65" s="12" customFormat="1" ht="13.5">
      <c r="B158" s="217"/>
      <c r="C158" s="218"/>
      <c r="D158" s="219" t="s">
        <v>151</v>
      </c>
      <c r="E158" s="220" t="s">
        <v>21</v>
      </c>
      <c r="F158" s="221" t="s">
        <v>249</v>
      </c>
      <c r="G158" s="218"/>
      <c r="H158" s="222" t="s">
        <v>21</v>
      </c>
      <c r="I158" s="223"/>
      <c r="J158" s="218"/>
      <c r="K158" s="218"/>
      <c r="L158" s="224"/>
      <c r="M158" s="225"/>
      <c r="N158" s="226"/>
      <c r="O158" s="226"/>
      <c r="P158" s="226"/>
      <c r="Q158" s="226"/>
      <c r="R158" s="226"/>
      <c r="S158" s="226"/>
      <c r="T158" s="227"/>
      <c r="AT158" s="228" t="s">
        <v>151</v>
      </c>
      <c r="AU158" s="228" t="s">
        <v>85</v>
      </c>
      <c r="AV158" s="12" t="s">
        <v>79</v>
      </c>
      <c r="AW158" s="12" t="s">
        <v>35</v>
      </c>
      <c r="AX158" s="12" t="s">
        <v>72</v>
      </c>
      <c r="AY158" s="228" t="s">
        <v>142</v>
      </c>
    </row>
    <row r="159" spans="2:65" s="13" customFormat="1" ht="13.5">
      <c r="B159" s="229"/>
      <c r="C159" s="230"/>
      <c r="D159" s="219" t="s">
        <v>151</v>
      </c>
      <c r="E159" s="241" t="s">
        <v>21</v>
      </c>
      <c r="F159" s="242" t="s">
        <v>250</v>
      </c>
      <c r="G159" s="230"/>
      <c r="H159" s="243">
        <v>994.95</v>
      </c>
      <c r="I159" s="235"/>
      <c r="J159" s="230"/>
      <c r="K159" s="230"/>
      <c r="L159" s="236"/>
      <c r="M159" s="237"/>
      <c r="N159" s="238"/>
      <c r="O159" s="238"/>
      <c r="P159" s="238"/>
      <c r="Q159" s="238"/>
      <c r="R159" s="238"/>
      <c r="S159" s="238"/>
      <c r="T159" s="239"/>
      <c r="AT159" s="240" t="s">
        <v>151</v>
      </c>
      <c r="AU159" s="240" t="s">
        <v>85</v>
      </c>
      <c r="AV159" s="13" t="s">
        <v>85</v>
      </c>
      <c r="AW159" s="13" t="s">
        <v>35</v>
      </c>
      <c r="AX159" s="13" t="s">
        <v>72</v>
      </c>
      <c r="AY159" s="240" t="s">
        <v>142</v>
      </c>
    </row>
    <row r="160" spans="2:65" s="12" customFormat="1" ht="13.5">
      <c r="B160" s="217"/>
      <c r="C160" s="218"/>
      <c r="D160" s="219" t="s">
        <v>151</v>
      </c>
      <c r="E160" s="220" t="s">
        <v>21</v>
      </c>
      <c r="F160" s="221" t="s">
        <v>251</v>
      </c>
      <c r="G160" s="218"/>
      <c r="H160" s="222" t="s">
        <v>21</v>
      </c>
      <c r="I160" s="223"/>
      <c r="J160" s="218"/>
      <c r="K160" s="218"/>
      <c r="L160" s="224"/>
      <c r="M160" s="225"/>
      <c r="N160" s="226"/>
      <c r="O160" s="226"/>
      <c r="P160" s="226"/>
      <c r="Q160" s="226"/>
      <c r="R160" s="226"/>
      <c r="S160" s="226"/>
      <c r="T160" s="227"/>
      <c r="AT160" s="228" t="s">
        <v>151</v>
      </c>
      <c r="AU160" s="228" t="s">
        <v>85</v>
      </c>
      <c r="AV160" s="12" t="s">
        <v>79</v>
      </c>
      <c r="AW160" s="12" t="s">
        <v>35</v>
      </c>
      <c r="AX160" s="12" t="s">
        <v>72</v>
      </c>
      <c r="AY160" s="228" t="s">
        <v>142</v>
      </c>
    </row>
    <row r="161" spans="2:65" s="13" customFormat="1" ht="13.5">
      <c r="B161" s="229"/>
      <c r="C161" s="230"/>
      <c r="D161" s="219" t="s">
        <v>151</v>
      </c>
      <c r="E161" s="241" t="s">
        <v>21</v>
      </c>
      <c r="F161" s="242" t="s">
        <v>252</v>
      </c>
      <c r="G161" s="230"/>
      <c r="H161" s="243">
        <v>-227.7</v>
      </c>
      <c r="I161" s="235"/>
      <c r="J161" s="230"/>
      <c r="K161" s="230"/>
      <c r="L161" s="236"/>
      <c r="M161" s="237"/>
      <c r="N161" s="238"/>
      <c r="O161" s="238"/>
      <c r="P161" s="238"/>
      <c r="Q161" s="238"/>
      <c r="R161" s="238"/>
      <c r="S161" s="238"/>
      <c r="T161" s="239"/>
      <c r="AT161" s="240" t="s">
        <v>151</v>
      </c>
      <c r="AU161" s="240" t="s">
        <v>85</v>
      </c>
      <c r="AV161" s="13" t="s">
        <v>85</v>
      </c>
      <c r="AW161" s="13" t="s">
        <v>35</v>
      </c>
      <c r="AX161" s="13" t="s">
        <v>72</v>
      </c>
      <c r="AY161" s="240" t="s">
        <v>142</v>
      </c>
    </row>
    <row r="162" spans="2:65" s="13" customFormat="1" ht="13.5">
      <c r="B162" s="229"/>
      <c r="C162" s="230"/>
      <c r="D162" s="219" t="s">
        <v>151</v>
      </c>
      <c r="E162" s="241" t="s">
        <v>21</v>
      </c>
      <c r="F162" s="242" t="s">
        <v>253</v>
      </c>
      <c r="G162" s="230"/>
      <c r="H162" s="243">
        <v>-126.4</v>
      </c>
      <c r="I162" s="235"/>
      <c r="J162" s="230"/>
      <c r="K162" s="230"/>
      <c r="L162" s="236"/>
      <c r="M162" s="237"/>
      <c r="N162" s="238"/>
      <c r="O162" s="238"/>
      <c r="P162" s="238"/>
      <c r="Q162" s="238"/>
      <c r="R162" s="238"/>
      <c r="S162" s="238"/>
      <c r="T162" s="239"/>
      <c r="AT162" s="240" t="s">
        <v>151</v>
      </c>
      <c r="AU162" s="240" t="s">
        <v>85</v>
      </c>
      <c r="AV162" s="13" t="s">
        <v>85</v>
      </c>
      <c r="AW162" s="13" t="s">
        <v>35</v>
      </c>
      <c r="AX162" s="13" t="s">
        <v>72</v>
      </c>
      <c r="AY162" s="240" t="s">
        <v>142</v>
      </c>
    </row>
    <row r="163" spans="2:65" s="12" customFormat="1" ht="13.5">
      <c r="B163" s="217"/>
      <c r="C163" s="218"/>
      <c r="D163" s="219" t="s">
        <v>151</v>
      </c>
      <c r="E163" s="220" t="s">
        <v>21</v>
      </c>
      <c r="F163" s="221" t="s">
        <v>254</v>
      </c>
      <c r="G163" s="218"/>
      <c r="H163" s="222" t="s">
        <v>21</v>
      </c>
      <c r="I163" s="223"/>
      <c r="J163" s="218"/>
      <c r="K163" s="218"/>
      <c r="L163" s="224"/>
      <c r="M163" s="225"/>
      <c r="N163" s="226"/>
      <c r="O163" s="226"/>
      <c r="P163" s="226"/>
      <c r="Q163" s="226"/>
      <c r="R163" s="226"/>
      <c r="S163" s="226"/>
      <c r="T163" s="227"/>
      <c r="AT163" s="228" t="s">
        <v>151</v>
      </c>
      <c r="AU163" s="228" t="s">
        <v>85</v>
      </c>
      <c r="AV163" s="12" t="s">
        <v>79</v>
      </c>
      <c r="AW163" s="12" t="s">
        <v>35</v>
      </c>
      <c r="AX163" s="12" t="s">
        <v>72</v>
      </c>
      <c r="AY163" s="228" t="s">
        <v>142</v>
      </c>
    </row>
    <row r="164" spans="2:65" s="13" customFormat="1" ht="13.5">
      <c r="B164" s="229"/>
      <c r="C164" s="230"/>
      <c r="D164" s="219" t="s">
        <v>151</v>
      </c>
      <c r="E164" s="241" t="s">
        <v>21</v>
      </c>
      <c r="F164" s="242" t="s">
        <v>255</v>
      </c>
      <c r="G164" s="230"/>
      <c r="H164" s="243">
        <v>1005.35</v>
      </c>
      <c r="I164" s="235"/>
      <c r="J164" s="230"/>
      <c r="K164" s="230"/>
      <c r="L164" s="236"/>
      <c r="M164" s="237"/>
      <c r="N164" s="238"/>
      <c r="O164" s="238"/>
      <c r="P164" s="238"/>
      <c r="Q164" s="238"/>
      <c r="R164" s="238"/>
      <c r="S164" s="238"/>
      <c r="T164" s="239"/>
      <c r="AT164" s="240" t="s">
        <v>151</v>
      </c>
      <c r="AU164" s="240" t="s">
        <v>85</v>
      </c>
      <c r="AV164" s="13" t="s">
        <v>85</v>
      </c>
      <c r="AW164" s="13" t="s">
        <v>35</v>
      </c>
      <c r="AX164" s="13" t="s">
        <v>72</v>
      </c>
      <c r="AY164" s="240" t="s">
        <v>142</v>
      </c>
    </row>
    <row r="165" spans="2:65" s="12" customFormat="1" ht="13.5">
      <c r="B165" s="217"/>
      <c r="C165" s="218"/>
      <c r="D165" s="219" t="s">
        <v>151</v>
      </c>
      <c r="E165" s="220" t="s">
        <v>21</v>
      </c>
      <c r="F165" s="221" t="s">
        <v>251</v>
      </c>
      <c r="G165" s="218"/>
      <c r="H165" s="222" t="s">
        <v>21</v>
      </c>
      <c r="I165" s="223"/>
      <c r="J165" s="218"/>
      <c r="K165" s="218"/>
      <c r="L165" s="224"/>
      <c r="M165" s="225"/>
      <c r="N165" s="226"/>
      <c r="O165" s="226"/>
      <c r="P165" s="226"/>
      <c r="Q165" s="226"/>
      <c r="R165" s="226"/>
      <c r="S165" s="226"/>
      <c r="T165" s="227"/>
      <c r="AT165" s="228" t="s">
        <v>151</v>
      </c>
      <c r="AU165" s="228" t="s">
        <v>85</v>
      </c>
      <c r="AV165" s="12" t="s">
        <v>79</v>
      </c>
      <c r="AW165" s="12" t="s">
        <v>35</v>
      </c>
      <c r="AX165" s="12" t="s">
        <v>72</v>
      </c>
      <c r="AY165" s="228" t="s">
        <v>142</v>
      </c>
    </row>
    <row r="166" spans="2:65" s="13" customFormat="1" ht="13.5">
      <c r="B166" s="229"/>
      <c r="C166" s="230"/>
      <c r="D166" s="219" t="s">
        <v>151</v>
      </c>
      <c r="E166" s="241" t="s">
        <v>21</v>
      </c>
      <c r="F166" s="242" t="s">
        <v>253</v>
      </c>
      <c r="G166" s="230"/>
      <c r="H166" s="243">
        <v>-126.4</v>
      </c>
      <c r="I166" s="235"/>
      <c r="J166" s="230"/>
      <c r="K166" s="230"/>
      <c r="L166" s="236"/>
      <c r="M166" s="237"/>
      <c r="N166" s="238"/>
      <c r="O166" s="238"/>
      <c r="P166" s="238"/>
      <c r="Q166" s="238"/>
      <c r="R166" s="238"/>
      <c r="S166" s="238"/>
      <c r="T166" s="239"/>
      <c r="AT166" s="240" t="s">
        <v>151</v>
      </c>
      <c r="AU166" s="240" t="s">
        <v>85</v>
      </c>
      <c r="AV166" s="13" t="s">
        <v>85</v>
      </c>
      <c r="AW166" s="13" t="s">
        <v>35</v>
      </c>
      <c r="AX166" s="13" t="s">
        <v>72</v>
      </c>
      <c r="AY166" s="240" t="s">
        <v>142</v>
      </c>
    </row>
    <row r="167" spans="2:65" s="13" customFormat="1" ht="13.5">
      <c r="B167" s="229"/>
      <c r="C167" s="230"/>
      <c r="D167" s="219" t="s">
        <v>151</v>
      </c>
      <c r="E167" s="241" t="s">
        <v>21</v>
      </c>
      <c r="F167" s="242" t="s">
        <v>256</v>
      </c>
      <c r="G167" s="230"/>
      <c r="H167" s="243">
        <v>-113.6</v>
      </c>
      <c r="I167" s="235"/>
      <c r="J167" s="230"/>
      <c r="K167" s="230"/>
      <c r="L167" s="236"/>
      <c r="M167" s="237"/>
      <c r="N167" s="238"/>
      <c r="O167" s="238"/>
      <c r="P167" s="238"/>
      <c r="Q167" s="238"/>
      <c r="R167" s="238"/>
      <c r="S167" s="238"/>
      <c r="T167" s="239"/>
      <c r="AT167" s="240" t="s">
        <v>151</v>
      </c>
      <c r="AU167" s="240" t="s">
        <v>85</v>
      </c>
      <c r="AV167" s="13" t="s">
        <v>85</v>
      </c>
      <c r="AW167" s="13" t="s">
        <v>35</v>
      </c>
      <c r="AX167" s="13" t="s">
        <v>72</v>
      </c>
      <c r="AY167" s="240" t="s">
        <v>142</v>
      </c>
    </row>
    <row r="168" spans="2:65" s="13" customFormat="1" ht="13.5">
      <c r="B168" s="229"/>
      <c r="C168" s="230"/>
      <c r="D168" s="219" t="s">
        <v>151</v>
      </c>
      <c r="E168" s="241" t="s">
        <v>21</v>
      </c>
      <c r="F168" s="242" t="s">
        <v>257</v>
      </c>
      <c r="G168" s="230"/>
      <c r="H168" s="243">
        <v>-31.68</v>
      </c>
      <c r="I168" s="235"/>
      <c r="J168" s="230"/>
      <c r="K168" s="230"/>
      <c r="L168" s="236"/>
      <c r="M168" s="237"/>
      <c r="N168" s="238"/>
      <c r="O168" s="238"/>
      <c r="P168" s="238"/>
      <c r="Q168" s="238"/>
      <c r="R168" s="238"/>
      <c r="S168" s="238"/>
      <c r="T168" s="239"/>
      <c r="AT168" s="240" t="s">
        <v>151</v>
      </c>
      <c r="AU168" s="240" t="s">
        <v>85</v>
      </c>
      <c r="AV168" s="13" t="s">
        <v>85</v>
      </c>
      <c r="AW168" s="13" t="s">
        <v>35</v>
      </c>
      <c r="AX168" s="13" t="s">
        <v>72</v>
      </c>
      <c r="AY168" s="240" t="s">
        <v>142</v>
      </c>
    </row>
    <row r="169" spans="2:65" s="13" customFormat="1" ht="13.5">
      <c r="B169" s="229"/>
      <c r="C169" s="230"/>
      <c r="D169" s="219" t="s">
        <v>151</v>
      </c>
      <c r="E169" s="241" t="s">
        <v>21</v>
      </c>
      <c r="F169" s="242" t="s">
        <v>258</v>
      </c>
      <c r="G169" s="230"/>
      <c r="H169" s="243">
        <v>-79.2</v>
      </c>
      <c r="I169" s="235"/>
      <c r="J169" s="230"/>
      <c r="K169" s="230"/>
      <c r="L169" s="236"/>
      <c r="M169" s="237"/>
      <c r="N169" s="238"/>
      <c r="O169" s="238"/>
      <c r="P169" s="238"/>
      <c r="Q169" s="238"/>
      <c r="R169" s="238"/>
      <c r="S169" s="238"/>
      <c r="T169" s="239"/>
      <c r="AT169" s="240" t="s">
        <v>151</v>
      </c>
      <c r="AU169" s="240" t="s">
        <v>85</v>
      </c>
      <c r="AV169" s="13" t="s">
        <v>85</v>
      </c>
      <c r="AW169" s="13" t="s">
        <v>35</v>
      </c>
      <c r="AX169" s="13" t="s">
        <v>72</v>
      </c>
      <c r="AY169" s="240" t="s">
        <v>142</v>
      </c>
    </row>
    <row r="170" spans="2:65" s="13" customFormat="1" ht="13.5">
      <c r="B170" s="229"/>
      <c r="C170" s="230"/>
      <c r="D170" s="219" t="s">
        <v>151</v>
      </c>
      <c r="E170" s="241" t="s">
        <v>21</v>
      </c>
      <c r="F170" s="242" t="s">
        <v>259</v>
      </c>
      <c r="G170" s="230"/>
      <c r="H170" s="243">
        <v>-39.68</v>
      </c>
      <c r="I170" s="235"/>
      <c r="J170" s="230"/>
      <c r="K170" s="230"/>
      <c r="L170" s="236"/>
      <c r="M170" s="237"/>
      <c r="N170" s="238"/>
      <c r="O170" s="238"/>
      <c r="P170" s="238"/>
      <c r="Q170" s="238"/>
      <c r="R170" s="238"/>
      <c r="S170" s="238"/>
      <c r="T170" s="239"/>
      <c r="AT170" s="240" t="s">
        <v>151</v>
      </c>
      <c r="AU170" s="240" t="s">
        <v>85</v>
      </c>
      <c r="AV170" s="13" t="s">
        <v>85</v>
      </c>
      <c r="AW170" s="13" t="s">
        <v>35</v>
      </c>
      <c r="AX170" s="13" t="s">
        <v>72</v>
      </c>
      <c r="AY170" s="240" t="s">
        <v>142</v>
      </c>
    </row>
    <row r="171" spans="2:65" s="12" customFormat="1" ht="13.5">
      <c r="B171" s="217"/>
      <c r="C171" s="218"/>
      <c r="D171" s="219" t="s">
        <v>151</v>
      </c>
      <c r="E171" s="220" t="s">
        <v>21</v>
      </c>
      <c r="F171" s="221" t="s">
        <v>260</v>
      </c>
      <c r="G171" s="218"/>
      <c r="H171" s="222" t="s">
        <v>21</v>
      </c>
      <c r="I171" s="223"/>
      <c r="J171" s="218"/>
      <c r="K171" s="218"/>
      <c r="L171" s="224"/>
      <c r="M171" s="225"/>
      <c r="N171" s="226"/>
      <c r="O171" s="226"/>
      <c r="P171" s="226"/>
      <c r="Q171" s="226"/>
      <c r="R171" s="226"/>
      <c r="S171" s="226"/>
      <c r="T171" s="227"/>
      <c r="AT171" s="228" t="s">
        <v>151</v>
      </c>
      <c r="AU171" s="228" t="s">
        <v>85</v>
      </c>
      <c r="AV171" s="12" t="s">
        <v>79</v>
      </c>
      <c r="AW171" s="12" t="s">
        <v>35</v>
      </c>
      <c r="AX171" s="12" t="s">
        <v>72</v>
      </c>
      <c r="AY171" s="228" t="s">
        <v>142</v>
      </c>
    </row>
    <row r="172" spans="2:65" s="13" customFormat="1" ht="13.5">
      <c r="B172" s="229"/>
      <c r="C172" s="230"/>
      <c r="D172" s="219" t="s">
        <v>151</v>
      </c>
      <c r="E172" s="241" t="s">
        <v>21</v>
      </c>
      <c r="F172" s="242" t="s">
        <v>261</v>
      </c>
      <c r="G172" s="230"/>
      <c r="H172" s="243">
        <v>90.16</v>
      </c>
      <c r="I172" s="235"/>
      <c r="J172" s="230"/>
      <c r="K172" s="230"/>
      <c r="L172" s="236"/>
      <c r="M172" s="237"/>
      <c r="N172" s="238"/>
      <c r="O172" s="238"/>
      <c r="P172" s="238"/>
      <c r="Q172" s="238"/>
      <c r="R172" s="238"/>
      <c r="S172" s="238"/>
      <c r="T172" s="239"/>
      <c r="AT172" s="240" t="s">
        <v>151</v>
      </c>
      <c r="AU172" s="240" t="s">
        <v>85</v>
      </c>
      <c r="AV172" s="13" t="s">
        <v>85</v>
      </c>
      <c r="AW172" s="13" t="s">
        <v>35</v>
      </c>
      <c r="AX172" s="13" t="s">
        <v>72</v>
      </c>
      <c r="AY172" s="240" t="s">
        <v>142</v>
      </c>
    </row>
    <row r="173" spans="2:65" s="13" customFormat="1" ht="13.5">
      <c r="B173" s="229"/>
      <c r="C173" s="230"/>
      <c r="D173" s="219" t="s">
        <v>151</v>
      </c>
      <c r="E173" s="241" t="s">
        <v>21</v>
      </c>
      <c r="F173" s="242" t="s">
        <v>261</v>
      </c>
      <c r="G173" s="230"/>
      <c r="H173" s="243">
        <v>90.16</v>
      </c>
      <c r="I173" s="235"/>
      <c r="J173" s="230"/>
      <c r="K173" s="230"/>
      <c r="L173" s="236"/>
      <c r="M173" s="237"/>
      <c r="N173" s="238"/>
      <c r="O173" s="238"/>
      <c r="P173" s="238"/>
      <c r="Q173" s="238"/>
      <c r="R173" s="238"/>
      <c r="S173" s="238"/>
      <c r="T173" s="239"/>
      <c r="AT173" s="240" t="s">
        <v>151</v>
      </c>
      <c r="AU173" s="240" t="s">
        <v>85</v>
      </c>
      <c r="AV173" s="13" t="s">
        <v>85</v>
      </c>
      <c r="AW173" s="13" t="s">
        <v>35</v>
      </c>
      <c r="AX173" s="13" t="s">
        <v>72</v>
      </c>
      <c r="AY173" s="240" t="s">
        <v>142</v>
      </c>
    </row>
    <row r="174" spans="2:65" s="14" customFormat="1" ht="13.5">
      <c r="B174" s="244"/>
      <c r="C174" s="245"/>
      <c r="D174" s="231" t="s">
        <v>151</v>
      </c>
      <c r="E174" s="246" t="s">
        <v>21</v>
      </c>
      <c r="F174" s="247" t="s">
        <v>186</v>
      </c>
      <c r="G174" s="245"/>
      <c r="H174" s="248">
        <v>2080.7600000000002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AT174" s="254" t="s">
        <v>151</v>
      </c>
      <c r="AU174" s="254" t="s">
        <v>85</v>
      </c>
      <c r="AV174" s="14" t="s">
        <v>149</v>
      </c>
      <c r="AW174" s="14" t="s">
        <v>35</v>
      </c>
      <c r="AX174" s="14" t="s">
        <v>79</v>
      </c>
      <c r="AY174" s="254" t="s">
        <v>142</v>
      </c>
    </row>
    <row r="175" spans="2:65" s="1" customFormat="1" ht="31.5" customHeight="1">
      <c r="B175" s="42"/>
      <c r="C175" s="205" t="s">
        <v>262</v>
      </c>
      <c r="D175" s="205" t="s">
        <v>144</v>
      </c>
      <c r="E175" s="206" t="s">
        <v>263</v>
      </c>
      <c r="F175" s="207" t="s">
        <v>264</v>
      </c>
      <c r="G175" s="208" t="s">
        <v>156</v>
      </c>
      <c r="H175" s="209">
        <v>93.84</v>
      </c>
      <c r="I175" s="210"/>
      <c r="J175" s="211">
        <f>ROUND(I175*H175,2)</f>
        <v>0</v>
      </c>
      <c r="K175" s="207" t="s">
        <v>148</v>
      </c>
      <c r="L175" s="62"/>
      <c r="M175" s="212" t="s">
        <v>21</v>
      </c>
      <c r="N175" s="213" t="s">
        <v>44</v>
      </c>
      <c r="O175" s="43"/>
      <c r="P175" s="214">
        <f>O175*H175</f>
        <v>0</v>
      </c>
      <c r="Q175" s="214">
        <v>2.5999999999999998E-4</v>
      </c>
      <c r="R175" s="214">
        <f>Q175*H175</f>
        <v>2.4398399999999997E-2</v>
      </c>
      <c r="S175" s="214">
        <v>0</v>
      </c>
      <c r="T175" s="215">
        <f>S175*H175</f>
        <v>0</v>
      </c>
      <c r="AR175" s="25" t="s">
        <v>149</v>
      </c>
      <c r="AT175" s="25" t="s">
        <v>144</v>
      </c>
      <c r="AU175" s="25" t="s">
        <v>85</v>
      </c>
      <c r="AY175" s="25" t="s">
        <v>142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25" t="s">
        <v>85</v>
      </c>
      <c r="BK175" s="216">
        <f>ROUND(I175*H175,2)</f>
        <v>0</v>
      </c>
      <c r="BL175" s="25" t="s">
        <v>149</v>
      </c>
      <c r="BM175" s="25" t="s">
        <v>265</v>
      </c>
    </row>
    <row r="176" spans="2:65" s="12" customFormat="1" ht="13.5">
      <c r="B176" s="217"/>
      <c r="C176" s="218"/>
      <c r="D176" s="219" t="s">
        <v>151</v>
      </c>
      <c r="E176" s="220" t="s">
        <v>21</v>
      </c>
      <c r="F176" s="221" t="s">
        <v>266</v>
      </c>
      <c r="G176" s="218"/>
      <c r="H176" s="222" t="s">
        <v>21</v>
      </c>
      <c r="I176" s="223"/>
      <c r="J176" s="218"/>
      <c r="K176" s="218"/>
      <c r="L176" s="224"/>
      <c r="M176" s="225"/>
      <c r="N176" s="226"/>
      <c r="O176" s="226"/>
      <c r="P176" s="226"/>
      <c r="Q176" s="226"/>
      <c r="R176" s="226"/>
      <c r="S176" s="226"/>
      <c r="T176" s="227"/>
      <c r="AT176" s="228" t="s">
        <v>151</v>
      </c>
      <c r="AU176" s="228" t="s">
        <v>85</v>
      </c>
      <c r="AV176" s="12" t="s">
        <v>79</v>
      </c>
      <c r="AW176" s="12" t="s">
        <v>35</v>
      </c>
      <c r="AX176" s="12" t="s">
        <v>72</v>
      </c>
      <c r="AY176" s="228" t="s">
        <v>142</v>
      </c>
    </row>
    <row r="177" spans="2:65" s="13" customFormat="1" ht="13.5">
      <c r="B177" s="229"/>
      <c r="C177" s="230"/>
      <c r="D177" s="231" t="s">
        <v>151</v>
      </c>
      <c r="E177" s="232" t="s">
        <v>21</v>
      </c>
      <c r="F177" s="233" t="s">
        <v>267</v>
      </c>
      <c r="G177" s="230"/>
      <c r="H177" s="234">
        <v>93.84</v>
      </c>
      <c r="I177" s="235"/>
      <c r="J177" s="230"/>
      <c r="K177" s="230"/>
      <c r="L177" s="236"/>
      <c r="M177" s="237"/>
      <c r="N177" s="238"/>
      <c r="O177" s="238"/>
      <c r="P177" s="238"/>
      <c r="Q177" s="238"/>
      <c r="R177" s="238"/>
      <c r="S177" s="238"/>
      <c r="T177" s="239"/>
      <c r="AT177" s="240" t="s">
        <v>151</v>
      </c>
      <c r="AU177" s="240" t="s">
        <v>85</v>
      </c>
      <c r="AV177" s="13" t="s">
        <v>85</v>
      </c>
      <c r="AW177" s="13" t="s">
        <v>35</v>
      </c>
      <c r="AX177" s="13" t="s">
        <v>79</v>
      </c>
      <c r="AY177" s="240" t="s">
        <v>142</v>
      </c>
    </row>
    <row r="178" spans="2:65" s="1" customFormat="1" ht="31.5" customHeight="1">
      <c r="B178" s="42"/>
      <c r="C178" s="205" t="s">
        <v>268</v>
      </c>
      <c r="D178" s="205" t="s">
        <v>144</v>
      </c>
      <c r="E178" s="206" t="s">
        <v>269</v>
      </c>
      <c r="F178" s="207" t="s">
        <v>270</v>
      </c>
      <c r="G178" s="208" t="s">
        <v>156</v>
      </c>
      <c r="H178" s="209">
        <v>124.5</v>
      </c>
      <c r="I178" s="210"/>
      <c r="J178" s="211">
        <f>ROUND(I178*H178,2)</f>
        <v>0</v>
      </c>
      <c r="K178" s="207" t="s">
        <v>148</v>
      </c>
      <c r="L178" s="62"/>
      <c r="M178" s="212" t="s">
        <v>21</v>
      </c>
      <c r="N178" s="213" t="s">
        <v>44</v>
      </c>
      <c r="O178" s="43"/>
      <c r="P178" s="214">
        <f>O178*H178</f>
        <v>0</v>
      </c>
      <c r="Q178" s="214">
        <v>8.2500000000000004E-3</v>
      </c>
      <c r="R178" s="214">
        <f>Q178*H178</f>
        <v>1.0271250000000001</v>
      </c>
      <c r="S178" s="214">
        <v>0</v>
      </c>
      <c r="T178" s="215">
        <f>S178*H178</f>
        <v>0</v>
      </c>
      <c r="AR178" s="25" t="s">
        <v>149</v>
      </c>
      <c r="AT178" s="25" t="s">
        <v>144</v>
      </c>
      <c r="AU178" s="25" t="s">
        <v>85</v>
      </c>
      <c r="AY178" s="25" t="s">
        <v>142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25" t="s">
        <v>85</v>
      </c>
      <c r="BK178" s="216">
        <f>ROUND(I178*H178,2)</f>
        <v>0</v>
      </c>
      <c r="BL178" s="25" t="s">
        <v>149</v>
      </c>
      <c r="BM178" s="25" t="s">
        <v>271</v>
      </c>
    </row>
    <row r="179" spans="2:65" s="12" customFormat="1" ht="13.5">
      <c r="B179" s="217"/>
      <c r="C179" s="218"/>
      <c r="D179" s="219" t="s">
        <v>151</v>
      </c>
      <c r="E179" s="220" t="s">
        <v>21</v>
      </c>
      <c r="F179" s="221" t="s">
        <v>272</v>
      </c>
      <c r="G179" s="218"/>
      <c r="H179" s="222" t="s">
        <v>21</v>
      </c>
      <c r="I179" s="223"/>
      <c r="J179" s="218"/>
      <c r="K179" s="218"/>
      <c r="L179" s="224"/>
      <c r="M179" s="225"/>
      <c r="N179" s="226"/>
      <c r="O179" s="226"/>
      <c r="P179" s="226"/>
      <c r="Q179" s="226"/>
      <c r="R179" s="226"/>
      <c r="S179" s="226"/>
      <c r="T179" s="227"/>
      <c r="AT179" s="228" t="s">
        <v>151</v>
      </c>
      <c r="AU179" s="228" t="s">
        <v>85</v>
      </c>
      <c r="AV179" s="12" t="s">
        <v>79</v>
      </c>
      <c r="AW179" s="12" t="s">
        <v>35</v>
      </c>
      <c r="AX179" s="12" t="s">
        <v>72</v>
      </c>
      <c r="AY179" s="228" t="s">
        <v>142</v>
      </c>
    </row>
    <row r="180" spans="2:65" s="13" customFormat="1" ht="13.5">
      <c r="B180" s="229"/>
      <c r="C180" s="230"/>
      <c r="D180" s="219" t="s">
        <v>151</v>
      </c>
      <c r="E180" s="241" t="s">
        <v>21</v>
      </c>
      <c r="F180" s="242" t="s">
        <v>246</v>
      </c>
      <c r="G180" s="230"/>
      <c r="H180" s="243">
        <v>103.6</v>
      </c>
      <c r="I180" s="235"/>
      <c r="J180" s="230"/>
      <c r="K180" s="230"/>
      <c r="L180" s="236"/>
      <c r="M180" s="237"/>
      <c r="N180" s="238"/>
      <c r="O180" s="238"/>
      <c r="P180" s="238"/>
      <c r="Q180" s="238"/>
      <c r="R180" s="238"/>
      <c r="S180" s="238"/>
      <c r="T180" s="239"/>
      <c r="AT180" s="240" t="s">
        <v>151</v>
      </c>
      <c r="AU180" s="240" t="s">
        <v>85</v>
      </c>
      <c r="AV180" s="13" t="s">
        <v>85</v>
      </c>
      <c r="AW180" s="13" t="s">
        <v>35</v>
      </c>
      <c r="AX180" s="13" t="s">
        <v>72</v>
      </c>
      <c r="AY180" s="240" t="s">
        <v>142</v>
      </c>
    </row>
    <row r="181" spans="2:65" s="12" customFormat="1" ht="13.5">
      <c r="B181" s="217"/>
      <c r="C181" s="218"/>
      <c r="D181" s="219" t="s">
        <v>151</v>
      </c>
      <c r="E181" s="220" t="s">
        <v>21</v>
      </c>
      <c r="F181" s="221" t="s">
        <v>273</v>
      </c>
      <c r="G181" s="218"/>
      <c r="H181" s="222" t="s">
        <v>21</v>
      </c>
      <c r="I181" s="223"/>
      <c r="J181" s="218"/>
      <c r="K181" s="218"/>
      <c r="L181" s="224"/>
      <c r="M181" s="225"/>
      <c r="N181" s="226"/>
      <c r="O181" s="226"/>
      <c r="P181" s="226"/>
      <c r="Q181" s="226"/>
      <c r="R181" s="226"/>
      <c r="S181" s="226"/>
      <c r="T181" s="227"/>
      <c r="AT181" s="228" t="s">
        <v>151</v>
      </c>
      <c r="AU181" s="228" t="s">
        <v>85</v>
      </c>
      <c r="AV181" s="12" t="s">
        <v>79</v>
      </c>
      <c r="AW181" s="12" t="s">
        <v>35</v>
      </c>
      <c r="AX181" s="12" t="s">
        <v>72</v>
      </c>
      <c r="AY181" s="228" t="s">
        <v>142</v>
      </c>
    </row>
    <row r="182" spans="2:65" s="13" customFormat="1" ht="13.5">
      <c r="B182" s="229"/>
      <c r="C182" s="230"/>
      <c r="D182" s="219" t="s">
        <v>151</v>
      </c>
      <c r="E182" s="241" t="s">
        <v>21</v>
      </c>
      <c r="F182" s="242" t="s">
        <v>274</v>
      </c>
      <c r="G182" s="230"/>
      <c r="H182" s="243">
        <v>10.45</v>
      </c>
      <c r="I182" s="235"/>
      <c r="J182" s="230"/>
      <c r="K182" s="230"/>
      <c r="L182" s="236"/>
      <c r="M182" s="237"/>
      <c r="N182" s="238"/>
      <c r="O182" s="238"/>
      <c r="P182" s="238"/>
      <c r="Q182" s="238"/>
      <c r="R182" s="238"/>
      <c r="S182" s="238"/>
      <c r="T182" s="239"/>
      <c r="AT182" s="240" t="s">
        <v>151</v>
      </c>
      <c r="AU182" s="240" t="s">
        <v>85</v>
      </c>
      <c r="AV182" s="13" t="s">
        <v>85</v>
      </c>
      <c r="AW182" s="13" t="s">
        <v>35</v>
      </c>
      <c r="AX182" s="13" t="s">
        <v>72</v>
      </c>
      <c r="AY182" s="240" t="s">
        <v>142</v>
      </c>
    </row>
    <row r="183" spans="2:65" s="13" customFormat="1" ht="13.5">
      <c r="B183" s="229"/>
      <c r="C183" s="230"/>
      <c r="D183" s="219" t="s">
        <v>151</v>
      </c>
      <c r="E183" s="241" t="s">
        <v>21</v>
      </c>
      <c r="F183" s="242" t="s">
        <v>274</v>
      </c>
      <c r="G183" s="230"/>
      <c r="H183" s="243">
        <v>10.45</v>
      </c>
      <c r="I183" s="235"/>
      <c r="J183" s="230"/>
      <c r="K183" s="230"/>
      <c r="L183" s="236"/>
      <c r="M183" s="237"/>
      <c r="N183" s="238"/>
      <c r="O183" s="238"/>
      <c r="P183" s="238"/>
      <c r="Q183" s="238"/>
      <c r="R183" s="238"/>
      <c r="S183" s="238"/>
      <c r="T183" s="239"/>
      <c r="AT183" s="240" t="s">
        <v>151</v>
      </c>
      <c r="AU183" s="240" t="s">
        <v>85</v>
      </c>
      <c r="AV183" s="13" t="s">
        <v>85</v>
      </c>
      <c r="AW183" s="13" t="s">
        <v>35</v>
      </c>
      <c r="AX183" s="13" t="s">
        <v>72</v>
      </c>
      <c r="AY183" s="240" t="s">
        <v>142</v>
      </c>
    </row>
    <row r="184" spans="2:65" s="14" customFormat="1" ht="13.5">
      <c r="B184" s="244"/>
      <c r="C184" s="245"/>
      <c r="D184" s="231" t="s">
        <v>151</v>
      </c>
      <c r="E184" s="246" t="s">
        <v>21</v>
      </c>
      <c r="F184" s="247" t="s">
        <v>186</v>
      </c>
      <c r="G184" s="245"/>
      <c r="H184" s="248">
        <v>124.5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AT184" s="254" t="s">
        <v>151</v>
      </c>
      <c r="AU184" s="254" t="s">
        <v>85</v>
      </c>
      <c r="AV184" s="14" t="s">
        <v>149</v>
      </c>
      <c r="AW184" s="14" t="s">
        <v>35</v>
      </c>
      <c r="AX184" s="14" t="s">
        <v>79</v>
      </c>
      <c r="AY184" s="254" t="s">
        <v>142</v>
      </c>
    </row>
    <row r="185" spans="2:65" s="1" customFormat="1" ht="22.5" customHeight="1">
      <c r="B185" s="42"/>
      <c r="C185" s="255" t="s">
        <v>275</v>
      </c>
      <c r="D185" s="255" t="s">
        <v>188</v>
      </c>
      <c r="E185" s="256" t="s">
        <v>276</v>
      </c>
      <c r="F185" s="257" t="s">
        <v>277</v>
      </c>
      <c r="G185" s="258" t="s">
        <v>156</v>
      </c>
      <c r="H185" s="259">
        <v>105.672</v>
      </c>
      <c r="I185" s="260"/>
      <c r="J185" s="261">
        <f>ROUND(I185*H185,2)</f>
        <v>0</v>
      </c>
      <c r="K185" s="257" t="s">
        <v>148</v>
      </c>
      <c r="L185" s="262"/>
      <c r="M185" s="263" t="s">
        <v>21</v>
      </c>
      <c r="N185" s="264" t="s">
        <v>44</v>
      </c>
      <c r="O185" s="43"/>
      <c r="P185" s="214">
        <f>O185*H185</f>
        <v>0</v>
      </c>
      <c r="Q185" s="214">
        <v>2.8E-3</v>
      </c>
      <c r="R185" s="214">
        <f>Q185*H185</f>
        <v>0.29588159999999997</v>
      </c>
      <c r="S185" s="214">
        <v>0</v>
      </c>
      <c r="T185" s="215">
        <f>S185*H185</f>
        <v>0</v>
      </c>
      <c r="AR185" s="25" t="s">
        <v>187</v>
      </c>
      <c r="AT185" s="25" t="s">
        <v>188</v>
      </c>
      <c r="AU185" s="25" t="s">
        <v>85</v>
      </c>
      <c r="AY185" s="25" t="s">
        <v>142</v>
      </c>
      <c r="BE185" s="216">
        <f>IF(N185="základní",J185,0)</f>
        <v>0</v>
      </c>
      <c r="BF185" s="216">
        <f>IF(N185="snížená",J185,0)</f>
        <v>0</v>
      </c>
      <c r="BG185" s="216">
        <f>IF(N185="zákl. přenesená",J185,0)</f>
        <v>0</v>
      </c>
      <c r="BH185" s="216">
        <f>IF(N185="sníž. přenesená",J185,0)</f>
        <v>0</v>
      </c>
      <c r="BI185" s="216">
        <f>IF(N185="nulová",J185,0)</f>
        <v>0</v>
      </c>
      <c r="BJ185" s="25" t="s">
        <v>85</v>
      </c>
      <c r="BK185" s="216">
        <f>ROUND(I185*H185,2)</f>
        <v>0</v>
      </c>
      <c r="BL185" s="25" t="s">
        <v>149</v>
      </c>
      <c r="BM185" s="25" t="s">
        <v>278</v>
      </c>
    </row>
    <row r="186" spans="2:65" s="12" customFormat="1" ht="13.5">
      <c r="B186" s="217"/>
      <c r="C186" s="218"/>
      <c r="D186" s="219" t="s">
        <v>151</v>
      </c>
      <c r="E186" s="220" t="s">
        <v>21</v>
      </c>
      <c r="F186" s="221" t="s">
        <v>279</v>
      </c>
      <c r="G186" s="218"/>
      <c r="H186" s="222" t="s">
        <v>21</v>
      </c>
      <c r="I186" s="223"/>
      <c r="J186" s="218"/>
      <c r="K186" s="218"/>
      <c r="L186" s="224"/>
      <c r="M186" s="225"/>
      <c r="N186" s="226"/>
      <c r="O186" s="226"/>
      <c r="P186" s="226"/>
      <c r="Q186" s="226"/>
      <c r="R186" s="226"/>
      <c r="S186" s="226"/>
      <c r="T186" s="227"/>
      <c r="AT186" s="228" t="s">
        <v>151</v>
      </c>
      <c r="AU186" s="228" t="s">
        <v>85</v>
      </c>
      <c r="AV186" s="12" t="s">
        <v>79</v>
      </c>
      <c r="AW186" s="12" t="s">
        <v>35</v>
      </c>
      <c r="AX186" s="12" t="s">
        <v>72</v>
      </c>
      <c r="AY186" s="228" t="s">
        <v>142</v>
      </c>
    </row>
    <row r="187" spans="2:65" s="13" customFormat="1" ht="13.5">
      <c r="B187" s="229"/>
      <c r="C187" s="230"/>
      <c r="D187" s="219" t="s">
        <v>151</v>
      </c>
      <c r="E187" s="241" t="s">
        <v>21</v>
      </c>
      <c r="F187" s="242" t="s">
        <v>280</v>
      </c>
      <c r="G187" s="230"/>
      <c r="H187" s="243">
        <v>103.6</v>
      </c>
      <c r="I187" s="235"/>
      <c r="J187" s="230"/>
      <c r="K187" s="230"/>
      <c r="L187" s="236"/>
      <c r="M187" s="237"/>
      <c r="N187" s="238"/>
      <c r="O187" s="238"/>
      <c r="P187" s="238"/>
      <c r="Q187" s="238"/>
      <c r="R187" s="238"/>
      <c r="S187" s="238"/>
      <c r="T187" s="239"/>
      <c r="AT187" s="240" t="s">
        <v>151</v>
      </c>
      <c r="AU187" s="240" t="s">
        <v>85</v>
      </c>
      <c r="AV187" s="13" t="s">
        <v>85</v>
      </c>
      <c r="AW187" s="13" t="s">
        <v>35</v>
      </c>
      <c r="AX187" s="13" t="s">
        <v>72</v>
      </c>
      <c r="AY187" s="240" t="s">
        <v>142</v>
      </c>
    </row>
    <row r="188" spans="2:65" s="13" customFormat="1" ht="13.5">
      <c r="B188" s="229"/>
      <c r="C188" s="230"/>
      <c r="D188" s="231" t="s">
        <v>151</v>
      </c>
      <c r="E188" s="232" t="s">
        <v>21</v>
      </c>
      <c r="F188" s="233" t="s">
        <v>281</v>
      </c>
      <c r="G188" s="230"/>
      <c r="H188" s="234">
        <v>105.672</v>
      </c>
      <c r="I188" s="235"/>
      <c r="J188" s="230"/>
      <c r="K188" s="230"/>
      <c r="L188" s="236"/>
      <c r="M188" s="237"/>
      <c r="N188" s="238"/>
      <c r="O188" s="238"/>
      <c r="P188" s="238"/>
      <c r="Q188" s="238"/>
      <c r="R188" s="238"/>
      <c r="S188" s="238"/>
      <c r="T188" s="239"/>
      <c r="AT188" s="240" t="s">
        <v>151</v>
      </c>
      <c r="AU188" s="240" t="s">
        <v>85</v>
      </c>
      <c r="AV188" s="13" t="s">
        <v>85</v>
      </c>
      <c r="AW188" s="13" t="s">
        <v>35</v>
      </c>
      <c r="AX188" s="13" t="s">
        <v>79</v>
      </c>
      <c r="AY188" s="240" t="s">
        <v>142</v>
      </c>
    </row>
    <row r="189" spans="2:65" s="1" customFormat="1" ht="22.5" customHeight="1">
      <c r="B189" s="42"/>
      <c r="C189" s="255" t="s">
        <v>282</v>
      </c>
      <c r="D189" s="255" t="s">
        <v>188</v>
      </c>
      <c r="E189" s="256" t="s">
        <v>283</v>
      </c>
      <c r="F189" s="257" t="s">
        <v>284</v>
      </c>
      <c r="G189" s="258" t="s">
        <v>156</v>
      </c>
      <c r="H189" s="259">
        <v>21.318000000000001</v>
      </c>
      <c r="I189" s="260"/>
      <c r="J189" s="261">
        <f>ROUND(I189*H189,2)</f>
        <v>0</v>
      </c>
      <c r="K189" s="257" t="s">
        <v>148</v>
      </c>
      <c r="L189" s="262"/>
      <c r="M189" s="263" t="s">
        <v>21</v>
      </c>
      <c r="N189" s="264" t="s">
        <v>44</v>
      </c>
      <c r="O189" s="43"/>
      <c r="P189" s="214">
        <f>O189*H189</f>
        <v>0</v>
      </c>
      <c r="Q189" s="214">
        <v>1.15E-3</v>
      </c>
      <c r="R189" s="214">
        <f>Q189*H189</f>
        <v>2.4515700000000001E-2</v>
      </c>
      <c r="S189" s="214">
        <v>0</v>
      </c>
      <c r="T189" s="215">
        <f>S189*H189</f>
        <v>0</v>
      </c>
      <c r="AR189" s="25" t="s">
        <v>187</v>
      </c>
      <c r="AT189" s="25" t="s">
        <v>188</v>
      </c>
      <c r="AU189" s="25" t="s">
        <v>85</v>
      </c>
      <c r="AY189" s="25" t="s">
        <v>142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25" t="s">
        <v>85</v>
      </c>
      <c r="BK189" s="216">
        <f>ROUND(I189*H189,2)</f>
        <v>0</v>
      </c>
      <c r="BL189" s="25" t="s">
        <v>149</v>
      </c>
      <c r="BM189" s="25" t="s">
        <v>285</v>
      </c>
    </row>
    <row r="190" spans="2:65" s="12" customFormat="1" ht="13.5">
      <c r="B190" s="217"/>
      <c r="C190" s="218"/>
      <c r="D190" s="219" t="s">
        <v>151</v>
      </c>
      <c r="E190" s="220" t="s">
        <v>21</v>
      </c>
      <c r="F190" s="221" t="s">
        <v>286</v>
      </c>
      <c r="G190" s="218"/>
      <c r="H190" s="222" t="s">
        <v>21</v>
      </c>
      <c r="I190" s="223"/>
      <c r="J190" s="218"/>
      <c r="K190" s="218"/>
      <c r="L190" s="224"/>
      <c r="M190" s="225"/>
      <c r="N190" s="226"/>
      <c r="O190" s="226"/>
      <c r="P190" s="226"/>
      <c r="Q190" s="226"/>
      <c r="R190" s="226"/>
      <c r="S190" s="226"/>
      <c r="T190" s="227"/>
      <c r="AT190" s="228" t="s">
        <v>151</v>
      </c>
      <c r="AU190" s="228" t="s">
        <v>85</v>
      </c>
      <c r="AV190" s="12" t="s">
        <v>79</v>
      </c>
      <c r="AW190" s="12" t="s">
        <v>35</v>
      </c>
      <c r="AX190" s="12" t="s">
        <v>72</v>
      </c>
      <c r="AY190" s="228" t="s">
        <v>142</v>
      </c>
    </row>
    <row r="191" spans="2:65" s="12" customFormat="1" ht="13.5">
      <c r="B191" s="217"/>
      <c r="C191" s="218"/>
      <c r="D191" s="219" t="s">
        <v>151</v>
      </c>
      <c r="E191" s="220" t="s">
        <v>21</v>
      </c>
      <c r="F191" s="221" t="s">
        <v>287</v>
      </c>
      <c r="G191" s="218"/>
      <c r="H191" s="222" t="s">
        <v>21</v>
      </c>
      <c r="I191" s="223"/>
      <c r="J191" s="218"/>
      <c r="K191" s="218"/>
      <c r="L191" s="224"/>
      <c r="M191" s="225"/>
      <c r="N191" s="226"/>
      <c r="O191" s="226"/>
      <c r="P191" s="226"/>
      <c r="Q191" s="226"/>
      <c r="R191" s="226"/>
      <c r="S191" s="226"/>
      <c r="T191" s="227"/>
      <c r="AT191" s="228" t="s">
        <v>151</v>
      </c>
      <c r="AU191" s="228" t="s">
        <v>85</v>
      </c>
      <c r="AV191" s="12" t="s">
        <v>79</v>
      </c>
      <c r="AW191" s="12" t="s">
        <v>35</v>
      </c>
      <c r="AX191" s="12" t="s">
        <v>72</v>
      </c>
      <c r="AY191" s="228" t="s">
        <v>142</v>
      </c>
    </row>
    <row r="192" spans="2:65" s="13" customFormat="1" ht="13.5">
      <c r="B192" s="229"/>
      <c r="C192" s="230"/>
      <c r="D192" s="219" t="s">
        <v>151</v>
      </c>
      <c r="E192" s="241" t="s">
        <v>21</v>
      </c>
      <c r="F192" s="242" t="s">
        <v>288</v>
      </c>
      <c r="G192" s="230"/>
      <c r="H192" s="243">
        <v>20.9</v>
      </c>
      <c r="I192" s="235"/>
      <c r="J192" s="230"/>
      <c r="K192" s="230"/>
      <c r="L192" s="236"/>
      <c r="M192" s="237"/>
      <c r="N192" s="238"/>
      <c r="O192" s="238"/>
      <c r="P192" s="238"/>
      <c r="Q192" s="238"/>
      <c r="R192" s="238"/>
      <c r="S192" s="238"/>
      <c r="T192" s="239"/>
      <c r="AT192" s="240" t="s">
        <v>151</v>
      </c>
      <c r="AU192" s="240" t="s">
        <v>85</v>
      </c>
      <c r="AV192" s="13" t="s">
        <v>85</v>
      </c>
      <c r="AW192" s="13" t="s">
        <v>35</v>
      </c>
      <c r="AX192" s="13" t="s">
        <v>79</v>
      </c>
      <c r="AY192" s="240" t="s">
        <v>142</v>
      </c>
    </row>
    <row r="193" spans="2:65" s="13" customFormat="1" ht="13.5">
      <c r="B193" s="229"/>
      <c r="C193" s="230"/>
      <c r="D193" s="231" t="s">
        <v>151</v>
      </c>
      <c r="E193" s="230"/>
      <c r="F193" s="233" t="s">
        <v>289</v>
      </c>
      <c r="G193" s="230"/>
      <c r="H193" s="234">
        <v>21.318000000000001</v>
      </c>
      <c r="I193" s="235"/>
      <c r="J193" s="230"/>
      <c r="K193" s="230"/>
      <c r="L193" s="236"/>
      <c r="M193" s="237"/>
      <c r="N193" s="238"/>
      <c r="O193" s="238"/>
      <c r="P193" s="238"/>
      <c r="Q193" s="238"/>
      <c r="R193" s="238"/>
      <c r="S193" s="238"/>
      <c r="T193" s="239"/>
      <c r="AT193" s="240" t="s">
        <v>151</v>
      </c>
      <c r="AU193" s="240" t="s">
        <v>85</v>
      </c>
      <c r="AV193" s="13" t="s">
        <v>85</v>
      </c>
      <c r="AW193" s="13" t="s">
        <v>6</v>
      </c>
      <c r="AX193" s="13" t="s">
        <v>79</v>
      </c>
      <c r="AY193" s="240" t="s">
        <v>142</v>
      </c>
    </row>
    <row r="194" spans="2:65" s="1" customFormat="1" ht="31.5" customHeight="1">
      <c r="B194" s="42"/>
      <c r="C194" s="205" t="s">
        <v>290</v>
      </c>
      <c r="D194" s="205" t="s">
        <v>144</v>
      </c>
      <c r="E194" s="206" t="s">
        <v>291</v>
      </c>
      <c r="F194" s="207" t="s">
        <v>292</v>
      </c>
      <c r="G194" s="208" t="s">
        <v>156</v>
      </c>
      <c r="H194" s="209">
        <v>4.32</v>
      </c>
      <c r="I194" s="210"/>
      <c r="J194" s="211">
        <f>ROUND(I194*H194,2)</f>
        <v>0</v>
      </c>
      <c r="K194" s="207" t="s">
        <v>148</v>
      </c>
      <c r="L194" s="62"/>
      <c r="M194" s="212" t="s">
        <v>21</v>
      </c>
      <c r="N194" s="213" t="s">
        <v>44</v>
      </c>
      <c r="O194" s="43"/>
      <c r="P194" s="214">
        <f>O194*H194</f>
        <v>0</v>
      </c>
      <c r="Q194" s="214">
        <v>9.3699999999999999E-3</v>
      </c>
      <c r="R194" s="214">
        <f>Q194*H194</f>
        <v>4.0478400000000005E-2</v>
      </c>
      <c r="S194" s="214">
        <v>0</v>
      </c>
      <c r="T194" s="215">
        <f>S194*H194</f>
        <v>0</v>
      </c>
      <c r="AR194" s="25" t="s">
        <v>149</v>
      </c>
      <c r="AT194" s="25" t="s">
        <v>144</v>
      </c>
      <c r="AU194" s="25" t="s">
        <v>85</v>
      </c>
      <c r="AY194" s="25" t="s">
        <v>142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25" t="s">
        <v>85</v>
      </c>
      <c r="BK194" s="216">
        <f>ROUND(I194*H194,2)</f>
        <v>0</v>
      </c>
      <c r="BL194" s="25" t="s">
        <v>149</v>
      </c>
      <c r="BM194" s="25" t="s">
        <v>293</v>
      </c>
    </row>
    <row r="195" spans="2:65" s="12" customFormat="1" ht="13.5">
      <c r="B195" s="217"/>
      <c r="C195" s="218"/>
      <c r="D195" s="219" t="s">
        <v>151</v>
      </c>
      <c r="E195" s="220" t="s">
        <v>21</v>
      </c>
      <c r="F195" s="221" t="s">
        <v>294</v>
      </c>
      <c r="G195" s="218"/>
      <c r="H195" s="222" t="s">
        <v>21</v>
      </c>
      <c r="I195" s="223"/>
      <c r="J195" s="218"/>
      <c r="K195" s="218"/>
      <c r="L195" s="224"/>
      <c r="M195" s="225"/>
      <c r="N195" s="226"/>
      <c r="O195" s="226"/>
      <c r="P195" s="226"/>
      <c r="Q195" s="226"/>
      <c r="R195" s="226"/>
      <c r="S195" s="226"/>
      <c r="T195" s="227"/>
      <c r="AT195" s="228" t="s">
        <v>151</v>
      </c>
      <c r="AU195" s="228" t="s">
        <v>85</v>
      </c>
      <c r="AV195" s="12" t="s">
        <v>79</v>
      </c>
      <c r="AW195" s="12" t="s">
        <v>35</v>
      </c>
      <c r="AX195" s="12" t="s">
        <v>72</v>
      </c>
      <c r="AY195" s="228" t="s">
        <v>142</v>
      </c>
    </row>
    <row r="196" spans="2:65" s="13" customFormat="1" ht="13.5">
      <c r="B196" s="229"/>
      <c r="C196" s="230"/>
      <c r="D196" s="231" t="s">
        <v>151</v>
      </c>
      <c r="E196" s="232" t="s">
        <v>21</v>
      </c>
      <c r="F196" s="233" t="s">
        <v>295</v>
      </c>
      <c r="G196" s="230"/>
      <c r="H196" s="234">
        <v>4.32</v>
      </c>
      <c r="I196" s="235"/>
      <c r="J196" s="230"/>
      <c r="K196" s="230"/>
      <c r="L196" s="236"/>
      <c r="M196" s="237"/>
      <c r="N196" s="238"/>
      <c r="O196" s="238"/>
      <c r="P196" s="238"/>
      <c r="Q196" s="238"/>
      <c r="R196" s="238"/>
      <c r="S196" s="238"/>
      <c r="T196" s="239"/>
      <c r="AT196" s="240" t="s">
        <v>151</v>
      </c>
      <c r="AU196" s="240" t="s">
        <v>85</v>
      </c>
      <c r="AV196" s="13" t="s">
        <v>85</v>
      </c>
      <c r="AW196" s="13" t="s">
        <v>35</v>
      </c>
      <c r="AX196" s="13" t="s">
        <v>79</v>
      </c>
      <c r="AY196" s="240" t="s">
        <v>142</v>
      </c>
    </row>
    <row r="197" spans="2:65" s="1" customFormat="1" ht="22.5" customHeight="1">
      <c r="B197" s="42"/>
      <c r="C197" s="255" t="s">
        <v>296</v>
      </c>
      <c r="D197" s="255" t="s">
        <v>188</v>
      </c>
      <c r="E197" s="256" t="s">
        <v>297</v>
      </c>
      <c r="F197" s="257" t="s">
        <v>298</v>
      </c>
      <c r="G197" s="258" t="s">
        <v>156</v>
      </c>
      <c r="H197" s="259">
        <v>4.4059999999999997</v>
      </c>
      <c r="I197" s="260"/>
      <c r="J197" s="261">
        <f>ROUND(I197*H197,2)</f>
        <v>0</v>
      </c>
      <c r="K197" s="257" t="s">
        <v>21</v>
      </c>
      <c r="L197" s="262"/>
      <c r="M197" s="263" t="s">
        <v>21</v>
      </c>
      <c r="N197" s="264" t="s">
        <v>44</v>
      </c>
      <c r="O197" s="43"/>
      <c r="P197" s="214">
        <f>O197*H197</f>
        <v>0</v>
      </c>
      <c r="Q197" s="214">
        <v>7.4999999999999997E-3</v>
      </c>
      <c r="R197" s="214">
        <f>Q197*H197</f>
        <v>3.3044999999999998E-2</v>
      </c>
      <c r="S197" s="214">
        <v>0</v>
      </c>
      <c r="T197" s="215">
        <f>S197*H197</f>
        <v>0</v>
      </c>
      <c r="AR197" s="25" t="s">
        <v>187</v>
      </c>
      <c r="AT197" s="25" t="s">
        <v>188</v>
      </c>
      <c r="AU197" s="25" t="s">
        <v>85</v>
      </c>
      <c r="AY197" s="25" t="s">
        <v>142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25" t="s">
        <v>85</v>
      </c>
      <c r="BK197" s="216">
        <f>ROUND(I197*H197,2)</f>
        <v>0</v>
      </c>
      <c r="BL197" s="25" t="s">
        <v>149</v>
      </c>
      <c r="BM197" s="25" t="s">
        <v>299</v>
      </c>
    </row>
    <row r="198" spans="2:65" s="12" customFormat="1" ht="13.5">
      <c r="B198" s="217"/>
      <c r="C198" s="218"/>
      <c r="D198" s="219" t="s">
        <v>151</v>
      </c>
      <c r="E198" s="220" t="s">
        <v>21</v>
      </c>
      <c r="F198" s="221" t="s">
        <v>300</v>
      </c>
      <c r="G198" s="218"/>
      <c r="H198" s="222" t="s">
        <v>21</v>
      </c>
      <c r="I198" s="223"/>
      <c r="J198" s="218"/>
      <c r="K198" s="218"/>
      <c r="L198" s="224"/>
      <c r="M198" s="225"/>
      <c r="N198" s="226"/>
      <c r="O198" s="226"/>
      <c r="P198" s="226"/>
      <c r="Q198" s="226"/>
      <c r="R198" s="226"/>
      <c r="S198" s="226"/>
      <c r="T198" s="227"/>
      <c r="AT198" s="228" t="s">
        <v>151</v>
      </c>
      <c r="AU198" s="228" t="s">
        <v>85</v>
      </c>
      <c r="AV198" s="12" t="s">
        <v>79</v>
      </c>
      <c r="AW198" s="12" t="s">
        <v>35</v>
      </c>
      <c r="AX198" s="12" t="s">
        <v>72</v>
      </c>
      <c r="AY198" s="228" t="s">
        <v>142</v>
      </c>
    </row>
    <row r="199" spans="2:65" s="13" customFormat="1" ht="13.5">
      <c r="B199" s="229"/>
      <c r="C199" s="230"/>
      <c r="D199" s="219" t="s">
        <v>151</v>
      </c>
      <c r="E199" s="241" t="s">
        <v>21</v>
      </c>
      <c r="F199" s="242" t="s">
        <v>295</v>
      </c>
      <c r="G199" s="230"/>
      <c r="H199" s="243">
        <v>4.32</v>
      </c>
      <c r="I199" s="235"/>
      <c r="J199" s="230"/>
      <c r="K199" s="230"/>
      <c r="L199" s="236"/>
      <c r="M199" s="237"/>
      <c r="N199" s="238"/>
      <c r="O199" s="238"/>
      <c r="P199" s="238"/>
      <c r="Q199" s="238"/>
      <c r="R199" s="238"/>
      <c r="S199" s="238"/>
      <c r="T199" s="239"/>
      <c r="AT199" s="240" t="s">
        <v>151</v>
      </c>
      <c r="AU199" s="240" t="s">
        <v>85</v>
      </c>
      <c r="AV199" s="13" t="s">
        <v>85</v>
      </c>
      <c r="AW199" s="13" t="s">
        <v>35</v>
      </c>
      <c r="AX199" s="13" t="s">
        <v>79</v>
      </c>
      <c r="AY199" s="240" t="s">
        <v>142</v>
      </c>
    </row>
    <row r="200" spans="2:65" s="13" customFormat="1" ht="13.5">
      <c r="B200" s="229"/>
      <c r="C200" s="230"/>
      <c r="D200" s="231" t="s">
        <v>151</v>
      </c>
      <c r="E200" s="230"/>
      <c r="F200" s="233" t="s">
        <v>301</v>
      </c>
      <c r="G200" s="230"/>
      <c r="H200" s="234">
        <v>4.4059999999999997</v>
      </c>
      <c r="I200" s="235"/>
      <c r="J200" s="230"/>
      <c r="K200" s="230"/>
      <c r="L200" s="236"/>
      <c r="M200" s="237"/>
      <c r="N200" s="238"/>
      <c r="O200" s="238"/>
      <c r="P200" s="238"/>
      <c r="Q200" s="238"/>
      <c r="R200" s="238"/>
      <c r="S200" s="238"/>
      <c r="T200" s="239"/>
      <c r="AT200" s="240" t="s">
        <v>151</v>
      </c>
      <c r="AU200" s="240" t="s">
        <v>85</v>
      </c>
      <c r="AV200" s="13" t="s">
        <v>85</v>
      </c>
      <c r="AW200" s="13" t="s">
        <v>6</v>
      </c>
      <c r="AX200" s="13" t="s">
        <v>79</v>
      </c>
      <c r="AY200" s="240" t="s">
        <v>142</v>
      </c>
    </row>
    <row r="201" spans="2:65" s="1" customFormat="1" ht="44.25" customHeight="1">
      <c r="B201" s="42"/>
      <c r="C201" s="205" t="s">
        <v>302</v>
      </c>
      <c r="D201" s="205" t="s">
        <v>144</v>
      </c>
      <c r="E201" s="206" t="s">
        <v>303</v>
      </c>
      <c r="F201" s="207" t="s">
        <v>304</v>
      </c>
      <c r="G201" s="208" t="s">
        <v>156</v>
      </c>
      <c r="H201" s="209">
        <v>103.6</v>
      </c>
      <c r="I201" s="210"/>
      <c r="J201" s="211">
        <f>ROUND(I201*H201,2)</f>
        <v>0</v>
      </c>
      <c r="K201" s="207" t="s">
        <v>148</v>
      </c>
      <c r="L201" s="62"/>
      <c r="M201" s="212" t="s">
        <v>21</v>
      </c>
      <c r="N201" s="213" t="s">
        <v>44</v>
      </c>
      <c r="O201" s="43"/>
      <c r="P201" s="214">
        <f>O201*H201</f>
        <v>0</v>
      </c>
      <c r="Q201" s="214">
        <v>4.7800000000000004E-3</v>
      </c>
      <c r="R201" s="214">
        <f>Q201*H201</f>
        <v>0.49520800000000004</v>
      </c>
      <c r="S201" s="214">
        <v>0</v>
      </c>
      <c r="T201" s="215">
        <f>S201*H201</f>
        <v>0</v>
      </c>
      <c r="AR201" s="25" t="s">
        <v>149</v>
      </c>
      <c r="AT201" s="25" t="s">
        <v>144</v>
      </c>
      <c r="AU201" s="25" t="s">
        <v>85</v>
      </c>
      <c r="AY201" s="25" t="s">
        <v>142</v>
      </c>
      <c r="BE201" s="216">
        <f>IF(N201="základní",J201,0)</f>
        <v>0</v>
      </c>
      <c r="BF201" s="216">
        <f>IF(N201="snížená",J201,0)</f>
        <v>0</v>
      </c>
      <c r="BG201" s="216">
        <f>IF(N201="zákl. přenesená",J201,0)</f>
        <v>0</v>
      </c>
      <c r="BH201" s="216">
        <f>IF(N201="sníž. přenesená",J201,0)</f>
        <v>0</v>
      </c>
      <c r="BI201" s="216">
        <f>IF(N201="nulová",J201,0)</f>
        <v>0</v>
      </c>
      <c r="BJ201" s="25" t="s">
        <v>85</v>
      </c>
      <c r="BK201" s="216">
        <f>ROUND(I201*H201,2)</f>
        <v>0</v>
      </c>
      <c r="BL201" s="25" t="s">
        <v>149</v>
      </c>
      <c r="BM201" s="25" t="s">
        <v>305</v>
      </c>
    </row>
    <row r="202" spans="2:65" s="12" customFormat="1" ht="13.5">
      <c r="B202" s="217"/>
      <c r="C202" s="218"/>
      <c r="D202" s="219" t="s">
        <v>151</v>
      </c>
      <c r="E202" s="220" t="s">
        <v>21</v>
      </c>
      <c r="F202" s="221" t="s">
        <v>306</v>
      </c>
      <c r="G202" s="218"/>
      <c r="H202" s="222" t="s">
        <v>21</v>
      </c>
      <c r="I202" s="223"/>
      <c r="J202" s="218"/>
      <c r="K202" s="218"/>
      <c r="L202" s="224"/>
      <c r="M202" s="225"/>
      <c r="N202" s="226"/>
      <c r="O202" s="226"/>
      <c r="P202" s="226"/>
      <c r="Q202" s="226"/>
      <c r="R202" s="226"/>
      <c r="S202" s="226"/>
      <c r="T202" s="227"/>
      <c r="AT202" s="228" t="s">
        <v>151</v>
      </c>
      <c r="AU202" s="228" t="s">
        <v>85</v>
      </c>
      <c r="AV202" s="12" t="s">
        <v>79</v>
      </c>
      <c r="AW202" s="12" t="s">
        <v>35</v>
      </c>
      <c r="AX202" s="12" t="s">
        <v>72</v>
      </c>
      <c r="AY202" s="228" t="s">
        <v>142</v>
      </c>
    </row>
    <row r="203" spans="2:65" s="13" customFormat="1" ht="13.5">
      <c r="B203" s="229"/>
      <c r="C203" s="230"/>
      <c r="D203" s="231" t="s">
        <v>151</v>
      </c>
      <c r="E203" s="232" t="s">
        <v>21</v>
      </c>
      <c r="F203" s="233" t="s">
        <v>246</v>
      </c>
      <c r="G203" s="230"/>
      <c r="H203" s="234">
        <v>103.6</v>
      </c>
      <c r="I203" s="235"/>
      <c r="J203" s="230"/>
      <c r="K203" s="230"/>
      <c r="L203" s="236"/>
      <c r="M203" s="237"/>
      <c r="N203" s="238"/>
      <c r="O203" s="238"/>
      <c r="P203" s="238"/>
      <c r="Q203" s="238"/>
      <c r="R203" s="238"/>
      <c r="S203" s="238"/>
      <c r="T203" s="239"/>
      <c r="AT203" s="240" t="s">
        <v>151</v>
      </c>
      <c r="AU203" s="240" t="s">
        <v>85</v>
      </c>
      <c r="AV203" s="13" t="s">
        <v>85</v>
      </c>
      <c r="AW203" s="13" t="s">
        <v>35</v>
      </c>
      <c r="AX203" s="13" t="s">
        <v>79</v>
      </c>
      <c r="AY203" s="240" t="s">
        <v>142</v>
      </c>
    </row>
    <row r="204" spans="2:65" s="1" customFormat="1" ht="31.5" customHeight="1">
      <c r="B204" s="42"/>
      <c r="C204" s="205" t="s">
        <v>307</v>
      </c>
      <c r="D204" s="205" t="s">
        <v>144</v>
      </c>
      <c r="E204" s="206" t="s">
        <v>308</v>
      </c>
      <c r="F204" s="207" t="s">
        <v>309</v>
      </c>
      <c r="G204" s="208" t="s">
        <v>156</v>
      </c>
      <c r="H204" s="209">
        <v>2010.76</v>
      </c>
      <c r="I204" s="210"/>
      <c r="J204" s="211">
        <f>ROUND(I204*H204,2)</f>
        <v>0</v>
      </c>
      <c r="K204" s="207" t="s">
        <v>148</v>
      </c>
      <c r="L204" s="62"/>
      <c r="M204" s="212" t="s">
        <v>21</v>
      </c>
      <c r="N204" s="213" t="s">
        <v>44</v>
      </c>
      <c r="O204" s="43"/>
      <c r="P204" s="214">
        <f>O204*H204</f>
        <v>0</v>
      </c>
      <c r="Q204" s="214">
        <v>9.3799999999999994E-3</v>
      </c>
      <c r="R204" s="214">
        <f>Q204*H204</f>
        <v>18.8609288</v>
      </c>
      <c r="S204" s="214">
        <v>0</v>
      </c>
      <c r="T204" s="215">
        <f>S204*H204</f>
        <v>0</v>
      </c>
      <c r="AR204" s="25" t="s">
        <v>149</v>
      </c>
      <c r="AT204" s="25" t="s">
        <v>144</v>
      </c>
      <c r="AU204" s="25" t="s">
        <v>85</v>
      </c>
      <c r="AY204" s="25" t="s">
        <v>142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25" t="s">
        <v>85</v>
      </c>
      <c r="BK204" s="216">
        <f>ROUND(I204*H204,2)</f>
        <v>0</v>
      </c>
      <c r="BL204" s="25" t="s">
        <v>149</v>
      </c>
      <c r="BM204" s="25" t="s">
        <v>310</v>
      </c>
    </row>
    <row r="205" spans="2:65" s="12" customFormat="1" ht="27">
      <c r="B205" s="217"/>
      <c r="C205" s="218"/>
      <c r="D205" s="219" t="s">
        <v>151</v>
      </c>
      <c r="E205" s="220" t="s">
        <v>21</v>
      </c>
      <c r="F205" s="221" t="s">
        <v>311</v>
      </c>
      <c r="G205" s="218"/>
      <c r="H205" s="222" t="s">
        <v>21</v>
      </c>
      <c r="I205" s="223"/>
      <c r="J205" s="218"/>
      <c r="K205" s="218"/>
      <c r="L205" s="224"/>
      <c r="M205" s="225"/>
      <c r="N205" s="226"/>
      <c r="O205" s="226"/>
      <c r="P205" s="226"/>
      <c r="Q205" s="226"/>
      <c r="R205" s="226"/>
      <c r="S205" s="226"/>
      <c r="T205" s="227"/>
      <c r="AT205" s="228" t="s">
        <v>151</v>
      </c>
      <c r="AU205" s="228" t="s">
        <v>85</v>
      </c>
      <c r="AV205" s="12" t="s">
        <v>79</v>
      </c>
      <c r="AW205" s="12" t="s">
        <v>35</v>
      </c>
      <c r="AX205" s="12" t="s">
        <v>72</v>
      </c>
      <c r="AY205" s="228" t="s">
        <v>142</v>
      </c>
    </row>
    <row r="206" spans="2:65" s="12" customFormat="1" ht="13.5">
      <c r="B206" s="217"/>
      <c r="C206" s="218"/>
      <c r="D206" s="219" t="s">
        <v>151</v>
      </c>
      <c r="E206" s="220" t="s">
        <v>21</v>
      </c>
      <c r="F206" s="221" t="s">
        <v>247</v>
      </c>
      <c r="G206" s="218"/>
      <c r="H206" s="222" t="s">
        <v>21</v>
      </c>
      <c r="I206" s="223"/>
      <c r="J206" s="218"/>
      <c r="K206" s="218"/>
      <c r="L206" s="224"/>
      <c r="M206" s="225"/>
      <c r="N206" s="226"/>
      <c r="O206" s="226"/>
      <c r="P206" s="226"/>
      <c r="Q206" s="226"/>
      <c r="R206" s="226"/>
      <c r="S206" s="226"/>
      <c r="T206" s="227"/>
      <c r="AT206" s="228" t="s">
        <v>151</v>
      </c>
      <c r="AU206" s="228" t="s">
        <v>85</v>
      </c>
      <c r="AV206" s="12" t="s">
        <v>79</v>
      </c>
      <c r="AW206" s="12" t="s">
        <v>35</v>
      </c>
      <c r="AX206" s="12" t="s">
        <v>72</v>
      </c>
      <c r="AY206" s="228" t="s">
        <v>142</v>
      </c>
    </row>
    <row r="207" spans="2:65" s="13" customFormat="1" ht="13.5">
      <c r="B207" s="229"/>
      <c r="C207" s="230"/>
      <c r="D207" s="219" t="s">
        <v>151</v>
      </c>
      <c r="E207" s="241" t="s">
        <v>21</v>
      </c>
      <c r="F207" s="242" t="s">
        <v>248</v>
      </c>
      <c r="G207" s="230"/>
      <c r="H207" s="243">
        <v>541.20000000000005</v>
      </c>
      <c r="I207" s="235"/>
      <c r="J207" s="230"/>
      <c r="K207" s="230"/>
      <c r="L207" s="236"/>
      <c r="M207" s="237"/>
      <c r="N207" s="238"/>
      <c r="O207" s="238"/>
      <c r="P207" s="238"/>
      <c r="Q207" s="238"/>
      <c r="R207" s="238"/>
      <c r="S207" s="238"/>
      <c r="T207" s="239"/>
      <c r="AT207" s="240" t="s">
        <v>151</v>
      </c>
      <c r="AU207" s="240" t="s">
        <v>85</v>
      </c>
      <c r="AV207" s="13" t="s">
        <v>85</v>
      </c>
      <c r="AW207" s="13" t="s">
        <v>35</v>
      </c>
      <c r="AX207" s="13" t="s">
        <v>72</v>
      </c>
      <c r="AY207" s="240" t="s">
        <v>142</v>
      </c>
    </row>
    <row r="208" spans="2:65" s="12" customFormat="1" ht="13.5">
      <c r="B208" s="217"/>
      <c r="C208" s="218"/>
      <c r="D208" s="219" t="s">
        <v>151</v>
      </c>
      <c r="E208" s="220" t="s">
        <v>21</v>
      </c>
      <c r="F208" s="221" t="s">
        <v>249</v>
      </c>
      <c r="G208" s="218"/>
      <c r="H208" s="222" t="s">
        <v>21</v>
      </c>
      <c r="I208" s="223"/>
      <c r="J208" s="218"/>
      <c r="K208" s="218"/>
      <c r="L208" s="224"/>
      <c r="M208" s="225"/>
      <c r="N208" s="226"/>
      <c r="O208" s="226"/>
      <c r="P208" s="226"/>
      <c r="Q208" s="226"/>
      <c r="R208" s="226"/>
      <c r="S208" s="226"/>
      <c r="T208" s="227"/>
      <c r="AT208" s="228" t="s">
        <v>151</v>
      </c>
      <c r="AU208" s="228" t="s">
        <v>85</v>
      </c>
      <c r="AV208" s="12" t="s">
        <v>79</v>
      </c>
      <c r="AW208" s="12" t="s">
        <v>35</v>
      </c>
      <c r="AX208" s="12" t="s">
        <v>72</v>
      </c>
      <c r="AY208" s="228" t="s">
        <v>142</v>
      </c>
    </row>
    <row r="209" spans="2:51" s="13" customFormat="1" ht="13.5">
      <c r="B209" s="229"/>
      <c r="C209" s="230"/>
      <c r="D209" s="219" t="s">
        <v>151</v>
      </c>
      <c r="E209" s="241" t="s">
        <v>21</v>
      </c>
      <c r="F209" s="242" t="s">
        <v>250</v>
      </c>
      <c r="G209" s="230"/>
      <c r="H209" s="243">
        <v>994.95</v>
      </c>
      <c r="I209" s="235"/>
      <c r="J209" s="230"/>
      <c r="K209" s="230"/>
      <c r="L209" s="236"/>
      <c r="M209" s="237"/>
      <c r="N209" s="238"/>
      <c r="O209" s="238"/>
      <c r="P209" s="238"/>
      <c r="Q209" s="238"/>
      <c r="R209" s="238"/>
      <c r="S209" s="238"/>
      <c r="T209" s="239"/>
      <c r="AT209" s="240" t="s">
        <v>151</v>
      </c>
      <c r="AU209" s="240" t="s">
        <v>85</v>
      </c>
      <c r="AV209" s="13" t="s">
        <v>85</v>
      </c>
      <c r="AW209" s="13" t="s">
        <v>35</v>
      </c>
      <c r="AX209" s="13" t="s">
        <v>72</v>
      </c>
      <c r="AY209" s="240" t="s">
        <v>142</v>
      </c>
    </row>
    <row r="210" spans="2:51" s="12" customFormat="1" ht="13.5">
      <c r="B210" s="217"/>
      <c r="C210" s="218"/>
      <c r="D210" s="219" t="s">
        <v>151</v>
      </c>
      <c r="E210" s="220" t="s">
        <v>21</v>
      </c>
      <c r="F210" s="221" t="s">
        <v>251</v>
      </c>
      <c r="G210" s="218"/>
      <c r="H210" s="222" t="s">
        <v>21</v>
      </c>
      <c r="I210" s="223"/>
      <c r="J210" s="218"/>
      <c r="K210" s="218"/>
      <c r="L210" s="224"/>
      <c r="M210" s="225"/>
      <c r="N210" s="226"/>
      <c r="O210" s="226"/>
      <c r="P210" s="226"/>
      <c r="Q210" s="226"/>
      <c r="R210" s="226"/>
      <c r="S210" s="226"/>
      <c r="T210" s="227"/>
      <c r="AT210" s="228" t="s">
        <v>151</v>
      </c>
      <c r="AU210" s="228" t="s">
        <v>85</v>
      </c>
      <c r="AV210" s="12" t="s">
        <v>79</v>
      </c>
      <c r="AW210" s="12" t="s">
        <v>35</v>
      </c>
      <c r="AX210" s="12" t="s">
        <v>72</v>
      </c>
      <c r="AY210" s="228" t="s">
        <v>142</v>
      </c>
    </row>
    <row r="211" spans="2:51" s="13" customFormat="1" ht="13.5">
      <c r="B211" s="229"/>
      <c r="C211" s="230"/>
      <c r="D211" s="219" t="s">
        <v>151</v>
      </c>
      <c r="E211" s="241" t="s">
        <v>21</v>
      </c>
      <c r="F211" s="242" t="s">
        <v>252</v>
      </c>
      <c r="G211" s="230"/>
      <c r="H211" s="243">
        <v>-227.7</v>
      </c>
      <c r="I211" s="235"/>
      <c r="J211" s="230"/>
      <c r="K211" s="230"/>
      <c r="L211" s="236"/>
      <c r="M211" s="237"/>
      <c r="N211" s="238"/>
      <c r="O211" s="238"/>
      <c r="P211" s="238"/>
      <c r="Q211" s="238"/>
      <c r="R211" s="238"/>
      <c r="S211" s="238"/>
      <c r="T211" s="239"/>
      <c r="AT211" s="240" t="s">
        <v>151</v>
      </c>
      <c r="AU211" s="240" t="s">
        <v>85</v>
      </c>
      <c r="AV211" s="13" t="s">
        <v>85</v>
      </c>
      <c r="AW211" s="13" t="s">
        <v>35</v>
      </c>
      <c r="AX211" s="13" t="s">
        <v>72</v>
      </c>
      <c r="AY211" s="240" t="s">
        <v>142</v>
      </c>
    </row>
    <row r="212" spans="2:51" s="13" customFormat="1" ht="13.5">
      <c r="B212" s="229"/>
      <c r="C212" s="230"/>
      <c r="D212" s="219" t="s">
        <v>151</v>
      </c>
      <c r="E212" s="241" t="s">
        <v>21</v>
      </c>
      <c r="F212" s="242" t="s">
        <v>253</v>
      </c>
      <c r="G212" s="230"/>
      <c r="H212" s="243">
        <v>-126.4</v>
      </c>
      <c r="I212" s="235"/>
      <c r="J212" s="230"/>
      <c r="K212" s="230"/>
      <c r="L212" s="236"/>
      <c r="M212" s="237"/>
      <c r="N212" s="238"/>
      <c r="O212" s="238"/>
      <c r="P212" s="238"/>
      <c r="Q212" s="238"/>
      <c r="R212" s="238"/>
      <c r="S212" s="238"/>
      <c r="T212" s="239"/>
      <c r="AT212" s="240" t="s">
        <v>151</v>
      </c>
      <c r="AU212" s="240" t="s">
        <v>85</v>
      </c>
      <c r="AV212" s="13" t="s">
        <v>85</v>
      </c>
      <c r="AW212" s="13" t="s">
        <v>35</v>
      </c>
      <c r="AX212" s="13" t="s">
        <v>72</v>
      </c>
      <c r="AY212" s="240" t="s">
        <v>142</v>
      </c>
    </row>
    <row r="213" spans="2:51" s="12" customFormat="1" ht="13.5">
      <c r="B213" s="217"/>
      <c r="C213" s="218"/>
      <c r="D213" s="219" t="s">
        <v>151</v>
      </c>
      <c r="E213" s="220" t="s">
        <v>21</v>
      </c>
      <c r="F213" s="221" t="s">
        <v>254</v>
      </c>
      <c r="G213" s="218"/>
      <c r="H213" s="222" t="s">
        <v>21</v>
      </c>
      <c r="I213" s="223"/>
      <c r="J213" s="218"/>
      <c r="K213" s="218"/>
      <c r="L213" s="224"/>
      <c r="M213" s="225"/>
      <c r="N213" s="226"/>
      <c r="O213" s="226"/>
      <c r="P213" s="226"/>
      <c r="Q213" s="226"/>
      <c r="R213" s="226"/>
      <c r="S213" s="226"/>
      <c r="T213" s="227"/>
      <c r="AT213" s="228" t="s">
        <v>151</v>
      </c>
      <c r="AU213" s="228" t="s">
        <v>85</v>
      </c>
      <c r="AV213" s="12" t="s">
        <v>79</v>
      </c>
      <c r="AW213" s="12" t="s">
        <v>35</v>
      </c>
      <c r="AX213" s="12" t="s">
        <v>72</v>
      </c>
      <c r="AY213" s="228" t="s">
        <v>142</v>
      </c>
    </row>
    <row r="214" spans="2:51" s="13" customFormat="1" ht="13.5">
      <c r="B214" s="229"/>
      <c r="C214" s="230"/>
      <c r="D214" s="219" t="s">
        <v>151</v>
      </c>
      <c r="E214" s="241" t="s">
        <v>21</v>
      </c>
      <c r="F214" s="242" t="s">
        <v>255</v>
      </c>
      <c r="G214" s="230"/>
      <c r="H214" s="243">
        <v>1005.35</v>
      </c>
      <c r="I214" s="235"/>
      <c r="J214" s="230"/>
      <c r="K214" s="230"/>
      <c r="L214" s="236"/>
      <c r="M214" s="237"/>
      <c r="N214" s="238"/>
      <c r="O214" s="238"/>
      <c r="P214" s="238"/>
      <c r="Q214" s="238"/>
      <c r="R214" s="238"/>
      <c r="S214" s="238"/>
      <c r="T214" s="239"/>
      <c r="AT214" s="240" t="s">
        <v>151</v>
      </c>
      <c r="AU214" s="240" t="s">
        <v>85</v>
      </c>
      <c r="AV214" s="13" t="s">
        <v>85</v>
      </c>
      <c r="AW214" s="13" t="s">
        <v>35</v>
      </c>
      <c r="AX214" s="13" t="s">
        <v>72</v>
      </c>
      <c r="AY214" s="240" t="s">
        <v>142</v>
      </c>
    </row>
    <row r="215" spans="2:51" s="12" customFormat="1" ht="13.5">
      <c r="B215" s="217"/>
      <c r="C215" s="218"/>
      <c r="D215" s="219" t="s">
        <v>151</v>
      </c>
      <c r="E215" s="220" t="s">
        <v>21</v>
      </c>
      <c r="F215" s="221" t="s">
        <v>251</v>
      </c>
      <c r="G215" s="218"/>
      <c r="H215" s="222" t="s">
        <v>21</v>
      </c>
      <c r="I215" s="223"/>
      <c r="J215" s="218"/>
      <c r="K215" s="218"/>
      <c r="L215" s="224"/>
      <c r="M215" s="225"/>
      <c r="N215" s="226"/>
      <c r="O215" s="226"/>
      <c r="P215" s="226"/>
      <c r="Q215" s="226"/>
      <c r="R215" s="226"/>
      <c r="S215" s="226"/>
      <c r="T215" s="227"/>
      <c r="AT215" s="228" t="s">
        <v>151</v>
      </c>
      <c r="AU215" s="228" t="s">
        <v>85</v>
      </c>
      <c r="AV215" s="12" t="s">
        <v>79</v>
      </c>
      <c r="AW215" s="12" t="s">
        <v>35</v>
      </c>
      <c r="AX215" s="12" t="s">
        <v>72</v>
      </c>
      <c r="AY215" s="228" t="s">
        <v>142</v>
      </c>
    </row>
    <row r="216" spans="2:51" s="13" customFormat="1" ht="13.5">
      <c r="B216" s="229"/>
      <c r="C216" s="230"/>
      <c r="D216" s="219" t="s">
        <v>151</v>
      </c>
      <c r="E216" s="241" t="s">
        <v>21</v>
      </c>
      <c r="F216" s="242" t="s">
        <v>253</v>
      </c>
      <c r="G216" s="230"/>
      <c r="H216" s="243">
        <v>-126.4</v>
      </c>
      <c r="I216" s="235"/>
      <c r="J216" s="230"/>
      <c r="K216" s="230"/>
      <c r="L216" s="236"/>
      <c r="M216" s="237"/>
      <c r="N216" s="238"/>
      <c r="O216" s="238"/>
      <c r="P216" s="238"/>
      <c r="Q216" s="238"/>
      <c r="R216" s="238"/>
      <c r="S216" s="238"/>
      <c r="T216" s="239"/>
      <c r="AT216" s="240" t="s">
        <v>151</v>
      </c>
      <c r="AU216" s="240" t="s">
        <v>85</v>
      </c>
      <c r="AV216" s="13" t="s">
        <v>85</v>
      </c>
      <c r="AW216" s="13" t="s">
        <v>35</v>
      </c>
      <c r="AX216" s="13" t="s">
        <v>72</v>
      </c>
      <c r="AY216" s="240" t="s">
        <v>142</v>
      </c>
    </row>
    <row r="217" spans="2:51" s="13" customFormat="1" ht="13.5">
      <c r="B217" s="229"/>
      <c r="C217" s="230"/>
      <c r="D217" s="219" t="s">
        <v>151</v>
      </c>
      <c r="E217" s="241" t="s">
        <v>21</v>
      </c>
      <c r="F217" s="242" t="s">
        <v>256</v>
      </c>
      <c r="G217" s="230"/>
      <c r="H217" s="243">
        <v>-113.6</v>
      </c>
      <c r="I217" s="235"/>
      <c r="J217" s="230"/>
      <c r="K217" s="230"/>
      <c r="L217" s="236"/>
      <c r="M217" s="237"/>
      <c r="N217" s="238"/>
      <c r="O217" s="238"/>
      <c r="P217" s="238"/>
      <c r="Q217" s="238"/>
      <c r="R217" s="238"/>
      <c r="S217" s="238"/>
      <c r="T217" s="239"/>
      <c r="AT217" s="240" t="s">
        <v>151</v>
      </c>
      <c r="AU217" s="240" t="s">
        <v>85</v>
      </c>
      <c r="AV217" s="13" t="s">
        <v>85</v>
      </c>
      <c r="AW217" s="13" t="s">
        <v>35</v>
      </c>
      <c r="AX217" s="13" t="s">
        <v>72</v>
      </c>
      <c r="AY217" s="240" t="s">
        <v>142</v>
      </c>
    </row>
    <row r="218" spans="2:51" s="13" customFormat="1" ht="13.5">
      <c r="B218" s="229"/>
      <c r="C218" s="230"/>
      <c r="D218" s="219" t="s">
        <v>151</v>
      </c>
      <c r="E218" s="241" t="s">
        <v>21</v>
      </c>
      <c r="F218" s="242" t="s">
        <v>257</v>
      </c>
      <c r="G218" s="230"/>
      <c r="H218" s="243">
        <v>-31.68</v>
      </c>
      <c r="I218" s="235"/>
      <c r="J218" s="230"/>
      <c r="K218" s="230"/>
      <c r="L218" s="236"/>
      <c r="M218" s="237"/>
      <c r="N218" s="238"/>
      <c r="O218" s="238"/>
      <c r="P218" s="238"/>
      <c r="Q218" s="238"/>
      <c r="R218" s="238"/>
      <c r="S218" s="238"/>
      <c r="T218" s="239"/>
      <c r="AT218" s="240" t="s">
        <v>151</v>
      </c>
      <c r="AU218" s="240" t="s">
        <v>85</v>
      </c>
      <c r="AV218" s="13" t="s">
        <v>85</v>
      </c>
      <c r="AW218" s="13" t="s">
        <v>35</v>
      </c>
      <c r="AX218" s="13" t="s">
        <v>72</v>
      </c>
      <c r="AY218" s="240" t="s">
        <v>142</v>
      </c>
    </row>
    <row r="219" spans="2:51" s="13" customFormat="1" ht="13.5">
      <c r="B219" s="229"/>
      <c r="C219" s="230"/>
      <c r="D219" s="219" t="s">
        <v>151</v>
      </c>
      <c r="E219" s="241" t="s">
        <v>21</v>
      </c>
      <c r="F219" s="242" t="s">
        <v>258</v>
      </c>
      <c r="G219" s="230"/>
      <c r="H219" s="243">
        <v>-79.2</v>
      </c>
      <c r="I219" s="235"/>
      <c r="J219" s="230"/>
      <c r="K219" s="230"/>
      <c r="L219" s="236"/>
      <c r="M219" s="237"/>
      <c r="N219" s="238"/>
      <c r="O219" s="238"/>
      <c r="P219" s="238"/>
      <c r="Q219" s="238"/>
      <c r="R219" s="238"/>
      <c r="S219" s="238"/>
      <c r="T219" s="239"/>
      <c r="AT219" s="240" t="s">
        <v>151</v>
      </c>
      <c r="AU219" s="240" t="s">
        <v>85</v>
      </c>
      <c r="AV219" s="13" t="s">
        <v>85</v>
      </c>
      <c r="AW219" s="13" t="s">
        <v>35</v>
      </c>
      <c r="AX219" s="13" t="s">
        <v>72</v>
      </c>
      <c r="AY219" s="240" t="s">
        <v>142</v>
      </c>
    </row>
    <row r="220" spans="2:51" s="13" customFormat="1" ht="13.5">
      <c r="B220" s="229"/>
      <c r="C220" s="230"/>
      <c r="D220" s="219" t="s">
        <v>151</v>
      </c>
      <c r="E220" s="241" t="s">
        <v>21</v>
      </c>
      <c r="F220" s="242" t="s">
        <v>259</v>
      </c>
      <c r="G220" s="230"/>
      <c r="H220" s="243">
        <v>-39.68</v>
      </c>
      <c r="I220" s="235"/>
      <c r="J220" s="230"/>
      <c r="K220" s="230"/>
      <c r="L220" s="236"/>
      <c r="M220" s="237"/>
      <c r="N220" s="238"/>
      <c r="O220" s="238"/>
      <c r="P220" s="238"/>
      <c r="Q220" s="238"/>
      <c r="R220" s="238"/>
      <c r="S220" s="238"/>
      <c r="T220" s="239"/>
      <c r="AT220" s="240" t="s">
        <v>151</v>
      </c>
      <c r="AU220" s="240" t="s">
        <v>85</v>
      </c>
      <c r="AV220" s="13" t="s">
        <v>85</v>
      </c>
      <c r="AW220" s="13" t="s">
        <v>35</v>
      </c>
      <c r="AX220" s="13" t="s">
        <v>72</v>
      </c>
      <c r="AY220" s="240" t="s">
        <v>142</v>
      </c>
    </row>
    <row r="221" spans="2:51" s="12" customFormat="1" ht="27">
      <c r="B221" s="217"/>
      <c r="C221" s="218"/>
      <c r="D221" s="219" t="s">
        <v>151</v>
      </c>
      <c r="E221" s="220" t="s">
        <v>21</v>
      </c>
      <c r="F221" s="221" t="s">
        <v>312</v>
      </c>
      <c r="G221" s="218"/>
      <c r="H221" s="222" t="s">
        <v>21</v>
      </c>
      <c r="I221" s="223"/>
      <c r="J221" s="218"/>
      <c r="K221" s="218"/>
      <c r="L221" s="224"/>
      <c r="M221" s="225"/>
      <c r="N221" s="226"/>
      <c r="O221" s="226"/>
      <c r="P221" s="226"/>
      <c r="Q221" s="226"/>
      <c r="R221" s="226"/>
      <c r="S221" s="226"/>
      <c r="T221" s="227"/>
      <c r="AT221" s="228" t="s">
        <v>151</v>
      </c>
      <c r="AU221" s="228" t="s">
        <v>85</v>
      </c>
      <c r="AV221" s="12" t="s">
        <v>79</v>
      </c>
      <c r="AW221" s="12" t="s">
        <v>35</v>
      </c>
      <c r="AX221" s="12" t="s">
        <v>72</v>
      </c>
      <c r="AY221" s="228" t="s">
        <v>142</v>
      </c>
    </row>
    <row r="222" spans="2:51" s="13" customFormat="1" ht="13.5">
      <c r="B222" s="229"/>
      <c r="C222" s="230"/>
      <c r="D222" s="219" t="s">
        <v>151</v>
      </c>
      <c r="E222" s="241" t="s">
        <v>21</v>
      </c>
      <c r="F222" s="242" t="s">
        <v>261</v>
      </c>
      <c r="G222" s="230"/>
      <c r="H222" s="243">
        <v>90.16</v>
      </c>
      <c r="I222" s="235"/>
      <c r="J222" s="230"/>
      <c r="K222" s="230"/>
      <c r="L222" s="236"/>
      <c r="M222" s="237"/>
      <c r="N222" s="238"/>
      <c r="O222" s="238"/>
      <c r="P222" s="238"/>
      <c r="Q222" s="238"/>
      <c r="R222" s="238"/>
      <c r="S222" s="238"/>
      <c r="T222" s="239"/>
      <c r="AT222" s="240" t="s">
        <v>151</v>
      </c>
      <c r="AU222" s="240" t="s">
        <v>85</v>
      </c>
      <c r="AV222" s="13" t="s">
        <v>85</v>
      </c>
      <c r="AW222" s="13" t="s">
        <v>35</v>
      </c>
      <c r="AX222" s="13" t="s">
        <v>72</v>
      </c>
      <c r="AY222" s="240" t="s">
        <v>142</v>
      </c>
    </row>
    <row r="223" spans="2:51" s="12" customFormat="1" ht="13.5">
      <c r="B223" s="217"/>
      <c r="C223" s="218"/>
      <c r="D223" s="219" t="s">
        <v>151</v>
      </c>
      <c r="E223" s="220" t="s">
        <v>21</v>
      </c>
      <c r="F223" s="221" t="s">
        <v>313</v>
      </c>
      <c r="G223" s="218"/>
      <c r="H223" s="222" t="s">
        <v>21</v>
      </c>
      <c r="I223" s="223"/>
      <c r="J223" s="218"/>
      <c r="K223" s="218"/>
      <c r="L223" s="224"/>
      <c r="M223" s="225"/>
      <c r="N223" s="226"/>
      <c r="O223" s="226"/>
      <c r="P223" s="226"/>
      <c r="Q223" s="226"/>
      <c r="R223" s="226"/>
      <c r="S223" s="226"/>
      <c r="T223" s="227"/>
      <c r="AT223" s="228" t="s">
        <v>151</v>
      </c>
      <c r="AU223" s="228" t="s">
        <v>85</v>
      </c>
      <c r="AV223" s="12" t="s">
        <v>79</v>
      </c>
      <c r="AW223" s="12" t="s">
        <v>35</v>
      </c>
      <c r="AX223" s="12" t="s">
        <v>72</v>
      </c>
      <c r="AY223" s="228" t="s">
        <v>142</v>
      </c>
    </row>
    <row r="224" spans="2:51" s="13" customFormat="1" ht="13.5">
      <c r="B224" s="229"/>
      <c r="C224" s="230"/>
      <c r="D224" s="219" t="s">
        <v>151</v>
      </c>
      <c r="E224" s="241" t="s">
        <v>21</v>
      </c>
      <c r="F224" s="242" t="s">
        <v>261</v>
      </c>
      <c r="G224" s="230"/>
      <c r="H224" s="243">
        <v>90.16</v>
      </c>
      <c r="I224" s="235"/>
      <c r="J224" s="230"/>
      <c r="K224" s="230"/>
      <c r="L224" s="236"/>
      <c r="M224" s="237"/>
      <c r="N224" s="238"/>
      <c r="O224" s="238"/>
      <c r="P224" s="238"/>
      <c r="Q224" s="238"/>
      <c r="R224" s="238"/>
      <c r="S224" s="238"/>
      <c r="T224" s="239"/>
      <c r="AT224" s="240" t="s">
        <v>151</v>
      </c>
      <c r="AU224" s="240" t="s">
        <v>85</v>
      </c>
      <c r="AV224" s="13" t="s">
        <v>85</v>
      </c>
      <c r="AW224" s="13" t="s">
        <v>35</v>
      </c>
      <c r="AX224" s="13" t="s">
        <v>72</v>
      </c>
      <c r="AY224" s="240" t="s">
        <v>142</v>
      </c>
    </row>
    <row r="225" spans="2:65" s="12" customFormat="1" ht="13.5">
      <c r="B225" s="217"/>
      <c r="C225" s="218"/>
      <c r="D225" s="219" t="s">
        <v>151</v>
      </c>
      <c r="E225" s="220" t="s">
        <v>21</v>
      </c>
      <c r="F225" s="221" t="s">
        <v>314</v>
      </c>
      <c r="G225" s="218"/>
      <c r="H225" s="222" t="s">
        <v>21</v>
      </c>
      <c r="I225" s="223"/>
      <c r="J225" s="218"/>
      <c r="K225" s="218"/>
      <c r="L225" s="224"/>
      <c r="M225" s="225"/>
      <c r="N225" s="226"/>
      <c r="O225" s="226"/>
      <c r="P225" s="226"/>
      <c r="Q225" s="226"/>
      <c r="R225" s="226"/>
      <c r="S225" s="226"/>
      <c r="T225" s="227"/>
      <c r="AT225" s="228" t="s">
        <v>151</v>
      </c>
      <c r="AU225" s="228" t="s">
        <v>85</v>
      </c>
      <c r="AV225" s="12" t="s">
        <v>79</v>
      </c>
      <c r="AW225" s="12" t="s">
        <v>35</v>
      </c>
      <c r="AX225" s="12" t="s">
        <v>72</v>
      </c>
      <c r="AY225" s="228" t="s">
        <v>142</v>
      </c>
    </row>
    <row r="226" spans="2:65" s="13" customFormat="1" ht="13.5">
      <c r="B226" s="229"/>
      <c r="C226" s="230"/>
      <c r="D226" s="219" t="s">
        <v>151</v>
      </c>
      <c r="E226" s="241" t="s">
        <v>21</v>
      </c>
      <c r="F226" s="242" t="s">
        <v>315</v>
      </c>
      <c r="G226" s="230"/>
      <c r="H226" s="243">
        <v>33.6</v>
      </c>
      <c r="I226" s="235"/>
      <c r="J226" s="230"/>
      <c r="K226" s="230"/>
      <c r="L226" s="236"/>
      <c r="M226" s="237"/>
      <c r="N226" s="238"/>
      <c r="O226" s="238"/>
      <c r="P226" s="238"/>
      <c r="Q226" s="238"/>
      <c r="R226" s="238"/>
      <c r="S226" s="238"/>
      <c r="T226" s="239"/>
      <c r="AT226" s="240" t="s">
        <v>151</v>
      </c>
      <c r="AU226" s="240" t="s">
        <v>85</v>
      </c>
      <c r="AV226" s="13" t="s">
        <v>85</v>
      </c>
      <c r="AW226" s="13" t="s">
        <v>35</v>
      </c>
      <c r="AX226" s="13" t="s">
        <v>72</v>
      </c>
      <c r="AY226" s="240" t="s">
        <v>142</v>
      </c>
    </row>
    <row r="227" spans="2:65" s="14" customFormat="1" ht="13.5">
      <c r="B227" s="244"/>
      <c r="C227" s="245"/>
      <c r="D227" s="231" t="s">
        <v>151</v>
      </c>
      <c r="E227" s="246" t="s">
        <v>21</v>
      </c>
      <c r="F227" s="247" t="s">
        <v>186</v>
      </c>
      <c r="G227" s="245"/>
      <c r="H227" s="248">
        <v>2010.76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AT227" s="254" t="s">
        <v>151</v>
      </c>
      <c r="AU227" s="254" t="s">
        <v>85</v>
      </c>
      <c r="AV227" s="14" t="s">
        <v>149</v>
      </c>
      <c r="AW227" s="14" t="s">
        <v>35</v>
      </c>
      <c r="AX227" s="14" t="s">
        <v>79</v>
      </c>
      <c r="AY227" s="254" t="s">
        <v>142</v>
      </c>
    </row>
    <row r="228" spans="2:65" s="1" customFormat="1" ht="31.5" customHeight="1">
      <c r="B228" s="42"/>
      <c r="C228" s="205" t="s">
        <v>9</v>
      </c>
      <c r="D228" s="205" t="s">
        <v>144</v>
      </c>
      <c r="E228" s="206" t="s">
        <v>316</v>
      </c>
      <c r="F228" s="207" t="s">
        <v>317</v>
      </c>
      <c r="G228" s="208" t="s">
        <v>156</v>
      </c>
      <c r="H228" s="209">
        <v>104</v>
      </c>
      <c r="I228" s="210"/>
      <c r="J228" s="211">
        <f>ROUND(I228*H228,2)</f>
        <v>0</v>
      </c>
      <c r="K228" s="207" t="s">
        <v>148</v>
      </c>
      <c r="L228" s="62"/>
      <c r="M228" s="212" t="s">
        <v>21</v>
      </c>
      <c r="N228" s="213" t="s">
        <v>44</v>
      </c>
      <c r="O228" s="43"/>
      <c r="P228" s="214">
        <f>O228*H228</f>
        <v>0</v>
      </c>
      <c r="Q228" s="214">
        <v>9.4699999999999993E-3</v>
      </c>
      <c r="R228" s="214">
        <f>Q228*H228</f>
        <v>0.98487999999999998</v>
      </c>
      <c r="S228" s="214">
        <v>0</v>
      </c>
      <c r="T228" s="215">
        <f>S228*H228</f>
        <v>0</v>
      </c>
      <c r="AR228" s="25" t="s">
        <v>149</v>
      </c>
      <c r="AT228" s="25" t="s">
        <v>144</v>
      </c>
      <c r="AU228" s="25" t="s">
        <v>85</v>
      </c>
      <c r="AY228" s="25" t="s">
        <v>142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25" t="s">
        <v>85</v>
      </c>
      <c r="BK228" s="216">
        <f>ROUND(I228*H228,2)</f>
        <v>0</v>
      </c>
      <c r="BL228" s="25" t="s">
        <v>149</v>
      </c>
      <c r="BM228" s="25" t="s">
        <v>318</v>
      </c>
    </row>
    <row r="229" spans="2:65" s="12" customFormat="1" ht="13.5">
      <c r="B229" s="217"/>
      <c r="C229" s="218"/>
      <c r="D229" s="219" t="s">
        <v>151</v>
      </c>
      <c r="E229" s="220" t="s">
        <v>21</v>
      </c>
      <c r="F229" s="221" t="s">
        <v>319</v>
      </c>
      <c r="G229" s="218"/>
      <c r="H229" s="222" t="s">
        <v>21</v>
      </c>
      <c r="I229" s="223"/>
      <c r="J229" s="218"/>
      <c r="K229" s="218"/>
      <c r="L229" s="224"/>
      <c r="M229" s="225"/>
      <c r="N229" s="226"/>
      <c r="O229" s="226"/>
      <c r="P229" s="226"/>
      <c r="Q229" s="226"/>
      <c r="R229" s="226"/>
      <c r="S229" s="226"/>
      <c r="T229" s="227"/>
      <c r="AT229" s="228" t="s">
        <v>151</v>
      </c>
      <c r="AU229" s="228" t="s">
        <v>85</v>
      </c>
      <c r="AV229" s="12" t="s">
        <v>79</v>
      </c>
      <c r="AW229" s="12" t="s">
        <v>35</v>
      </c>
      <c r="AX229" s="12" t="s">
        <v>72</v>
      </c>
      <c r="AY229" s="228" t="s">
        <v>142</v>
      </c>
    </row>
    <row r="230" spans="2:65" s="13" customFormat="1" ht="13.5">
      <c r="B230" s="229"/>
      <c r="C230" s="230"/>
      <c r="D230" s="231" t="s">
        <v>151</v>
      </c>
      <c r="E230" s="232" t="s">
        <v>21</v>
      </c>
      <c r="F230" s="233" t="s">
        <v>320</v>
      </c>
      <c r="G230" s="230"/>
      <c r="H230" s="234">
        <v>104</v>
      </c>
      <c r="I230" s="235"/>
      <c r="J230" s="230"/>
      <c r="K230" s="230"/>
      <c r="L230" s="236"/>
      <c r="M230" s="237"/>
      <c r="N230" s="238"/>
      <c r="O230" s="238"/>
      <c r="P230" s="238"/>
      <c r="Q230" s="238"/>
      <c r="R230" s="238"/>
      <c r="S230" s="238"/>
      <c r="T230" s="239"/>
      <c r="AT230" s="240" t="s">
        <v>151</v>
      </c>
      <c r="AU230" s="240" t="s">
        <v>85</v>
      </c>
      <c r="AV230" s="13" t="s">
        <v>85</v>
      </c>
      <c r="AW230" s="13" t="s">
        <v>35</v>
      </c>
      <c r="AX230" s="13" t="s">
        <v>79</v>
      </c>
      <c r="AY230" s="240" t="s">
        <v>142</v>
      </c>
    </row>
    <row r="231" spans="2:65" s="1" customFormat="1" ht="22.5" customHeight="1">
      <c r="B231" s="42"/>
      <c r="C231" s="255" t="s">
        <v>321</v>
      </c>
      <c r="D231" s="255" t="s">
        <v>188</v>
      </c>
      <c r="E231" s="256" t="s">
        <v>322</v>
      </c>
      <c r="F231" s="257" t="s">
        <v>323</v>
      </c>
      <c r="G231" s="258" t="s">
        <v>156</v>
      </c>
      <c r="H231" s="259">
        <v>1890.4680000000001</v>
      </c>
      <c r="I231" s="260"/>
      <c r="J231" s="261">
        <f>ROUND(I231*H231,2)</f>
        <v>0</v>
      </c>
      <c r="K231" s="257" t="s">
        <v>21</v>
      </c>
      <c r="L231" s="262"/>
      <c r="M231" s="263" t="s">
        <v>21</v>
      </c>
      <c r="N231" s="264" t="s">
        <v>44</v>
      </c>
      <c r="O231" s="43"/>
      <c r="P231" s="214">
        <f>O231*H231</f>
        <v>0</v>
      </c>
      <c r="Q231" s="214">
        <v>6.3E-3</v>
      </c>
      <c r="R231" s="214">
        <f>Q231*H231</f>
        <v>11.909948400000001</v>
      </c>
      <c r="S231" s="214">
        <v>0</v>
      </c>
      <c r="T231" s="215">
        <f>S231*H231</f>
        <v>0</v>
      </c>
      <c r="AR231" s="25" t="s">
        <v>187</v>
      </c>
      <c r="AT231" s="25" t="s">
        <v>188</v>
      </c>
      <c r="AU231" s="25" t="s">
        <v>85</v>
      </c>
      <c r="AY231" s="25" t="s">
        <v>142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25" t="s">
        <v>85</v>
      </c>
      <c r="BK231" s="216">
        <f>ROUND(I231*H231,2)</f>
        <v>0</v>
      </c>
      <c r="BL231" s="25" t="s">
        <v>149</v>
      </c>
      <c r="BM231" s="25" t="s">
        <v>324</v>
      </c>
    </row>
    <row r="232" spans="2:65" s="12" customFormat="1" ht="27">
      <c r="B232" s="217"/>
      <c r="C232" s="218"/>
      <c r="D232" s="219" t="s">
        <v>151</v>
      </c>
      <c r="E232" s="220" t="s">
        <v>21</v>
      </c>
      <c r="F232" s="221" t="s">
        <v>325</v>
      </c>
      <c r="G232" s="218"/>
      <c r="H232" s="222" t="s">
        <v>21</v>
      </c>
      <c r="I232" s="223"/>
      <c r="J232" s="218"/>
      <c r="K232" s="218"/>
      <c r="L232" s="224"/>
      <c r="M232" s="225"/>
      <c r="N232" s="226"/>
      <c r="O232" s="226"/>
      <c r="P232" s="226"/>
      <c r="Q232" s="226"/>
      <c r="R232" s="226"/>
      <c r="S232" s="226"/>
      <c r="T232" s="227"/>
      <c r="AT232" s="228" t="s">
        <v>151</v>
      </c>
      <c r="AU232" s="228" t="s">
        <v>85</v>
      </c>
      <c r="AV232" s="12" t="s">
        <v>79</v>
      </c>
      <c r="AW232" s="12" t="s">
        <v>35</v>
      </c>
      <c r="AX232" s="12" t="s">
        <v>72</v>
      </c>
      <c r="AY232" s="228" t="s">
        <v>142</v>
      </c>
    </row>
    <row r="233" spans="2:65" s="12" customFormat="1" ht="13.5">
      <c r="B233" s="217"/>
      <c r="C233" s="218"/>
      <c r="D233" s="219" t="s">
        <v>151</v>
      </c>
      <c r="E233" s="220" t="s">
        <v>21</v>
      </c>
      <c r="F233" s="221" t="s">
        <v>326</v>
      </c>
      <c r="G233" s="218"/>
      <c r="H233" s="222" t="s">
        <v>21</v>
      </c>
      <c r="I233" s="223"/>
      <c r="J233" s="218"/>
      <c r="K233" s="218"/>
      <c r="L233" s="224"/>
      <c r="M233" s="225"/>
      <c r="N233" s="226"/>
      <c r="O233" s="226"/>
      <c r="P233" s="226"/>
      <c r="Q233" s="226"/>
      <c r="R233" s="226"/>
      <c r="S233" s="226"/>
      <c r="T233" s="227"/>
      <c r="AT233" s="228" t="s">
        <v>151</v>
      </c>
      <c r="AU233" s="228" t="s">
        <v>85</v>
      </c>
      <c r="AV233" s="12" t="s">
        <v>79</v>
      </c>
      <c r="AW233" s="12" t="s">
        <v>35</v>
      </c>
      <c r="AX233" s="12" t="s">
        <v>72</v>
      </c>
      <c r="AY233" s="228" t="s">
        <v>142</v>
      </c>
    </row>
    <row r="234" spans="2:65" s="12" customFormat="1" ht="13.5">
      <c r="B234" s="217"/>
      <c r="C234" s="218"/>
      <c r="D234" s="219" t="s">
        <v>151</v>
      </c>
      <c r="E234" s="220" t="s">
        <v>21</v>
      </c>
      <c r="F234" s="221" t="s">
        <v>327</v>
      </c>
      <c r="G234" s="218"/>
      <c r="H234" s="222" t="s">
        <v>21</v>
      </c>
      <c r="I234" s="223"/>
      <c r="J234" s="218"/>
      <c r="K234" s="218"/>
      <c r="L234" s="224"/>
      <c r="M234" s="225"/>
      <c r="N234" s="226"/>
      <c r="O234" s="226"/>
      <c r="P234" s="226"/>
      <c r="Q234" s="226"/>
      <c r="R234" s="226"/>
      <c r="S234" s="226"/>
      <c r="T234" s="227"/>
      <c r="AT234" s="228" t="s">
        <v>151</v>
      </c>
      <c r="AU234" s="228" t="s">
        <v>85</v>
      </c>
      <c r="AV234" s="12" t="s">
        <v>79</v>
      </c>
      <c r="AW234" s="12" t="s">
        <v>35</v>
      </c>
      <c r="AX234" s="12" t="s">
        <v>72</v>
      </c>
      <c r="AY234" s="228" t="s">
        <v>142</v>
      </c>
    </row>
    <row r="235" spans="2:65" s="12" customFormat="1" ht="13.5">
      <c r="B235" s="217"/>
      <c r="C235" s="218"/>
      <c r="D235" s="219" t="s">
        <v>151</v>
      </c>
      <c r="E235" s="220" t="s">
        <v>21</v>
      </c>
      <c r="F235" s="221" t="s">
        <v>286</v>
      </c>
      <c r="G235" s="218"/>
      <c r="H235" s="222" t="s">
        <v>21</v>
      </c>
      <c r="I235" s="223"/>
      <c r="J235" s="218"/>
      <c r="K235" s="218"/>
      <c r="L235" s="224"/>
      <c r="M235" s="225"/>
      <c r="N235" s="226"/>
      <c r="O235" s="226"/>
      <c r="P235" s="226"/>
      <c r="Q235" s="226"/>
      <c r="R235" s="226"/>
      <c r="S235" s="226"/>
      <c r="T235" s="227"/>
      <c r="AT235" s="228" t="s">
        <v>151</v>
      </c>
      <c r="AU235" s="228" t="s">
        <v>85</v>
      </c>
      <c r="AV235" s="12" t="s">
        <v>79</v>
      </c>
      <c r="AW235" s="12" t="s">
        <v>35</v>
      </c>
      <c r="AX235" s="12" t="s">
        <v>72</v>
      </c>
      <c r="AY235" s="228" t="s">
        <v>142</v>
      </c>
    </row>
    <row r="236" spans="2:65" s="13" customFormat="1" ht="13.5">
      <c r="B236" s="229"/>
      <c r="C236" s="230"/>
      <c r="D236" s="219" t="s">
        <v>151</v>
      </c>
      <c r="E236" s="241" t="s">
        <v>21</v>
      </c>
      <c r="F236" s="242" t="s">
        <v>328</v>
      </c>
      <c r="G236" s="230"/>
      <c r="H236" s="243">
        <v>1853.4</v>
      </c>
      <c r="I236" s="235"/>
      <c r="J236" s="230"/>
      <c r="K236" s="230"/>
      <c r="L236" s="236"/>
      <c r="M236" s="237"/>
      <c r="N236" s="238"/>
      <c r="O236" s="238"/>
      <c r="P236" s="238"/>
      <c r="Q236" s="238"/>
      <c r="R236" s="238"/>
      <c r="S236" s="238"/>
      <c r="T236" s="239"/>
      <c r="AT236" s="240" t="s">
        <v>151</v>
      </c>
      <c r="AU236" s="240" t="s">
        <v>85</v>
      </c>
      <c r="AV236" s="13" t="s">
        <v>85</v>
      </c>
      <c r="AW236" s="13" t="s">
        <v>35</v>
      </c>
      <c r="AX236" s="13" t="s">
        <v>72</v>
      </c>
      <c r="AY236" s="240" t="s">
        <v>142</v>
      </c>
    </row>
    <row r="237" spans="2:65" s="13" customFormat="1" ht="13.5">
      <c r="B237" s="229"/>
      <c r="C237" s="230"/>
      <c r="D237" s="231" t="s">
        <v>151</v>
      </c>
      <c r="E237" s="232" t="s">
        <v>21</v>
      </c>
      <c r="F237" s="233" t="s">
        <v>329</v>
      </c>
      <c r="G237" s="230"/>
      <c r="H237" s="234">
        <v>1890.4680000000001</v>
      </c>
      <c r="I237" s="235"/>
      <c r="J237" s="230"/>
      <c r="K237" s="230"/>
      <c r="L237" s="236"/>
      <c r="M237" s="237"/>
      <c r="N237" s="238"/>
      <c r="O237" s="238"/>
      <c r="P237" s="238"/>
      <c r="Q237" s="238"/>
      <c r="R237" s="238"/>
      <c r="S237" s="238"/>
      <c r="T237" s="239"/>
      <c r="AT237" s="240" t="s">
        <v>151</v>
      </c>
      <c r="AU237" s="240" t="s">
        <v>85</v>
      </c>
      <c r="AV237" s="13" t="s">
        <v>85</v>
      </c>
      <c r="AW237" s="13" t="s">
        <v>35</v>
      </c>
      <c r="AX237" s="13" t="s">
        <v>79</v>
      </c>
      <c r="AY237" s="240" t="s">
        <v>142</v>
      </c>
    </row>
    <row r="238" spans="2:65" s="1" customFormat="1" ht="22.5" customHeight="1">
      <c r="B238" s="42"/>
      <c r="C238" s="255" t="s">
        <v>330</v>
      </c>
      <c r="D238" s="255" t="s">
        <v>188</v>
      </c>
      <c r="E238" s="256" t="s">
        <v>331</v>
      </c>
      <c r="F238" s="257" t="s">
        <v>332</v>
      </c>
      <c r="G238" s="258" t="s">
        <v>156</v>
      </c>
      <c r="H238" s="259">
        <v>140.352</v>
      </c>
      <c r="I238" s="260"/>
      <c r="J238" s="261">
        <f>ROUND(I238*H238,2)</f>
        <v>0</v>
      </c>
      <c r="K238" s="257" t="s">
        <v>148</v>
      </c>
      <c r="L238" s="262"/>
      <c r="M238" s="263" t="s">
        <v>21</v>
      </c>
      <c r="N238" s="264" t="s">
        <v>44</v>
      </c>
      <c r="O238" s="43"/>
      <c r="P238" s="214">
        <f>O238*H238</f>
        <v>0</v>
      </c>
      <c r="Q238" s="214">
        <v>6.0000000000000001E-3</v>
      </c>
      <c r="R238" s="214">
        <f>Q238*H238</f>
        <v>0.84211200000000008</v>
      </c>
      <c r="S238" s="214">
        <v>0</v>
      </c>
      <c r="T238" s="215">
        <f>S238*H238</f>
        <v>0</v>
      </c>
      <c r="AR238" s="25" t="s">
        <v>187</v>
      </c>
      <c r="AT238" s="25" t="s">
        <v>188</v>
      </c>
      <c r="AU238" s="25" t="s">
        <v>85</v>
      </c>
      <c r="AY238" s="25" t="s">
        <v>142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25" t="s">
        <v>85</v>
      </c>
      <c r="BK238" s="216">
        <f>ROUND(I238*H238,2)</f>
        <v>0</v>
      </c>
      <c r="BL238" s="25" t="s">
        <v>149</v>
      </c>
      <c r="BM238" s="25" t="s">
        <v>333</v>
      </c>
    </row>
    <row r="239" spans="2:65" s="12" customFormat="1" ht="13.5">
      <c r="B239" s="217"/>
      <c r="C239" s="218"/>
      <c r="D239" s="219" t="s">
        <v>151</v>
      </c>
      <c r="E239" s="220" t="s">
        <v>21</v>
      </c>
      <c r="F239" s="221" t="s">
        <v>334</v>
      </c>
      <c r="G239" s="218"/>
      <c r="H239" s="222" t="s">
        <v>21</v>
      </c>
      <c r="I239" s="223"/>
      <c r="J239" s="218"/>
      <c r="K239" s="218"/>
      <c r="L239" s="224"/>
      <c r="M239" s="225"/>
      <c r="N239" s="226"/>
      <c r="O239" s="226"/>
      <c r="P239" s="226"/>
      <c r="Q239" s="226"/>
      <c r="R239" s="226"/>
      <c r="S239" s="226"/>
      <c r="T239" s="227"/>
      <c r="AT239" s="228" t="s">
        <v>151</v>
      </c>
      <c r="AU239" s="228" t="s">
        <v>85</v>
      </c>
      <c r="AV239" s="12" t="s">
        <v>79</v>
      </c>
      <c r="AW239" s="12" t="s">
        <v>35</v>
      </c>
      <c r="AX239" s="12" t="s">
        <v>72</v>
      </c>
      <c r="AY239" s="228" t="s">
        <v>142</v>
      </c>
    </row>
    <row r="240" spans="2:65" s="12" customFormat="1" ht="13.5">
      <c r="B240" s="217"/>
      <c r="C240" s="218"/>
      <c r="D240" s="219" t="s">
        <v>151</v>
      </c>
      <c r="E240" s="220" t="s">
        <v>21</v>
      </c>
      <c r="F240" s="221" t="s">
        <v>286</v>
      </c>
      <c r="G240" s="218"/>
      <c r="H240" s="222" t="s">
        <v>21</v>
      </c>
      <c r="I240" s="223"/>
      <c r="J240" s="218"/>
      <c r="K240" s="218"/>
      <c r="L240" s="224"/>
      <c r="M240" s="225"/>
      <c r="N240" s="226"/>
      <c r="O240" s="226"/>
      <c r="P240" s="226"/>
      <c r="Q240" s="226"/>
      <c r="R240" s="226"/>
      <c r="S240" s="226"/>
      <c r="T240" s="227"/>
      <c r="AT240" s="228" t="s">
        <v>151</v>
      </c>
      <c r="AU240" s="228" t="s">
        <v>85</v>
      </c>
      <c r="AV240" s="12" t="s">
        <v>79</v>
      </c>
      <c r="AW240" s="12" t="s">
        <v>35</v>
      </c>
      <c r="AX240" s="12" t="s">
        <v>72</v>
      </c>
      <c r="AY240" s="228" t="s">
        <v>142</v>
      </c>
    </row>
    <row r="241" spans="2:65" s="12" customFormat="1" ht="13.5">
      <c r="B241" s="217"/>
      <c r="C241" s="218"/>
      <c r="D241" s="219" t="s">
        <v>151</v>
      </c>
      <c r="E241" s="220" t="s">
        <v>21</v>
      </c>
      <c r="F241" s="221" t="s">
        <v>335</v>
      </c>
      <c r="G241" s="218"/>
      <c r="H241" s="222" t="s">
        <v>21</v>
      </c>
      <c r="I241" s="223"/>
      <c r="J241" s="218"/>
      <c r="K241" s="218"/>
      <c r="L241" s="224"/>
      <c r="M241" s="225"/>
      <c r="N241" s="226"/>
      <c r="O241" s="226"/>
      <c r="P241" s="226"/>
      <c r="Q241" s="226"/>
      <c r="R241" s="226"/>
      <c r="S241" s="226"/>
      <c r="T241" s="227"/>
      <c r="AT241" s="228" t="s">
        <v>151</v>
      </c>
      <c r="AU241" s="228" t="s">
        <v>85</v>
      </c>
      <c r="AV241" s="12" t="s">
        <v>79</v>
      </c>
      <c r="AW241" s="12" t="s">
        <v>35</v>
      </c>
      <c r="AX241" s="12" t="s">
        <v>72</v>
      </c>
      <c r="AY241" s="228" t="s">
        <v>142</v>
      </c>
    </row>
    <row r="242" spans="2:65" s="13" customFormat="1" ht="13.5">
      <c r="B242" s="229"/>
      <c r="C242" s="230"/>
      <c r="D242" s="219" t="s">
        <v>151</v>
      </c>
      <c r="E242" s="241" t="s">
        <v>21</v>
      </c>
      <c r="F242" s="242" t="s">
        <v>315</v>
      </c>
      <c r="G242" s="230"/>
      <c r="H242" s="243">
        <v>33.6</v>
      </c>
      <c r="I242" s="235"/>
      <c r="J242" s="230"/>
      <c r="K242" s="230"/>
      <c r="L242" s="236"/>
      <c r="M242" s="237"/>
      <c r="N242" s="238"/>
      <c r="O242" s="238"/>
      <c r="P242" s="238"/>
      <c r="Q242" s="238"/>
      <c r="R242" s="238"/>
      <c r="S242" s="238"/>
      <c r="T242" s="239"/>
      <c r="AT242" s="240" t="s">
        <v>151</v>
      </c>
      <c r="AU242" s="240" t="s">
        <v>85</v>
      </c>
      <c r="AV242" s="13" t="s">
        <v>85</v>
      </c>
      <c r="AW242" s="13" t="s">
        <v>35</v>
      </c>
      <c r="AX242" s="13" t="s">
        <v>72</v>
      </c>
      <c r="AY242" s="240" t="s">
        <v>142</v>
      </c>
    </row>
    <row r="243" spans="2:65" s="12" customFormat="1" ht="13.5">
      <c r="B243" s="217"/>
      <c r="C243" s="218"/>
      <c r="D243" s="219" t="s">
        <v>151</v>
      </c>
      <c r="E243" s="220" t="s">
        <v>21</v>
      </c>
      <c r="F243" s="221" t="s">
        <v>336</v>
      </c>
      <c r="G243" s="218"/>
      <c r="H243" s="222" t="s">
        <v>21</v>
      </c>
      <c r="I243" s="223"/>
      <c r="J243" s="218"/>
      <c r="K243" s="218"/>
      <c r="L243" s="224"/>
      <c r="M243" s="225"/>
      <c r="N243" s="226"/>
      <c r="O243" s="226"/>
      <c r="P243" s="226"/>
      <c r="Q243" s="226"/>
      <c r="R243" s="226"/>
      <c r="S243" s="226"/>
      <c r="T243" s="227"/>
      <c r="AT243" s="228" t="s">
        <v>151</v>
      </c>
      <c r="AU243" s="228" t="s">
        <v>85</v>
      </c>
      <c r="AV243" s="12" t="s">
        <v>79</v>
      </c>
      <c r="AW243" s="12" t="s">
        <v>35</v>
      </c>
      <c r="AX243" s="12" t="s">
        <v>72</v>
      </c>
      <c r="AY243" s="228" t="s">
        <v>142</v>
      </c>
    </row>
    <row r="244" spans="2:65" s="13" customFormat="1" ht="13.5">
      <c r="B244" s="229"/>
      <c r="C244" s="230"/>
      <c r="D244" s="219" t="s">
        <v>151</v>
      </c>
      <c r="E244" s="241" t="s">
        <v>21</v>
      </c>
      <c r="F244" s="242" t="s">
        <v>320</v>
      </c>
      <c r="G244" s="230"/>
      <c r="H244" s="243">
        <v>104</v>
      </c>
      <c r="I244" s="235"/>
      <c r="J244" s="230"/>
      <c r="K244" s="230"/>
      <c r="L244" s="236"/>
      <c r="M244" s="237"/>
      <c r="N244" s="238"/>
      <c r="O244" s="238"/>
      <c r="P244" s="238"/>
      <c r="Q244" s="238"/>
      <c r="R244" s="238"/>
      <c r="S244" s="238"/>
      <c r="T244" s="239"/>
      <c r="AT244" s="240" t="s">
        <v>151</v>
      </c>
      <c r="AU244" s="240" t="s">
        <v>85</v>
      </c>
      <c r="AV244" s="13" t="s">
        <v>85</v>
      </c>
      <c r="AW244" s="13" t="s">
        <v>35</v>
      </c>
      <c r="AX244" s="13" t="s">
        <v>72</v>
      </c>
      <c r="AY244" s="240" t="s">
        <v>142</v>
      </c>
    </row>
    <row r="245" spans="2:65" s="14" customFormat="1" ht="13.5">
      <c r="B245" s="244"/>
      <c r="C245" s="245"/>
      <c r="D245" s="219" t="s">
        <v>151</v>
      </c>
      <c r="E245" s="267" t="s">
        <v>21</v>
      </c>
      <c r="F245" s="268" t="s">
        <v>186</v>
      </c>
      <c r="G245" s="245"/>
      <c r="H245" s="269">
        <v>137.6</v>
      </c>
      <c r="I245" s="249"/>
      <c r="J245" s="245"/>
      <c r="K245" s="245"/>
      <c r="L245" s="250"/>
      <c r="M245" s="251"/>
      <c r="N245" s="252"/>
      <c r="O245" s="252"/>
      <c r="P245" s="252"/>
      <c r="Q245" s="252"/>
      <c r="R245" s="252"/>
      <c r="S245" s="252"/>
      <c r="T245" s="253"/>
      <c r="AT245" s="254" t="s">
        <v>151</v>
      </c>
      <c r="AU245" s="254" t="s">
        <v>85</v>
      </c>
      <c r="AV245" s="14" t="s">
        <v>149</v>
      </c>
      <c r="AW245" s="14" t="s">
        <v>35</v>
      </c>
      <c r="AX245" s="14" t="s">
        <v>79</v>
      </c>
      <c r="AY245" s="254" t="s">
        <v>142</v>
      </c>
    </row>
    <row r="246" spans="2:65" s="13" customFormat="1" ht="13.5">
      <c r="B246" s="229"/>
      <c r="C246" s="230"/>
      <c r="D246" s="231" t="s">
        <v>151</v>
      </c>
      <c r="E246" s="230"/>
      <c r="F246" s="233" t="s">
        <v>337</v>
      </c>
      <c r="G246" s="230"/>
      <c r="H246" s="234">
        <v>140.352</v>
      </c>
      <c r="I246" s="235"/>
      <c r="J246" s="230"/>
      <c r="K246" s="230"/>
      <c r="L246" s="236"/>
      <c r="M246" s="237"/>
      <c r="N246" s="238"/>
      <c r="O246" s="238"/>
      <c r="P246" s="238"/>
      <c r="Q246" s="238"/>
      <c r="R246" s="238"/>
      <c r="S246" s="238"/>
      <c r="T246" s="239"/>
      <c r="AT246" s="240" t="s">
        <v>151</v>
      </c>
      <c r="AU246" s="240" t="s">
        <v>85</v>
      </c>
      <c r="AV246" s="13" t="s">
        <v>85</v>
      </c>
      <c r="AW246" s="13" t="s">
        <v>6</v>
      </c>
      <c r="AX246" s="13" t="s">
        <v>79</v>
      </c>
      <c r="AY246" s="240" t="s">
        <v>142</v>
      </c>
    </row>
    <row r="247" spans="2:65" s="1" customFormat="1" ht="22.5" customHeight="1">
      <c r="B247" s="42"/>
      <c r="C247" s="255" t="s">
        <v>338</v>
      </c>
      <c r="D247" s="255" t="s">
        <v>188</v>
      </c>
      <c r="E247" s="256" t="s">
        <v>339</v>
      </c>
      <c r="F247" s="257" t="s">
        <v>340</v>
      </c>
      <c r="G247" s="258" t="s">
        <v>156</v>
      </c>
      <c r="H247" s="259">
        <v>90.16</v>
      </c>
      <c r="I247" s="260"/>
      <c r="J247" s="261">
        <f>ROUND(I247*H247,2)</f>
        <v>0</v>
      </c>
      <c r="K247" s="257" t="s">
        <v>21</v>
      </c>
      <c r="L247" s="262"/>
      <c r="M247" s="263" t="s">
        <v>21</v>
      </c>
      <c r="N247" s="264" t="s">
        <v>44</v>
      </c>
      <c r="O247" s="43"/>
      <c r="P247" s="214">
        <f>O247*H247</f>
        <v>0</v>
      </c>
      <c r="Q247" s="214">
        <v>1.2E-2</v>
      </c>
      <c r="R247" s="214">
        <f>Q247*H247</f>
        <v>1.08192</v>
      </c>
      <c r="S247" s="214">
        <v>0</v>
      </c>
      <c r="T247" s="215">
        <f>S247*H247</f>
        <v>0</v>
      </c>
      <c r="AR247" s="25" t="s">
        <v>187</v>
      </c>
      <c r="AT247" s="25" t="s">
        <v>188</v>
      </c>
      <c r="AU247" s="25" t="s">
        <v>85</v>
      </c>
      <c r="AY247" s="25" t="s">
        <v>142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25" t="s">
        <v>85</v>
      </c>
      <c r="BK247" s="216">
        <f>ROUND(I247*H247,2)</f>
        <v>0</v>
      </c>
      <c r="BL247" s="25" t="s">
        <v>149</v>
      </c>
      <c r="BM247" s="25" t="s">
        <v>341</v>
      </c>
    </row>
    <row r="248" spans="2:65" s="12" customFormat="1" ht="13.5">
      <c r="B248" s="217"/>
      <c r="C248" s="218"/>
      <c r="D248" s="219" t="s">
        <v>151</v>
      </c>
      <c r="E248" s="220" t="s">
        <v>21</v>
      </c>
      <c r="F248" s="221" t="s">
        <v>342</v>
      </c>
      <c r="G248" s="218"/>
      <c r="H248" s="222" t="s">
        <v>21</v>
      </c>
      <c r="I248" s="223"/>
      <c r="J248" s="218"/>
      <c r="K248" s="218"/>
      <c r="L248" s="224"/>
      <c r="M248" s="225"/>
      <c r="N248" s="226"/>
      <c r="O248" s="226"/>
      <c r="P248" s="226"/>
      <c r="Q248" s="226"/>
      <c r="R248" s="226"/>
      <c r="S248" s="226"/>
      <c r="T248" s="227"/>
      <c r="AT248" s="228" t="s">
        <v>151</v>
      </c>
      <c r="AU248" s="228" t="s">
        <v>85</v>
      </c>
      <c r="AV248" s="12" t="s">
        <v>79</v>
      </c>
      <c r="AW248" s="12" t="s">
        <v>35</v>
      </c>
      <c r="AX248" s="12" t="s">
        <v>72</v>
      </c>
      <c r="AY248" s="228" t="s">
        <v>142</v>
      </c>
    </row>
    <row r="249" spans="2:65" s="12" customFormat="1" ht="13.5">
      <c r="B249" s="217"/>
      <c r="C249" s="218"/>
      <c r="D249" s="219" t="s">
        <v>151</v>
      </c>
      <c r="E249" s="220" t="s">
        <v>21</v>
      </c>
      <c r="F249" s="221" t="s">
        <v>343</v>
      </c>
      <c r="G249" s="218"/>
      <c r="H249" s="222" t="s">
        <v>21</v>
      </c>
      <c r="I249" s="223"/>
      <c r="J249" s="218"/>
      <c r="K249" s="218"/>
      <c r="L249" s="224"/>
      <c r="M249" s="225"/>
      <c r="N249" s="226"/>
      <c r="O249" s="226"/>
      <c r="P249" s="226"/>
      <c r="Q249" s="226"/>
      <c r="R249" s="226"/>
      <c r="S249" s="226"/>
      <c r="T249" s="227"/>
      <c r="AT249" s="228" t="s">
        <v>151</v>
      </c>
      <c r="AU249" s="228" t="s">
        <v>85</v>
      </c>
      <c r="AV249" s="12" t="s">
        <v>79</v>
      </c>
      <c r="AW249" s="12" t="s">
        <v>35</v>
      </c>
      <c r="AX249" s="12" t="s">
        <v>72</v>
      </c>
      <c r="AY249" s="228" t="s">
        <v>142</v>
      </c>
    </row>
    <row r="250" spans="2:65" s="13" customFormat="1" ht="13.5">
      <c r="B250" s="229"/>
      <c r="C250" s="230"/>
      <c r="D250" s="231" t="s">
        <v>151</v>
      </c>
      <c r="E250" s="232" t="s">
        <v>21</v>
      </c>
      <c r="F250" s="233" t="s">
        <v>261</v>
      </c>
      <c r="G250" s="230"/>
      <c r="H250" s="234">
        <v>90.16</v>
      </c>
      <c r="I250" s="235"/>
      <c r="J250" s="230"/>
      <c r="K250" s="230"/>
      <c r="L250" s="236"/>
      <c r="M250" s="237"/>
      <c r="N250" s="238"/>
      <c r="O250" s="238"/>
      <c r="P250" s="238"/>
      <c r="Q250" s="238"/>
      <c r="R250" s="238"/>
      <c r="S250" s="238"/>
      <c r="T250" s="239"/>
      <c r="AT250" s="240" t="s">
        <v>151</v>
      </c>
      <c r="AU250" s="240" t="s">
        <v>85</v>
      </c>
      <c r="AV250" s="13" t="s">
        <v>85</v>
      </c>
      <c r="AW250" s="13" t="s">
        <v>35</v>
      </c>
      <c r="AX250" s="13" t="s">
        <v>79</v>
      </c>
      <c r="AY250" s="240" t="s">
        <v>142</v>
      </c>
    </row>
    <row r="251" spans="2:65" s="1" customFormat="1" ht="44.25" customHeight="1">
      <c r="B251" s="42"/>
      <c r="C251" s="205" t="s">
        <v>344</v>
      </c>
      <c r="D251" s="205" t="s">
        <v>144</v>
      </c>
      <c r="E251" s="206" t="s">
        <v>303</v>
      </c>
      <c r="F251" s="207" t="s">
        <v>304</v>
      </c>
      <c r="G251" s="208" t="s">
        <v>156</v>
      </c>
      <c r="H251" s="209">
        <v>2273.6</v>
      </c>
      <c r="I251" s="210"/>
      <c r="J251" s="211">
        <f>ROUND(I251*H251,2)</f>
        <v>0</v>
      </c>
      <c r="K251" s="207" t="s">
        <v>148</v>
      </c>
      <c r="L251" s="62"/>
      <c r="M251" s="212" t="s">
        <v>21</v>
      </c>
      <c r="N251" s="213" t="s">
        <v>44</v>
      </c>
      <c r="O251" s="43"/>
      <c r="P251" s="214">
        <f>O251*H251</f>
        <v>0</v>
      </c>
      <c r="Q251" s="214">
        <v>4.7800000000000004E-3</v>
      </c>
      <c r="R251" s="214">
        <f>Q251*H251</f>
        <v>10.867808</v>
      </c>
      <c r="S251" s="214">
        <v>0</v>
      </c>
      <c r="T251" s="215">
        <f>S251*H251</f>
        <v>0</v>
      </c>
      <c r="AR251" s="25" t="s">
        <v>149</v>
      </c>
      <c r="AT251" s="25" t="s">
        <v>144</v>
      </c>
      <c r="AU251" s="25" t="s">
        <v>85</v>
      </c>
      <c r="AY251" s="25" t="s">
        <v>142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25" t="s">
        <v>85</v>
      </c>
      <c r="BK251" s="216">
        <f>ROUND(I251*H251,2)</f>
        <v>0</v>
      </c>
      <c r="BL251" s="25" t="s">
        <v>149</v>
      </c>
      <c r="BM251" s="25" t="s">
        <v>345</v>
      </c>
    </row>
    <row r="252" spans="2:65" s="12" customFormat="1" ht="13.5">
      <c r="B252" s="217"/>
      <c r="C252" s="218"/>
      <c r="D252" s="219" t="s">
        <v>151</v>
      </c>
      <c r="E252" s="220" t="s">
        <v>21</v>
      </c>
      <c r="F252" s="221" t="s">
        <v>346</v>
      </c>
      <c r="G252" s="218"/>
      <c r="H252" s="222" t="s">
        <v>21</v>
      </c>
      <c r="I252" s="223"/>
      <c r="J252" s="218"/>
      <c r="K252" s="218"/>
      <c r="L252" s="224"/>
      <c r="M252" s="225"/>
      <c r="N252" s="226"/>
      <c r="O252" s="226"/>
      <c r="P252" s="226"/>
      <c r="Q252" s="226"/>
      <c r="R252" s="226"/>
      <c r="S252" s="226"/>
      <c r="T252" s="227"/>
      <c r="AT252" s="228" t="s">
        <v>151</v>
      </c>
      <c r="AU252" s="228" t="s">
        <v>85</v>
      </c>
      <c r="AV252" s="12" t="s">
        <v>79</v>
      </c>
      <c r="AW252" s="12" t="s">
        <v>35</v>
      </c>
      <c r="AX252" s="12" t="s">
        <v>72</v>
      </c>
      <c r="AY252" s="228" t="s">
        <v>142</v>
      </c>
    </row>
    <row r="253" spans="2:65" s="12" customFormat="1" ht="13.5">
      <c r="B253" s="217"/>
      <c r="C253" s="218"/>
      <c r="D253" s="219" t="s">
        <v>151</v>
      </c>
      <c r="E253" s="220" t="s">
        <v>21</v>
      </c>
      <c r="F253" s="221" t="s">
        <v>347</v>
      </c>
      <c r="G253" s="218"/>
      <c r="H253" s="222" t="s">
        <v>21</v>
      </c>
      <c r="I253" s="223"/>
      <c r="J253" s="218"/>
      <c r="K253" s="218"/>
      <c r="L253" s="224"/>
      <c r="M253" s="225"/>
      <c r="N253" s="226"/>
      <c r="O253" s="226"/>
      <c r="P253" s="226"/>
      <c r="Q253" s="226"/>
      <c r="R253" s="226"/>
      <c r="S253" s="226"/>
      <c r="T253" s="227"/>
      <c r="AT253" s="228" t="s">
        <v>151</v>
      </c>
      <c r="AU253" s="228" t="s">
        <v>85</v>
      </c>
      <c r="AV253" s="12" t="s">
        <v>79</v>
      </c>
      <c r="AW253" s="12" t="s">
        <v>35</v>
      </c>
      <c r="AX253" s="12" t="s">
        <v>72</v>
      </c>
      <c r="AY253" s="228" t="s">
        <v>142</v>
      </c>
    </row>
    <row r="254" spans="2:65" s="12" customFormat="1" ht="13.5">
      <c r="B254" s="217"/>
      <c r="C254" s="218"/>
      <c r="D254" s="219" t="s">
        <v>151</v>
      </c>
      <c r="E254" s="220" t="s">
        <v>21</v>
      </c>
      <c r="F254" s="221" t="s">
        <v>348</v>
      </c>
      <c r="G254" s="218"/>
      <c r="H254" s="222" t="s">
        <v>21</v>
      </c>
      <c r="I254" s="223"/>
      <c r="J254" s="218"/>
      <c r="K254" s="218"/>
      <c r="L254" s="224"/>
      <c r="M254" s="225"/>
      <c r="N254" s="226"/>
      <c r="O254" s="226"/>
      <c r="P254" s="226"/>
      <c r="Q254" s="226"/>
      <c r="R254" s="226"/>
      <c r="S254" s="226"/>
      <c r="T254" s="227"/>
      <c r="AT254" s="228" t="s">
        <v>151</v>
      </c>
      <c r="AU254" s="228" t="s">
        <v>85</v>
      </c>
      <c r="AV254" s="12" t="s">
        <v>79</v>
      </c>
      <c r="AW254" s="12" t="s">
        <v>35</v>
      </c>
      <c r="AX254" s="12" t="s">
        <v>72</v>
      </c>
      <c r="AY254" s="228" t="s">
        <v>142</v>
      </c>
    </row>
    <row r="255" spans="2:65" s="12" customFormat="1" ht="13.5">
      <c r="B255" s="217"/>
      <c r="C255" s="218"/>
      <c r="D255" s="219" t="s">
        <v>151</v>
      </c>
      <c r="E255" s="220" t="s">
        <v>21</v>
      </c>
      <c r="F255" s="221" t="s">
        <v>247</v>
      </c>
      <c r="G255" s="218"/>
      <c r="H255" s="222" t="s">
        <v>21</v>
      </c>
      <c r="I255" s="223"/>
      <c r="J255" s="218"/>
      <c r="K255" s="218"/>
      <c r="L255" s="224"/>
      <c r="M255" s="225"/>
      <c r="N255" s="226"/>
      <c r="O255" s="226"/>
      <c r="P255" s="226"/>
      <c r="Q255" s="226"/>
      <c r="R255" s="226"/>
      <c r="S255" s="226"/>
      <c r="T255" s="227"/>
      <c r="AT255" s="228" t="s">
        <v>151</v>
      </c>
      <c r="AU255" s="228" t="s">
        <v>85</v>
      </c>
      <c r="AV255" s="12" t="s">
        <v>79</v>
      </c>
      <c r="AW255" s="12" t="s">
        <v>35</v>
      </c>
      <c r="AX255" s="12" t="s">
        <v>72</v>
      </c>
      <c r="AY255" s="228" t="s">
        <v>142</v>
      </c>
    </row>
    <row r="256" spans="2:65" s="13" customFormat="1" ht="13.5">
      <c r="B256" s="229"/>
      <c r="C256" s="230"/>
      <c r="D256" s="219" t="s">
        <v>151</v>
      </c>
      <c r="E256" s="241" t="s">
        <v>21</v>
      </c>
      <c r="F256" s="242" t="s">
        <v>248</v>
      </c>
      <c r="G256" s="230"/>
      <c r="H256" s="243">
        <v>541.20000000000005</v>
      </c>
      <c r="I256" s="235"/>
      <c r="J256" s="230"/>
      <c r="K256" s="230"/>
      <c r="L256" s="236"/>
      <c r="M256" s="237"/>
      <c r="N256" s="238"/>
      <c r="O256" s="238"/>
      <c r="P256" s="238"/>
      <c r="Q256" s="238"/>
      <c r="R256" s="238"/>
      <c r="S256" s="238"/>
      <c r="T256" s="239"/>
      <c r="AT256" s="240" t="s">
        <v>151</v>
      </c>
      <c r="AU256" s="240" t="s">
        <v>85</v>
      </c>
      <c r="AV256" s="13" t="s">
        <v>85</v>
      </c>
      <c r="AW256" s="13" t="s">
        <v>35</v>
      </c>
      <c r="AX256" s="13" t="s">
        <v>72</v>
      </c>
      <c r="AY256" s="240" t="s">
        <v>142</v>
      </c>
    </row>
    <row r="257" spans="2:51" s="12" customFormat="1" ht="13.5">
      <c r="B257" s="217"/>
      <c r="C257" s="218"/>
      <c r="D257" s="219" t="s">
        <v>151</v>
      </c>
      <c r="E257" s="220" t="s">
        <v>21</v>
      </c>
      <c r="F257" s="221" t="s">
        <v>249</v>
      </c>
      <c r="G257" s="218"/>
      <c r="H257" s="222" t="s">
        <v>21</v>
      </c>
      <c r="I257" s="223"/>
      <c r="J257" s="218"/>
      <c r="K257" s="218"/>
      <c r="L257" s="224"/>
      <c r="M257" s="225"/>
      <c r="N257" s="226"/>
      <c r="O257" s="226"/>
      <c r="P257" s="226"/>
      <c r="Q257" s="226"/>
      <c r="R257" s="226"/>
      <c r="S257" s="226"/>
      <c r="T257" s="227"/>
      <c r="AT257" s="228" t="s">
        <v>151</v>
      </c>
      <c r="AU257" s="228" t="s">
        <v>85</v>
      </c>
      <c r="AV257" s="12" t="s">
        <v>79</v>
      </c>
      <c r="AW257" s="12" t="s">
        <v>35</v>
      </c>
      <c r="AX257" s="12" t="s">
        <v>72</v>
      </c>
      <c r="AY257" s="228" t="s">
        <v>142</v>
      </c>
    </row>
    <row r="258" spans="2:51" s="13" customFormat="1" ht="13.5">
      <c r="B258" s="229"/>
      <c r="C258" s="230"/>
      <c r="D258" s="219" t="s">
        <v>151</v>
      </c>
      <c r="E258" s="241" t="s">
        <v>21</v>
      </c>
      <c r="F258" s="242" t="s">
        <v>250</v>
      </c>
      <c r="G258" s="230"/>
      <c r="H258" s="243">
        <v>994.95</v>
      </c>
      <c r="I258" s="235"/>
      <c r="J258" s="230"/>
      <c r="K258" s="230"/>
      <c r="L258" s="236"/>
      <c r="M258" s="237"/>
      <c r="N258" s="238"/>
      <c r="O258" s="238"/>
      <c r="P258" s="238"/>
      <c r="Q258" s="238"/>
      <c r="R258" s="238"/>
      <c r="S258" s="238"/>
      <c r="T258" s="239"/>
      <c r="AT258" s="240" t="s">
        <v>151</v>
      </c>
      <c r="AU258" s="240" t="s">
        <v>85</v>
      </c>
      <c r="AV258" s="13" t="s">
        <v>85</v>
      </c>
      <c r="AW258" s="13" t="s">
        <v>35</v>
      </c>
      <c r="AX258" s="13" t="s">
        <v>72</v>
      </c>
      <c r="AY258" s="240" t="s">
        <v>142</v>
      </c>
    </row>
    <row r="259" spans="2:51" s="12" customFormat="1" ht="13.5">
      <c r="B259" s="217"/>
      <c r="C259" s="218"/>
      <c r="D259" s="219" t="s">
        <v>151</v>
      </c>
      <c r="E259" s="220" t="s">
        <v>21</v>
      </c>
      <c r="F259" s="221" t="s">
        <v>251</v>
      </c>
      <c r="G259" s="218"/>
      <c r="H259" s="222" t="s">
        <v>21</v>
      </c>
      <c r="I259" s="223"/>
      <c r="J259" s="218"/>
      <c r="K259" s="218"/>
      <c r="L259" s="224"/>
      <c r="M259" s="225"/>
      <c r="N259" s="226"/>
      <c r="O259" s="226"/>
      <c r="P259" s="226"/>
      <c r="Q259" s="226"/>
      <c r="R259" s="226"/>
      <c r="S259" s="226"/>
      <c r="T259" s="227"/>
      <c r="AT259" s="228" t="s">
        <v>151</v>
      </c>
      <c r="AU259" s="228" t="s">
        <v>85</v>
      </c>
      <c r="AV259" s="12" t="s">
        <v>79</v>
      </c>
      <c r="AW259" s="12" t="s">
        <v>35</v>
      </c>
      <c r="AX259" s="12" t="s">
        <v>72</v>
      </c>
      <c r="AY259" s="228" t="s">
        <v>142</v>
      </c>
    </row>
    <row r="260" spans="2:51" s="13" customFormat="1" ht="13.5">
      <c r="B260" s="229"/>
      <c r="C260" s="230"/>
      <c r="D260" s="219" t="s">
        <v>151</v>
      </c>
      <c r="E260" s="241" t="s">
        <v>21</v>
      </c>
      <c r="F260" s="242" t="s">
        <v>252</v>
      </c>
      <c r="G260" s="230"/>
      <c r="H260" s="243">
        <v>-227.7</v>
      </c>
      <c r="I260" s="235"/>
      <c r="J260" s="230"/>
      <c r="K260" s="230"/>
      <c r="L260" s="236"/>
      <c r="M260" s="237"/>
      <c r="N260" s="238"/>
      <c r="O260" s="238"/>
      <c r="P260" s="238"/>
      <c r="Q260" s="238"/>
      <c r="R260" s="238"/>
      <c r="S260" s="238"/>
      <c r="T260" s="239"/>
      <c r="AT260" s="240" t="s">
        <v>151</v>
      </c>
      <c r="AU260" s="240" t="s">
        <v>85</v>
      </c>
      <c r="AV260" s="13" t="s">
        <v>85</v>
      </c>
      <c r="AW260" s="13" t="s">
        <v>35</v>
      </c>
      <c r="AX260" s="13" t="s">
        <v>72</v>
      </c>
      <c r="AY260" s="240" t="s">
        <v>142</v>
      </c>
    </row>
    <row r="261" spans="2:51" s="13" customFormat="1" ht="13.5">
      <c r="B261" s="229"/>
      <c r="C261" s="230"/>
      <c r="D261" s="219" t="s">
        <v>151</v>
      </c>
      <c r="E261" s="241" t="s">
        <v>21</v>
      </c>
      <c r="F261" s="242" t="s">
        <v>253</v>
      </c>
      <c r="G261" s="230"/>
      <c r="H261" s="243">
        <v>-126.4</v>
      </c>
      <c r="I261" s="235"/>
      <c r="J261" s="230"/>
      <c r="K261" s="230"/>
      <c r="L261" s="236"/>
      <c r="M261" s="237"/>
      <c r="N261" s="238"/>
      <c r="O261" s="238"/>
      <c r="P261" s="238"/>
      <c r="Q261" s="238"/>
      <c r="R261" s="238"/>
      <c r="S261" s="238"/>
      <c r="T261" s="239"/>
      <c r="AT261" s="240" t="s">
        <v>151</v>
      </c>
      <c r="AU261" s="240" t="s">
        <v>85</v>
      </c>
      <c r="AV261" s="13" t="s">
        <v>85</v>
      </c>
      <c r="AW261" s="13" t="s">
        <v>35</v>
      </c>
      <c r="AX261" s="13" t="s">
        <v>72</v>
      </c>
      <c r="AY261" s="240" t="s">
        <v>142</v>
      </c>
    </row>
    <row r="262" spans="2:51" s="12" customFormat="1" ht="13.5">
      <c r="B262" s="217"/>
      <c r="C262" s="218"/>
      <c r="D262" s="219" t="s">
        <v>151</v>
      </c>
      <c r="E262" s="220" t="s">
        <v>21</v>
      </c>
      <c r="F262" s="221" t="s">
        <v>254</v>
      </c>
      <c r="G262" s="218"/>
      <c r="H262" s="222" t="s">
        <v>21</v>
      </c>
      <c r="I262" s="223"/>
      <c r="J262" s="218"/>
      <c r="K262" s="218"/>
      <c r="L262" s="224"/>
      <c r="M262" s="225"/>
      <c r="N262" s="226"/>
      <c r="O262" s="226"/>
      <c r="P262" s="226"/>
      <c r="Q262" s="226"/>
      <c r="R262" s="226"/>
      <c r="S262" s="226"/>
      <c r="T262" s="227"/>
      <c r="AT262" s="228" t="s">
        <v>151</v>
      </c>
      <c r="AU262" s="228" t="s">
        <v>85</v>
      </c>
      <c r="AV262" s="12" t="s">
        <v>79</v>
      </c>
      <c r="AW262" s="12" t="s">
        <v>35</v>
      </c>
      <c r="AX262" s="12" t="s">
        <v>72</v>
      </c>
      <c r="AY262" s="228" t="s">
        <v>142</v>
      </c>
    </row>
    <row r="263" spans="2:51" s="13" customFormat="1" ht="13.5">
      <c r="B263" s="229"/>
      <c r="C263" s="230"/>
      <c r="D263" s="219" t="s">
        <v>151</v>
      </c>
      <c r="E263" s="241" t="s">
        <v>21</v>
      </c>
      <c r="F263" s="242" t="s">
        <v>255</v>
      </c>
      <c r="G263" s="230"/>
      <c r="H263" s="243">
        <v>1005.35</v>
      </c>
      <c r="I263" s="235"/>
      <c r="J263" s="230"/>
      <c r="K263" s="230"/>
      <c r="L263" s="236"/>
      <c r="M263" s="237"/>
      <c r="N263" s="238"/>
      <c r="O263" s="238"/>
      <c r="P263" s="238"/>
      <c r="Q263" s="238"/>
      <c r="R263" s="238"/>
      <c r="S263" s="238"/>
      <c r="T263" s="239"/>
      <c r="AT263" s="240" t="s">
        <v>151</v>
      </c>
      <c r="AU263" s="240" t="s">
        <v>85</v>
      </c>
      <c r="AV263" s="13" t="s">
        <v>85</v>
      </c>
      <c r="AW263" s="13" t="s">
        <v>35</v>
      </c>
      <c r="AX263" s="13" t="s">
        <v>72</v>
      </c>
      <c r="AY263" s="240" t="s">
        <v>142</v>
      </c>
    </row>
    <row r="264" spans="2:51" s="12" customFormat="1" ht="13.5">
      <c r="B264" s="217"/>
      <c r="C264" s="218"/>
      <c r="D264" s="219" t="s">
        <v>151</v>
      </c>
      <c r="E264" s="220" t="s">
        <v>21</v>
      </c>
      <c r="F264" s="221" t="s">
        <v>251</v>
      </c>
      <c r="G264" s="218"/>
      <c r="H264" s="222" t="s">
        <v>21</v>
      </c>
      <c r="I264" s="223"/>
      <c r="J264" s="218"/>
      <c r="K264" s="218"/>
      <c r="L264" s="224"/>
      <c r="M264" s="225"/>
      <c r="N264" s="226"/>
      <c r="O264" s="226"/>
      <c r="P264" s="226"/>
      <c r="Q264" s="226"/>
      <c r="R264" s="226"/>
      <c r="S264" s="226"/>
      <c r="T264" s="227"/>
      <c r="AT264" s="228" t="s">
        <v>151</v>
      </c>
      <c r="AU264" s="228" t="s">
        <v>85</v>
      </c>
      <c r="AV264" s="12" t="s">
        <v>79</v>
      </c>
      <c r="AW264" s="12" t="s">
        <v>35</v>
      </c>
      <c r="AX264" s="12" t="s">
        <v>72</v>
      </c>
      <c r="AY264" s="228" t="s">
        <v>142</v>
      </c>
    </row>
    <row r="265" spans="2:51" s="13" customFormat="1" ht="13.5">
      <c r="B265" s="229"/>
      <c r="C265" s="230"/>
      <c r="D265" s="219" t="s">
        <v>151</v>
      </c>
      <c r="E265" s="241" t="s">
        <v>21</v>
      </c>
      <c r="F265" s="242" t="s">
        <v>253</v>
      </c>
      <c r="G265" s="230"/>
      <c r="H265" s="243">
        <v>-126.4</v>
      </c>
      <c r="I265" s="235"/>
      <c r="J265" s="230"/>
      <c r="K265" s="230"/>
      <c r="L265" s="236"/>
      <c r="M265" s="237"/>
      <c r="N265" s="238"/>
      <c r="O265" s="238"/>
      <c r="P265" s="238"/>
      <c r="Q265" s="238"/>
      <c r="R265" s="238"/>
      <c r="S265" s="238"/>
      <c r="T265" s="239"/>
      <c r="AT265" s="240" t="s">
        <v>151</v>
      </c>
      <c r="AU265" s="240" t="s">
        <v>85</v>
      </c>
      <c r="AV265" s="13" t="s">
        <v>85</v>
      </c>
      <c r="AW265" s="13" t="s">
        <v>35</v>
      </c>
      <c r="AX265" s="13" t="s">
        <v>72</v>
      </c>
      <c r="AY265" s="240" t="s">
        <v>142</v>
      </c>
    </row>
    <row r="266" spans="2:51" s="13" customFormat="1" ht="13.5">
      <c r="B266" s="229"/>
      <c r="C266" s="230"/>
      <c r="D266" s="219" t="s">
        <v>151</v>
      </c>
      <c r="E266" s="241" t="s">
        <v>21</v>
      </c>
      <c r="F266" s="242" t="s">
        <v>256</v>
      </c>
      <c r="G266" s="230"/>
      <c r="H266" s="243">
        <v>-113.6</v>
      </c>
      <c r="I266" s="235"/>
      <c r="J266" s="230"/>
      <c r="K266" s="230"/>
      <c r="L266" s="236"/>
      <c r="M266" s="237"/>
      <c r="N266" s="238"/>
      <c r="O266" s="238"/>
      <c r="P266" s="238"/>
      <c r="Q266" s="238"/>
      <c r="R266" s="238"/>
      <c r="S266" s="238"/>
      <c r="T266" s="239"/>
      <c r="AT266" s="240" t="s">
        <v>151</v>
      </c>
      <c r="AU266" s="240" t="s">
        <v>85</v>
      </c>
      <c r="AV266" s="13" t="s">
        <v>85</v>
      </c>
      <c r="AW266" s="13" t="s">
        <v>35</v>
      </c>
      <c r="AX266" s="13" t="s">
        <v>72</v>
      </c>
      <c r="AY266" s="240" t="s">
        <v>142</v>
      </c>
    </row>
    <row r="267" spans="2:51" s="13" customFormat="1" ht="13.5">
      <c r="B267" s="229"/>
      <c r="C267" s="230"/>
      <c r="D267" s="219" t="s">
        <v>151</v>
      </c>
      <c r="E267" s="241" t="s">
        <v>21</v>
      </c>
      <c r="F267" s="242" t="s">
        <v>257</v>
      </c>
      <c r="G267" s="230"/>
      <c r="H267" s="243">
        <v>-31.68</v>
      </c>
      <c r="I267" s="235"/>
      <c r="J267" s="230"/>
      <c r="K267" s="230"/>
      <c r="L267" s="236"/>
      <c r="M267" s="237"/>
      <c r="N267" s="238"/>
      <c r="O267" s="238"/>
      <c r="P267" s="238"/>
      <c r="Q267" s="238"/>
      <c r="R267" s="238"/>
      <c r="S267" s="238"/>
      <c r="T267" s="239"/>
      <c r="AT267" s="240" t="s">
        <v>151</v>
      </c>
      <c r="AU267" s="240" t="s">
        <v>85</v>
      </c>
      <c r="AV267" s="13" t="s">
        <v>85</v>
      </c>
      <c r="AW267" s="13" t="s">
        <v>35</v>
      </c>
      <c r="AX267" s="13" t="s">
        <v>72</v>
      </c>
      <c r="AY267" s="240" t="s">
        <v>142</v>
      </c>
    </row>
    <row r="268" spans="2:51" s="13" customFormat="1" ht="13.5">
      <c r="B268" s="229"/>
      <c r="C268" s="230"/>
      <c r="D268" s="219" t="s">
        <v>151</v>
      </c>
      <c r="E268" s="241" t="s">
        <v>21</v>
      </c>
      <c r="F268" s="242" t="s">
        <v>258</v>
      </c>
      <c r="G268" s="230"/>
      <c r="H268" s="243">
        <v>-79.2</v>
      </c>
      <c r="I268" s="235"/>
      <c r="J268" s="230"/>
      <c r="K268" s="230"/>
      <c r="L268" s="236"/>
      <c r="M268" s="237"/>
      <c r="N268" s="238"/>
      <c r="O268" s="238"/>
      <c r="P268" s="238"/>
      <c r="Q268" s="238"/>
      <c r="R268" s="238"/>
      <c r="S268" s="238"/>
      <c r="T268" s="239"/>
      <c r="AT268" s="240" t="s">
        <v>151</v>
      </c>
      <c r="AU268" s="240" t="s">
        <v>85</v>
      </c>
      <c r="AV268" s="13" t="s">
        <v>85</v>
      </c>
      <c r="AW268" s="13" t="s">
        <v>35</v>
      </c>
      <c r="AX268" s="13" t="s">
        <v>72</v>
      </c>
      <c r="AY268" s="240" t="s">
        <v>142</v>
      </c>
    </row>
    <row r="269" spans="2:51" s="13" customFormat="1" ht="13.5">
      <c r="B269" s="229"/>
      <c r="C269" s="230"/>
      <c r="D269" s="219" t="s">
        <v>151</v>
      </c>
      <c r="E269" s="241" t="s">
        <v>21</v>
      </c>
      <c r="F269" s="242" t="s">
        <v>259</v>
      </c>
      <c r="G269" s="230"/>
      <c r="H269" s="243">
        <v>-39.68</v>
      </c>
      <c r="I269" s="235"/>
      <c r="J269" s="230"/>
      <c r="K269" s="230"/>
      <c r="L269" s="236"/>
      <c r="M269" s="237"/>
      <c r="N269" s="238"/>
      <c r="O269" s="238"/>
      <c r="P269" s="238"/>
      <c r="Q269" s="238"/>
      <c r="R269" s="238"/>
      <c r="S269" s="238"/>
      <c r="T269" s="239"/>
      <c r="AT269" s="240" t="s">
        <v>151</v>
      </c>
      <c r="AU269" s="240" t="s">
        <v>85</v>
      </c>
      <c r="AV269" s="13" t="s">
        <v>85</v>
      </c>
      <c r="AW269" s="13" t="s">
        <v>35</v>
      </c>
      <c r="AX269" s="13" t="s">
        <v>72</v>
      </c>
      <c r="AY269" s="240" t="s">
        <v>142</v>
      </c>
    </row>
    <row r="270" spans="2:51" s="12" customFormat="1" ht="13.5">
      <c r="B270" s="217"/>
      <c r="C270" s="218"/>
      <c r="D270" s="219" t="s">
        <v>151</v>
      </c>
      <c r="E270" s="220" t="s">
        <v>21</v>
      </c>
      <c r="F270" s="221" t="s">
        <v>260</v>
      </c>
      <c r="G270" s="218"/>
      <c r="H270" s="222" t="s">
        <v>21</v>
      </c>
      <c r="I270" s="223"/>
      <c r="J270" s="218"/>
      <c r="K270" s="218"/>
      <c r="L270" s="224"/>
      <c r="M270" s="225"/>
      <c r="N270" s="226"/>
      <c r="O270" s="226"/>
      <c r="P270" s="226"/>
      <c r="Q270" s="226"/>
      <c r="R270" s="226"/>
      <c r="S270" s="226"/>
      <c r="T270" s="227"/>
      <c r="AT270" s="228" t="s">
        <v>151</v>
      </c>
      <c r="AU270" s="228" t="s">
        <v>85</v>
      </c>
      <c r="AV270" s="12" t="s">
        <v>79</v>
      </c>
      <c r="AW270" s="12" t="s">
        <v>35</v>
      </c>
      <c r="AX270" s="12" t="s">
        <v>72</v>
      </c>
      <c r="AY270" s="228" t="s">
        <v>142</v>
      </c>
    </row>
    <row r="271" spans="2:51" s="13" customFormat="1" ht="13.5">
      <c r="B271" s="229"/>
      <c r="C271" s="230"/>
      <c r="D271" s="219" t="s">
        <v>151</v>
      </c>
      <c r="E271" s="241" t="s">
        <v>21</v>
      </c>
      <c r="F271" s="242" t="s">
        <v>261</v>
      </c>
      <c r="G271" s="230"/>
      <c r="H271" s="243">
        <v>90.16</v>
      </c>
      <c r="I271" s="235"/>
      <c r="J271" s="230"/>
      <c r="K271" s="230"/>
      <c r="L271" s="236"/>
      <c r="M271" s="237"/>
      <c r="N271" s="238"/>
      <c r="O271" s="238"/>
      <c r="P271" s="238"/>
      <c r="Q271" s="238"/>
      <c r="R271" s="238"/>
      <c r="S271" s="238"/>
      <c r="T271" s="239"/>
      <c r="AT271" s="240" t="s">
        <v>151</v>
      </c>
      <c r="AU271" s="240" t="s">
        <v>85</v>
      </c>
      <c r="AV271" s="13" t="s">
        <v>85</v>
      </c>
      <c r="AW271" s="13" t="s">
        <v>35</v>
      </c>
      <c r="AX271" s="13" t="s">
        <v>72</v>
      </c>
      <c r="AY271" s="240" t="s">
        <v>142</v>
      </c>
    </row>
    <row r="272" spans="2:51" s="15" customFormat="1" ht="13.5">
      <c r="B272" s="270"/>
      <c r="C272" s="271"/>
      <c r="D272" s="219" t="s">
        <v>151</v>
      </c>
      <c r="E272" s="272" t="s">
        <v>21</v>
      </c>
      <c r="F272" s="273" t="s">
        <v>349</v>
      </c>
      <c r="G272" s="271"/>
      <c r="H272" s="274">
        <v>1887</v>
      </c>
      <c r="I272" s="275"/>
      <c r="J272" s="271"/>
      <c r="K272" s="271"/>
      <c r="L272" s="276"/>
      <c r="M272" s="277"/>
      <c r="N272" s="278"/>
      <c r="O272" s="278"/>
      <c r="P272" s="278"/>
      <c r="Q272" s="278"/>
      <c r="R272" s="278"/>
      <c r="S272" s="278"/>
      <c r="T272" s="279"/>
      <c r="AT272" s="280" t="s">
        <v>151</v>
      </c>
      <c r="AU272" s="280" t="s">
        <v>85</v>
      </c>
      <c r="AV272" s="15" t="s">
        <v>159</v>
      </c>
      <c r="AW272" s="15" t="s">
        <v>35</v>
      </c>
      <c r="AX272" s="15" t="s">
        <v>72</v>
      </c>
      <c r="AY272" s="280" t="s">
        <v>142</v>
      </c>
    </row>
    <row r="273" spans="2:65" s="12" customFormat="1" ht="13.5">
      <c r="B273" s="217"/>
      <c r="C273" s="218"/>
      <c r="D273" s="219" t="s">
        <v>151</v>
      </c>
      <c r="E273" s="220" t="s">
        <v>21</v>
      </c>
      <c r="F273" s="221" t="s">
        <v>266</v>
      </c>
      <c r="G273" s="218"/>
      <c r="H273" s="222" t="s">
        <v>21</v>
      </c>
      <c r="I273" s="223"/>
      <c r="J273" s="218"/>
      <c r="K273" s="218"/>
      <c r="L273" s="224"/>
      <c r="M273" s="225"/>
      <c r="N273" s="226"/>
      <c r="O273" s="226"/>
      <c r="P273" s="226"/>
      <c r="Q273" s="226"/>
      <c r="R273" s="226"/>
      <c r="S273" s="226"/>
      <c r="T273" s="227"/>
      <c r="AT273" s="228" t="s">
        <v>151</v>
      </c>
      <c r="AU273" s="228" t="s">
        <v>85</v>
      </c>
      <c r="AV273" s="12" t="s">
        <v>79</v>
      </c>
      <c r="AW273" s="12" t="s">
        <v>35</v>
      </c>
      <c r="AX273" s="12" t="s">
        <v>72</v>
      </c>
      <c r="AY273" s="228" t="s">
        <v>142</v>
      </c>
    </row>
    <row r="274" spans="2:65" s="13" customFormat="1" ht="13.5">
      <c r="B274" s="229"/>
      <c r="C274" s="230"/>
      <c r="D274" s="219" t="s">
        <v>151</v>
      </c>
      <c r="E274" s="241" t="s">
        <v>21</v>
      </c>
      <c r="F274" s="242" t="s">
        <v>320</v>
      </c>
      <c r="G274" s="230"/>
      <c r="H274" s="243">
        <v>104</v>
      </c>
      <c r="I274" s="235"/>
      <c r="J274" s="230"/>
      <c r="K274" s="230"/>
      <c r="L274" s="236"/>
      <c r="M274" s="237"/>
      <c r="N274" s="238"/>
      <c r="O274" s="238"/>
      <c r="P274" s="238"/>
      <c r="Q274" s="238"/>
      <c r="R274" s="238"/>
      <c r="S274" s="238"/>
      <c r="T274" s="239"/>
      <c r="AT274" s="240" t="s">
        <v>151</v>
      </c>
      <c r="AU274" s="240" t="s">
        <v>85</v>
      </c>
      <c r="AV274" s="13" t="s">
        <v>85</v>
      </c>
      <c r="AW274" s="13" t="s">
        <v>35</v>
      </c>
      <c r="AX274" s="13" t="s">
        <v>72</v>
      </c>
      <c r="AY274" s="240" t="s">
        <v>142</v>
      </c>
    </row>
    <row r="275" spans="2:65" s="12" customFormat="1" ht="13.5">
      <c r="B275" s="217"/>
      <c r="C275" s="218"/>
      <c r="D275" s="219" t="s">
        <v>151</v>
      </c>
      <c r="E275" s="220" t="s">
        <v>21</v>
      </c>
      <c r="F275" s="221" t="s">
        <v>350</v>
      </c>
      <c r="G275" s="218"/>
      <c r="H275" s="222" t="s">
        <v>21</v>
      </c>
      <c r="I275" s="223"/>
      <c r="J275" s="218"/>
      <c r="K275" s="218"/>
      <c r="L275" s="224"/>
      <c r="M275" s="225"/>
      <c r="N275" s="226"/>
      <c r="O275" s="226"/>
      <c r="P275" s="226"/>
      <c r="Q275" s="226"/>
      <c r="R275" s="226"/>
      <c r="S275" s="226"/>
      <c r="T275" s="227"/>
      <c r="AT275" s="228" t="s">
        <v>151</v>
      </c>
      <c r="AU275" s="228" t="s">
        <v>85</v>
      </c>
      <c r="AV275" s="12" t="s">
        <v>79</v>
      </c>
      <c r="AW275" s="12" t="s">
        <v>35</v>
      </c>
      <c r="AX275" s="12" t="s">
        <v>72</v>
      </c>
      <c r="AY275" s="228" t="s">
        <v>142</v>
      </c>
    </row>
    <row r="276" spans="2:65" s="13" customFormat="1" ht="13.5">
      <c r="B276" s="229"/>
      <c r="C276" s="230"/>
      <c r="D276" s="219" t="s">
        <v>151</v>
      </c>
      <c r="E276" s="241" t="s">
        <v>21</v>
      </c>
      <c r="F276" s="242" t="s">
        <v>351</v>
      </c>
      <c r="G276" s="230"/>
      <c r="H276" s="243">
        <v>187.2</v>
      </c>
      <c r="I276" s="235"/>
      <c r="J276" s="230"/>
      <c r="K276" s="230"/>
      <c r="L276" s="236"/>
      <c r="M276" s="237"/>
      <c r="N276" s="238"/>
      <c r="O276" s="238"/>
      <c r="P276" s="238"/>
      <c r="Q276" s="238"/>
      <c r="R276" s="238"/>
      <c r="S276" s="238"/>
      <c r="T276" s="239"/>
      <c r="AT276" s="240" t="s">
        <v>151</v>
      </c>
      <c r="AU276" s="240" t="s">
        <v>85</v>
      </c>
      <c r="AV276" s="13" t="s">
        <v>85</v>
      </c>
      <c r="AW276" s="13" t="s">
        <v>35</v>
      </c>
      <c r="AX276" s="13" t="s">
        <v>72</v>
      </c>
      <c r="AY276" s="240" t="s">
        <v>142</v>
      </c>
    </row>
    <row r="277" spans="2:65" s="12" customFormat="1" ht="13.5">
      <c r="B277" s="217"/>
      <c r="C277" s="218"/>
      <c r="D277" s="219" t="s">
        <v>151</v>
      </c>
      <c r="E277" s="220" t="s">
        <v>21</v>
      </c>
      <c r="F277" s="221" t="s">
        <v>352</v>
      </c>
      <c r="G277" s="218"/>
      <c r="H277" s="222" t="s">
        <v>21</v>
      </c>
      <c r="I277" s="223"/>
      <c r="J277" s="218"/>
      <c r="K277" s="218"/>
      <c r="L277" s="224"/>
      <c r="M277" s="225"/>
      <c r="N277" s="226"/>
      <c r="O277" s="226"/>
      <c r="P277" s="226"/>
      <c r="Q277" s="226"/>
      <c r="R277" s="226"/>
      <c r="S277" s="226"/>
      <c r="T277" s="227"/>
      <c r="AT277" s="228" t="s">
        <v>151</v>
      </c>
      <c r="AU277" s="228" t="s">
        <v>85</v>
      </c>
      <c r="AV277" s="12" t="s">
        <v>79</v>
      </c>
      <c r="AW277" s="12" t="s">
        <v>35</v>
      </c>
      <c r="AX277" s="12" t="s">
        <v>72</v>
      </c>
      <c r="AY277" s="228" t="s">
        <v>142</v>
      </c>
    </row>
    <row r="278" spans="2:65" s="13" customFormat="1" ht="13.5">
      <c r="B278" s="229"/>
      <c r="C278" s="230"/>
      <c r="D278" s="219" t="s">
        <v>151</v>
      </c>
      <c r="E278" s="241" t="s">
        <v>21</v>
      </c>
      <c r="F278" s="242" t="s">
        <v>353</v>
      </c>
      <c r="G278" s="230"/>
      <c r="H278" s="243">
        <v>95.4</v>
      </c>
      <c r="I278" s="235"/>
      <c r="J278" s="230"/>
      <c r="K278" s="230"/>
      <c r="L278" s="236"/>
      <c r="M278" s="237"/>
      <c r="N278" s="238"/>
      <c r="O278" s="238"/>
      <c r="P278" s="238"/>
      <c r="Q278" s="238"/>
      <c r="R278" s="238"/>
      <c r="S278" s="238"/>
      <c r="T278" s="239"/>
      <c r="AT278" s="240" t="s">
        <v>151</v>
      </c>
      <c r="AU278" s="240" t="s">
        <v>85</v>
      </c>
      <c r="AV278" s="13" t="s">
        <v>85</v>
      </c>
      <c r="AW278" s="13" t="s">
        <v>35</v>
      </c>
      <c r="AX278" s="13" t="s">
        <v>72</v>
      </c>
      <c r="AY278" s="240" t="s">
        <v>142</v>
      </c>
    </row>
    <row r="279" spans="2:65" s="14" customFormat="1" ht="13.5">
      <c r="B279" s="244"/>
      <c r="C279" s="245"/>
      <c r="D279" s="231" t="s">
        <v>151</v>
      </c>
      <c r="E279" s="246" t="s">
        <v>21</v>
      </c>
      <c r="F279" s="247" t="s">
        <v>186</v>
      </c>
      <c r="G279" s="245"/>
      <c r="H279" s="248">
        <v>2273.6</v>
      </c>
      <c r="I279" s="249"/>
      <c r="J279" s="245"/>
      <c r="K279" s="245"/>
      <c r="L279" s="250"/>
      <c r="M279" s="251"/>
      <c r="N279" s="252"/>
      <c r="O279" s="252"/>
      <c r="P279" s="252"/>
      <c r="Q279" s="252"/>
      <c r="R279" s="252"/>
      <c r="S279" s="252"/>
      <c r="T279" s="253"/>
      <c r="AT279" s="254" t="s">
        <v>151</v>
      </c>
      <c r="AU279" s="254" t="s">
        <v>85</v>
      </c>
      <c r="AV279" s="14" t="s">
        <v>149</v>
      </c>
      <c r="AW279" s="14" t="s">
        <v>35</v>
      </c>
      <c r="AX279" s="14" t="s">
        <v>79</v>
      </c>
      <c r="AY279" s="254" t="s">
        <v>142</v>
      </c>
    </row>
    <row r="280" spans="2:65" s="1" customFormat="1" ht="44.25" customHeight="1">
      <c r="B280" s="42"/>
      <c r="C280" s="205" t="s">
        <v>354</v>
      </c>
      <c r="D280" s="205" t="s">
        <v>144</v>
      </c>
      <c r="E280" s="206" t="s">
        <v>355</v>
      </c>
      <c r="F280" s="207" t="s">
        <v>356</v>
      </c>
      <c r="G280" s="208" t="s">
        <v>202</v>
      </c>
      <c r="H280" s="209">
        <v>1248</v>
      </c>
      <c r="I280" s="210"/>
      <c r="J280" s="211">
        <f>ROUND(I280*H280,2)</f>
        <v>0</v>
      </c>
      <c r="K280" s="207" t="s">
        <v>148</v>
      </c>
      <c r="L280" s="62"/>
      <c r="M280" s="212" t="s">
        <v>21</v>
      </c>
      <c r="N280" s="213" t="s">
        <v>44</v>
      </c>
      <c r="O280" s="43"/>
      <c r="P280" s="214">
        <f>O280*H280</f>
        <v>0</v>
      </c>
      <c r="Q280" s="214">
        <v>1.6800000000000001E-3</v>
      </c>
      <c r="R280" s="214">
        <f>Q280*H280</f>
        <v>2.0966400000000003</v>
      </c>
      <c r="S280" s="214">
        <v>0</v>
      </c>
      <c r="T280" s="215">
        <f>S280*H280</f>
        <v>0</v>
      </c>
      <c r="AR280" s="25" t="s">
        <v>149</v>
      </c>
      <c r="AT280" s="25" t="s">
        <v>144</v>
      </c>
      <c r="AU280" s="25" t="s">
        <v>85</v>
      </c>
      <c r="AY280" s="25" t="s">
        <v>142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25" t="s">
        <v>85</v>
      </c>
      <c r="BK280" s="216">
        <f>ROUND(I280*H280,2)</f>
        <v>0</v>
      </c>
      <c r="BL280" s="25" t="s">
        <v>149</v>
      </c>
      <c r="BM280" s="25" t="s">
        <v>357</v>
      </c>
    </row>
    <row r="281" spans="2:65" s="12" customFormat="1" ht="13.5">
      <c r="B281" s="217"/>
      <c r="C281" s="218"/>
      <c r="D281" s="219" t="s">
        <v>151</v>
      </c>
      <c r="E281" s="220" t="s">
        <v>21</v>
      </c>
      <c r="F281" s="221" t="s">
        <v>358</v>
      </c>
      <c r="G281" s="218"/>
      <c r="H281" s="222" t="s">
        <v>21</v>
      </c>
      <c r="I281" s="223"/>
      <c r="J281" s="218"/>
      <c r="K281" s="218"/>
      <c r="L281" s="224"/>
      <c r="M281" s="225"/>
      <c r="N281" s="226"/>
      <c r="O281" s="226"/>
      <c r="P281" s="226"/>
      <c r="Q281" s="226"/>
      <c r="R281" s="226"/>
      <c r="S281" s="226"/>
      <c r="T281" s="227"/>
      <c r="AT281" s="228" t="s">
        <v>151</v>
      </c>
      <c r="AU281" s="228" t="s">
        <v>85</v>
      </c>
      <c r="AV281" s="12" t="s">
        <v>79</v>
      </c>
      <c r="AW281" s="12" t="s">
        <v>35</v>
      </c>
      <c r="AX281" s="12" t="s">
        <v>72</v>
      </c>
      <c r="AY281" s="228" t="s">
        <v>142</v>
      </c>
    </row>
    <row r="282" spans="2:65" s="13" customFormat="1" ht="13.5">
      <c r="B282" s="229"/>
      <c r="C282" s="230"/>
      <c r="D282" s="219" t="s">
        <v>151</v>
      </c>
      <c r="E282" s="241" t="s">
        <v>21</v>
      </c>
      <c r="F282" s="242" t="s">
        <v>359</v>
      </c>
      <c r="G282" s="230"/>
      <c r="H282" s="243">
        <v>1248</v>
      </c>
      <c r="I282" s="235"/>
      <c r="J282" s="230"/>
      <c r="K282" s="230"/>
      <c r="L282" s="236"/>
      <c r="M282" s="237"/>
      <c r="N282" s="238"/>
      <c r="O282" s="238"/>
      <c r="P282" s="238"/>
      <c r="Q282" s="238"/>
      <c r="R282" s="238"/>
      <c r="S282" s="238"/>
      <c r="T282" s="239"/>
      <c r="AT282" s="240" t="s">
        <v>151</v>
      </c>
      <c r="AU282" s="240" t="s">
        <v>85</v>
      </c>
      <c r="AV282" s="13" t="s">
        <v>85</v>
      </c>
      <c r="AW282" s="13" t="s">
        <v>35</v>
      </c>
      <c r="AX282" s="13" t="s">
        <v>72</v>
      </c>
      <c r="AY282" s="240" t="s">
        <v>142</v>
      </c>
    </row>
    <row r="283" spans="2:65" s="14" customFormat="1" ht="13.5">
      <c r="B283" s="244"/>
      <c r="C283" s="245"/>
      <c r="D283" s="231" t="s">
        <v>151</v>
      </c>
      <c r="E283" s="246" t="s">
        <v>21</v>
      </c>
      <c r="F283" s="247" t="s">
        <v>186</v>
      </c>
      <c r="G283" s="245"/>
      <c r="H283" s="248">
        <v>1248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AT283" s="254" t="s">
        <v>151</v>
      </c>
      <c r="AU283" s="254" t="s">
        <v>85</v>
      </c>
      <c r="AV283" s="14" t="s">
        <v>149</v>
      </c>
      <c r="AW283" s="14" t="s">
        <v>35</v>
      </c>
      <c r="AX283" s="14" t="s">
        <v>79</v>
      </c>
      <c r="AY283" s="254" t="s">
        <v>142</v>
      </c>
    </row>
    <row r="284" spans="2:65" s="1" customFormat="1" ht="22.5" customHeight="1">
      <c r="B284" s="42"/>
      <c r="C284" s="255" t="s">
        <v>360</v>
      </c>
      <c r="D284" s="255" t="s">
        <v>188</v>
      </c>
      <c r="E284" s="256" t="s">
        <v>361</v>
      </c>
      <c r="F284" s="257" t="s">
        <v>362</v>
      </c>
      <c r="G284" s="258" t="s">
        <v>156</v>
      </c>
      <c r="H284" s="259">
        <v>190.94399999999999</v>
      </c>
      <c r="I284" s="260"/>
      <c r="J284" s="261">
        <f>ROUND(I284*H284,2)</f>
        <v>0</v>
      </c>
      <c r="K284" s="257" t="s">
        <v>148</v>
      </c>
      <c r="L284" s="262"/>
      <c r="M284" s="263" t="s">
        <v>21</v>
      </c>
      <c r="N284" s="264" t="s">
        <v>44</v>
      </c>
      <c r="O284" s="43"/>
      <c r="P284" s="214">
        <f>O284*H284</f>
        <v>0</v>
      </c>
      <c r="Q284" s="214">
        <v>2.0300000000000001E-3</v>
      </c>
      <c r="R284" s="214">
        <f>Q284*H284</f>
        <v>0.38761632000000001</v>
      </c>
      <c r="S284" s="214">
        <v>0</v>
      </c>
      <c r="T284" s="215">
        <f>S284*H284</f>
        <v>0</v>
      </c>
      <c r="AR284" s="25" t="s">
        <v>187</v>
      </c>
      <c r="AT284" s="25" t="s">
        <v>188</v>
      </c>
      <c r="AU284" s="25" t="s">
        <v>85</v>
      </c>
      <c r="AY284" s="25" t="s">
        <v>142</v>
      </c>
      <c r="BE284" s="216">
        <f>IF(N284="základní",J284,0)</f>
        <v>0</v>
      </c>
      <c r="BF284" s="216">
        <f>IF(N284="snížená",J284,0)</f>
        <v>0</v>
      </c>
      <c r="BG284" s="216">
        <f>IF(N284="zákl. přenesená",J284,0)</f>
        <v>0</v>
      </c>
      <c r="BH284" s="216">
        <f>IF(N284="sníž. přenesená",J284,0)</f>
        <v>0</v>
      </c>
      <c r="BI284" s="216">
        <f>IF(N284="nulová",J284,0)</f>
        <v>0</v>
      </c>
      <c r="BJ284" s="25" t="s">
        <v>85</v>
      </c>
      <c r="BK284" s="216">
        <f>ROUND(I284*H284,2)</f>
        <v>0</v>
      </c>
      <c r="BL284" s="25" t="s">
        <v>149</v>
      </c>
      <c r="BM284" s="25" t="s">
        <v>363</v>
      </c>
    </row>
    <row r="285" spans="2:65" s="12" customFormat="1" ht="13.5">
      <c r="B285" s="217"/>
      <c r="C285" s="218"/>
      <c r="D285" s="219" t="s">
        <v>151</v>
      </c>
      <c r="E285" s="220" t="s">
        <v>21</v>
      </c>
      <c r="F285" s="221" t="s">
        <v>364</v>
      </c>
      <c r="G285" s="218"/>
      <c r="H285" s="222" t="s">
        <v>21</v>
      </c>
      <c r="I285" s="223"/>
      <c r="J285" s="218"/>
      <c r="K285" s="218"/>
      <c r="L285" s="224"/>
      <c r="M285" s="225"/>
      <c r="N285" s="226"/>
      <c r="O285" s="226"/>
      <c r="P285" s="226"/>
      <c r="Q285" s="226"/>
      <c r="R285" s="226"/>
      <c r="S285" s="226"/>
      <c r="T285" s="227"/>
      <c r="AT285" s="228" t="s">
        <v>151</v>
      </c>
      <c r="AU285" s="228" t="s">
        <v>85</v>
      </c>
      <c r="AV285" s="12" t="s">
        <v>79</v>
      </c>
      <c r="AW285" s="12" t="s">
        <v>35</v>
      </c>
      <c r="AX285" s="12" t="s">
        <v>72</v>
      </c>
      <c r="AY285" s="228" t="s">
        <v>142</v>
      </c>
    </row>
    <row r="286" spans="2:65" s="12" customFormat="1" ht="13.5">
      <c r="B286" s="217"/>
      <c r="C286" s="218"/>
      <c r="D286" s="219" t="s">
        <v>151</v>
      </c>
      <c r="E286" s="220" t="s">
        <v>21</v>
      </c>
      <c r="F286" s="221" t="s">
        <v>365</v>
      </c>
      <c r="G286" s="218"/>
      <c r="H286" s="222" t="s">
        <v>21</v>
      </c>
      <c r="I286" s="223"/>
      <c r="J286" s="218"/>
      <c r="K286" s="218"/>
      <c r="L286" s="224"/>
      <c r="M286" s="225"/>
      <c r="N286" s="226"/>
      <c r="O286" s="226"/>
      <c r="P286" s="226"/>
      <c r="Q286" s="226"/>
      <c r="R286" s="226"/>
      <c r="S286" s="226"/>
      <c r="T286" s="227"/>
      <c r="AT286" s="228" t="s">
        <v>151</v>
      </c>
      <c r="AU286" s="228" t="s">
        <v>85</v>
      </c>
      <c r="AV286" s="12" t="s">
        <v>79</v>
      </c>
      <c r="AW286" s="12" t="s">
        <v>35</v>
      </c>
      <c r="AX286" s="12" t="s">
        <v>72</v>
      </c>
      <c r="AY286" s="228" t="s">
        <v>142</v>
      </c>
    </row>
    <row r="287" spans="2:65" s="13" customFormat="1" ht="13.5">
      <c r="B287" s="229"/>
      <c r="C287" s="230"/>
      <c r="D287" s="219" t="s">
        <v>151</v>
      </c>
      <c r="E287" s="241" t="s">
        <v>21</v>
      </c>
      <c r="F287" s="242" t="s">
        <v>366</v>
      </c>
      <c r="G287" s="230"/>
      <c r="H287" s="243">
        <v>187.2</v>
      </c>
      <c r="I287" s="235"/>
      <c r="J287" s="230"/>
      <c r="K287" s="230"/>
      <c r="L287" s="236"/>
      <c r="M287" s="237"/>
      <c r="N287" s="238"/>
      <c r="O287" s="238"/>
      <c r="P287" s="238"/>
      <c r="Q287" s="238"/>
      <c r="R287" s="238"/>
      <c r="S287" s="238"/>
      <c r="T287" s="239"/>
      <c r="AT287" s="240" t="s">
        <v>151</v>
      </c>
      <c r="AU287" s="240" t="s">
        <v>85</v>
      </c>
      <c r="AV287" s="13" t="s">
        <v>85</v>
      </c>
      <c r="AW287" s="13" t="s">
        <v>35</v>
      </c>
      <c r="AX287" s="13" t="s">
        <v>79</v>
      </c>
      <c r="AY287" s="240" t="s">
        <v>142</v>
      </c>
    </row>
    <row r="288" spans="2:65" s="13" customFormat="1" ht="13.5">
      <c r="B288" s="229"/>
      <c r="C288" s="230"/>
      <c r="D288" s="231" t="s">
        <v>151</v>
      </c>
      <c r="E288" s="230"/>
      <c r="F288" s="233" t="s">
        <v>367</v>
      </c>
      <c r="G288" s="230"/>
      <c r="H288" s="234">
        <v>190.94399999999999</v>
      </c>
      <c r="I288" s="235"/>
      <c r="J288" s="230"/>
      <c r="K288" s="230"/>
      <c r="L288" s="236"/>
      <c r="M288" s="237"/>
      <c r="N288" s="238"/>
      <c r="O288" s="238"/>
      <c r="P288" s="238"/>
      <c r="Q288" s="238"/>
      <c r="R288" s="238"/>
      <c r="S288" s="238"/>
      <c r="T288" s="239"/>
      <c r="AT288" s="240" t="s">
        <v>151</v>
      </c>
      <c r="AU288" s="240" t="s">
        <v>85</v>
      </c>
      <c r="AV288" s="13" t="s">
        <v>85</v>
      </c>
      <c r="AW288" s="13" t="s">
        <v>6</v>
      </c>
      <c r="AX288" s="13" t="s">
        <v>79</v>
      </c>
      <c r="AY288" s="240" t="s">
        <v>142</v>
      </c>
    </row>
    <row r="289" spans="2:65" s="1" customFormat="1" ht="31.5" customHeight="1">
      <c r="B289" s="42"/>
      <c r="C289" s="205" t="s">
        <v>368</v>
      </c>
      <c r="D289" s="205" t="s">
        <v>144</v>
      </c>
      <c r="E289" s="206" t="s">
        <v>369</v>
      </c>
      <c r="F289" s="207" t="s">
        <v>370</v>
      </c>
      <c r="G289" s="208" t="s">
        <v>202</v>
      </c>
      <c r="H289" s="209">
        <v>71.2</v>
      </c>
      <c r="I289" s="210"/>
      <c r="J289" s="211">
        <f>ROUND(I289*H289,2)</f>
        <v>0</v>
      </c>
      <c r="K289" s="207" t="s">
        <v>148</v>
      </c>
      <c r="L289" s="62"/>
      <c r="M289" s="212" t="s">
        <v>21</v>
      </c>
      <c r="N289" s="213" t="s">
        <v>44</v>
      </c>
      <c r="O289" s="43"/>
      <c r="P289" s="214">
        <f>O289*H289</f>
        <v>0</v>
      </c>
      <c r="Q289" s="214">
        <v>1.6800000000000001E-3</v>
      </c>
      <c r="R289" s="214">
        <f>Q289*H289</f>
        <v>0.11961600000000001</v>
      </c>
      <c r="S289" s="214">
        <v>0</v>
      </c>
      <c r="T289" s="215">
        <f>S289*H289</f>
        <v>0</v>
      </c>
      <c r="AR289" s="25" t="s">
        <v>149</v>
      </c>
      <c r="AT289" s="25" t="s">
        <v>144</v>
      </c>
      <c r="AU289" s="25" t="s">
        <v>85</v>
      </c>
      <c r="AY289" s="25" t="s">
        <v>142</v>
      </c>
      <c r="BE289" s="216">
        <f>IF(N289="základní",J289,0)</f>
        <v>0</v>
      </c>
      <c r="BF289" s="216">
        <f>IF(N289="snížená",J289,0)</f>
        <v>0</v>
      </c>
      <c r="BG289" s="216">
        <f>IF(N289="zákl. přenesená",J289,0)</f>
        <v>0</v>
      </c>
      <c r="BH289" s="216">
        <f>IF(N289="sníž. přenesená",J289,0)</f>
        <v>0</v>
      </c>
      <c r="BI289" s="216">
        <f>IF(N289="nulová",J289,0)</f>
        <v>0</v>
      </c>
      <c r="BJ289" s="25" t="s">
        <v>85</v>
      </c>
      <c r="BK289" s="216">
        <f>ROUND(I289*H289,2)</f>
        <v>0</v>
      </c>
      <c r="BL289" s="25" t="s">
        <v>149</v>
      </c>
      <c r="BM289" s="25" t="s">
        <v>371</v>
      </c>
    </row>
    <row r="290" spans="2:65" s="12" customFormat="1" ht="13.5">
      <c r="B290" s="217"/>
      <c r="C290" s="218"/>
      <c r="D290" s="219" t="s">
        <v>151</v>
      </c>
      <c r="E290" s="220" t="s">
        <v>21</v>
      </c>
      <c r="F290" s="221" t="s">
        <v>372</v>
      </c>
      <c r="G290" s="218"/>
      <c r="H290" s="222" t="s">
        <v>21</v>
      </c>
      <c r="I290" s="223"/>
      <c r="J290" s="218"/>
      <c r="K290" s="218"/>
      <c r="L290" s="224"/>
      <c r="M290" s="225"/>
      <c r="N290" s="226"/>
      <c r="O290" s="226"/>
      <c r="P290" s="226"/>
      <c r="Q290" s="226"/>
      <c r="R290" s="226"/>
      <c r="S290" s="226"/>
      <c r="T290" s="227"/>
      <c r="AT290" s="228" t="s">
        <v>151</v>
      </c>
      <c r="AU290" s="228" t="s">
        <v>85</v>
      </c>
      <c r="AV290" s="12" t="s">
        <v>79</v>
      </c>
      <c r="AW290" s="12" t="s">
        <v>35</v>
      </c>
      <c r="AX290" s="12" t="s">
        <v>72</v>
      </c>
      <c r="AY290" s="228" t="s">
        <v>142</v>
      </c>
    </row>
    <row r="291" spans="2:65" s="13" customFormat="1" ht="13.5">
      <c r="B291" s="229"/>
      <c r="C291" s="230"/>
      <c r="D291" s="219" t="s">
        <v>151</v>
      </c>
      <c r="E291" s="241" t="s">
        <v>21</v>
      </c>
      <c r="F291" s="242" t="s">
        <v>373</v>
      </c>
      <c r="G291" s="230"/>
      <c r="H291" s="243">
        <v>24</v>
      </c>
      <c r="I291" s="235"/>
      <c r="J291" s="230"/>
      <c r="K291" s="230"/>
      <c r="L291" s="236"/>
      <c r="M291" s="237"/>
      <c r="N291" s="238"/>
      <c r="O291" s="238"/>
      <c r="P291" s="238"/>
      <c r="Q291" s="238"/>
      <c r="R291" s="238"/>
      <c r="S291" s="238"/>
      <c r="T291" s="239"/>
      <c r="AT291" s="240" t="s">
        <v>151</v>
      </c>
      <c r="AU291" s="240" t="s">
        <v>85</v>
      </c>
      <c r="AV291" s="13" t="s">
        <v>85</v>
      </c>
      <c r="AW291" s="13" t="s">
        <v>35</v>
      </c>
      <c r="AX291" s="13" t="s">
        <v>72</v>
      </c>
      <c r="AY291" s="240" t="s">
        <v>142</v>
      </c>
    </row>
    <row r="292" spans="2:65" s="13" customFormat="1" ht="13.5">
      <c r="B292" s="229"/>
      <c r="C292" s="230"/>
      <c r="D292" s="219" t="s">
        <v>151</v>
      </c>
      <c r="E292" s="241" t="s">
        <v>21</v>
      </c>
      <c r="F292" s="242" t="s">
        <v>374</v>
      </c>
      <c r="G292" s="230"/>
      <c r="H292" s="243">
        <v>17.2</v>
      </c>
      <c r="I292" s="235"/>
      <c r="J292" s="230"/>
      <c r="K292" s="230"/>
      <c r="L292" s="236"/>
      <c r="M292" s="237"/>
      <c r="N292" s="238"/>
      <c r="O292" s="238"/>
      <c r="P292" s="238"/>
      <c r="Q292" s="238"/>
      <c r="R292" s="238"/>
      <c r="S292" s="238"/>
      <c r="T292" s="239"/>
      <c r="AT292" s="240" t="s">
        <v>151</v>
      </c>
      <c r="AU292" s="240" t="s">
        <v>85</v>
      </c>
      <c r="AV292" s="13" t="s">
        <v>85</v>
      </c>
      <c r="AW292" s="13" t="s">
        <v>35</v>
      </c>
      <c r="AX292" s="13" t="s">
        <v>72</v>
      </c>
      <c r="AY292" s="240" t="s">
        <v>142</v>
      </c>
    </row>
    <row r="293" spans="2:65" s="13" customFormat="1" ht="13.5">
      <c r="B293" s="229"/>
      <c r="C293" s="230"/>
      <c r="D293" s="219" t="s">
        <v>151</v>
      </c>
      <c r="E293" s="241" t="s">
        <v>21</v>
      </c>
      <c r="F293" s="242" t="s">
        <v>375</v>
      </c>
      <c r="G293" s="230"/>
      <c r="H293" s="243">
        <v>6</v>
      </c>
      <c r="I293" s="235"/>
      <c r="J293" s="230"/>
      <c r="K293" s="230"/>
      <c r="L293" s="236"/>
      <c r="M293" s="237"/>
      <c r="N293" s="238"/>
      <c r="O293" s="238"/>
      <c r="P293" s="238"/>
      <c r="Q293" s="238"/>
      <c r="R293" s="238"/>
      <c r="S293" s="238"/>
      <c r="T293" s="239"/>
      <c r="AT293" s="240" t="s">
        <v>151</v>
      </c>
      <c r="AU293" s="240" t="s">
        <v>85</v>
      </c>
      <c r="AV293" s="13" t="s">
        <v>85</v>
      </c>
      <c r="AW293" s="13" t="s">
        <v>35</v>
      </c>
      <c r="AX293" s="13" t="s">
        <v>72</v>
      </c>
      <c r="AY293" s="240" t="s">
        <v>142</v>
      </c>
    </row>
    <row r="294" spans="2:65" s="13" customFormat="1" ht="13.5">
      <c r="B294" s="229"/>
      <c r="C294" s="230"/>
      <c r="D294" s="219" t="s">
        <v>151</v>
      </c>
      <c r="E294" s="241" t="s">
        <v>21</v>
      </c>
      <c r="F294" s="242" t="s">
        <v>376</v>
      </c>
      <c r="G294" s="230"/>
      <c r="H294" s="243">
        <v>24</v>
      </c>
      <c r="I294" s="235"/>
      <c r="J294" s="230"/>
      <c r="K294" s="230"/>
      <c r="L294" s="236"/>
      <c r="M294" s="237"/>
      <c r="N294" s="238"/>
      <c r="O294" s="238"/>
      <c r="P294" s="238"/>
      <c r="Q294" s="238"/>
      <c r="R294" s="238"/>
      <c r="S294" s="238"/>
      <c r="T294" s="239"/>
      <c r="AT294" s="240" t="s">
        <v>151</v>
      </c>
      <c r="AU294" s="240" t="s">
        <v>85</v>
      </c>
      <c r="AV294" s="13" t="s">
        <v>85</v>
      </c>
      <c r="AW294" s="13" t="s">
        <v>35</v>
      </c>
      <c r="AX294" s="13" t="s">
        <v>72</v>
      </c>
      <c r="AY294" s="240" t="s">
        <v>142</v>
      </c>
    </row>
    <row r="295" spans="2:65" s="14" customFormat="1" ht="13.5">
      <c r="B295" s="244"/>
      <c r="C295" s="245"/>
      <c r="D295" s="231" t="s">
        <v>151</v>
      </c>
      <c r="E295" s="246" t="s">
        <v>21</v>
      </c>
      <c r="F295" s="247" t="s">
        <v>186</v>
      </c>
      <c r="G295" s="245"/>
      <c r="H295" s="248">
        <v>71.2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AT295" s="254" t="s">
        <v>151</v>
      </c>
      <c r="AU295" s="254" t="s">
        <v>85</v>
      </c>
      <c r="AV295" s="14" t="s">
        <v>149</v>
      </c>
      <c r="AW295" s="14" t="s">
        <v>35</v>
      </c>
      <c r="AX295" s="14" t="s">
        <v>79</v>
      </c>
      <c r="AY295" s="254" t="s">
        <v>142</v>
      </c>
    </row>
    <row r="296" spans="2:65" s="1" customFormat="1" ht="22.5" customHeight="1">
      <c r="B296" s="42"/>
      <c r="C296" s="255" t="s">
        <v>377</v>
      </c>
      <c r="D296" s="255" t="s">
        <v>188</v>
      </c>
      <c r="E296" s="256" t="s">
        <v>378</v>
      </c>
      <c r="F296" s="257" t="s">
        <v>379</v>
      </c>
      <c r="G296" s="258" t="s">
        <v>156</v>
      </c>
      <c r="H296" s="259">
        <v>7.2619999999999996</v>
      </c>
      <c r="I296" s="260"/>
      <c r="J296" s="261">
        <f>ROUND(I296*H296,2)</f>
        <v>0</v>
      </c>
      <c r="K296" s="257" t="s">
        <v>148</v>
      </c>
      <c r="L296" s="262"/>
      <c r="M296" s="263" t="s">
        <v>21</v>
      </c>
      <c r="N296" s="264" t="s">
        <v>44</v>
      </c>
      <c r="O296" s="43"/>
      <c r="P296" s="214">
        <f>O296*H296</f>
        <v>0</v>
      </c>
      <c r="Q296" s="214">
        <v>1.0499999999999999E-3</v>
      </c>
      <c r="R296" s="214">
        <f>Q296*H296</f>
        <v>7.6250999999999992E-3</v>
      </c>
      <c r="S296" s="214">
        <v>0</v>
      </c>
      <c r="T296" s="215">
        <f>S296*H296</f>
        <v>0</v>
      </c>
      <c r="AR296" s="25" t="s">
        <v>187</v>
      </c>
      <c r="AT296" s="25" t="s">
        <v>188</v>
      </c>
      <c r="AU296" s="25" t="s">
        <v>85</v>
      </c>
      <c r="AY296" s="25" t="s">
        <v>142</v>
      </c>
      <c r="BE296" s="216">
        <f>IF(N296="základní",J296,0)</f>
        <v>0</v>
      </c>
      <c r="BF296" s="216">
        <f>IF(N296="snížená",J296,0)</f>
        <v>0</v>
      </c>
      <c r="BG296" s="216">
        <f>IF(N296="zákl. přenesená",J296,0)</f>
        <v>0</v>
      </c>
      <c r="BH296" s="216">
        <f>IF(N296="sníž. přenesená",J296,0)</f>
        <v>0</v>
      </c>
      <c r="BI296" s="216">
        <f>IF(N296="nulová",J296,0)</f>
        <v>0</v>
      </c>
      <c r="BJ296" s="25" t="s">
        <v>85</v>
      </c>
      <c r="BK296" s="216">
        <f>ROUND(I296*H296,2)</f>
        <v>0</v>
      </c>
      <c r="BL296" s="25" t="s">
        <v>149</v>
      </c>
      <c r="BM296" s="25" t="s">
        <v>380</v>
      </c>
    </row>
    <row r="297" spans="2:65" s="12" customFormat="1" ht="13.5">
      <c r="B297" s="217"/>
      <c r="C297" s="218"/>
      <c r="D297" s="219" t="s">
        <v>151</v>
      </c>
      <c r="E297" s="220" t="s">
        <v>21</v>
      </c>
      <c r="F297" s="221" t="s">
        <v>381</v>
      </c>
      <c r="G297" s="218"/>
      <c r="H297" s="222" t="s">
        <v>21</v>
      </c>
      <c r="I297" s="223"/>
      <c r="J297" s="218"/>
      <c r="K297" s="218"/>
      <c r="L297" s="224"/>
      <c r="M297" s="225"/>
      <c r="N297" s="226"/>
      <c r="O297" s="226"/>
      <c r="P297" s="226"/>
      <c r="Q297" s="226"/>
      <c r="R297" s="226"/>
      <c r="S297" s="226"/>
      <c r="T297" s="227"/>
      <c r="AT297" s="228" t="s">
        <v>151</v>
      </c>
      <c r="AU297" s="228" t="s">
        <v>85</v>
      </c>
      <c r="AV297" s="12" t="s">
        <v>79</v>
      </c>
      <c r="AW297" s="12" t="s">
        <v>35</v>
      </c>
      <c r="AX297" s="12" t="s">
        <v>72</v>
      </c>
      <c r="AY297" s="228" t="s">
        <v>142</v>
      </c>
    </row>
    <row r="298" spans="2:65" s="12" customFormat="1" ht="13.5">
      <c r="B298" s="217"/>
      <c r="C298" s="218"/>
      <c r="D298" s="219" t="s">
        <v>151</v>
      </c>
      <c r="E298" s="220" t="s">
        <v>21</v>
      </c>
      <c r="F298" s="221" t="s">
        <v>382</v>
      </c>
      <c r="G298" s="218"/>
      <c r="H298" s="222" t="s">
        <v>21</v>
      </c>
      <c r="I298" s="223"/>
      <c r="J298" s="218"/>
      <c r="K298" s="218"/>
      <c r="L298" s="224"/>
      <c r="M298" s="225"/>
      <c r="N298" s="226"/>
      <c r="O298" s="226"/>
      <c r="P298" s="226"/>
      <c r="Q298" s="226"/>
      <c r="R298" s="226"/>
      <c r="S298" s="226"/>
      <c r="T298" s="227"/>
      <c r="AT298" s="228" t="s">
        <v>151</v>
      </c>
      <c r="AU298" s="228" t="s">
        <v>85</v>
      </c>
      <c r="AV298" s="12" t="s">
        <v>79</v>
      </c>
      <c r="AW298" s="12" t="s">
        <v>35</v>
      </c>
      <c r="AX298" s="12" t="s">
        <v>72</v>
      </c>
      <c r="AY298" s="228" t="s">
        <v>142</v>
      </c>
    </row>
    <row r="299" spans="2:65" s="13" customFormat="1" ht="13.5">
      <c r="B299" s="229"/>
      <c r="C299" s="230"/>
      <c r="D299" s="219" t="s">
        <v>151</v>
      </c>
      <c r="E299" s="241" t="s">
        <v>21</v>
      </c>
      <c r="F299" s="242" t="s">
        <v>383</v>
      </c>
      <c r="G299" s="230"/>
      <c r="H299" s="243">
        <v>2.4</v>
      </c>
      <c r="I299" s="235"/>
      <c r="J299" s="230"/>
      <c r="K299" s="230"/>
      <c r="L299" s="236"/>
      <c r="M299" s="237"/>
      <c r="N299" s="238"/>
      <c r="O299" s="238"/>
      <c r="P299" s="238"/>
      <c r="Q299" s="238"/>
      <c r="R299" s="238"/>
      <c r="S299" s="238"/>
      <c r="T299" s="239"/>
      <c r="AT299" s="240" t="s">
        <v>151</v>
      </c>
      <c r="AU299" s="240" t="s">
        <v>85</v>
      </c>
      <c r="AV299" s="13" t="s">
        <v>85</v>
      </c>
      <c r="AW299" s="13" t="s">
        <v>35</v>
      </c>
      <c r="AX299" s="13" t="s">
        <v>72</v>
      </c>
      <c r="AY299" s="240" t="s">
        <v>142</v>
      </c>
    </row>
    <row r="300" spans="2:65" s="13" customFormat="1" ht="13.5">
      <c r="B300" s="229"/>
      <c r="C300" s="230"/>
      <c r="D300" s="219" t="s">
        <v>151</v>
      </c>
      <c r="E300" s="241" t="s">
        <v>21</v>
      </c>
      <c r="F300" s="242" t="s">
        <v>384</v>
      </c>
      <c r="G300" s="230"/>
      <c r="H300" s="243">
        <v>1.72</v>
      </c>
      <c r="I300" s="235"/>
      <c r="J300" s="230"/>
      <c r="K300" s="230"/>
      <c r="L300" s="236"/>
      <c r="M300" s="237"/>
      <c r="N300" s="238"/>
      <c r="O300" s="238"/>
      <c r="P300" s="238"/>
      <c r="Q300" s="238"/>
      <c r="R300" s="238"/>
      <c r="S300" s="238"/>
      <c r="T300" s="239"/>
      <c r="AT300" s="240" t="s">
        <v>151</v>
      </c>
      <c r="AU300" s="240" t="s">
        <v>85</v>
      </c>
      <c r="AV300" s="13" t="s">
        <v>85</v>
      </c>
      <c r="AW300" s="13" t="s">
        <v>35</v>
      </c>
      <c r="AX300" s="13" t="s">
        <v>72</v>
      </c>
      <c r="AY300" s="240" t="s">
        <v>142</v>
      </c>
    </row>
    <row r="301" spans="2:65" s="13" customFormat="1" ht="13.5">
      <c r="B301" s="229"/>
      <c r="C301" s="230"/>
      <c r="D301" s="219" t="s">
        <v>151</v>
      </c>
      <c r="E301" s="241" t="s">
        <v>21</v>
      </c>
      <c r="F301" s="242" t="s">
        <v>385</v>
      </c>
      <c r="G301" s="230"/>
      <c r="H301" s="243">
        <v>0.6</v>
      </c>
      <c r="I301" s="235"/>
      <c r="J301" s="230"/>
      <c r="K301" s="230"/>
      <c r="L301" s="236"/>
      <c r="M301" s="237"/>
      <c r="N301" s="238"/>
      <c r="O301" s="238"/>
      <c r="P301" s="238"/>
      <c r="Q301" s="238"/>
      <c r="R301" s="238"/>
      <c r="S301" s="238"/>
      <c r="T301" s="239"/>
      <c r="AT301" s="240" t="s">
        <v>151</v>
      </c>
      <c r="AU301" s="240" t="s">
        <v>85</v>
      </c>
      <c r="AV301" s="13" t="s">
        <v>85</v>
      </c>
      <c r="AW301" s="13" t="s">
        <v>35</v>
      </c>
      <c r="AX301" s="13" t="s">
        <v>72</v>
      </c>
      <c r="AY301" s="240" t="s">
        <v>142</v>
      </c>
    </row>
    <row r="302" spans="2:65" s="13" customFormat="1" ht="13.5">
      <c r="B302" s="229"/>
      <c r="C302" s="230"/>
      <c r="D302" s="219" t="s">
        <v>151</v>
      </c>
      <c r="E302" s="241" t="s">
        <v>21</v>
      </c>
      <c r="F302" s="242" t="s">
        <v>386</v>
      </c>
      <c r="G302" s="230"/>
      <c r="H302" s="243">
        <v>2.4</v>
      </c>
      <c r="I302" s="235"/>
      <c r="J302" s="230"/>
      <c r="K302" s="230"/>
      <c r="L302" s="236"/>
      <c r="M302" s="237"/>
      <c r="N302" s="238"/>
      <c r="O302" s="238"/>
      <c r="P302" s="238"/>
      <c r="Q302" s="238"/>
      <c r="R302" s="238"/>
      <c r="S302" s="238"/>
      <c r="T302" s="239"/>
      <c r="AT302" s="240" t="s">
        <v>151</v>
      </c>
      <c r="AU302" s="240" t="s">
        <v>85</v>
      </c>
      <c r="AV302" s="13" t="s">
        <v>85</v>
      </c>
      <c r="AW302" s="13" t="s">
        <v>35</v>
      </c>
      <c r="AX302" s="13" t="s">
        <v>72</v>
      </c>
      <c r="AY302" s="240" t="s">
        <v>142</v>
      </c>
    </row>
    <row r="303" spans="2:65" s="14" customFormat="1" ht="13.5">
      <c r="B303" s="244"/>
      <c r="C303" s="245"/>
      <c r="D303" s="219" t="s">
        <v>151</v>
      </c>
      <c r="E303" s="267" t="s">
        <v>21</v>
      </c>
      <c r="F303" s="268" t="s">
        <v>186</v>
      </c>
      <c r="G303" s="245"/>
      <c r="H303" s="269">
        <v>7.12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AT303" s="254" t="s">
        <v>151</v>
      </c>
      <c r="AU303" s="254" t="s">
        <v>85</v>
      </c>
      <c r="AV303" s="14" t="s">
        <v>149</v>
      </c>
      <c r="AW303" s="14" t="s">
        <v>35</v>
      </c>
      <c r="AX303" s="14" t="s">
        <v>79</v>
      </c>
      <c r="AY303" s="254" t="s">
        <v>142</v>
      </c>
    </row>
    <row r="304" spans="2:65" s="13" customFormat="1" ht="13.5">
      <c r="B304" s="229"/>
      <c r="C304" s="230"/>
      <c r="D304" s="231" t="s">
        <v>151</v>
      </c>
      <c r="E304" s="230"/>
      <c r="F304" s="233" t="s">
        <v>387</v>
      </c>
      <c r="G304" s="230"/>
      <c r="H304" s="234">
        <v>7.2619999999999996</v>
      </c>
      <c r="I304" s="235"/>
      <c r="J304" s="230"/>
      <c r="K304" s="230"/>
      <c r="L304" s="236"/>
      <c r="M304" s="237"/>
      <c r="N304" s="238"/>
      <c r="O304" s="238"/>
      <c r="P304" s="238"/>
      <c r="Q304" s="238"/>
      <c r="R304" s="238"/>
      <c r="S304" s="238"/>
      <c r="T304" s="239"/>
      <c r="AT304" s="240" t="s">
        <v>151</v>
      </c>
      <c r="AU304" s="240" t="s">
        <v>85</v>
      </c>
      <c r="AV304" s="13" t="s">
        <v>85</v>
      </c>
      <c r="AW304" s="13" t="s">
        <v>6</v>
      </c>
      <c r="AX304" s="13" t="s">
        <v>79</v>
      </c>
      <c r="AY304" s="240" t="s">
        <v>142</v>
      </c>
    </row>
    <row r="305" spans="2:65" s="1" customFormat="1" ht="22.5" customHeight="1">
      <c r="B305" s="42"/>
      <c r="C305" s="205" t="s">
        <v>388</v>
      </c>
      <c r="D305" s="205" t="s">
        <v>144</v>
      </c>
      <c r="E305" s="206" t="s">
        <v>389</v>
      </c>
      <c r="F305" s="207" t="s">
        <v>390</v>
      </c>
      <c r="G305" s="208" t="s">
        <v>202</v>
      </c>
      <c r="H305" s="209">
        <v>108.6</v>
      </c>
      <c r="I305" s="210"/>
      <c r="J305" s="211">
        <f>ROUND(I305*H305,2)</f>
        <v>0</v>
      </c>
      <c r="K305" s="207" t="s">
        <v>148</v>
      </c>
      <c r="L305" s="62"/>
      <c r="M305" s="212" t="s">
        <v>21</v>
      </c>
      <c r="N305" s="213" t="s">
        <v>44</v>
      </c>
      <c r="O305" s="43"/>
      <c r="P305" s="214">
        <f>O305*H305</f>
        <v>0</v>
      </c>
      <c r="Q305" s="214">
        <v>6.0000000000000002E-5</v>
      </c>
      <c r="R305" s="214">
        <f>Q305*H305</f>
        <v>6.5160000000000001E-3</v>
      </c>
      <c r="S305" s="214">
        <v>0</v>
      </c>
      <c r="T305" s="215">
        <f>S305*H305</f>
        <v>0</v>
      </c>
      <c r="AR305" s="25" t="s">
        <v>149</v>
      </c>
      <c r="AT305" s="25" t="s">
        <v>144</v>
      </c>
      <c r="AU305" s="25" t="s">
        <v>85</v>
      </c>
      <c r="AY305" s="25" t="s">
        <v>142</v>
      </c>
      <c r="BE305" s="216">
        <f>IF(N305="základní",J305,0)</f>
        <v>0</v>
      </c>
      <c r="BF305" s="216">
        <f>IF(N305="snížená",J305,0)</f>
        <v>0</v>
      </c>
      <c r="BG305" s="216">
        <f>IF(N305="zákl. přenesená",J305,0)</f>
        <v>0</v>
      </c>
      <c r="BH305" s="216">
        <f>IF(N305="sníž. přenesená",J305,0)</f>
        <v>0</v>
      </c>
      <c r="BI305" s="216">
        <f>IF(N305="nulová",J305,0)</f>
        <v>0</v>
      </c>
      <c r="BJ305" s="25" t="s">
        <v>85</v>
      </c>
      <c r="BK305" s="216">
        <f>ROUND(I305*H305,2)</f>
        <v>0</v>
      </c>
      <c r="BL305" s="25" t="s">
        <v>149</v>
      </c>
      <c r="BM305" s="25" t="s">
        <v>391</v>
      </c>
    </row>
    <row r="306" spans="2:65" s="13" customFormat="1" ht="13.5">
      <c r="B306" s="229"/>
      <c r="C306" s="230"/>
      <c r="D306" s="231" t="s">
        <v>151</v>
      </c>
      <c r="E306" s="232" t="s">
        <v>21</v>
      </c>
      <c r="F306" s="233" t="s">
        <v>392</v>
      </c>
      <c r="G306" s="230"/>
      <c r="H306" s="234">
        <v>108.6</v>
      </c>
      <c r="I306" s="235"/>
      <c r="J306" s="230"/>
      <c r="K306" s="230"/>
      <c r="L306" s="236"/>
      <c r="M306" s="237"/>
      <c r="N306" s="238"/>
      <c r="O306" s="238"/>
      <c r="P306" s="238"/>
      <c r="Q306" s="238"/>
      <c r="R306" s="238"/>
      <c r="S306" s="238"/>
      <c r="T306" s="239"/>
      <c r="AT306" s="240" t="s">
        <v>151</v>
      </c>
      <c r="AU306" s="240" t="s">
        <v>85</v>
      </c>
      <c r="AV306" s="13" t="s">
        <v>85</v>
      </c>
      <c r="AW306" s="13" t="s">
        <v>35</v>
      </c>
      <c r="AX306" s="13" t="s">
        <v>79</v>
      </c>
      <c r="AY306" s="240" t="s">
        <v>142</v>
      </c>
    </row>
    <row r="307" spans="2:65" s="1" customFormat="1" ht="22.5" customHeight="1">
      <c r="B307" s="42"/>
      <c r="C307" s="255" t="s">
        <v>393</v>
      </c>
      <c r="D307" s="255" t="s">
        <v>188</v>
      </c>
      <c r="E307" s="256" t="s">
        <v>394</v>
      </c>
      <c r="F307" s="257" t="s">
        <v>395</v>
      </c>
      <c r="G307" s="258" t="s">
        <v>202</v>
      </c>
      <c r="H307" s="259">
        <v>114.03</v>
      </c>
      <c r="I307" s="260"/>
      <c r="J307" s="261">
        <f>ROUND(I307*H307,2)</f>
        <v>0</v>
      </c>
      <c r="K307" s="257" t="s">
        <v>148</v>
      </c>
      <c r="L307" s="262"/>
      <c r="M307" s="263" t="s">
        <v>21</v>
      </c>
      <c r="N307" s="264" t="s">
        <v>44</v>
      </c>
      <c r="O307" s="43"/>
      <c r="P307" s="214">
        <f>O307*H307</f>
        <v>0</v>
      </c>
      <c r="Q307" s="214">
        <v>4.6000000000000001E-4</v>
      </c>
      <c r="R307" s="214">
        <f>Q307*H307</f>
        <v>5.2453800000000002E-2</v>
      </c>
      <c r="S307" s="214">
        <v>0</v>
      </c>
      <c r="T307" s="215">
        <f>S307*H307</f>
        <v>0</v>
      </c>
      <c r="AR307" s="25" t="s">
        <v>187</v>
      </c>
      <c r="AT307" s="25" t="s">
        <v>188</v>
      </c>
      <c r="AU307" s="25" t="s">
        <v>85</v>
      </c>
      <c r="AY307" s="25" t="s">
        <v>142</v>
      </c>
      <c r="BE307" s="216">
        <f>IF(N307="základní",J307,0)</f>
        <v>0</v>
      </c>
      <c r="BF307" s="216">
        <f>IF(N307="snížená",J307,0)</f>
        <v>0</v>
      </c>
      <c r="BG307" s="216">
        <f>IF(N307="zákl. přenesená",J307,0)</f>
        <v>0</v>
      </c>
      <c r="BH307" s="216">
        <f>IF(N307="sníž. přenesená",J307,0)</f>
        <v>0</v>
      </c>
      <c r="BI307" s="216">
        <f>IF(N307="nulová",J307,0)</f>
        <v>0</v>
      </c>
      <c r="BJ307" s="25" t="s">
        <v>85</v>
      </c>
      <c r="BK307" s="216">
        <f>ROUND(I307*H307,2)</f>
        <v>0</v>
      </c>
      <c r="BL307" s="25" t="s">
        <v>149</v>
      </c>
      <c r="BM307" s="25" t="s">
        <v>396</v>
      </c>
    </row>
    <row r="308" spans="2:65" s="12" customFormat="1" ht="13.5">
      <c r="B308" s="217"/>
      <c r="C308" s="218"/>
      <c r="D308" s="219" t="s">
        <v>151</v>
      </c>
      <c r="E308" s="220" t="s">
        <v>21</v>
      </c>
      <c r="F308" s="221" t="s">
        <v>397</v>
      </c>
      <c r="G308" s="218"/>
      <c r="H308" s="222" t="s">
        <v>21</v>
      </c>
      <c r="I308" s="223"/>
      <c r="J308" s="218"/>
      <c r="K308" s="218"/>
      <c r="L308" s="224"/>
      <c r="M308" s="225"/>
      <c r="N308" s="226"/>
      <c r="O308" s="226"/>
      <c r="P308" s="226"/>
      <c r="Q308" s="226"/>
      <c r="R308" s="226"/>
      <c r="S308" s="226"/>
      <c r="T308" s="227"/>
      <c r="AT308" s="228" t="s">
        <v>151</v>
      </c>
      <c r="AU308" s="228" t="s">
        <v>85</v>
      </c>
      <c r="AV308" s="12" t="s">
        <v>79</v>
      </c>
      <c r="AW308" s="12" t="s">
        <v>35</v>
      </c>
      <c r="AX308" s="12" t="s">
        <v>72</v>
      </c>
      <c r="AY308" s="228" t="s">
        <v>142</v>
      </c>
    </row>
    <row r="309" spans="2:65" s="13" customFormat="1" ht="13.5">
      <c r="B309" s="229"/>
      <c r="C309" s="230"/>
      <c r="D309" s="219" t="s">
        <v>151</v>
      </c>
      <c r="E309" s="241" t="s">
        <v>21</v>
      </c>
      <c r="F309" s="242" t="s">
        <v>392</v>
      </c>
      <c r="G309" s="230"/>
      <c r="H309" s="243">
        <v>108.6</v>
      </c>
      <c r="I309" s="235"/>
      <c r="J309" s="230"/>
      <c r="K309" s="230"/>
      <c r="L309" s="236"/>
      <c r="M309" s="237"/>
      <c r="N309" s="238"/>
      <c r="O309" s="238"/>
      <c r="P309" s="238"/>
      <c r="Q309" s="238"/>
      <c r="R309" s="238"/>
      <c r="S309" s="238"/>
      <c r="T309" s="239"/>
      <c r="AT309" s="240" t="s">
        <v>151</v>
      </c>
      <c r="AU309" s="240" t="s">
        <v>85</v>
      </c>
      <c r="AV309" s="13" t="s">
        <v>85</v>
      </c>
      <c r="AW309" s="13" t="s">
        <v>35</v>
      </c>
      <c r="AX309" s="13" t="s">
        <v>72</v>
      </c>
      <c r="AY309" s="240" t="s">
        <v>142</v>
      </c>
    </row>
    <row r="310" spans="2:65" s="13" customFormat="1" ht="13.5">
      <c r="B310" s="229"/>
      <c r="C310" s="230"/>
      <c r="D310" s="231" t="s">
        <v>151</v>
      </c>
      <c r="E310" s="232" t="s">
        <v>21</v>
      </c>
      <c r="F310" s="233" t="s">
        <v>398</v>
      </c>
      <c r="G310" s="230"/>
      <c r="H310" s="234">
        <v>114.03</v>
      </c>
      <c r="I310" s="235"/>
      <c r="J310" s="230"/>
      <c r="K310" s="230"/>
      <c r="L310" s="236"/>
      <c r="M310" s="237"/>
      <c r="N310" s="238"/>
      <c r="O310" s="238"/>
      <c r="P310" s="238"/>
      <c r="Q310" s="238"/>
      <c r="R310" s="238"/>
      <c r="S310" s="238"/>
      <c r="T310" s="239"/>
      <c r="AT310" s="240" t="s">
        <v>151</v>
      </c>
      <c r="AU310" s="240" t="s">
        <v>85</v>
      </c>
      <c r="AV310" s="13" t="s">
        <v>85</v>
      </c>
      <c r="AW310" s="13" t="s">
        <v>35</v>
      </c>
      <c r="AX310" s="13" t="s">
        <v>79</v>
      </c>
      <c r="AY310" s="240" t="s">
        <v>142</v>
      </c>
    </row>
    <row r="311" spans="2:65" s="1" customFormat="1" ht="31.5" customHeight="1">
      <c r="B311" s="42"/>
      <c r="C311" s="205" t="s">
        <v>399</v>
      </c>
      <c r="D311" s="205" t="s">
        <v>144</v>
      </c>
      <c r="E311" s="206" t="s">
        <v>400</v>
      </c>
      <c r="F311" s="207" t="s">
        <v>401</v>
      </c>
      <c r="G311" s="208" t="s">
        <v>202</v>
      </c>
      <c r="H311" s="209">
        <v>1305.5999999999999</v>
      </c>
      <c r="I311" s="210"/>
      <c r="J311" s="211">
        <f>ROUND(I311*H311,2)</f>
        <v>0</v>
      </c>
      <c r="K311" s="207" t="s">
        <v>148</v>
      </c>
      <c r="L311" s="62"/>
      <c r="M311" s="212" t="s">
        <v>21</v>
      </c>
      <c r="N311" s="213" t="s">
        <v>44</v>
      </c>
      <c r="O311" s="43"/>
      <c r="P311" s="214">
        <f>O311*H311</f>
        <v>0</v>
      </c>
      <c r="Q311" s="214">
        <v>0</v>
      </c>
      <c r="R311" s="214">
        <f>Q311*H311</f>
        <v>0</v>
      </c>
      <c r="S311" s="214">
        <v>0</v>
      </c>
      <c r="T311" s="215">
        <f>S311*H311</f>
        <v>0</v>
      </c>
      <c r="AR311" s="25" t="s">
        <v>149</v>
      </c>
      <c r="AT311" s="25" t="s">
        <v>144</v>
      </c>
      <c r="AU311" s="25" t="s">
        <v>85</v>
      </c>
      <c r="AY311" s="25" t="s">
        <v>142</v>
      </c>
      <c r="BE311" s="216">
        <f>IF(N311="základní",J311,0)</f>
        <v>0</v>
      </c>
      <c r="BF311" s="216">
        <f>IF(N311="snížená",J311,0)</f>
        <v>0</v>
      </c>
      <c r="BG311" s="216">
        <f>IF(N311="zákl. přenesená",J311,0)</f>
        <v>0</v>
      </c>
      <c r="BH311" s="216">
        <f>IF(N311="sníž. přenesená",J311,0)</f>
        <v>0</v>
      </c>
      <c r="BI311" s="216">
        <f>IF(N311="nulová",J311,0)</f>
        <v>0</v>
      </c>
      <c r="BJ311" s="25" t="s">
        <v>85</v>
      </c>
      <c r="BK311" s="216">
        <f>ROUND(I311*H311,2)</f>
        <v>0</v>
      </c>
      <c r="BL311" s="25" t="s">
        <v>149</v>
      </c>
      <c r="BM311" s="25" t="s">
        <v>402</v>
      </c>
    </row>
    <row r="312" spans="2:65" s="13" customFormat="1" ht="13.5">
      <c r="B312" s="229"/>
      <c r="C312" s="230"/>
      <c r="D312" s="231" t="s">
        <v>151</v>
      </c>
      <c r="E312" s="232" t="s">
        <v>21</v>
      </c>
      <c r="F312" s="233" t="s">
        <v>403</v>
      </c>
      <c r="G312" s="230"/>
      <c r="H312" s="234">
        <v>1305.5999999999999</v>
      </c>
      <c r="I312" s="235"/>
      <c r="J312" s="230"/>
      <c r="K312" s="230"/>
      <c r="L312" s="236"/>
      <c r="M312" s="237"/>
      <c r="N312" s="238"/>
      <c r="O312" s="238"/>
      <c r="P312" s="238"/>
      <c r="Q312" s="238"/>
      <c r="R312" s="238"/>
      <c r="S312" s="238"/>
      <c r="T312" s="239"/>
      <c r="AT312" s="240" t="s">
        <v>151</v>
      </c>
      <c r="AU312" s="240" t="s">
        <v>85</v>
      </c>
      <c r="AV312" s="13" t="s">
        <v>85</v>
      </c>
      <c r="AW312" s="13" t="s">
        <v>35</v>
      </c>
      <c r="AX312" s="13" t="s">
        <v>79</v>
      </c>
      <c r="AY312" s="240" t="s">
        <v>142</v>
      </c>
    </row>
    <row r="313" spans="2:65" s="1" customFormat="1" ht="22.5" customHeight="1">
      <c r="B313" s="42"/>
      <c r="C313" s="255" t="s">
        <v>404</v>
      </c>
      <c r="D313" s="255" t="s">
        <v>188</v>
      </c>
      <c r="E313" s="256" t="s">
        <v>405</v>
      </c>
      <c r="F313" s="257" t="s">
        <v>406</v>
      </c>
      <c r="G313" s="258" t="s">
        <v>202</v>
      </c>
      <c r="H313" s="259">
        <v>1370.88</v>
      </c>
      <c r="I313" s="260"/>
      <c r="J313" s="261">
        <f>ROUND(I313*H313,2)</f>
        <v>0</v>
      </c>
      <c r="K313" s="257" t="s">
        <v>148</v>
      </c>
      <c r="L313" s="262"/>
      <c r="M313" s="263" t="s">
        <v>21</v>
      </c>
      <c r="N313" s="264" t="s">
        <v>44</v>
      </c>
      <c r="O313" s="43"/>
      <c r="P313" s="214">
        <f>O313*H313</f>
        <v>0</v>
      </c>
      <c r="Q313" s="214">
        <v>4.0000000000000003E-5</v>
      </c>
      <c r="R313" s="214">
        <f>Q313*H313</f>
        <v>5.4835200000000008E-2</v>
      </c>
      <c r="S313" s="214">
        <v>0</v>
      </c>
      <c r="T313" s="215">
        <f>S313*H313</f>
        <v>0</v>
      </c>
      <c r="AR313" s="25" t="s">
        <v>187</v>
      </c>
      <c r="AT313" s="25" t="s">
        <v>188</v>
      </c>
      <c r="AU313" s="25" t="s">
        <v>85</v>
      </c>
      <c r="AY313" s="25" t="s">
        <v>142</v>
      </c>
      <c r="BE313" s="216">
        <f>IF(N313="základní",J313,0)</f>
        <v>0</v>
      </c>
      <c r="BF313" s="216">
        <f>IF(N313="snížená",J313,0)</f>
        <v>0</v>
      </c>
      <c r="BG313" s="216">
        <f>IF(N313="zákl. přenesená",J313,0)</f>
        <v>0</v>
      </c>
      <c r="BH313" s="216">
        <f>IF(N313="sníž. přenesená",J313,0)</f>
        <v>0</v>
      </c>
      <c r="BI313" s="216">
        <f>IF(N313="nulová",J313,0)</f>
        <v>0</v>
      </c>
      <c r="BJ313" s="25" t="s">
        <v>85</v>
      </c>
      <c r="BK313" s="216">
        <f>ROUND(I313*H313,2)</f>
        <v>0</v>
      </c>
      <c r="BL313" s="25" t="s">
        <v>149</v>
      </c>
      <c r="BM313" s="25" t="s">
        <v>407</v>
      </c>
    </row>
    <row r="314" spans="2:65" s="12" customFormat="1" ht="13.5">
      <c r="B314" s="217"/>
      <c r="C314" s="218"/>
      <c r="D314" s="219" t="s">
        <v>151</v>
      </c>
      <c r="E314" s="220" t="s">
        <v>21</v>
      </c>
      <c r="F314" s="221" t="s">
        <v>397</v>
      </c>
      <c r="G314" s="218"/>
      <c r="H314" s="222" t="s">
        <v>21</v>
      </c>
      <c r="I314" s="223"/>
      <c r="J314" s="218"/>
      <c r="K314" s="218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151</v>
      </c>
      <c r="AU314" s="228" t="s">
        <v>85</v>
      </c>
      <c r="AV314" s="12" t="s">
        <v>79</v>
      </c>
      <c r="AW314" s="12" t="s">
        <v>35</v>
      </c>
      <c r="AX314" s="12" t="s">
        <v>72</v>
      </c>
      <c r="AY314" s="228" t="s">
        <v>142</v>
      </c>
    </row>
    <row r="315" spans="2:65" s="13" customFormat="1" ht="13.5">
      <c r="B315" s="229"/>
      <c r="C315" s="230"/>
      <c r="D315" s="219" t="s">
        <v>151</v>
      </c>
      <c r="E315" s="241" t="s">
        <v>21</v>
      </c>
      <c r="F315" s="242" t="s">
        <v>408</v>
      </c>
      <c r="G315" s="230"/>
      <c r="H315" s="243">
        <v>1305.5999999999999</v>
      </c>
      <c r="I315" s="235"/>
      <c r="J315" s="230"/>
      <c r="K315" s="230"/>
      <c r="L315" s="236"/>
      <c r="M315" s="237"/>
      <c r="N315" s="238"/>
      <c r="O315" s="238"/>
      <c r="P315" s="238"/>
      <c r="Q315" s="238"/>
      <c r="R315" s="238"/>
      <c r="S315" s="238"/>
      <c r="T315" s="239"/>
      <c r="AT315" s="240" t="s">
        <v>151</v>
      </c>
      <c r="AU315" s="240" t="s">
        <v>85</v>
      </c>
      <c r="AV315" s="13" t="s">
        <v>85</v>
      </c>
      <c r="AW315" s="13" t="s">
        <v>35</v>
      </c>
      <c r="AX315" s="13" t="s">
        <v>72</v>
      </c>
      <c r="AY315" s="240" t="s">
        <v>142</v>
      </c>
    </row>
    <row r="316" spans="2:65" s="13" customFormat="1" ht="13.5">
      <c r="B316" s="229"/>
      <c r="C316" s="230"/>
      <c r="D316" s="231" t="s">
        <v>151</v>
      </c>
      <c r="E316" s="232" t="s">
        <v>21</v>
      </c>
      <c r="F316" s="233" t="s">
        <v>409</v>
      </c>
      <c r="G316" s="230"/>
      <c r="H316" s="234">
        <v>1370.88</v>
      </c>
      <c r="I316" s="235"/>
      <c r="J316" s="230"/>
      <c r="K316" s="230"/>
      <c r="L316" s="236"/>
      <c r="M316" s="237"/>
      <c r="N316" s="238"/>
      <c r="O316" s="238"/>
      <c r="P316" s="238"/>
      <c r="Q316" s="238"/>
      <c r="R316" s="238"/>
      <c r="S316" s="238"/>
      <c r="T316" s="239"/>
      <c r="AT316" s="240" t="s">
        <v>151</v>
      </c>
      <c r="AU316" s="240" t="s">
        <v>85</v>
      </c>
      <c r="AV316" s="13" t="s">
        <v>85</v>
      </c>
      <c r="AW316" s="13" t="s">
        <v>35</v>
      </c>
      <c r="AX316" s="13" t="s">
        <v>79</v>
      </c>
      <c r="AY316" s="240" t="s">
        <v>142</v>
      </c>
    </row>
    <row r="317" spans="2:65" s="1" customFormat="1" ht="31.5" customHeight="1">
      <c r="B317" s="42"/>
      <c r="C317" s="205" t="s">
        <v>410</v>
      </c>
      <c r="D317" s="205" t="s">
        <v>144</v>
      </c>
      <c r="E317" s="206" t="s">
        <v>411</v>
      </c>
      <c r="F317" s="207" t="s">
        <v>412</v>
      </c>
      <c r="G317" s="208" t="s">
        <v>202</v>
      </c>
      <c r="H317" s="209">
        <v>509.04</v>
      </c>
      <c r="I317" s="210"/>
      <c r="J317" s="211">
        <f>ROUND(I317*H317,2)</f>
        <v>0</v>
      </c>
      <c r="K317" s="207" t="s">
        <v>148</v>
      </c>
      <c r="L317" s="62"/>
      <c r="M317" s="212" t="s">
        <v>21</v>
      </c>
      <c r="N317" s="213" t="s">
        <v>44</v>
      </c>
      <c r="O317" s="43"/>
      <c r="P317" s="214">
        <f>O317*H317</f>
        <v>0</v>
      </c>
      <c r="Q317" s="214">
        <v>2.5000000000000001E-4</v>
      </c>
      <c r="R317" s="214">
        <f>Q317*H317</f>
        <v>0.12726000000000001</v>
      </c>
      <c r="S317" s="214">
        <v>0</v>
      </c>
      <c r="T317" s="215">
        <f>S317*H317</f>
        <v>0</v>
      </c>
      <c r="AR317" s="25" t="s">
        <v>149</v>
      </c>
      <c r="AT317" s="25" t="s">
        <v>144</v>
      </c>
      <c r="AU317" s="25" t="s">
        <v>85</v>
      </c>
      <c r="AY317" s="25" t="s">
        <v>142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25" t="s">
        <v>85</v>
      </c>
      <c r="BK317" s="216">
        <f>ROUND(I317*H317,2)</f>
        <v>0</v>
      </c>
      <c r="BL317" s="25" t="s">
        <v>149</v>
      </c>
      <c r="BM317" s="25" t="s">
        <v>413</v>
      </c>
    </row>
    <row r="318" spans="2:65" s="12" customFormat="1" ht="27">
      <c r="B318" s="217"/>
      <c r="C318" s="218"/>
      <c r="D318" s="219" t="s">
        <v>151</v>
      </c>
      <c r="E318" s="220" t="s">
        <v>21</v>
      </c>
      <c r="F318" s="221" t="s">
        <v>414</v>
      </c>
      <c r="G318" s="218"/>
      <c r="H318" s="222" t="s">
        <v>21</v>
      </c>
      <c r="I318" s="223"/>
      <c r="J318" s="218"/>
      <c r="K318" s="218"/>
      <c r="L318" s="224"/>
      <c r="M318" s="225"/>
      <c r="N318" s="226"/>
      <c r="O318" s="226"/>
      <c r="P318" s="226"/>
      <c r="Q318" s="226"/>
      <c r="R318" s="226"/>
      <c r="S318" s="226"/>
      <c r="T318" s="227"/>
      <c r="AT318" s="228" t="s">
        <v>151</v>
      </c>
      <c r="AU318" s="228" t="s">
        <v>85</v>
      </c>
      <c r="AV318" s="12" t="s">
        <v>79</v>
      </c>
      <c r="AW318" s="12" t="s">
        <v>35</v>
      </c>
      <c r="AX318" s="12" t="s">
        <v>72</v>
      </c>
      <c r="AY318" s="228" t="s">
        <v>142</v>
      </c>
    </row>
    <row r="319" spans="2:65" s="13" customFormat="1" ht="13.5">
      <c r="B319" s="229"/>
      <c r="C319" s="230"/>
      <c r="D319" s="219" t="s">
        <v>151</v>
      </c>
      <c r="E319" s="241" t="s">
        <v>21</v>
      </c>
      <c r="F319" s="242" t="s">
        <v>415</v>
      </c>
      <c r="G319" s="230"/>
      <c r="H319" s="243">
        <v>94.24</v>
      </c>
      <c r="I319" s="235"/>
      <c r="J319" s="230"/>
      <c r="K319" s="230"/>
      <c r="L319" s="236"/>
      <c r="M319" s="237"/>
      <c r="N319" s="238"/>
      <c r="O319" s="238"/>
      <c r="P319" s="238"/>
      <c r="Q319" s="238"/>
      <c r="R319" s="238"/>
      <c r="S319" s="238"/>
      <c r="T319" s="239"/>
      <c r="AT319" s="240" t="s">
        <v>151</v>
      </c>
      <c r="AU319" s="240" t="s">
        <v>85</v>
      </c>
      <c r="AV319" s="13" t="s">
        <v>85</v>
      </c>
      <c r="AW319" s="13" t="s">
        <v>35</v>
      </c>
      <c r="AX319" s="13" t="s">
        <v>72</v>
      </c>
      <c r="AY319" s="240" t="s">
        <v>142</v>
      </c>
    </row>
    <row r="320" spans="2:65" s="13" customFormat="1" ht="13.5">
      <c r="B320" s="229"/>
      <c r="C320" s="230"/>
      <c r="D320" s="219" t="s">
        <v>151</v>
      </c>
      <c r="E320" s="241" t="s">
        <v>21</v>
      </c>
      <c r="F320" s="242" t="s">
        <v>416</v>
      </c>
      <c r="G320" s="230"/>
      <c r="H320" s="243">
        <v>166.4</v>
      </c>
      <c r="I320" s="235"/>
      <c r="J320" s="230"/>
      <c r="K320" s="230"/>
      <c r="L320" s="236"/>
      <c r="M320" s="237"/>
      <c r="N320" s="238"/>
      <c r="O320" s="238"/>
      <c r="P320" s="238"/>
      <c r="Q320" s="238"/>
      <c r="R320" s="238"/>
      <c r="S320" s="238"/>
      <c r="T320" s="239"/>
      <c r="AT320" s="240" t="s">
        <v>151</v>
      </c>
      <c r="AU320" s="240" t="s">
        <v>85</v>
      </c>
      <c r="AV320" s="13" t="s">
        <v>85</v>
      </c>
      <c r="AW320" s="13" t="s">
        <v>35</v>
      </c>
      <c r="AX320" s="13" t="s">
        <v>72</v>
      </c>
      <c r="AY320" s="240" t="s">
        <v>142</v>
      </c>
    </row>
    <row r="321" spans="2:65" s="13" customFormat="1" ht="13.5">
      <c r="B321" s="229"/>
      <c r="C321" s="230"/>
      <c r="D321" s="219" t="s">
        <v>151</v>
      </c>
      <c r="E321" s="241" t="s">
        <v>21</v>
      </c>
      <c r="F321" s="242" t="s">
        <v>417</v>
      </c>
      <c r="G321" s="230"/>
      <c r="H321" s="243">
        <v>98</v>
      </c>
      <c r="I321" s="235"/>
      <c r="J321" s="230"/>
      <c r="K321" s="230"/>
      <c r="L321" s="236"/>
      <c r="M321" s="237"/>
      <c r="N321" s="238"/>
      <c r="O321" s="238"/>
      <c r="P321" s="238"/>
      <c r="Q321" s="238"/>
      <c r="R321" s="238"/>
      <c r="S321" s="238"/>
      <c r="T321" s="239"/>
      <c r="AT321" s="240" t="s">
        <v>151</v>
      </c>
      <c r="AU321" s="240" t="s">
        <v>85</v>
      </c>
      <c r="AV321" s="13" t="s">
        <v>85</v>
      </c>
      <c r="AW321" s="13" t="s">
        <v>35</v>
      </c>
      <c r="AX321" s="13" t="s">
        <v>72</v>
      </c>
      <c r="AY321" s="240" t="s">
        <v>142</v>
      </c>
    </row>
    <row r="322" spans="2:65" s="13" customFormat="1" ht="13.5">
      <c r="B322" s="229"/>
      <c r="C322" s="230"/>
      <c r="D322" s="219" t="s">
        <v>151</v>
      </c>
      <c r="E322" s="241" t="s">
        <v>21</v>
      </c>
      <c r="F322" s="242" t="s">
        <v>418</v>
      </c>
      <c r="G322" s="230"/>
      <c r="H322" s="243">
        <v>150.4</v>
      </c>
      <c r="I322" s="235"/>
      <c r="J322" s="230"/>
      <c r="K322" s="230"/>
      <c r="L322" s="236"/>
      <c r="M322" s="237"/>
      <c r="N322" s="238"/>
      <c r="O322" s="238"/>
      <c r="P322" s="238"/>
      <c r="Q322" s="238"/>
      <c r="R322" s="238"/>
      <c r="S322" s="238"/>
      <c r="T322" s="239"/>
      <c r="AT322" s="240" t="s">
        <v>151</v>
      </c>
      <c r="AU322" s="240" t="s">
        <v>85</v>
      </c>
      <c r="AV322" s="13" t="s">
        <v>85</v>
      </c>
      <c r="AW322" s="13" t="s">
        <v>35</v>
      </c>
      <c r="AX322" s="13" t="s">
        <v>72</v>
      </c>
      <c r="AY322" s="240" t="s">
        <v>142</v>
      </c>
    </row>
    <row r="323" spans="2:65" s="14" customFormat="1" ht="13.5">
      <c r="B323" s="244"/>
      <c r="C323" s="245"/>
      <c r="D323" s="231" t="s">
        <v>151</v>
      </c>
      <c r="E323" s="246" t="s">
        <v>21</v>
      </c>
      <c r="F323" s="247" t="s">
        <v>186</v>
      </c>
      <c r="G323" s="245"/>
      <c r="H323" s="248">
        <v>509.04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AT323" s="254" t="s">
        <v>151</v>
      </c>
      <c r="AU323" s="254" t="s">
        <v>85</v>
      </c>
      <c r="AV323" s="14" t="s">
        <v>149</v>
      </c>
      <c r="AW323" s="14" t="s">
        <v>35</v>
      </c>
      <c r="AX323" s="14" t="s">
        <v>79</v>
      </c>
      <c r="AY323" s="254" t="s">
        <v>142</v>
      </c>
    </row>
    <row r="324" spans="2:65" s="1" customFormat="1" ht="22.5" customHeight="1">
      <c r="B324" s="42"/>
      <c r="C324" s="255" t="s">
        <v>419</v>
      </c>
      <c r="D324" s="255" t="s">
        <v>188</v>
      </c>
      <c r="E324" s="256" t="s">
        <v>420</v>
      </c>
      <c r="F324" s="257" t="s">
        <v>421</v>
      </c>
      <c r="G324" s="258" t="s">
        <v>202</v>
      </c>
      <c r="H324" s="259">
        <v>273.67200000000003</v>
      </c>
      <c r="I324" s="260"/>
      <c r="J324" s="261">
        <f>ROUND(I324*H324,2)</f>
        <v>0</v>
      </c>
      <c r="K324" s="257" t="s">
        <v>148</v>
      </c>
      <c r="L324" s="262"/>
      <c r="M324" s="263" t="s">
        <v>21</v>
      </c>
      <c r="N324" s="264" t="s">
        <v>44</v>
      </c>
      <c r="O324" s="43"/>
      <c r="P324" s="214">
        <f>O324*H324</f>
        <v>0</v>
      </c>
      <c r="Q324" s="214">
        <v>3.0000000000000001E-5</v>
      </c>
      <c r="R324" s="214">
        <f>Q324*H324</f>
        <v>8.2101600000000011E-3</v>
      </c>
      <c r="S324" s="214">
        <v>0</v>
      </c>
      <c r="T324" s="215">
        <f>S324*H324</f>
        <v>0</v>
      </c>
      <c r="AR324" s="25" t="s">
        <v>187</v>
      </c>
      <c r="AT324" s="25" t="s">
        <v>188</v>
      </c>
      <c r="AU324" s="25" t="s">
        <v>85</v>
      </c>
      <c r="AY324" s="25" t="s">
        <v>142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25" t="s">
        <v>85</v>
      </c>
      <c r="BK324" s="216">
        <f>ROUND(I324*H324,2)</f>
        <v>0</v>
      </c>
      <c r="BL324" s="25" t="s">
        <v>149</v>
      </c>
      <c r="BM324" s="25" t="s">
        <v>422</v>
      </c>
    </row>
    <row r="325" spans="2:65" s="12" customFormat="1" ht="13.5">
      <c r="B325" s="217"/>
      <c r="C325" s="218"/>
      <c r="D325" s="219" t="s">
        <v>151</v>
      </c>
      <c r="E325" s="220" t="s">
        <v>21</v>
      </c>
      <c r="F325" s="221" t="s">
        <v>397</v>
      </c>
      <c r="G325" s="218"/>
      <c r="H325" s="222" t="s">
        <v>21</v>
      </c>
      <c r="I325" s="223"/>
      <c r="J325" s="218"/>
      <c r="K325" s="218"/>
      <c r="L325" s="224"/>
      <c r="M325" s="225"/>
      <c r="N325" s="226"/>
      <c r="O325" s="226"/>
      <c r="P325" s="226"/>
      <c r="Q325" s="226"/>
      <c r="R325" s="226"/>
      <c r="S325" s="226"/>
      <c r="T325" s="227"/>
      <c r="AT325" s="228" t="s">
        <v>151</v>
      </c>
      <c r="AU325" s="228" t="s">
        <v>85</v>
      </c>
      <c r="AV325" s="12" t="s">
        <v>79</v>
      </c>
      <c r="AW325" s="12" t="s">
        <v>35</v>
      </c>
      <c r="AX325" s="12" t="s">
        <v>72</v>
      </c>
      <c r="AY325" s="228" t="s">
        <v>142</v>
      </c>
    </row>
    <row r="326" spans="2:65" s="13" customFormat="1" ht="13.5">
      <c r="B326" s="229"/>
      <c r="C326" s="230"/>
      <c r="D326" s="219" t="s">
        <v>151</v>
      </c>
      <c r="E326" s="241" t="s">
        <v>21</v>
      </c>
      <c r="F326" s="242" t="s">
        <v>415</v>
      </c>
      <c r="G326" s="230"/>
      <c r="H326" s="243">
        <v>94.24</v>
      </c>
      <c r="I326" s="235"/>
      <c r="J326" s="230"/>
      <c r="K326" s="230"/>
      <c r="L326" s="236"/>
      <c r="M326" s="237"/>
      <c r="N326" s="238"/>
      <c r="O326" s="238"/>
      <c r="P326" s="238"/>
      <c r="Q326" s="238"/>
      <c r="R326" s="238"/>
      <c r="S326" s="238"/>
      <c r="T326" s="239"/>
      <c r="AT326" s="240" t="s">
        <v>151</v>
      </c>
      <c r="AU326" s="240" t="s">
        <v>85</v>
      </c>
      <c r="AV326" s="13" t="s">
        <v>85</v>
      </c>
      <c r="AW326" s="13" t="s">
        <v>35</v>
      </c>
      <c r="AX326" s="13" t="s">
        <v>72</v>
      </c>
      <c r="AY326" s="240" t="s">
        <v>142</v>
      </c>
    </row>
    <row r="327" spans="2:65" s="13" customFormat="1" ht="13.5">
      <c r="B327" s="229"/>
      <c r="C327" s="230"/>
      <c r="D327" s="219" t="s">
        <v>151</v>
      </c>
      <c r="E327" s="241" t="s">
        <v>21</v>
      </c>
      <c r="F327" s="242" t="s">
        <v>416</v>
      </c>
      <c r="G327" s="230"/>
      <c r="H327" s="243">
        <v>166.4</v>
      </c>
      <c r="I327" s="235"/>
      <c r="J327" s="230"/>
      <c r="K327" s="230"/>
      <c r="L327" s="236"/>
      <c r="M327" s="237"/>
      <c r="N327" s="238"/>
      <c r="O327" s="238"/>
      <c r="P327" s="238"/>
      <c r="Q327" s="238"/>
      <c r="R327" s="238"/>
      <c r="S327" s="238"/>
      <c r="T327" s="239"/>
      <c r="AT327" s="240" t="s">
        <v>151</v>
      </c>
      <c r="AU327" s="240" t="s">
        <v>85</v>
      </c>
      <c r="AV327" s="13" t="s">
        <v>85</v>
      </c>
      <c r="AW327" s="13" t="s">
        <v>35</v>
      </c>
      <c r="AX327" s="13" t="s">
        <v>72</v>
      </c>
      <c r="AY327" s="240" t="s">
        <v>142</v>
      </c>
    </row>
    <row r="328" spans="2:65" s="14" customFormat="1" ht="13.5">
      <c r="B328" s="244"/>
      <c r="C328" s="245"/>
      <c r="D328" s="219" t="s">
        <v>151</v>
      </c>
      <c r="E328" s="267" t="s">
        <v>21</v>
      </c>
      <c r="F328" s="268" t="s">
        <v>186</v>
      </c>
      <c r="G328" s="245"/>
      <c r="H328" s="269">
        <v>260.64</v>
      </c>
      <c r="I328" s="249"/>
      <c r="J328" s="245"/>
      <c r="K328" s="245"/>
      <c r="L328" s="250"/>
      <c r="M328" s="251"/>
      <c r="N328" s="252"/>
      <c r="O328" s="252"/>
      <c r="P328" s="252"/>
      <c r="Q328" s="252"/>
      <c r="R328" s="252"/>
      <c r="S328" s="252"/>
      <c r="T328" s="253"/>
      <c r="AT328" s="254" t="s">
        <v>151</v>
      </c>
      <c r="AU328" s="254" t="s">
        <v>85</v>
      </c>
      <c r="AV328" s="14" t="s">
        <v>149</v>
      </c>
      <c r="AW328" s="14" t="s">
        <v>35</v>
      </c>
      <c r="AX328" s="14" t="s">
        <v>72</v>
      </c>
      <c r="AY328" s="254" t="s">
        <v>142</v>
      </c>
    </row>
    <row r="329" spans="2:65" s="13" customFormat="1" ht="13.5">
      <c r="B329" s="229"/>
      <c r="C329" s="230"/>
      <c r="D329" s="231" t="s">
        <v>151</v>
      </c>
      <c r="E329" s="232" t="s">
        <v>21</v>
      </c>
      <c r="F329" s="233" t="s">
        <v>423</v>
      </c>
      <c r="G329" s="230"/>
      <c r="H329" s="234">
        <v>273.67200000000003</v>
      </c>
      <c r="I329" s="235"/>
      <c r="J329" s="230"/>
      <c r="K329" s="230"/>
      <c r="L329" s="236"/>
      <c r="M329" s="237"/>
      <c r="N329" s="238"/>
      <c r="O329" s="238"/>
      <c r="P329" s="238"/>
      <c r="Q329" s="238"/>
      <c r="R329" s="238"/>
      <c r="S329" s="238"/>
      <c r="T329" s="239"/>
      <c r="AT329" s="240" t="s">
        <v>151</v>
      </c>
      <c r="AU329" s="240" t="s">
        <v>85</v>
      </c>
      <c r="AV329" s="13" t="s">
        <v>85</v>
      </c>
      <c r="AW329" s="13" t="s">
        <v>35</v>
      </c>
      <c r="AX329" s="13" t="s">
        <v>79</v>
      </c>
      <c r="AY329" s="240" t="s">
        <v>142</v>
      </c>
    </row>
    <row r="330" spans="2:65" s="1" customFormat="1" ht="22.5" customHeight="1">
      <c r="B330" s="42"/>
      <c r="C330" s="255" t="s">
        <v>424</v>
      </c>
      <c r="D330" s="255" t="s">
        <v>188</v>
      </c>
      <c r="E330" s="256" t="s">
        <v>425</v>
      </c>
      <c r="F330" s="257" t="s">
        <v>426</v>
      </c>
      <c r="G330" s="258" t="s">
        <v>202</v>
      </c>
      <c r="H330" s="259">
        <v>102.9</v>
      </c>
      <c r="I330" s="260"/>
      <c r="J330" s="261">
        <f>ROUND(I330*H330,2)</f>
        <v>0</v>
      </c>
      <c r="K330" s="257" t="s">
        <v>148</v>
      </c>
      <c r="L330" s="262"/>
      <c r="M330" s="263" t="s">
        <v>21</v>
      </c>
      <c r="N330" s="264" t="s">
        <v>44</v>
      </c>
      <c r="O330" s="43"/>
      <c r="P330" s="214">
        <f>O330*H330</f>
        <v>0</v>
      </c>
      <c r="Q330" s="214">
        <v>5.0000000000000001E-4</v>
      </c>
      <c r="R330" s="214">
        <f>Q330*H330</f>
        <v>5.1450000000000003E-2</v>
      </c>
      <c r="S330" s="214">
        <v>0</v>
      </c>
      <c r="T330" s="215">
        <f>S330*H330</f>
        <v>0</v>
      </c>
      <c r="AR330" s="25" t="s">
        <v>187</v>
      </c>
      <c r="AT330" s="25" t="s">
        <v>188</v>
      </c>
      <c r="AU330" s="25" t="s">
        <v>85</v>
      </c>
      <c r="AY330" s="25" t="s">
        <v>142</v>
      </c>
      <c r="BE330" s="216">
        <f>IF(N330="základní",J330,0)</f>
        <v>0</v>
      </c>
      <c r="BF330" s="216">
        <f>IF(N330="snížená",J330,0)</f>
        <v>0</v>
      </c>
      <c r="BG330" s="216">
        <f>IF(N330="zákl. přenesená",J330,0)</f>
        <v>0</v>
      </c>
      <c r="BH330" s="216">
        <f>IF(N330="sníž. přenesená",J330,0)</f>
        <v>0</v>
      </c>
      <c r="BI330" s="216">
        <f>IF(N330="nulová",J330,0)</f>
        <v>0</v>
      </c>
      <c r="BJ330" s="25" t="s">
        <v>85</v>
      </c>
      <c r="BK330" s="216">
        <f>ROUND(I330*H330,2)</f>
        <v>0</v>
      </c>
      <c r="BL330" s="25" t="s">
        <v>149</v>
      </c>
      <c r="BM330" s="25" t="s">
        <v>427</v>
      </c>
    </row>
    <row r="331" spans="2:65" s="12" customFormat="1" ht="13.5">
      <c r="B331" s="217"/>
      <c r="C331" s="218"/>
      <c r="D331" s="219" t="s">
        <v>151</v>
      </c>
      <c r="E331" s="220" t="s">
        <v>21</v>
      </c>
      <c r="F331" s="221" t="s">
        <v>428</v>
      </c>
      <c r="G331" s="218"/>
      <c r="H331" s="222" t="s">
        <v>21</v>
      </c>
      <c r="I331" s="223"/>
      <c r="J331" s="218"/>
      <c r="K331" s="218"/>
      <c r="L331" s="224"/>
      <c r="M331" s="225"/>
      <c r="N331" s="226"/>
      <c r="O331" s="226"/>
      <c r="P331" s="226"/>
      <c r="Q331" s="226"/>
      <c r="R331" s="226"/>
      <c r="S331" s="226"/>
      <c r="T331" s="227"/>
      <c r="AT331" s="228" t="s">
        <v>151</v>
      </c>
      <c r="AU331" s="228" t="s">
        <v>85</v>
      </c>
      <c r="AV331" s="12" t="s">
        <v>79</v>
      </c>
      <c r="AW331" s="12" t="s">
        <v>35</v>
      </c>
      <c r="AX331" s="12" t="s">
        <v>72</v>
      </c>
      <c r="AY331" s="228" t="s">
        <v>142</v>
      </c>
    </row>
    <row r="332" spans="2:65" s="13" customFormat="1" ht="13.5">
      <c r="B332" s="229"/>
      <c r="C332" s="230"/>
      <c r="D332" s="219" t="s">
        <v>151</v>
      </c>
      <c r="E332" s="241" t="s">
        <v>21</v>
      </c>
      <c r="F332" s="242" t="s">
        <v>417</v>
      </c>
      <c r="G332" s="230"/>
      <c r="H332" s="243">
        <v>98</v>
      </c>
      <c r="I332" s="235"/>
      <c r="J332" s="230"/>
      <c r="K332" s="230"/>
      <c r="L332" s="236"/>
      <c r="M332" s="237"/>
      <c r="N332" s="238"/>
      <c r="O332" s="238"/>
      <c r="P332" s="238"/>
      <c r="Q332" s="238"/>
      <c r="R332" s="238"/>
      <c r="S332" s="238"/>
      <c r="T332" s="239"/>
      <c r="AT332" s="240" t="s">
        <v>151</v>
      </c>
      <c r="AU332" s="240" t="s">
        <v>85</v>
      </c>
      <c r="AV332" s="13" t="s">
        <v>85</v>
      </c>
      <c r="AW332" s="13" t="s">
        <v>35</v>
      </c>
      <c r="AX332" s="13" t="s">
        <v>72</v>
      </c>
      <c r="AY332" s="240" t="s">
        <v>142</v>
      </c>
    </row>
    <row r="333" spans="2:65" s="13" customFormat="1" ht="13.5">
      <c r="B333" s="229"/>
      <c r="C333" s="230"/>
      <c r="D333" s="231" t="s">
        <v>151</v>
      </c>
      <c r="E333" s="232" t="s">
        <v>21</v>
      </c>
      <c r="F333" s="233" t="s">
        <v>429</v>
      </c>
      <c r="G333" s="230"/>
      <c r="H333" s="234">
        <v>102.9</v>
      </c>
      <c r="I333" s="235"/>
      <c r="J333" s="230"/>
      <c r="K333" s="230"/>
      <c r="L333" s="236"/>
      <c r="M333" s="237"/>
      <c r="N333" s="238"/>
      <c r="O333" s="238"/>
      <c r="P333" s="238"/>
      <c r="Q333" s="238"/>
      <c r="R333" s="238"/>
      <c r="S333" s="238"/>
      <c r="T333" s="239"/>
      <c r="AT333" s="240" t="s">
        <v>151</v>
      </c>
      <c r="AU333" s="240" t="s">
        <v>85</v>
      </c>
      <c r="AV333" s="13" t="s">
        <v>85</v>
      </c>
      <c r="AW333" s="13" t="s">
        <v>35</v>
      </c>
      <c r="AX333" s="13" t="s">
        <v>79</v>
      </c>
      <c r="AY333" s="240" t="s">
        <v>142</v>
      </c>
    </row>
    <row r="334" spans="2:65" s="1" customFormat="1" ht="22.5" customHeight="1">
      <c r="B334" s="42"/>
      <c r="C334" s="255" t="s">
        <v>430</v>
      </c>
      <c r="D334" s="255" t="s">
        <v>188</v>
      </c>
      <c r="E334" s="256" t="s">
        <v>431</v>
      </c>
      <c r="F334" s="257" t="s">
        <v>432</v>
      </c>
      <c r="G334" s="258" t="s">
        <v>202</v>
      </c>
      <c r="H334" s="259">
        <v>157.91999999999999</v>
      </c>
      <c r="I334" s="260"/>
      <c r="J334" s="261">
        <f>ROUND(I334*H334,2)</f>
        <v>0</v>
      </c>
      <c r="K334" s="257" t="s">
        <v>21</v>
      </c>
      <c r="L334" s="262"/>
      <c r="M334" s="263" t="s">
        <v>21</v>
      </c>
      <c r="N334" s="264" t="s">
        <v>44</v>
      </c>
      <c r="O334" s="43"/>
      <c r="P334" s="214">
        <f>O334*H334</f>
        <v>0</v>
      </c>
      <c r="Q334" s="214">
        <v>5.0000000000000001E-4</v>
      </c>
      <c r="R334" s="214">
        <f>Q334*H334</f>
        <v>7.8959999999999989E-2</v>
      </c>
      <c r="S334" s="214">
        <v>0</v>
      </c>
      <c r="T334" s="215">
        <f>S334*H334</f>
        <v>0</v>
      </c>
      <c r="AR334" s="25" t="s">
        <v>187</v>
      </c>
      <c r="AT334" s="25" t="s">
        <v>188</v>
      </c>
      <c r="AU334" s="25" t="s">
        <v>85</v>
      </c>
      <c r="AY334" s="25" t="s">
        <v>142</v>
      </c>
      <c r="BE334" s="216">
        <f>IF(N334="základní",J334,0)</f>
        <v>0</v>
      </c>
      <c r="BF334" s="216">
        <f>IF(N334="snížená",J334,0)</f>
        <v>0</v>
      </c>
      <c r="BG334" s="216">
        <f>IF(N334="zákl. přenesená",J334,0)</f>
        <v>0</v>
      </c>
      <c r="BH334" s="216">
        <f>IF(N334="sníž. přenesená",J334,0)</f>
        <v>0</v>
      </c>
      <c r="BI334" s="216">
        <f>IF(N334="nulová",J334,0)</f>
        <v>0</v>
      </c>
      <c r="BJ334" s="25" t="s">
        <v>85</v>
      </c>
      <c r="BK334" s="216">
        <f>ROUND(I334*H334,2)</f>
        <v>0</v>
      </c>
      <c r="BL334" s="25" t="s">
        <v>149</v>
      </c>
      <c r="BM334" s="25" t="s">
        <v>433</v>
      </c>
    </row>
    <row r="335" spans="2:65" s="12" customFormat="1" ht="13.5">
      <c r="B335" s="217"/>
      <c r="C335" s="218"/>
      <c r="D335" s="219" t="s">
        <v>151</v>
      </c>
      <c r="E335" s="220" t="s">
        <v>21</v>
      </c>
      <c r="F335" s="221" t="s">
        <v>434</v>
      </c>
      <c r="G335" s="218"/>
      <c r="H335" s="222" t="s">
        <v>21</v>
      </c>
      <c r="I335" s="223"/>
      <c r="J335" s="218"/>
      <c r="K335" s="218"/>
      <c r="L335" s="224"/>
      <c r="M335" s="225"/>
      <c r="N335" s="226"/>
      <c r="O335" s="226"/>
      <c r="P335" s="226"/>
      <c r="Q335" s="226"/>
      <c r="R335" s="226"/>
      <c r="S335" s="226"/>
      <c r="T335" s="227"/>
      <c r="AT335" s="228" t="s">
        <v>151</v>
      </c>
      <c r="AU335" s="228" t="s">
        <v>85</v>
      </c>
      <c r="AV335" s="12" t="s">
        <v>79</v>
      </c>
      <c r="AW335" s="12" t="s">
        <v>35</v>
      </c>
      <c r="AX335" s="12" t="s">
        <v>72</v>
      </c>
      <c r="AY335" s="228" t="s">
        <v>142</v>
      </c>
    </row>
    <row r="336" spans="2:65" s="12" customFormat="1" ht="13.5">
      <c r="B336" s="217"/>
      <c r="C336" s="218"/>
      <c r="D336" s="219" t="s">
        <v>151</v>
      </c>
      <c r="E336" s="220" t="s">
        <v>21</v>
      </c>
      <c r="F336" s="221" t="s">
        <v>428</v>
      </c>
      <c r="G336" s="218"/>
      <c r="H336" s="222" t="s">
        <v>21</v>
      </c>
      <c r="I336" s="223"/>
      <c r="J336" s="218"/>
      <c r="K336" s="218"/>
      <c r="L336" s="224"/>
      <c r="M336" s="225"/>
      <c r="N336" s="226"/>
      <c r="O336" s="226"/>
      <c r="P336" s="226"/>
      <c r="Q336" s="226"/>
      <c r="R336" s="226"/>
      <c r="S336" s="226"/>
      <c r="T336" s="227"/>
      <c r="AT336" s="228" t="s">
        <v>151</v>
      </c>
      <c r="AU336" s="228" t="s">
        <v>85</v>
      </c>
      <c r="AV336" s="12" t="s">
        <v>79</v>
      </c>
      <c r="AW336" s="12" t="s">
        <v>35</v>
      </c>
      <c r="AX336" s="12" t="s">
        <v>72</v>
      </c>
      <c r="AY336" s="228" t="s">
        <v>142</v>
      </c>
    </row>
    <row r="337" spans="2:65" s="13" customFormat="1" ht="13.5">
      <c r="B337" s="229"/>
      <c r="C337" s="230"/>
      <c r="D337" s="219" t="s">
        <v>151</v>
      </c>
      <c r="E337" s="241" t="s">
        <v>21</v>
      </c>
      <c r="F337" s="242" t="s">
        <v>418</v>
      </c>
      <c r="G337" s="230"/>
      <c r="H337" s="243">
        <v>150.4</v>
      </c>
      <c r="I337" s="235"/>
      <c r="J337" s="230"/>
      <c r="K337" s="230"/>
      <c r="L337" s="236"/>
      <c r="M337" s="237"/>
      <c r="N337" s="238"/>
      <c r="O337" s="238"/>
      <c r="P337" s="238"/>
      <c r="Q337" s="238"/>
      <c r="R337" s="238"/>
      <c r="S337" s="238"/>
      <c r="T337" s="239"/>
      <c r="AT337" s="240" t="s">
        <v>151</v>
      </c>
      <c r="AU337" s="240" t="s">
        <v>85</v>
      </c>
      <c r="AV337" s="13" t="s">
        <v>85</v>
      </c>
      <c r="AW337" s="13" t="s">
        <v>35</v>
      </c>
      <c r="AX337" s="13" t="s">
        <v>72</v>
      </c>
      <c r="AY337" s="240" t="s">
        <v>142</v>
      </c>
    </row>
    <row r="338" spans="2:65" s="13" customFormat="1" ht="13.5">
      <c r="B338" s="229"/>
      <c r="C338" s="230"/>
      <c r="D338" s="231" t="s">
        <v>151</v>
      </c>
      <c r="E338" s="232" t="s">
        <v>21</v>
      </c>
      <c r="F338" s="233" t="s">
        <v>435</v>
      </c>
      <c r="G338" s="230"/>
      <c r="H338" s="234">
        <v>157.91999999999999</v>
      </c>
      <c r="I338" s="235"/>
      <c r="J338" s="230"/>
      <c r="K338" s="230"/>
      <c r="L338" s="236"/>
      <c r="M338" s="237"/>
      <c r="N338" s="238"/>
      <c r="O338" s="238"/>
      <c r="P338" s="238"/>
      <c r="Q338" s="238"/>
      <c r="R338" s="238"/>
      <c r="S338" s="238"/>
      <c r="T338" s="239"/>
      <c r="AT338" s="240" t="s">
        <v>151</v>
      </c>
      <c r="AU338" s="240" t="s">
        <v>85</v>
      </c>
      <c r="AV338" s="13" t="s">
        <v>85</v>
      </c>
      <c r="AW338" s="13" t="s">
        <v>35</v>
      </c>
      <c r="AX338" s="13" t="s">
        <v>79</v>
      </c>
      <c r="AY338" s="240" t="s">
        <v>142</v>
      </c>
    </row>
    <row r="339" spans="2:65" s="1" customFormat="1" ht="31.5" customHeight="1">
      <c r="B339" s="42"/>
      <c r="C339" s="205" t="s">
        <v>436</v>
      </c>
      <c r="D339" s="205" t="s">
        <v>144</v>
      </c>
      <c r="E339" s="206" t="s">
        <v>437</v>
      </c>
      <c r="F339" s="207" t="s">
        <v>438</v>
      </c>
      <c r="G339" s="208" t="s">
        <v>156</v>
      </c>
      <c r="H339" s="209">
        <v>6.165</v>
      </c>
      <c r="I339" s="210"/>
      <c r="J339" s="211">
        <f>ROUND(I339*H339,2)</f>
        <v>0</v>
      </c>
      <c r="K339" s="207" t="s">
        <v>21</v>
      </c>
      <c r="L339" s="62"/>
      <c r="M339" s="212" t="s">
        <v>21</v>
      </c>
      <c r="N339" s="213" t="s">
        <v>44</v>
      </c>
      <c r="O339" s="43"/>
      <c r="P339" s="214">
        <f>O339*H339</f>
        <v>0</v>
      </c>
      <c r="Q339" s="214">
        <v>0.10842</v>
      </c>
      <c r="R339" s="214">
        <f>Q339*H339</f>
        <v>0.66840929999999998</v>
      </c>
      <c r="S339" s="214">
        <v>0</v>
      </c>
      <c r="T339" s="215">
        <f>S339*H339</f>
        <v>0</v>
      </c>
      <c r="AR339" s="25" t="s">
        <v>149</v>
      </c>
      <c r="AT339" s="25" t="s">
        <v>144</v>
      </c>
      <c r="AU339" s="25" t="s">
        <v>85</v>
      </c>
      <c r="AY339" s="25" t="s">
        <v>142</v>
      </c>
      <c r="BE339" s="216">
        <f>IF(N339="základní",J339,0)</f>
        <v>0</v>
      </c>
      <c r="BF339" s="216">
        <f>IF(N339="snížená",J339,0)</f>
        <v>0</v>
      </c>
      <c r="BG339" s="216">
        <f>IF(N339="zákl. přenesená",J339,0)</f>
        <v>0</v>
      </c>
      <c r="BH339" s="216">
        <f>IF(N339="sníž. přenesená",J339,0)</f>
        <v>0</v>
      </c>
      <c r="BI339" s="216">
        <f>IF(N339="nulová",J339,0)</f>
        <v>0</v>
      </c>
      <c r="BJ339" s="25" t="s">
        <v>85</v>
      </c>
      <c r="BK339" s="216">
        <f>ROUND(I339*H339,2)</f>
        <v>0</v>
      </c>
      <c r="BL339" s="25" t="s">
        <v>149</v>
      </c>
      <c r="BM339" s="25" t="s">
        <v>439</v>
      </c>
    </row>
    <row r="340" spans="2:65" s="12" customFormat="1" ht="13.5">
      <c r="B340" s="217"/>
      <c r="C340" s="218"/>
      <c r="D340" s="219" t="s">
        <v>151</v>
      </c>
      <c r="E340" s="220" t="s">
        <v>21</v>
      </c>
      <c r="F340" s="221" t="s">
        <v>440</v>
      </c>
      <c r="G340" s="218"/>
      <c r="H340" s="222" t="s">
        <v>21</v>
      </c>
      <c r="I340" s="223"/>
      <c r="J340" s="218"/>
      <c r="K340" s="218"/>
      <c r="L340" s="224"/>
      <c r="M340" s="225"/>
      <c r="N340" s="226"/>
      <c r="O340" s="226"/>
      <c r="P340" s="226"/>
      <c r="Q340" s="226"/>
      <c r="R340" s="226"/>
      <c r="S340" s="226"/>
      <c r="T340" s="227"/>
      <c r="AT340" s="228" t="s">
        <v>151</v>
      </c>
      <c r="AU340" s="228" t="s">
        <v>85</v>
      </c>
      <c r="AV340" s="12" t="s">
        <v>79</v>
      </c>
      <c r="AW340" s="12" t="s">
        <v>35</v>
      </c>
      <c r="AX340" s="12" t="s">
        <v>72</v>
      </c>
      <c r="AY340" s="228" t="s">
        <v>142</v>
      </c>
    </row>
    <row r="341" spans="2:65" s="13" customFormat="1" ht="13.5">
      <c r="B341" s="229"/>
      <c r="C341" s="230"/>
      <c r="D341" s="219" t="s">
        <v>151</v>
      </c>
      <c r="E341" s="241" t="s">
        <v>21</v>
      </c>
      <c r="F341" s="242" t="s">
        <v>441</v>
      </c>
      <c r="G341" s="230"/>
      <c r="H341" s="243">
        <v>4.7249999999999996</v>
      </c>
      <c r="I341" s="235"/>
      <c r="J341" s="230"/>
      <c r="K341" s="230"/>
      <c r="L341" s="236"/>
      <c r="M341" s="237"/>
      <c r="N341" s="238"/>
      <c r="O341" s="238"/>
      <c r="P341" s="238"/>
      <c r="Q341" s="238"/>
      <c r="R341" s="238"/>
      <c r="S341" s="238"/>
      <c r="T341" s="239"/>
      <c r="AT341" s="240" t="s">
        <v>151</v>
      </c>
      <c r="AU341" s="240" t="s">
        <v>85</v>
      </c>
      <c r="AV341" s="13" t="s">
        <v>85</v>
      </c>
      <c r="AW341" s="13" t="s">
        <v>35</v>
      </c>
      <c r="AX341" s="13" t="s">
        <v>72</v>
      </c>
      <c r="AY341" s="240" t="s">
        <v>142</v>
      </c>
    </row>
    <row r="342" spans="2:65" s="13" customFormat="1" ht="13.5">
      <c r="B342" s="229"/>
      <c r="C342" s="230"/>
      <c r="D342" s="219" t="s">
        <v>151</v>
      </c>
      <c r="E342" s="241" t="s">
        <v>21</v>
      </c>
      <c r="F342" s="242" t="s">
        <v>442</v>
      </c>
      <c r="G342" s="230"/>
      <c r="H342" s="243">
        <v>1.44</v>
      </c>
      <c r="I342" s="235"/>
      <c r="J342" s="230"/>
      <c r="K342" s="230"/>
      <c r="L342" s="236"/>
      <c r="M342" s="237"/>
      <c r="N342" s="238"/>
      <c r="O342" s="238"/>
      <c r="P342" s="238"/>
      <c r="Q342" s="238"/>
      <c r="R342" s="238"/>
      <c r="S342" s="238"/>
      <c r="T342" s="239"/>
      <c r="AT342" s="240" t="s">
        <v>151</v>
      </c>
      <c r="AU342" s="240" t="s">
        <v>85</v>
      </c>
      <c r="AV342" s="13" t="s">
        <v>85</v>
      </c>
      <c r="AW342" s="13" t="s">
        <v>35</v>
      </c>
      <c r="AX342" s="13" t="s">
        <v>72</v>
      </c>
      <c r="AY342" s="240" t="s">
        <v>142</v>
      </c>
    </row>
    <row r="343" spans="2:65" s="14" customFormat="1" ht="13.5">
      <c r="B343" s="244"/>
      <c r="C343" s="245"/>
      <c r="D343" s="219" t="s">
        <v>151</v>
      </c>
      <c r="E343" s="267" t="s">
        <v>21</v>
      </c>
      <c r="F343" s="268" t="s">
        <v>186</v>
      </c>
      <c r="G343" s="245"/>
      <c r="H343" s="269">
        <v>6.165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AT343" s="254" t="s">
        <v>151</v>
      </c>
      <c r="AU343" s="254" t="s">
        <v>85</v>
      </c>
      <c r="AV343" s="14" t="s">
        <v>149</v>
      </c>
      <c r="AW343" s="14" t="s">
        <v>35</v>
      </c>
      <c r="AX343" s="14" t="s">
        <v>79</v>
      </c>
      <c r="AY343" s="254" t="s">
        <v>142</v>
      </c>
    </row>
    <row r="344" spans="2:65" s="11" customFormat="1" ht="29.85" customHeight="1">
      <c r="B344" s="188"/>
      <c r="C344" s="189"/>
      <c r="D344" s="202" t="s">
        <v>71</v>
      </c>
      <c r="E344" s="203" t="s">
        <v>193</v>
      </c>
      <c r="F344" s="203" t="s">
        <v>443</v>
      </c>
      <c r="G344" s="189"/>
      <c r="H344" s="189"/>
      <c r="I344" s="192"/>
      <c r="J344" s="204">
        <f>BK344</f>
        <v>0</v>
      </c>
      <c r="K344" s="189"/>
      <c r="L344" s="194"/>
      <c r="M344" s="195"/>
      <c r="N344" s="196"/>
      <c r="O344" s="196"/>
      <c r="P344" s="197">
        <f>SUM(P345:P353)</f>
        <v>0</v>
      </c>
      <c r="Q344" s="196"/>
      <c r="R344" s="197">
        <f>SUM(R345:R353)</f>
        <v>0</v>
      </c>
      <c r="S344" s="196"/>
      <c r="T344" s="198">
        <f>SUM(T345:T353)</f>
        <v>0.25919999999999999</v>
      </c>
      <c r="AR344" s="199" t="s">
        <v>79</v>
      </c>
      <c r="AT344" s="200" t="s">
        <v>71</v>
      </c>
      <c r="AU344" s="200" t="s">
        <v>79</v>
      </c>
      <c r="AY344" s="199" t="s">
        <v>142</v>
      </c>
      <c r="BK344" s="201">
        <f>SUM(BK345:BK353)</f>
        <v>0</v>
      </c>
    </row>
    <row r="345" spans="2:65" s="1" customFormat="1" ht="22.5" customHeight="1">
      <c r="B345" s="42"/>
      <c r="C345" s="205" t="s">
        <v>444</v>
      </c>
      <c r="D345" s="205" t="s">
        <v>144</v>
      </c>
      <c r="E345" s="206" t="s">
        <v>445</v>
      </c>
      <c r="F345" s="207" t="s">
        <v>446</v>
      </c>
      <c r="G345" s="208" t="s">
        <v>202</v>
      </c>
      <c r="H345" s="209">
        <v>28.8</v>
      </c>
      <c r="I345" s="210"/>
      <c r="J345" s="211">
        <f>ROUND(I345*H345,2)</f>
        <v>0</v>
      </c>
      <c r="K345" s="207" t="s">
        <v>148</v>
      </c>
      <c r="L345" s="62"/>
      <c r="M345" s="212" t="s">
        <v>21</v>
      </c>
      <c r="N345" s="213" t="s">
        <v>44</v>
      </c>
      <c r="O345" s="43"/>
      <c r="P345" s="214">
        <f>O345*H345</f>
        <v>0</v>
      </c>
      <c r="Q345" s="214">
        <v>0</v>
      </c>
      <c r="R345" s="214">
        <f>Q345*H345</f>
        <v>0</v>
      </c>
      <c r="S345" s="214">
        <v>8.9999999999999993E-3</v>
      </c>
      <c r="T345" s="215">
        <f>S345*H345</f>
        <v>0.25919999999999999</v>
      </c>
      <c r="AR345" s="25" t="s">
        <v>149</v>
      </c>
      <c r="AT345" s="25" t="s">
        <v>144</v>
      </c>
      <c r="AU345" s="25" t="s">
        <v>85</v>
      </c>
      <c r="AY345" s="25" t="s">
        <v>142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25" t="s">
        <v>85</v>
      </c>
      <c r="BK345" s="216">
        <f>ROUND(I345*H345,2)</f>
        <v>0</v>
      </c>
      <c r="BL345" s="25" t="s">
        <v>149</v>
      </c>
      <c r="BM345" s="25" t="s">
        <v>447</v>
      </c>
    </row>
    <row r="346" spans="2:65" s="12" customFormat="1" ht="13.5">
      <c r="B346" s="217"/>
      <c r="C346" s="218"/>
      <c r="D346" s="219" t="s">
        <v>151</v>
      </c>
      <c r="E346" s="220" t="s">
        <v>21</v>
      </c>
      <c r="F346" s="221" t="s">
        <v>448</v>
      </c>
      <c r="G346" s="218"/>
      <c r="H346" s="222" t="s">
        <v>21</v>
      </c>
      <c r="I346" s="223"/>
      <c r="J346" s="218"/>
      <c r="K346" s="218"/>
      <c r="L346" s="224"/>
      <c r="M346" s="225"/>
      <c r="N346" s="226"/>
      <c r="O346" s="226"/>
      <c r="P346" s="226"/>
      <c r="Q346" s="226"/>
      <c r="R346" s="226"/>
      <c r="S346" s="226"/>
      <c r="T346" s="227"/>
      <c r="AT346" s="228" t="s">
        <v>151</v>
      </c>
      <c r="AU346" s="228" t="s">
        <v>85</v>
      </c>
      <c r="AV346" s="12" t="s">
        <v>79</v>
      </c>
      <c r="AW346" s="12" t="s">
        <v>35</v>
      </c>
      <c r="AX346" s="12" t="s">
        <v>72</v>
      </c>
      <c r="AY346" s="228" t="s">
        <v>142</v>
      </c>
    </row>
    <row r="347" spans="2:65" s="13" customFormat="1" ht="13.5">
      <c r="B347" s="229"/>
      <c r="C347" s="230"/>
      <c r="D347" s="231" t="s">
        <v>151</v>
      </c>
      <c r="E347" s="232" t="s">
        <v>21</v>
      </c>
      <c r="F347" s="233" t="s">
        <v>449</v>
      </c>
      <c r="G347" s="230"/>
      <c r="H347" s="234">
        <v>28.8</v>
      </c>
      <c r="I347" s="235"/>
      <c r="J347" s="230"/>
      <c r="K347" s="230"/>
      <c r="L347" s="236"/>
      <c r="M347" s="237"/>
      <c r="N347" s="238"/>
      <c r="O347" s="238"/>
      <c r="P347" s="238"/>
      <c r="Q347" s="238"/>
      <c r="R347" s="238"/>
      <c r="S347" s="238"/>
      <c r="T347" s="239"/>
      <c r="AT347" s="240" t="s">
        <v>151</v>
      </c>
      <c r="AU347" s="240" t="s">
        <v>85</v>
      </c>
      <c r="AV347" s="13" t="s">
        <v>85</v>
      </c>
      <c r="AW347" s="13" t="s">
        <v>35</v>
      </c>
      <c r="AX347" s="13" t="s">
        <v>79</v>
      </c>
      <c r="AY347" s="240" t="s">
        <v>142</v>
      </c>
    </row>
    <row r="348" spans="2:65" s="1" customFormat="1" ht="31.5" customHeight="1">
      <c r="B348" s="42"/>
      <c r="C348" s="205" t="s">
        <v>450</v>
      </c>
      <c r="D348" s="205" t="s">
        <v>144</v>
      </c>
      <c r="E348" s="206" t="s">
        <v>451</v>
      </c>
      <c r="F348" s="207" t="s">
        <v>452</v>
      </c>
      <c r="G348" s="208" t="s">
        <v>175</v>
      </c>
      <c r="H348" s="209">
        <v>18.867000000000001</v>
      </c>
      <c r="I348" s="210"/>
      <c r="J348" s="211">
        <f>ROUND(I348*H348,2)</f>
        <v>0</v>
      </c>
      <c r="K348" s="207" t="s">
        <v>148</v>
      </c>
      <c r="L348" s="62"/>
      <c r="M348" s="212" t="s">
        <v>21</v>
      </c>
      <c r="N348" s="213" t="s">
        <v>44</v>
      </c>
      <c r="O348" s="43"/>
      <c r="P348" s="214">
        <f>O348*H348</f>
        <v>0</v>
      </c>
      <c r="Q348" s="214">
        <v>0</v>
      </c>
      <c r="R348" s="214">
        <f>Q348*H348</f>
        <v>0</v>
      </c>
      <c r="S348" s="214">
        <v>0</v>
      </c>
      <c r="T348" s="215">
        <f>S348*H348</f>
        <v>0</v>
      </c>
      <c r="AR348" s="25" t="s">
        <v>149</v>
      </c>
      <c r="AT348" s="25" t="s">
        <v>144</v>
      </c>
      <c r="AU348" s="25" t="s">
        <v>85</v>
      </c>
      <c r="AY348" s="25" t="s">
        <v>142</v>
      </c>
      <c r="BE348" s="216">
        <f>IF(N348="základní",J348,0)</f>
        <v>0</v>
      </c>
      <c r="BF348" s="216">
        <f>IF(N348="snížená",J348,0)</f>
        <v>0</v>
      </c>
      <c r="BG348" s="216">
        <f>IF(N348="zákl. přenesená",J348,0)</f>
        <v>0</v>
      </c>
      <c r="BH348" s="216">
        <f>IF(N348="sníž. přenesená",J348,0)</f>
        <v>0</v>
      </c>
      <c r="BI348" s="216">
        <f>IF(N348="nulová",J348,0)</f>
        <v>0</v>
      </c>
      <c r="BJ348" s="25" t="s">
        <v>85</v>
      </c>
      <c r="BK348" s="216">
        <f>ROUND(I348*H348,2)</f>
        <v>0</v>
      </c>
      <c r="BL348" s="25" t="s">
        <v>149</v>
      </c>
      <c r="BM348" s="25" t="s">
        <v>453</v>
      </c>
    </row>
    <row r="349" spans="2:65" s="1" customFormat="1" ht="44.25" customHeight="1">
      <c r="B349" s="42"/>
      <c r="C349" s="205" t="s">
        <v>454</v>
      </c>
      <c r="D349" s="205" t="s">
        <v>144</v>
      </c>
      <c r="E349" s="206" t="s">
        <v>455</v>
      </c>
      <c r="F349" s="207" t="s">
        <v>456</v>
      </c>
      <c r="G349" s="208" t="s">
        <v>175</v>
      </c>
      <c r="H349" s="209">
        <v>18.867000000000001</v>
      </c>
      <c r="I349" s="210"/>
      <c r="J349" s="211">
        <f>ROUND(I349*H349,2)</f>
        <v>0</v>
      </c>
      <c r="K349" s="207" t="s">
        <v>148</v>
      </c>
      <c r="L349" s="62"/>
      <c r="M349" s="212" t="s">
        <v>21</v>
      </c>
      <c r="N349" s="213" t="s">
        <v>44</v>
      </c>
      <c r="O349" s="43"/>
      <c r="P349" s="214">
        <f>O349*H349</f>
        <v>0</v>
      </c>
      <c r="Q349" s="214">
        <v>0</v>
      </c>
      <c r="R349" s="214">
        <f>Q349*H349</f>
        <v>0</v>
      </c>
      <c r="S349" s="214">
        <v>0</v>
      </c>
      <c r="T349" s="215">
        <f>S349*H349</f>
        <v>0</v>
      </c>
      <c r="AR349" s="25" t="s">
        <v>149</v>
      </c>
      <c r="AT349" s="25" t="s">
        <v>144</v>
      </c>
      <c r="AU349" s="25" t="s">
        <v>85</v>
      </c>
      <c r="AY349" s="25" t="s">
        <v>142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25" t="s">
        <v>85</v>
      </c>
      <c r="BK349" s="216">
        <f>ROUND(I349*H349,2)</f>
        <v>0</v>
      </c>
      <c r="BL349" s="25" t="s">
        <v>149</v>
      </c>
      <c r="BM349" s="25" t="s">
        <v>457</v>
      </c>
    </row>
    <row r="350" spans="2:65" s="1" customFormat="1" ht="31.5" customHeight="1">
      <c r="B350" s="42"/>
      <c r="C350" s="205" t="s">
        <v>458</v>
      </c>
      <c r="D350" s="205" t="s">
        <v>144</v>
      </c>
      <c r="E350" s="206" t="s">
        <v>459</v>
      </c>
      <c r="F350" s="207" t="s">
        <v>460</v>
      </c>
      <c r="G350" s="208" t="s">
        <v>175</v>
      </c>
      <c r="H350" s="209">
        <v>188.67</v>
      </c>
      <c r="I350" s="210"/>
      <c r="J350" s="211">
        <f>ROUND(I350*H350,2)</f>
        <v>0</v>
      </c>
      <c r="K350" s="207" t="s">
        <v>148</v>
      </c>
      <c r="L350" s="62"/>
      <c r="M350" s="212" t="s">
        <v>21</v>
      </c>
      <c r="N350" s="213" t="s">
        <v>44</v>
      </c>
      <c r="O350" s="43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AR350" s="25" t="s">
        <v>149</v>
      </c>
      <c r="AT350" s="25" t="s">
        <v>144</v>
      </c>
      <c r="AU350" s="25" t="s">
        <v>85</v>
      </c>
      <c r="AY350" s="25" t="s">
        <v>142</v>
      </c>
      <c r="BE350" s="216">
        <f>IF(N350="základní",J350,0)</f>
        <v>0</v>
      </c>
      <c r="BF350" s="216">
        <f>IF(N350="snížená",J350,0)</f>
        <v>0</v>
      </c>
      <c r="BG350" s="216">
        <f>IF(N350="zákl. přenesená",J350,0)</f>
        <v>0</v>
      </c>
      <c r="BH350" s="216">
        <f>IF(N350="sníž. přenesená",J350,0)</f>
        <v>0</v>
      </c>
      <c r="BI350" s="216">
        <f>IF(N350="nulová",J350,0)</f>
        <v>0</v>
      </c>
      <c r="BJ350" s="25" t="s">
        <v>85</v>
      </c>
      <c r="BK350" s="216">
        <f>ROUND(I350*H350,2)</f>
        <v>0</v>
      </c>
      <c r="BL350" s="25" t="s">
        <v>149</v>
      </c>
      <c r="BM350" s="25" t="s">
        <v>461</v>
      </c>
    </row>
    <row r="351" spans="2:65" s="13" customFormat="1" ht="13.5">
      <c r="B351" s="229"/>
      <c r="C351" s="230"/>
      <c r="D351" s="231" t="s">
        <v>151</v>
      </c>
      <c r="E351" s="232" t="s">
        <v>21</v>
      </c>
      <c r="F351" s="233" t="s">
        <v>462</v>
      </c>
      <c r="G351" s="230"/>
      <c r="H351" s="234">
        <v>188.67</v>
      </c>
      <c r="I351" s="235"/>
      <c r="J351" s="230"/>
      <c r="K351" s="230"/>
      <c r="L351" s="236"/>
      <c r="M351" s="237"/>
      <c r="N351" s="238"/>
      <c r="O351" s="238"/>
      <c r="P351" s="238"/>
      <c r="Q351" s="238"/>
      <c r="R351" s="238"/>
      <c r="S351" s="238"/>
      <c r="T351" s="239"/>
      <c r="AT351" s="240" t="s">
        <v>151</v>
      </c>
      <c r="AU351" s="240" t="s">
        <v>85</v>
      </c>
      <c r="AV351" s="13" t="s">
        <v>85</v>
      </c>
      <c r="AW351" s="13" t="s">
        <v>35</v>
      </c>
      <c r="AX351" s="13" t="s">
        <v>79</v>
      </c>
      <c r="AY351" s="240" t="s">
        <v>142</v>
      </c>
    </row>
    <row r="352" spans="2:65" s="1" customFormat="1" ht="22.5" customHeight="1">
      <c r="B352" s="42"/>
      <c r="C352" s="205" t="s">
        <v>463</v>
      </c>
      <c r="D352" s="205" t="s">
        <v>144</v>
      </c>
      <c r="E352" s="206" t="s">
        <v>464</v>
      </c>
      <c r="F352" s="207" t="s">
        <v>465</v>
      </c>
      <c r="G352" s="208" t="s">
        <v>175</v>
      </c>
      <c r="H352" s="209">
        <v>18.867000000000001</v>
      </c>
      <c r="I352" s="210"/>
      <c r="J352" s="211">
        <f>ROUND(I352*H352,2)</f>
        <v>0</v>
      </c>
      <c r="K352" s="207" t="s">
        <v>148</v>
      </c>
      <c r="L352" s="62"/>
      <c r="M352" s="212" t="s">
        <v>21</v>
      </c>
      <c r="N352" s="213" t="s">
        <v>44</v>
      </c>
      <c r="O352" s="43"/>
      <c r="P352" s="214">
        <f>O352*H352</f>
        <v>0</v>
      </c>
      <c r="Q352" s="214">
        <v>0</v>
      </c>
      <c r="R352" s="214">
        <f>Q352*H352</f>
        <v>0</v>
      </c>
      <c r="S352" s="214">
        <v>0</v>
      </c>
      <c r="T352" s="215">
        <f>S352*H352</f>
        <v>0</v>
      </c>
      <c r="AR352" s="25" t="s">
        <v>149</v>
      </c>
      <c r="AT352" s="25" t="s">
        <v>144</v>
      </c>
      <c r="AU352" s="25" t="s">
        <v>85</v>
      </c>
      <c r="AY352" s="25" t="s">
        <v>142</v>
      </c>
      <c r="BE352" s="216">
        <f>IF(N352="základní",J352,0)</f>
        <v>0</v>
      </c>
      <c r="BF352" s="216">
        <f>IF(N352="snížená",J352,0)</f>
        <v>0</v>
      </c>
      <c r="BG352" s="216">
        <f>IF(N352="zákl. přenesená",J352,0)</f>
        <v>0</v>
      </c>
      <c r="BH352" s="216">
        <f>IF(N352="sníž. přenesená",J352,0)</f>
        <v>0</v>
      </c>
      <c r="BI352" s="216">
        <f>IF(N352="nulová",J352,0)</f>
        <v>0</v>
      </c>
      <c r="BJ352" s="25" t="s">
        <v>85</v>
      </c>
      <c r="BK352" s="216">
        <f>ROUND(I352*H352,2)</f>
        <v>0</v>
      </c>
      <c r="BL352" s="25" t="s">
        <v>149</v>
      </c>
      <c r="BM352" s="25" t="s">
        <v>466</v>
      </c>
    </row>
    <row r="353" spans="2:65" s="1" customFormat="1" ht="22.5" customHeight="1">
      <c r="B353" s="42"/>
      <c r="C353" s="205" t="s">
        <v>467</v>
      </c>
      <c r="D353" s="205" t="s">
        <v>144</v>
      </c>
      <c r="E353" s="206" t="s">
        <v>468</v>
      </c>
      <c r="F353" s="207" t="s">
        <v>469</v>
      </c>
      <c r="G353" s="208" t="s">
        <v>175</v>
      </c>
      <c r="H353" s="209">
        <v>18.867000000000001</v>
      </c>
      <c r="I353" s="210"/>
      <c r="J353" s="211">
        <f>ROUND(I353*H353,2)</f>
        <v>0</v>
      </c>
      <c r="K353" s="207" t="s">
        <v>148</v>
      </c>
      <c r="L353" s="62"/>
      <c r="M353" s="212" t="s">
        <v>21</v>
      </c>
      <c r="N353" s="213" t="s">
        <v>44</v>
      </c>
      <c r="O353" s="43"/>
      <c r="P353" s="214">
        <f>O353*H353</f>
        <v>0</v>
      </c>
      <c r="Q353" s="214">
        <v>0</v>
      </c>
      <c r="R353" s="214">
        <f>Q353*H353</f>
        <v>0</v>
      </c>
      <c r="S353" s="214">
        <v>0</v>
      </c>
      <c r="T353" s="215">
        <f>S353*H353</f>
        <v>0</v>
      </c>
      <c r="AR353" s="25" t="s">
        <v>149</v>
      </c>
      <c r="AT353" s="25" t="s">
        <v>144</v>
      </c>
      <c r="AU353" s="25" t="s">
        <v>85</v>
      </c>
      <c r="AY353" s="25" t="s">
        <v>142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25" t="s">
        <v>85</v>
      </c>
      <c r="BK353" s="216">
        <f>ROUND(I353*H353,2)</f>
        <v>0</v>
      </c>
      <c r="BL353" s="25" t="s">
        <v>149</v>
      </c>
      <c r="BM353" s="25" t="s">
        <v>470</v>
      </c>
    </row>
    <row r="354" spans="2:65" s="11" customFormat="1" ht="29.85" customHeight="1">
      <c r="B354" s="188"/>
      <c r="C354" s="189"/>
      <c r="D354" s="202" t="s">
        <v>71</v>
      </c>
      <c r="E354" s="203" t="s">
        <v>471</v>
      </c>
      <c r="F354" s="203" t="s">
        <v>472</v>
      </c>
      <c r="G354" s="189"/>
      <c r="H354" s="189"/>
      <c r="I354" s="192"/>
      <c r="J354" s="204">
        <f>BK354</f>
        <v>0</v>
      </c>
      <c r="K354" s="189"/>
      <c r="L354" s="194"/>
      <c r="M354" s="195"/>
      <c r="N354" s="196"/>
      <c r="O354" s="196"/>
      <c r="P354" s="197">
        <f>SUM(P355:P362)</f>
        <v>0</v>
      </c>
      <c r="Q354" s="196"/>
      <c r="R354" s="197">
        <f>SUM(R355:R362)</f>
        <v>0</v>
      </c>
      <c r="S354" s="196"/>
      <c r="T354" s="198">
        <f>SUM(T355:T362)</f>
        <v>0</v>
      </c>
      <c r="AR354" s="199" t="s">
        <v>79</v>
      </c>
      <c r="AT354" s="200" t="s">
        <v>71</v>
      </c>
      <c r="AU354" s="200" t="s">
        <v>79</v>
      </c>
      <c r="AY354" s="199" t="s">
        <v>142</v>
      </c>
      <c r="BK354" s="201">
        <f>SUM(BK355:BK362)</f>
        <v>0</v>
      </c>
    </row>
    <row r="355" spans="2:65" s="1" customFormat="1" ht="31.5" customHeight="1">
      <c r="B355" s="42"/>
      <c r="C355" s="205" t="s">
        <v>473</v>
      </c>
      <c r="D355" s="205" t="s">
        <v>144</v>
      </c>
      <c r="E355" s="206" t="s">
        <v>474</v>
      </c>
      <c r="F355" s="207" t="s">
        <v>475</v>
      </c>
      <c r="G355" s="208" t="s">
        <v>156</v>
      </c>
      <c r="H355" s="209">
        <v>2460.6799999999998</v>
      </c>
      <c r="I355" s="210"/>
      <c r="J355" s="211">
        <f>ROUND(I355*H355,2)</f>
        <v>0</v>
      </c>
      <c r="K355" s="207" t="s">
        <v>148</v>
      </c>
      <c r="L355" s="62"/>
      <c r="M355" s="212" t="s">
        <v>21</v>
      </c>
      <c r="N355" s="213" t="s">
        <v>44</v>
      </c>
      <c r="O355" s="43"/>
      <c r="P355" s="214">
        <f>O355*H355</f>
        <v>0</v>
      </c>
      <c r="Q355" s="214">
        <v>0</v>
      </c>
      <c r="R355" s="214">
        <f>Q355*H355</f>
        <v>0</v>
      </c>
      <c r="S355" s="214">
        <v>0</v>
      </c>
      <c r="T355" s="215">
        <f>S355*H355</f>
        <v>0</v>
      </c>
      <c r="AR355" s="25" t="s">
        <v>149</v>
      </c>
      <c r="AT355" s="25" t="s">
        <v>144</v>
      </c>
      <c r="AU355" s="25" t="s">
        <v>85</v>
      </c>
      <c r="AY355" s="25" t="s">
        <v>142</v>
      </c>
      <c r="BE355" s="216">
        <f>IF(N355="základní",J355,0)</f>
        <v>0</v>
      </c>
      <c r="BF355" s="216">
        <f>IF(N355="snížená",J355,0)</f>
        <v>0</v>
      </c>
      <c r="BG355" s="216">
        <f>IF(N355="zákl. přenesená",J355,0)</f>
        <v>0</v>
      </c>
      <c r="BH355" s="216">
        <f>IF(N355="sníž. přenesená",J355,0)</f>
        <v>0</v>
      </c>
      <c r="BI355" s="216">
        <f>IF(N355="nulová",J355,0)</f>
        <v>0</v>
      </c>
      <c r="BJ355" s="25" t="s">
        <v>85</v>
      </c>
      <c r="BK355" s="216">
        <f>ROUND(I355*H355,2)</f>
        <v>0</v>
      </c>
      <c r="BL355" s="25" t="s">
        <v>149</v>
      </c>
      <c r="BM355" s="25" t="s">
        <v>476</v>
      </c>
    </row>
    <row r="356" spans="2:65" s="13" customFormat="1" ht="13.5">
      <c r="B356" s="229"/>
      <c r="C356" s="230"/>
      <c r="D356" s="219" t="s">
        <v>151</v>
      </c>
      <c r="E356" s="241" t="s">
        <v>21</v>
      </c>
      <c r="F356" s="242" t="s">
        <v>477</v>
      </c>
      <c r="G356" s="230"/>
      <c r="H356" s="243">
        <v>1938.58</v>
      </c>
      <c r="I356" s="235"/>
      <c r="J356" s="230"/>
      <c r="K356" s="230"/>
      <c r="L356" s="236"/>
      <c r="M356" s="237"/>
      <c r="N356" s="238"/>
      <c r="O356" s="238"/>
      <c r="P356" s="238"/>
      <c r="Q356" s="238"/>
      <c r="R356" s="238"/>
      <c r="S356" s="238"/>
      <c r="T356" s="239"/>
      <c r="AT356" s="240" t="s">
        <v>151</v>
      </c>
      <c r="AU356" s="240" t="s">
        <v>85</v>
      </c>
      <c r="AV356" s="13" t="s">
        <v>85</v>
      </c>
      <c r="AW356" s="13" t="s">
        <v>35</v>
      </c>
      <c r="AX356" s="13" t="s">
        <v>72</v>
      </c>
      <c r="AY356" s="240" t="s">
        <v>142</v>
      </c>
    </row>
    <row r="357" spans="2:65" s="13" customFormat="1" ht="13.5">
      <c r="B357" s="229"/>
      <c r="C357" s="230"/>
      <c r="D357" s="219" t="s">
        <v>151</v>
      </c>
      <c r="E357" s="241" t="s">
        <v>21</v>
      </c>
      <c r="F357" s="242" t="s">
        <v>478</v>
      </c>
      <c r="G357" s="230"/>
      <c r="H357" s="243">
        <v>522.1</v>
      </c>
      <c r="I357" s="235"/>
      <c r="J357" s="230"/>
      <c r="K357" s="230"/>
      <c r="L357" s="236"/>
      <c r="M357" s="237"/>
      <c r="N357" s="238"/>
      <c r="O357" s="238"/>
      <c r="P357" s="238"/>
      <c r="Q357" s="238"/>
      <c r="R357" s="238"/>
      <c r="S357" s="238"/>
      <c r="T357" s="239"/>
      <c r="AT357" s="240" t="s">
        <v>151</v>
      </c>
      <c r="AU357" s="240" t="s">
        <v>85</v>
      </c>
      <c r="AV357" s="13" t="s">
        <v>85</v>
      </c>
      <c r="AW357" s="13" t="s">
        <v>35</v>
      </c>
      <c r="AX357" s="13" t="s">
        <v>72</v>
      </c>
      <c r="AY357" s="240" t="s">
        <v>142</v>
      </c>
    </row>
    <row r="358" spans="2:65" s="14" customFormat="1" ht="13.5">
      <c r="B358" s="244"/>
      <c r="C358" s="245"/>
      <c r="D358" s="231" t="s">
        <v>151</v>
      </c>
      <c r="E358" s="246" t="s">
        <v>21</v>
      </c>
      <c r="F358" s="247" t="s">
        <v>186</v>
      </c>
      <c r="G358" s="245"/>
      <c r="H358" s="248">
        <v>2460.6799999999998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AT358" s="254" t="s">
        <v>151</v>
      </c>
      <c r="AU358" s="254" t="s">
        <v>85</v>
      </c>
      <c r="AV358" s="14" t="s">
        <v>149</v>
      </c>
      <c r="AW358" s="14" t="s">
        <v>35</v>
      </c>
      <c r="AX358" s="14" t="s">
        <v>79</v>
      </c>
      <c r="AY358" s="254" t="s">
        <v>142</v>
      </c>
    </row>
    <row r="359" spans="2:65" s="1" customFormat="1" ht="44.25" customHeight="1">
      <c r="B359" s="42"/>
      <c r="C359" s="205" t="s">
        <v>479</v>
      </c>
      <c r="D359" s="205" t="s">
        <v>144</v>
      </c>
      <c r="E359" s="206" t="s">
        <v>480</v>
      </c>
      <c r="F359" s="207" t="s">
        <v>481</v>
      </c>
      <c r="G359" s="208" t="s">
        <v>156</v>
      </c>
      <c r="H359" s="209">
        <v>73820.399999999994</v>
      </c>
      <c r="I359" s="210"/>
      <c r="J359" s="211">
        <f>ROUND(I359*H359,2)</f>
        <v>0</v>
      </c>
      <c r="K359" s="207" t="s">
        <v>148</v>
      </c>
      <c r="L359" s="62"/>
      <c r="M359" s="212" t="s">
        <v>21</v>
      </c>
      <c r="N359" s="213" t="s">
        <v>44</v>
      </c>
      <c r="O359" s="43"/>
      <c r="P359" s="214">
        <f>O359*H359</f>
        <v>0</v>
      </c>
      <c r="Q359" s="214">
        <v>0</v>
      </c>
      <c r="R359" s="214">
        <f>Q359*H359</f>
        <v>0</v>
      </c>
      <c r="S359" s="214">
        <v>0</v>
      </c>
      <c r="T359" s="215">
        <f>S359*H359</f>
        <v>0</v>
      </c>
      <c r="AR359" s="25" t="s">
        <v>149</v>
      </c>
      <c r="AT359" s="25" t="s">
        <v>144</v>
      </c>
      <c r="AU359" s="25" t="s">
        <v>85</v>
      </c>
      <c r="AY359" s="25" t="s">
        <v>142</v>
      </c>
      <c r="BE359" s="216">
        <f>IF(N359="základní",J359,0)</f>
        <v>0</v>
      </c>
      <c r="BF359" s="216">
        <f>IF(N359="snížená",J359,0)</f>
        <v>0</v>
      </c>
      <c r="BG359" s="216">
        <f>IF(N359="zákl. přenesená",J359,0)</f>
        <v>0</v>
      </c>
      <c r="BH359" s="216">
        <f>IF(N359="sníž. přenesená",J359,0)</f>
        <v>0</v>
      </c>
      <c r="BI359" s="216">
        <f>IF(N359="nulová",J359,0)</f>
        <v>0</v>
      </c>
      <c r="BJ359" s="25" t="s">
        <v>85</v>
      </c>
      <c r="BK359" s="216">
        <f>ROUND(I359*H359,2)</f>
        <v>0</v>
      </c>
      <c r="BL359" s="25" t="s">
        <v>149</v>
      </c>
      <c r="BM359" s="25" t="s">
        <v>482</v>
      </c>
    </row>
    <row r="360" spans="2:65" s="12" customFormat="1" ht="13.5">
      <c r="B360" s="217"/>
      <c r="C360" s="218"/>
      <c r="D360" s="219" t="s">
        <v>151</v>
      </c>
      <c r="E360" s="220" t="s">
        <v>21</v>
      </c>
      <c r="F360" s="221" t="s">
        <v>483</v>
      </c>
      <c r="G360" s="218"/>
      <c r="H360" s="222" t="s">
        <v>21</v>
      </c>
      <c r="I360" s="223"/>
      <c r="J360" s="218"/>
      <c r="K360" s="218"/>
      <c r="L360" s="224"/>
      <c r="M360" s="225"/>
      <c r="N360" s="226"/>
      <c r="O360" s="226"/>
      <c r="P360" s="226"/>
      <c r="Q360" s="226"/>
      <c r="R360" s="226"/>
      <c r="S360" s="226"/>
      <c r="T360" s="227"/>
      <c r="AT360" s="228" t="s">
        <v>151</v>
      </c>
      <c r="AU360" s="228" t="s">
        <v>85</v>
      </c>
      <c r="AV360" s="12" t="s">
        <v>79</v>
      </c>
      <c r="AW360" s="12" t="s">
        <v>35</v>
      </c>
      <c r="AX360" s="12" t="s">
        <v>72</v>
      </c>
      <c r="AY360" s="228" t="s">
        <v>142</v>
      </c>
    </row>
    <row r="361" spans="2:65" s="13" customFormat="1" ht="13.5">
      <c r="B361" s="229"/>
      <c r="C361" s="230"/>
      <c r="D361" s="231" t="s">
        <v>151</v>
      </c>
      <c r="E361" s="232" t="s">
        <v>21</v>
      </c>
      <c r="F361" s="233" t="s">
        <v>484</v>
      </c>
      <c r="G361" s="230"/>
      <c r="H361" s="234">
        <v>73820.399999999994</v>
      </c>
      <c r="I361" s="235"/>
      <c r="J361" s="230"/>
      <c r="K361" s="230"/>
      <c r="L361" s="236"/>
      <c r="M361" s="237"/>
      <c r="N361" s="238"/>
      <c r="O361" s="238"/>
      <c r="P361" s="238"/>
      <c r="Q361" s="238"/>
      <c r="R361" s="238"/>
      <c r="S361" s="238"/>
      <c r="T361" s="239"/>
      <c r="AT361" s="240" t="s">
        <v>151</v>
      </c>
      <c r="AU361" s="240" t="s">
        <v>85</v>
      </c>
      <c r="AV361" s="13" t="s">
        <v>85</v>
      </c>
      <c r="AW361" s="13" t="s">
        <v>35</v>
      </c>
      <c r="AX361" s="13" t="s">
        <v>79</v>
      </c>
      <c r="AY361" s="240" t="s">
        <v>142</v>
      </c>
    </row>
    <row r="362" spans="2:65" s="1" customFormat="1" ht="31.5" customHeight="1">
      <c r="B362" s="42"/>
      <c r="C362" s="205" t="s">
        <v>485</v>
      </c>
      <c r="D362" s="205" t="s">
        <v>144</v>
      </c>
      <c r="E362" s="206" t="s">
        <v>486</v>
      </c>
      <c r="F362" s="207" t="s">
        <v>487</v>
      </c>
      <c r="G362" s="208" t="s">
        <v>156</v>
      </c>
      <c r="H362" s="209">
        <v>2460.6799999999998</v>
      </c>
      <c r="I362" s="210"/>
      <c r="J362" s="211">
        <f>ROUND(I362*H362,2)</f>
        <v>0</v>
      </c>
      <c r="K362" s="207" t="s">
        <v>148</v>
      </c>
      <c r="L362" s="62"/>
      <c r="M362" s="212" t="s">
        <v>21</v>
      </c>
      <c r="N362" s="213" t="s">
        <v>44</v>
      </c>
      <c r="O362" s="43"/>
      <c r="P362" s="214">
        <f>O362*H362</f>
        <v>0</v>
      </c>
      <c r="Q362" s="214">
        <v>0</v>
      </c>
      <c r="R362" s="214">
        <f>Q362*H362</f>
        <v>0</v>
      </c>
      <c r="S362" s="214">
        <v>0</v>
      </c>
      <c r="T362" s="215">
        <f>S362*H362</f>
        <v>0</v>
      </c>
      <c r="AR362" s="25" t="s">
        <v>149</v>
      </c>
      <c r="AT362" s="25" t="s">
        <v>144</v>
      </c>
      <c r="AU362" s="25" t="s">
        <v>85</v>
      </c>
      <c r="AY362" s="25" t="s">
        <v>142</v>
      </c>
      <c r="BE362" s="216">
        <f>IF(N362="základní",J362,0)</f>
        <v>0</v>
      </c>
      <c r="BF362" s="216">
        <f>IF(N362="snížená",J362,0)</f>
        <v>0</v>
      </c>
      <c r="BG362" s="216">
        <f>IF(N362="zákl. přenesená",J362,0)</f>
        <v>0</v>
      </c>
      <c r="BH362" s="216">
        <f>IF(N362="sníž. přenesená",J362,0)</f>
        <v>0</v>
      </c>
      <c r="BI362" s="216">
        <f>IF(N362="nulová",J362,0)</f>
        <v>0</v>
      </c>
      <c r="BJ362" s="25" t="s">
        <v>85</v>
      </c>
      <c r="BK362" s="216">
        <f>ROUND(I362*H362,2)</f>
        <v>0</v>
      </c>
      <c r="BL362" s="25" t="s">
        <v>149</v>
      </c>
      <c r="BM362" s="25" t="s">
        <v>488</v>
      </c>
    </row>
    <row r="363" spans="2:65" s="11" customFormat="1" ht="29.85" customHeight="1">
      <c r="B363" s="188"/>
      <c r="C363" s="189"/>
      <c r="D363" s="202" t="s">
        <v>71</v>
      </c>
      <c r="E363" s="203" t="s">
        <v>489</v>
      </c>
      <c r="F363" s="203" t="s">
        <v>490</v>
      </c>
      <c r="G363" s="189"/>
      <c r="H363" s="189"/>
      <c r="I363" s="192"/>
      <c r="J363" s="204">
        <f>BK363</f>
        <v>0</v>
      </c>
      <c r="K363" s="189"/>
      <c r="L363" s="194"/>
      <c r="M363" s="195"/>
      <c r="N363" s="196"/>
      <c r="O363" s="196"/>
      <c r="P363" s="197">
        <f>P364</f>
        <v>0</v>
      </c>
      <c r="Q363" s="196"/>
      <c r="R363" s="197">
        <f>R364</f>
        <v>0</v>
      </c>
      <c r="S363" s="196"/>
      <c r="T363" s="198">
        <f>T364</f>
        <v>0</v>
      </c>
      <c r="AR363" s="199" t="s">
        <v>79</v>
      </c>
      <c r="AT363" s="200" t="s">
        <v>71</v>
      </c>
      <c r="AU363" s="200" t="s">
        <v>79</v>
      </c>
      <c r="AY363" s="199" t="s">
        <v>142</v>
      </c>
      <c r="BK363" s="201">
        <f>BK364</f>
        <v>0</v>
      </c>
    </row>
    <row r="364" spans="2:65" s="1" customFormat="1" ht="57" customHeight="1">
      <c r="B364" s="42"/>
      <c r="C364" s="205" t="s">
        <v>491</v>
      </c>
      <c r="D364" s="205" t="s">
        <v>144</v>
      </c>
      <c r="E364" s="206" t="s">
        <v>492</v>
      </c>
      <c r="F364" s="207" t="s">
        <v>493</v>
      </c>
      <c r="G364" s="208" t="s">
        <v>175</v>
      </c>
      <c r="H364" s="209">
        <v>112.145</v>
      </c>
      <c r="I364" s="210"/>
      <c r="J364" s="211">
        <f>ROUND(I364*H364,2)</f>
        <v>0</v>
      </c>
      <c r="K364" s="207" t="s">
        <v>148</v>
      </c>
      <c r="L364" s="62"/>
      <c r="M364" s="212" t="s">
        <v>21</v>
      </c>
      <c r="N364" s="213" t="s">
        <v>44</v>
      </c>
      <c r="O364" s="43"/>
      <c r="P364" s="214">
        <f>O364*H364</f>
        <v>0</v>
      </c>
      <c r="Q364" s="214">
        <v>0</v>
      </c>
      <c r="R364" s="214">
        <f>Q364*H364</f>
        <v>0</v>
      </c>
      <c r="S364" s="214">
        <v>0</v>
      </c>
      <c r="T364" s="215">
        <f>S364*H364</f>
        <v>0</v>
      </c>
      <c r="AR364" s="25" t="s">
        <v>149</v>
      </c>
      <c r="AT364" s="25" t="s">
        <v>144</v>
      </c>
      <c r="AU364" s="25" t="s">
        <v>85</v>
      </c>
      <c r="AY364" s="25" t="s">
        <v>142</v>
      </c>
      <c r="BE364" s="216">
        <f>IF(N364="základní",J364,0)</f>
        <v>0</v>
      </c>
      <c r="BF364" s="216">
        <f>IF(N364="snížená",J364,0)</f>
        <v>0</v>
      </c>
      <c r="BG364" s="216">
        <f>IF(N364="zákl. přenesená",J364,0)</f>
        <v>0</v>
      </c>
      <c r="BH364" s="216">
        <f>IF(N364="sníž. přenesená",J364,0)</f>
        <v>0</v>
      </c>
      <c r="BI364" s="216">
        <f>IF(N364="nulová",J364,0)</f>
        <v>0</v>
      </c>
      <c r="BJ364" s="25" t="s">
        <v>85</v>
      </c>
      <c r="BK364" s="216">
        <f>ROUND(I364*H364,2)</f>
        <v>0</v>
      </c>
      <c r="BL364" s="25" t="s">
        <v>149</v>
      </c>
      <c r="BM364" s="25" t="s">
        <v>494</v>
      </c>
    </row>
    <row r="365" spans="2:65" s="11" customFormat="1" ht="37.35" customHeight="1">
      <c r="B365" s="188"/>
      <c r="C365" s="189"/>
      <c r="D365" s="190" t="s">
        <v>71</v>
      </c>
      <c r="E365" s="191" t="s">
        <v>495</v>
      </c>
      <c r="F365" s="191" t="s">
        <v>496</v>
      </c>
      <c r="G365" s="189"/>
      <c r="H365" s="189"/>
      <c r="I365" s="192"/>
      <c r="J365" s="193">
        <f>BK365</f>
        <v>0</v>
      </c>
      <c r="K365" s="189"/>
      <c r="L365" s="194"/>
      <c r="M365" s="195"/>
      <c r="N365" s="196"/>
      <c r="O365" s="196"/>
      <c r="P365" s="197">
        <f>P366+P371+P406+P408+P413+P443+P520+P554+P563</f>
        <v>0</v>
      </c>
      <c r="Q365" s="196"/>
      <c r="R365" s="197">
        <f>R366+R371+R406+R408+R413+R443+R520+R554+R563</f>
        <v>12.678491670000001</v>
      </c>
      <c r="S365" s="196"/>
      <c r="T365" s="198">
        <f>T366+T371+T406+T408+T413+T443+T520+T554+T563</f>
        <v>2.1446944000000001</v>
      </c>
      <c r="AR365" s="199" t="s">
        <v>85</v>
      </c>
      <c r="AT365" s="200" t="s">
        <v>71</v>
      </c>
      <c r="AU365" s="200" t="s">
        <v>72</v>
      </c>
      <c r="AY365" s="199" t="s">
        <v>142</v>
      </c>
      <c r="BK365" s="201">
        <f>BK366+BK371+BK406+BK408+BK413+BK443+BK520+BK554+BK563</f>
        <v>0</v>
      </c>
    </row>
    <row r="366" spans="2:65" s="11" customFormat="1" ht="19.899999999999999" customHeight="1">
      <c r="B366" s="188"/>
      <c r="C366" s="189"/>
      <c r="D366" s="202" t="s">
        <v>71</v>
      </c>
      <c r="E366" s="203" t="s">
        <v>497</v>
      </c>
      <c r="F366" s="203" t="s">
        <v>498</v>
      </c>
      <c r="G366" s="189"/>
      <c r="H366" s="189"/>
      <c r="I366" s="192"/>
      <c r="J366" s="204">
        <f>BK366</f>
        <v>0</v>
      </c>
      <c r="K366" s="189"/>
      <c r="L366" s="194"/>
      <c r="M366" s="195"/>
      <c r="N366" s="196"/>
      <c r="O366" s="196"/>
      <c r="P366" s="197">
        <f>SUM(P367:P370)</f>
        <v>0</v>
      </c>
      <c r="Q366" s="196"/>
      <c r="R366" s="197">
        <f>SUM(R367:R370)</f>
        <v>0.63488</v>
      </c>
      <c r="S366" s="196"/>
      <c r="T366" s="198">
        <f>SUM(T367:T370)</f>
        <v>0</v>
      </c>
      <c r="AR366" s="199" t="s">
        <v>85</v>
      </c>
      <c r="AT366" s="200" t="s">
        <v>71</v>
      </c>
      <c r="AU366" s="200" t="s">
        <v>79</v>
      </c>
      <c r="AY366" s="199" t="s">
        <v>142</v>
      </c>
      <c r="BK366" s="201">
        <f>SUM(BK367:BK370)</f>
        <v>0</v>
      </c>
    </row>
    <row r="367" spans="2:65" s="1" customFormat="1" ht="22.5" customHeight="1">
      <c r="B367" s="42"/>
      <c r="C367" s="205" t="s">
        <v>499</v>
      </c>
      <c r="D367" s="205" t="s">
        <v>144</v>
      </c>
      <c r="E367" s="206" t="s">
        <v>500</v>
      </c>
      <c r="F367" s="207" t="s">
        <v>501</v>
      </c>
      <c r="G367" s="208" t="s">
        <v>156</v>
      </c>
      <c r="H367" s="209">
        <v>158.72</v>
      </c>
      <c r="I367" s="210"/>
      <c r="J367" s="211">
        <f>ROUND(I367*H367,2)</f>
        <v>0</v>
      </c>
      <c r="K367" s="207" t="s">
        <v>21</v>
      </c>
      <c r="L367" s="62"/>
      <c r="M367" s="212" t="s">
        <v>21</v>
      </c>
      <c r="N367" s="213" t="s">
        <v>44</v>
      </c>
      <c r="O367" s="43"/>
      <c r="P367" s="214">
        <f>O367*H367</f>
        <v>0</v>
      </c>
      <c r="Q367" s="214">
        <v>4.0000000000000001E-3</v>
      </c>
      <c r="R367" s="214">
        <f>Q367*H367</f>
        <v>0.63488</v>
      </c>
      <c r="S367" s="214">
        <v>0</v>
      </c>
      <c r="T367" s="215">
        <f>S367*H367</f>
        <v>0</v>
      </c>
      <c r="AR367" s="25" t="s">
        <v>262</v>
      </c>
      <c r="AT367" s="25" t="s">
        <v>144</v>
      </c>
      <c r="AU367" s="25" t="s">
        <v>85</v>
      </c>
      <c r="AY367" s="25" t="s">
        <v>142</v>
      </c>
      <c r="BE367" s="216">
        <f>IF(N367="základní",J367,0)</f>
        <v>0</v>
      </c>
      <c r="BF367" s="216">
        <f>IF(N367="snížená",J367,0)</f>
        <v>0</v>
      </c>
      <c r="BG367" s="216">
        <f>IF(N367="zákl. přenesená",J367,0)</f>
        <v>0</v>
      </c>
      <c r="BH367" s="216">
        <f>IF(N367="sníž. přenesená",J367,0)</f>
        <v>0</v>
      </c>
      <c r="BI367" s="216">
        <f>IF(N367="nulová",J367,0)</f>
        <v>0</v>
      </c>
      <c r="BJ367" s="25" t="s">
        <v>85</v>
      </c>
      <c r="BK367" s="216">
        <f>ROUND(I367*H367,2)</f>
        <v>0</v>
      </c>
      <c r="BL367" s="25" t="s">
        <v>262</v>
      </c>
      <c r="BM367" s="25" t="s">
        <v>502</v>
      </c>
    </row>
    <row r="368" spans="2:65" s="12" customFormat="1" ht="27">
      <c r="B368" s="217"/>
      <c r="C368" s="218"/>
      <c r="D368" s="219" t="s">
        <v>151</v>
      </c>
      <c r="E368" s="220" t="s">
        <v>21</v>
      </c>
      <c r="F368" s="221" t="s">
        <v>503</v>
      </c>
      <c r="G368" s="218"/>
      <c r="H368" s="222" t="s">
        <v>21</v>
      </c>
      <c r="I368" s="223"/>
      <c r="J368" s="218"/>
      <c r="K368" s="218"/>
      <c r="L368" s="224"/>
      <c r="M368" s="225"/>
      <c r="N368" s="226"/>
      <c r="O368" s="226"/>
      <c r="P368" s="226"/>
      <c r="Q368" s="226"/>
      <c r="R368" s="226"/>
      <c r="S368" s="226"/>
      <c r="T368" s="227"/>
      <c r="AT368" s="228" t="s">
        <v>151</v>
      </c>
      <c r="AU368" s="228" t="s">
        <v>85</v>
      </c>
      <c r="AV368" s="12" t="s">
        <v>79</v>
      </c>
      <c r="AW368" s="12" t="s">
        <v>35</v>
      </c>
      <c r="AX368" s="12" t="s">
        <v>72</v>
      </c>
      <c r="AY368" s="228" t="s">
        <v>142</v>
      </c>
    </row>
    <row r="369" spans="2:65" s="13" customFormat="1" ht="13.5">
      <c r="B369" s="229"/>
      <c r="C369" s="230"/>
      <c r="D369" s="231" t="s">
        <v>151</v>
      </c>
      <c r="E369" s="232" t="s">
        <v>21</v>
      </c>
      <c r="F369" s="233" t="s">
        <v>504</v>
      </c>
      <c r="G369" s="230"/>
      <c r="H369" s="234">
        <v>158.72</v>
      </c>
      <c r="I369" s="235"/>
      <c r="J369" s="230"/>
      <c r="K369" s="230"/>
      <c r="L369" s="236"/>
      <c r="M369" s="237"/>
      <c r="N369" s="238"/>
      <c r="O369" s="238"/>
      <c r="P369" s="238"/>
      <c r="Q369" s="238"/>
      <c r="R369" s="238"/>
      <c r="S369" s="238"/>
      <c r="T369" s="239"/>
      <c r="AT369" s="240" t="s">
        <v>151</v>
      </c>
      <c r="AU369" s="240" t="s">
        <v>85</v>
      </c>
      <c r="AV369" s="13" t="s">
        <v>85</v>
      </c>
      <c r="AW369" s="13" t="s">
        <v>35</v>
      </c>
      <c r="AX369" s="13" t="s">
        <v>79</v>
      </c>
      <c r="AY369" s="240" t="s">
        <v>142</v>
      </c>
    </row>
    <row r="370" spans="2:65" s="1" customFormat="1" ht="44.25" customHeight="1">
      <c r="B370" s="42"/>
      <c r="C370" s="205" t="s">
        <v>505</v>
      </c>
      <c r="D370" s="205" t="s">
        <v>144</v>
      </c>
      <c r="E370" s="206" t="s">
        <v>506</v>
      </c>
      <c r="F370" s="207" t="s">
        <v>507</v>
      </c>
      <c r="G370" s="208" t="s">
        <v>175</v>
      </c>
      <c r="H370" s="209">
        <v>0.63500000000000001</v>
      </c>
      <c r="I370" s="210"/>
      <c r="J370" s="211">
        <f>ROUND(I370*H370,2)</f>
        <v>0</v>
      </c>
      <c r="K370" s="207" t="s">
        <v>148</v>
      </c>
      <c r="L370" s="62"/>
      <c r="M370" s="212" t="s">
        <v>21</v>
      </c>
      <c r="N370" s="213" t="s">
        <v>44</v>
      </c>
      <c r="O370" s="43"/>
      <c r="P370" s="214">
        <f>O370*H370</f>
        <v>0</v>
      </c>
      <c r="Q370" s="214">
        <v>0</v>
      </c>
      <c r="R370" s="214">
        <f>Q370*H370</f>
        <v>0</v>
      </c>
      <c r="S370" s="214">
        <v>0</v>
      </c>
      <c r="T370" s="215">
        <f>S370*H370</f>
        <v>0</v>
      </c>
      <c r="AR370" s="25" t="s">
        <v>262</v>
      </c>
      <c r="AT370" s="25" t="s">
        <v>144</v>
      </c>
      <c r="AU370" s="25" t="s">
        <v>85</v>
      </c>
      <c r="AY370" s="25" t="s">
        <v>142</v>
      </c>
      <c r="BE370" s="216">
        <f>IF(N370="základní",J370,0)</f>
        <v>0</v>
      </c>
      <c r="BF370" s="216">
        <f>IF(N370="snížená",J370,0)</f>
        <v>0</v>
      </c>
      <c r="BG370" s="216">
        <f>IF(N370="zákl. přenesená",J370,0)</f>
        <v>0</v>
      </c>
      <c r="BH370" s="216">
        <f>IF(N370="sníž. přenesená",J370,0)</f>
        <v>0</v>
      </c>
      <c r="BI370" s="216">
        <f>IF(N370="nulová",J370,0)</f>
        <v>0</v>
      </c>
      <c r="BJ370" s="25" t="s">
        <v>85</v>
      </c>
      <c r="BK370" s="216">
        <f>ROUND(I370*H370,2)</f>
        <v>0</v>
      </c>
      <c r="BL370" s="25" t="s">
        <v>262</v>
      </c>
      <c r="BM370" s="25" t="s">
        <v>508</v>
      </c>
    </row>
    <row r="371" spans="2:65" s="11" customFormat="1" ht="29.85" customHeight="1">
      <c r="B371" s="188"/>
      <c r="C371" s="189"/>
      <c r="D371" s="202" t="s">
        <v>71</v>
      </c>
      <c r="E371" s="203" t="s">
        <v>509</v>
      </c>
      <c r="F371" s="203" t="s">
        <v>510</v>
      </c>
      <c r="G371" s="189"/>
      <c r="H371" s="189"/>
      <c r="I371" s="192"/>
      <c r="J371" s="204">
        <f>BK371</f>
        <v>0</v>
      </c>
      <c r="K371" s="189"/>
      <c r="L371" s="194"/>
      <c r="M371" s="195"/>
      <c r="N371" s="196"/>
      <c r="O371" s="196"/>
      <c r="P371" s="197">
        <f>SUM(P372:P405)</f>
        <v>0</v>
      </c>
      <c r="Q371" s="196"/>
      <c r="R371" s="197">
        <f>SUM(R372:R405)</f>
        <v>1.3073676000000001</v>
      </c>
      <c r="S371" s="196"/>
      <c r="T371" s="198">
        <f>SUM(T372:T405)</f>
        <v>0</v>
      </c>
      <c r="AR371" s="199" t="s">
        <v>85</v>
      </c>
      <c r="AT371" s="200" t="s">
        <v>71</v>
      </c>
      <c r="AU371" s="200" t="s">
        <v>79</v>
      </c>
      <c r="AY371" s="199" t="s">
        <v>142</v>
      </c>
      <c r="BK371" s="201">
        <f>SUM(BK372:BK405)</f>
        <v>0</v>
      </c>
    </row>
    <row r="372" spans="2:65" s="1" customFormat="1" ht="31.5" customHeight="1">
      <c r="B372" s="42"/>
      <c r="C372" s="205" t="s">
        <v>511</v>
      </c>
      <c r="D372" s="205" t="s">
        <v>144</v>
      </c>
      <c r="E372" s="206" t="s">
        <v>512</v>
      </c>
      <c r="F372" s="207" t="s">
        <v>513</v>
      </c>
      <c r="G372" s="208" t="s">
        <v>156</v>
      </c>
      <c r="H372" s="209">
        <v>104</v>
      </c>
      <c r="I372" s="210"/>
      <c r="J372" s="211">
        <f>ROUND(I372*H372,2)</f>
        <v>0</v>
      </c>
      <c r="K372" s="207" t="s">
        <v>148</v>
      </c>
      <c r="L372" s="62"/>
      <c r="M372" s="212" t="s">
        <v>21</v>
      </c>
      <c r="N372" s="213" t="s">
        <v>44</v>
      </c>
      <c r="O372" s="43"/>
      <c r="P372" s="214">
        <f>O372*H372</f>
        <v>0</v>
      </c>
      <c r="Q372" s="214">
        <v>0</v>
      </c>
      <c r="R372" s="214">
        <f>Q372*H372</f>
        <v>0</v>
      </c>
      <c r="S372" s="214">
        <v>0</v>
      </c>
      <c r="T372" s="215">
        <f>S372*H372</f>
        <v>0</v>
      </c>
      <c r="AR372" s="25" t="s">
        <v>262</v>
      </c>
      <c r="AT372" s="25" t="s">
        <v>144</v>
      </c>
      <c r="AU372" s="25" t="s">
        <v>85</v>
      </c>
      <c r="AY372" s="25" t="s">
        <v>142</v>
      </c>
      <c r="BE372" s="216">
        <f>IF(N372="základní",J372,0)</f>
        <v>0</v>
      </c>
      <c r="BF372" s="216">
        <f>IF(N372="snížená",J372,0)</f>
        <v>0</v>
      </c>
      <c r="BG372" s="216">
        <f>IF(N372="zákl. přenesená",J372,0)</f>
        <v>0</v>
      </c>
      <c r="BH372" s="216">
        <f>IF(N372="sníž. přenesená",J372,0)</f>
        <v>0</v>
      </c>
      <c r="BI372" s="216">
        <f>IF(N372="nulová",J372,0)</f>
        <v>0</v>
      </c>
      <c r="BJ372" s="25" t="s">
        <v>85</v>
      </c>
      <c r="BK372" s="216">
        <f>ROUND(I372*H372,2)</f>
        <v>0</v>
      </c>
      <c r="BL372" s="25" t="s">
        <v>262</v>
      </c>
      <c r="BM372" s="25" t="s">
        <v>514</v>
      </c>
    </row>
    <row r="373" spans="2:65" s="12" customFormat="1" ht="13.5">
      <c r="B373" s="217"/>
      <c r="C373" s="218"/>
      <c r="D373" s="219" t="s">
        <v>151</v>
      </c>
      <c r="E373" s="220" t="s">
        <v>21</v>
      </c>
      <c r="F373" s="221" t="s">
        <v>515</v>
      </c>
      <c r="G373" s="218"/>
      <c r="H373" s="222" t="s">
        <v>21</v>
      </c>
      <c r="I373" s="223"/>
      <c r="J373" s="218"/>
      <c r="K373" s="218"/>
      <c r="L373" s="224"/>
      <c r="M373" s="225"/>
      <c r="N373" s="226"/>
      <c r="O373" s="226"/>
      <c r="P373" s="226"/>
      <c r="Q373" s="226"/>
      <c r="R373" s="226"/>
      <c r="S373" s="226"/>
      <c r="T373" s="227"/>
      <c r="AT373" s="228" t="s">
        <v>151</v>
      </c>
      <c r="AU373" s="228" t="s">
        <v>85</v>
      </c>
      <c r="AV373" s="12" t="s">
        <v>79</v>
      </c>
      <c r="AW373" s="12" t="s">
        <v>35</v>
      </c>
      <c r="AX373" s="12" t="s">
        <v>72</v>
      </c>
      <c r="AY373" s="228" t="s">
        <v>142</v>
      </c>
    </row>
    <row r="374" spans="2:65" s="13" customFormat="1" ht="13.5">
      <c r="B374" s="229"/>
      <c r="C374" s="230"/>
      <c r="D374" s="231" t="s">
        <v>151</v>
      </c>
      <c r="E374" s="232" t="s">
        <v>21</v>
      </c>
      <c r="F374" s="233" t="s">
        <v>320</v>
      </c>
      <c r="G374" s="230"/>
      <c r="H374" s="234">
        <v>104</v>
      </c>
      <c r="I374" s="235"/>
      <c r="J374" s="230"/>
      <c r="K374" s="230"/>
      <c r="L374" s="236"/>
      <c r="M374" s="237"/>
      <c r="N374" s="238"/>
      <c r="O374" s="238"/>
      <c r="P374" s="238"/>
      <c r="Q374" s="238"/>
      <c r="R374" s="238"/>
      <c r="S374" s="238"/>
      <c r="T374" s="239"/>
      <c r="AT374" s="240" t="s">
        <v>151</v>
      </c>
      <c r="AU374" s="240" t="s">
        <v>85</v>
      </c>
      <c r="AV374" s="13" t="s">
        <v>85</v>
      </c>
      <c r="AW374" s="13" t="s">
        <v>35</v>
      </c>
      <c r="AX374" s="13" t="s">
        <v>79</v>
      </c>
      <c r="AY374" s="240" t="s">
        <v>142</v>
      </c>
    </row>
    <row r="375" spans="2:65" s="1" customFormat="1" ht="31.5" customHeight="1">
      <c r="B375" s="42"/>
      <c r="C375" s="255" t="s">
        <v>516</v>
      </c>
      <c r="D375" s="255" t="s">
        <v>188</v>
      </c>
      <c r="E375" s="256" t="s">
        <v>517</v>
      </c>
      <c r="F375" s="257" t="s">
        <v>518</v>
      </c>
      <c r="G375" s="258" t="s">
        <v>156</v>
      </c>
      <c r="H375" s="259">
        <v>106.08</v>
      </c>
      <c r="I375" s="260"/>
      <c r="J375" s="261">
        <f>ROUND(I375*H375,2)</f>
        <v>0</v>
      </c>
      <c r="K375" s="257" t="s">
        <v>148</v>
      </c>
      <c r="L375" s="262"/>
      <c r="M375" s="263" t="s">
        <v>21</v>
      </c>
      <c r="N375" s="264" t="s">
        <v>44</v>
      </c>
      <c r="O375" s="43"/>
      <c r="P375" s="214">
        <f>O375*H375</f>
        <v>0</v>
      </c>
      <c r="Q375" s="214">
        <v>1.8E-3</v>
      </c>
      <c r="R375" s="214">
        <f>Q375*H375</f>
        <v>0.190944</v>
      </c>
      <c r="S375" s="214">
        <v>0</v>
      </c>
      <c r="T375" s="215">
        <f>S375*H375</f>
        <v>0</v>
      </c>
      <c r="AR375" s="25" t="s">
        <v>410</v>
      </c>
      <c r="AT375" s="25" t="s">
        <v>188</v>
      </c>
      <c r="AU375" s="25" t="s">
        <v>85</v>
      </c>
      <c r="AY375" s="25" t="s">
        <v>142</v>
      </c>
      <c r="BE375" s="216">
        <f>IF(N375="základní",J375,0)</f>
        <v>0</v>
      </c>
      <c r="BF375" s="216">
        <f>IF(N375="snížená",J375,0)</f>
        <v>0</v>
      </c>
      <c r="BG375" s="216">
        <f>IF(N375="zákl. přenesená",J375,0)</f>
        <v>0</v>
      </c>
      <c r="BH375" s="216">
        <f>IF(N375="sníž. přenesená",J375,0)</f>
        <v>0</v>
      </c>
      <c r="BI375" s="216">
        <f>IF(N375="nulová",J375,0)</f>
        <v>0</v>
      </c>
      <c r="BJ375" s="25" t="s">
        <v>85</v>
      </c>
      <c r="BK375" s="216">
        <f>ROUND(I375*H375,2)</f>
        <v>0</v>
      </c>
      <c r="BL375" s="25" t="s">
        <v>262</v>
      </c>
      <c r="BM375" s="25" t="s">
        <v>519</v>
      </c>
    </row>
    <row r="376" spans="2:65" s="12" customFormat="1" ht="13.5">
      <c r="B376" s="217"/>
      <c r="C376" s="218"/>
      <c r="D376" s="219" t="s">
        <v>151</v>
      </c>
      <c r="E376" s="220" t="s">
        <v>21</v>
      </c>
      <c r="F376" s="221" t="s">
        <v>286</v>
      </c>
      <c r="G376" s="218"/>
      <c r="H376" s="222" t="s">
        <v>21</v>
      </c>
      <c r="I376" s="223"/>
      <c r="J376" s="218"/>
      <c r="K376" s="218"/>
      <c r="L376" s="224"/>
      <c r="M376" s="225"/>
      <c r="N376" s="226"/>
      <c r="O376" s="226"/>
      <c r="P376" s="226"/>
      <c r="Q376" s="226"/>
      <c r="R376" s="226"/>
      <c r="S376" s="226"/>
      <c r="T376" s="227"/>
      <c r="AT376" s="228" t="s">
        <v>151</v>
      </c>
      <c r="AU376" s="228" t="s">
        <v>85</v>
      </c>
      <c r="AV376" s="12" t="s">
        <v>79</v>
      </c>
      <c r="AW376" s="12" t="s">
        <v>35</v>
      </c>
      <c r="AX376" s="12" t="s">
        <v>72</v>
      </c>
      <c r="AY376" s="228" t="s">
        <v>142</v>
      </c>
    </row>
    <row r="377" spans="2:65" s="13" customFormat="1" ht="13.5">
      <c r="B377" s="229"/>
      <c r="C377" s="230"/>
      <c r="D377" s="219" t="s">
        <v>151</v>
      </c>
      <c r="E377" s="241" t="s">
        <v>21</v>
      </c>
      <c r="F377" s="242" t="s">
        <v>520</v>
      </c>
      <c r="G377" s="230"/>
      <c r="H377" s="243">
        <v>104</v>
      </c>
      <c r="I377" s="235"/>
      <c r="J377" s="230"/>
      <c r="K377" s="230"/>
      <c r="L377" s="236"/>
      <c r="M377" s="237"/>
      <c r="N377" s="238"/>
      <c r="O377" s="238"/>
      <c r="P377" s="238"/>
      <c r="Q377" s="238"/>
      <c r="R377" s="238"/>
      <c r="S377" s="238"/>
      <c r="T377" s="239"/>
      <c r="AT377" s="240" t="s">
        <v>151</v>
      </c>
      <c r="AU377" s="240" t="s">
        <v>85</v>
      </c>
      <c r="AV377" s="13" t="s">
        <v>85</v>
      </c>
      <c r="AW377" s="13" t="s">
        <v>35</v>
      </c>
      <c r="AX377" s="13" t="s">
        <v>72</v>
      </c>
      <c r="AY377" s="240" t="s">
        <v>142</v>
      </c>
    </row>
    <row r="378" spans="2:65" s="13" customFormat="1" ht="13.5">
      <c r="B378" s="229"/>
      <c r="C378" s="230"/>
      <c r="D378" s="231" t="s">
        <v>151</v>
      </c>
      <c r="E378" s="232" t="s">
        <v>21</v>
      </c>
      <c r="F378" s="233" t="s">
        <v>521</v>
      </c>
      <c r="G378" s="230"/>
      <c r="H378" s="234">
        <v>106.08</v>
      </c>
      <c r="I378" s="235"/>
      <c r="J378" s="230"/>
      <c r="K378" s="230"/>
      <c r="L378" s="236"/>
      <c r="M378" s="237"/>
      <c r="N378" s="238"/>
      <c r="O378" s="238"/>
      <c r="P378" s="238"/>
      <c r="Q378" s="238"/>
      <c r="R378" s="238"/>
      <c r="S378" s="238"/>
      <c r="T378" s="239"/>
      <c r="AT378" s="240" t="s">
        <v>151</v>
      </c>
      <c r="AU378" s="240" t="s">
        <v>85</v>
      </c>
      <c r="AV378" s="13" t="s">
        <v>85</v>
      </c>
      <c r="AW378" s="13" t="s">
        <v>35</v>
      </c>
      <c r="AX378" s="13" t="s">
        <v>79</v>
      </c>
      <c r="AY378" s="240" t="s">
        <v>142</v>
      </c>
    </row>
    <row r="379" spans="2:65" s="1" customFormat="1" ht="22.5" customHeight="1">
      <c r="B379" s="42"/>
      <c r="C379" s="205" t="s">
        <v>522</v>
      </c>
      <c r="D379" s="205" t="s">
        <v>144</v>
      </c>
      <c r="E379" s="206" t="s">
        <v>523</v>
      </c>
      <c r="F379" s="207" t="s">
        <v>524</v>
      </c>
      <c r="G379" s="208" t="s">
        <v>156</v>
      </c>
      <c r="H379" s="209">
        <v>104.2</v>
      </c>
      <c r="I379" s="210"/>
      <c r="J379" s="211">
        <f>ROUND(I379*H379,2)</f>
        <v>0</v>
      </c>
      <c r="K379" s="207" t="s">
        <v>148</v>
      </c>
      <c r="L379" s="62"/>
      <c r="M379" s="212" t="s">
        <v>21</v>
      </c>
      <c r="N379" s="213" t="s">
        <v>44</v>
      </c>
      <c r="O379" s="43"/>
      <c r="P379" s="214">
        <f>O379*H379</f>
        <v>0</v>
      </c>
      <c r="Q379" s="214">
        <v>1.2E-4</v>
      </c>
      <c r="R379" s="214">
        <f>Q379*H379</f>
        <v>1.2504000000000001E-2</v>
      </c>
      <c r="S379" s="214">
        <v>0</v>
      </c>
      <c r="T379" s="215">
        <f>S379*H379</f>
        <v>0</v>
      </c>
      <c r="AR379" s="25" t="s">
        <v>262</v>
      </c>
      <c r="AT379" s="25" t="s">
        <v>144</v>
      </c>
      <c r="AU379" s="25" t="s">
        <v>85</v>
      </c>
      <c r="AY379" s="25" t="s">
        <v>142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25" t="s">
        <v>85</v>
      </c>
      <c r="BK379" s="216">
        <f>ROUND(I379*H379,2)</f>
        <v>0</v>
      </c>
      <c r="BL379" s="25" t="s">
        <v>262</v>
      </c>
      <c r="BM379" s="25" t="s">
        <v>525</v>
      </c>
    </row>
    <row r="380" spans="2:65" s="1" customFormat="1" ht="31.5" customHeight="1">
      <c r="B380" s="42"/>
      <c r="C380" s="205" t="s">
        <v>526</v>
      </c>
      <c r="D380" s="205" t="s">
        <v>144</v>
      </c>
      <c r="E380" s="206" t="s">
        <v>527</v>
      </c>
      <c r="F380" s="207" t="s">
        <v>528</v>
      </c>
      <c r="G380" s="208" t="s">
        <v>156</v>
      </c>
      <c r="H380" s="209">
        <v>32.58</v>
      </c>
      <c r="I380" s="210"/>
      <c r="J380" s="211">
        <f>ROUND(I380*H380,2)</f>
        <v>0</v>
      </c>
      <c r="K380" s="207" t="s">
        <v>148</v>
      </c>
      <c r="L380" s="62"/>
      <c r="M380" s="212" t="s">
        <v>21</v>
      </c>
      <c r="N380" s="213" t="s">
        <v>44</v>
      </c>
      <c r="O380" s="43"/>
      <c r="P380" s="214">
        <f>O380*H380</f>
        <v>0</v>
      </c>
      <c r="Q380" s="214">
        <v>3.0000000000000001E-3</v>
      </c>
      <c r="R380" s="214">
        <f>Q380*H380</f>
        <v>9.7739999999999994E-2</v>
      </c>
      <c r="S380" s="214">
        <v>0</v>
      </c>
      <c r="T380" s="215">
        <f>S380*H380</f>
        <v>0</v>
      </c>
      <c r="AR380" s="25" t="s">
        <v>262</v>
      </c>
      <c r="AT380" s="25" t="s">
        <v>144</v>
      </c>
      <c r="AU380" s="25" t="s">
        <v>85</v>
      </c>
      <c r="AY380" s="25" t="s">
        <v>142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25" t="s">
        <v>85</v>
      </c>
      <c r="BK380" s="216">
        <f>ROUND(I380*H380,2)</f>
        <v>0</v>
      </c>
      <c r="BL380" s="25" t="s">
        <v>262</v>
      </c>
      <c r="BM380" s="25" t="s">
        <v>529</v>
      </c>
    </row>
    <row r="381" spans="2:65" s="12" customFormat="1" ht="13.5">
      <c r="B381" s="217"/>
      <c r="C381" s="218"/>
      <c r="D381" s="219" t="s">
        <v>151</v>
      </c>
      <c r="E381" s="220" t="s">
        <v>21</v>
      </c>
      <c r="F381" s="221" t="s">
        <v>530</v>
      </c>
      <c r="G381" s="218"/>
      <c r="H381" s="222" t="s">
        <v>21</v>
      </c>
      <c r="I381" s="223"/>
      <c r="J381" s="218"/>
      <c r="K381" s="218"/>
      <c r="L381" s="224"/>
      <c r="M381" s="225"/>
      <c r="N381" s="226"/>
      <c r="O381" s="226"/>
      <c r="P381" s="226"/>
      <c r="Q381" s="226"/>
      <c r="R381" s="226"/>
      <c r="S381" s="226"/>
      <c r="T381" s="227"/>
      <c r="AT381" s="228" t="s">
        <v>151</v>
      </c>
      <c r="AU381" s="228" t="s">
        <v>85</v>
      </c>
      <c r="AV381" s="12" t="s">
        <v>79</v>
      </c>
      <c r="AW381" s="12" t="s">
        <v>35</v>
      </c>
      <c r="AX381" s="12" t="s">
        <v>72</v>
      </c>
      <c r="AY381" s="228" t="s">
        <v>142</v>
      </c>
    </row>
    <row r="382" spans="2:65" s="13" customFormat="1" ht="13.5">
      <c r="B382" s="229"/>
      <c r="C382" s="230"/>
      <c r="D382" s="231" t="s">
        <v>151</v>
      </c>
      <c r="E382" s="232" t="s">
        <v>21</v>
      </c>
      <c r="F382" s="233" t="s">
        <v>531</v>
      </c>
      <c r="G382" s="230"/>
      <c r="H382" s="234">
        <v>32.58</v>
      </c>
      <c r="I382" s="235"/>
      <c r="J382" s="230"/>
      <c r="K382" s="230"/>
      <c r="L382" s="236"/>
      <c r="M382" s="237"/>
      <c r="N382" s="238"/>
      <c r="O382" s="238"/>
      <c r="P382" s="238"/>
      <c r="Q382" s="238"/>
      <c r="R382" s="238"/>
      <c r="S382" s="238"/>
      <c r="T382" s="239"/>
      <c r="AT382" s="240" t="s">
        <v>151</v>
      </c>
      <c r="AU382" s="240" t="s">
        <v>85</v>
      </c>
      <c r="AV382" s="13" t="s">
        <v>85</v>
      </c>
      <c r="AW382" s="13" t="s">
        <v>35</v>
      </c>
      <c r="AX382" s="13" t="s">
        <v>79</v>
      </c>
      <c r="AY382" s="240" t="s">
        <v>142</v>
      </c>
    </row>
    <row r="383" spans="2:65" s="1" customFormat="1" ht="22.5" customHeight="1">
      <c r="B383" s="42"/>
      <c r="C383" s="255" t="s">
        <v>532</v>
      </c>
      <c r="D383" s="255" t="s">
        <v>188</v>
      </c>
      <c r="E383" s="256" t="s">
        <v>276</v>
      </c>
      <c r="F383" s="257" t="s">
        <v>277</v>
      </c>
      <c r="G383" s="258" t="s">
        <v>156</v>
      </c>
      <c r="H383" s="259">
        <v>33.231999999999999</v>
      </c>
      <c r="I383" s="260"/>
      <c r="J383" s="261">
        <f>ROUND(I383*H383,2)</f>
        <v>0</v>
      </c>
      <c r="K383" s="257" t="s">
        <v>148</v>
      </c>
      <c r="L383" s="262"/>
      <c r="M383" s="263" t="s">
        <v>21</v>
      </c>
      <c r="N383" s="264" t="s">
        <v>44</v>
      </c>
      <c r="O383" s="43"/>
      <c r="P383" s="214">
        <f>O383*H383</f>
        <v>0</v>
      </c>
      <c r="Q383" s="214">
        <v>2.8E-3</v>
      </c>
      <c r="R383" s="214">
        <f>Q383*H383</f>
        <v>9.3049599999999996E-2</v>
      </c>
      <c r="S383" s="214">
        <v>0</v>
      </c>
      <c r="T383" s="215">
        <f>S383*H383</f>
        <v>0</v>
      </c>
      <c r="AR383" s="25" t="s">
        <v>410</v>
      </c>
      <c r="AT383" s="25" t="s">
        <v>188</v>
      </c>
      <c r="AU383" s="25" t="s">
        <v>85</v>
      </c>
      <c r="AY383" s="25" t="s">
        <v>142</v>
      </c>
      <c r="BE383" s="216">
        <f>IF(N383="základní",J383,0)</f>
        <v>0</v>
      </c>
      <c r="BF383" s="216">
        <f>IF(N383="snížená",J383,0)</f>
        <v>0</v>
      </c>
      <c r="BG383" s="216">
        <f>IF(N383="zákl. přenesená",J383,0)</f>
        <v>0</v>
      </c>
      <c r="BH383" s="216">
        <f>IF(N383="sníž. přenesená",J383,0)</f>
        <v>0</v>
      </c>
      <c r="BI383" s="216">
        <f>IF(N383="nulová",J383,0)</f>
        <v>0</v>
      </c>
      <c r="BJ383" s="25" t="s">
        <v>85</v>
      </c>
      <c r="BK383" s="216">
        <f>ROUND(I383*H383,2)</f>
        <v>0</v>
      </c>
      <c r="BL383" s="25" t="s">
        <v>262</v>
      </c>
      <c r="BM383" s="25" t="s">
        <v>533</v>
      </c>
    </row>
    <row r="384" spans="2:65" s="12" customFormat="1" ht="13.5">
      <c r="B384" s="217"/>
      <c r="C384" s="218"/>
      <c r="D384" s="219" t="s">
        <v>151</v>
      </c>
      <c r="E384" s="220" t="s">
        <v>21</v>
      </c>
      <c r="F384" s="221" t="s">
        <v>534</v>
      </c>
      <c r="G384" s="218"/>
      <c r="H384" s="222" t="s">
        <v>21</v>
      </c>
      <c r="I384" s="223"/>
      <c r="J384" s="218"/>
      <c r="K384" s="218"/>
      <c r="L384" s="224"/>
      <c r="M384" s="225"/>
      <c r="N384" s="226"/>
      <c r="O384" s="226"/>
      <c r="P384" s="226"/>
      <c r="Q384" s="226"/>
      <c r="R384" s="226"/>
      <c r="S384" s="226"/>
      <c r="T384" s="227"/>
      <c r="AT384" s="228" t="s">
        <v>151</v>
      </c>
      <c r="AU384" s="228" t="s">
        <v>85</v>
      </c>
      <c r="AV384" s="12" t="s">
        <v>79</v>
      </c>
      <c r="AW384" s="12" t="s">
        <v>35</v>
      </c>
      <c r="AX384" s="12" t="s">
        <v>72</v>
      </c>
      <c r="AY384" s="228" t="s">
        <v>142</v>
      </c>
    </row>
    <row r="385" spans="2:65" s="13" customFormat="1" ht="13.5">
      <c r="B385" s="229"/>
      <c r="C385" s="230"/>
      <c r="D385" s="219" t="s">
        <v>151</v>
      </c>
      <c r="E385" s="241" t="s">
        <v>21</v>
      </c>
      <c r="F385" s="242" t="s">
        <v>535</v>
      </c>
      <c r="G385" s="230"/>
      <c r="H385" s="243">
        <v>32.58</v>
      </c>
      <c r="I385" s="235"/>
      <c r="J385" s="230"/>
      <c r="K385" s="230"/>
      <c r="L385" s="236"/>
      <c r="M385" s="237"/>
      <c r="N385" s="238"/>
      <c r="O385" s="238"/>
      <c r="P385" s="238"/>
      <c r="Q385" s="238"/>
      <c r="R385" s="238"/>
      <c r="S385" s="238"/>
      <c r="T385" s="239"/>
      <c r="AT385" s="240" t="s">
        <v>151</v>
      </c>
      <c r="AU385" s="240" t="s">
        <v>85</v>
      </c>
      <c r="AV385" s="13" t="s">
        <v>85</v>
      </c>
      <c r="AW385" s="13" t="s">
        <v>35</v>
      </c>
      <c r="AX385" s="13" t="s">
        <v>72</v>
      </c>
      <c r="AY385" s="240" t="s">
        <v>142</v>
      </c>
    </row>
    <row r="386" spans="2:65" s="13" customFormat="1" ht="13.5">
      <c r="B386" s="229"/>
      <c r="C386" s="230"/>
      <c r="D386" s="231" t="s">
        <v>151</v>
      </c>
      <c r="E386" s="232" t="s">
        <v>21</v>
      </c>
      <c r="F386" s="233" t="s">
        <v>536</v>
      </c>
      <c r="G386" s="230"/>
      <c r="H386" s="234">
        <v>33.231999999999999</v>
      </c>
      <c r="I386" s="235"/>
      <c r="J386" s="230"/>
      <c r="K386" s="230"/>
      <c r="L386" s="236"/>
      <c r="M386" s="237"/>
      <c r="N386" s="238"/>
      <c r="O386" s="238"/>
      <c r="P386" s="238"/>
      <c r="Q386" s="238"/>
      <c r="R386" s="238"/>
      <c r="S386" s="238"/>
      <c r="T386" s="239"/>
      <c r="AT386" s="240" t="s">
        <v>151</v>
      </c>
      <c r="AU386" s="240" t="s">
        <v>85</v>
      </c>
      <c r="AV386" s="13" t="s">
        <v>85</v>
      </c>
      <c r="AW386" s="13" t="s">
        <v>35</v>
      </c>
      <c r="AX386" s="13" t="s">
        <v>79</v>
      </c>
      <c r="AY386" s="240" t="s">
        <v>142</v>
      </c>
    </row>
    <row r="387" spans="2:65" s="1" customFormat="1" ht="31.5" customHeight="1">
      <c r="B387" s="42"/>
      <c r="C387" s="205" t="s">
        <v>537</v>
      </c>
      <c r="D387" s="205" t="s">
        <v>144</v>
      </c>
      <c r="E387" s="206" t="s">
        <v>538</v>
      </c>
      <c r="F387" s="207" t="s">
        <v>539</v>
      </c>
      <c r="G387" s="208" t="s">
        <v>156</v>
      </c>
      <c r="H387" s="209">
        <v>32.5</v>
      </c>
      <c r="I387" s="210"/>
      <c r="J387" s="211">
        <f>ROUND(I387*H387,2)</f>
        <v>0</v>
      </c>
      <c r="K387" s="207" t="s">
        <v>21</v>
      </c>
      <c r="L387" s="62"/>
      <c r="M387" s="212" t="s">
        <v>21</v>
      </c>
      <c r="N387" s="213" t="s">
        <v>44</v>
      </c>
      <c r="O387" s="43"/>
      <c r="P387" s="214">
        <f>O387*H387</f>
        <v>0</v>
      </c>
      <c r="Q387" s="214">
        <v>5.4000000000000001E-4</v>
      </c>
      <c r="R387" s="214">
        <f>Q387*H387</f>
        <v>1.755E-2</v>
      </c>
      <c r="S387" s="214">
        <v>0</v>
      </c>
      <c r="T387" s="215">
        <f>S387*H387</f>
        <v>0</v>
      </c>
      <c r="AR387" s="25" t="s">
        <v>262</v>
      </c>
      <c r="AT387" s="25" t="s">
        <v>144</v>
      </c>
      <c r="AU387" s="25" t="s">
        <v>85</v>
      </c>
      <c r="AY387" s="25" t="s">
        <v>142</v>
      </c>
      <c r="BE387" s="216">
        <f>IF(N387="základní",J387,0)</f>
        <v>0</v>
      </c>
      <c r="BF387" s="216">
        <f>IF(N387="snížená",J387,0)</f>
        <v>0</v>
      </c>
      <c r="BG387" s="216">
        <f>IF(N387="zákl. přenesená",J387,0)</f>
        <v>0</v>
      </c>
      <c r="BH387" s="216">
        <f>IF(N387="sníž. přenesená",J387,0)</f>
        <v>0</v>
      </c>
      <c r="BI387" s="216">
        <f>IF(N387="nulová",J387,0)</f>
        <v>0</v>
      </c>
      <c r="BJ387" s="25" t="s">
        <v>85</v>
      </c>
      <c r="BK387" s="216">
        <f>ROUND(I387*H387,2)</f>
        <v>0</v>
      </c>
      <c r="BL387" s="25" t="s">
        <v>262</v>
      </c>
      <c r="BM387" s="25" t="s">
        <v>540</v>
      </c>
    </row>
    <row r="388" spans="2:65" s="1" customFormat="1" ht="22.5" customHeight="1">
      <c r="B388" s="42"/>
      <c r="C388" s="205" t="s">
        <v>541</v>
      </c>
      <c r="D388" s="205" t="s">
        <v>144</v>
      </c>
      <c r="E388" s="206" t="s">
        <v>542</v>
      </c>
      <c r="F388" s="207" t="s">
        <v>543</v>
      </c>
      <c r="G388" s="208" t="s">
        <v>202</v>
      </c>
      <c r="H388" s="209">
        <v>108.6</v>
      </c>
      <c r="I388" s="210"/>
      <c r="J388" s="211">
        <f>ROUND(I388*H388,2)</f>
        <v>0</v>
      </c>
      <c r="K388" s="207" t="s">
        <v>21</v>
      </c>
      <c r="L388" s="62"/>
      <c r="M388" s="212" t="s">
        <v>21</v>
      </c>
      <c r="N388" s="213" t="s">
        <v>44</v>
      </c>
      <c r="O388" s="43"/>
      <c r="P388" s="214">
        <f>O388*H388</f>
        <v>0</v>
      </c>
      <c r="Q388" s="214">
        <v>1E-4</v>
      </c>
      <c r="R388" s="214">
        <f>Q388*H388</f>
        <v>1.086E-2</v>
      </c>
      <c r="S388" s="214">
        <v>0</v>
      </c>
      <c r="T388" s="215">
        <f>S388*H388</f>
        <v>0</v>
      </c>
      <c r="AR388" s="25" t="s">
        <v>262</v>
      </c>
      <c r="AT388" s="25" t="s">
        <v>144</v>
      </c>
      <c r="AU388" s="25" t="s">
        <v>85</v>
      </c>
      <c r="AY388" s="25" t="s">
        <v>142</v>
      </c>
      <c r="BE388" s="216">
        <f>IF(N388="základní",J388,0)</f>
        <v>0</v>
      </c>
      <c r="BF388" s="216">
        <f>IF(N388="snížená",J388,0)</f>
        <v>0</v>
      </c>
      <c r="BG388" s="216">
        <f>IF(N388="zákl. přenesená",J388,0)</f>
        <v>0</v>
      </c>
      <c r="BH388" s="216">
        <f>IF(N388="sníž. přenesená",J388,0)</f>
        <v>0</v>
      </c>
      <c r="BI388" s="216">
        <f>IF(N388="nulová",J388,0)</f>
        <v>0</v>
      </c>
      <c r="BJ388" s="25" t="s">
        <v>85</v>
      </c>
      <c r="BK388" s="216">
        <f>ROUND(I388*H388,2)</f>
        <v>0</v>
      </c>
      <c r="BL388" s="25" t="s">
        <v>262</v>
      </c>
      <c r="BM388" s="25" t="s">
        <v>544</v>
      </c>
    </row>
    <row r="389" spans="2:65" s="1" customFormat="1" ht="31.5" customHeight="1">
      <c r="B389" s="42"/>
      <c r="C389" s="205" t="s">
        <v>545</v>
      </c>
      <c r="D389" s="205" t="s">
        <v>144</v>
      </c>
      <c r="E389" s="206" t="s">
        <v>546</v>
      </c>
      <c r="F389" s="207" t="s">
        <v>547</v>
      </c>
      <c r="G389" s="208" t="s">
        <v>156</v>
      </c>
      <c r="H389" s="209">
        <v>122</v>
      </c>
      <c r="I389" s="210"/>
      <c r="J389" s="211">
        <f>ROUND(I389*H389,2)</f>
        <v>0</v>
      </c>
      <c r="K389" s="207" t="s">
        <v>148</v>
      </c>
      <c r="L389" s="62"/>
      <c r="M389" s="212" t="s">
        <v>21</v>
      </c>
      <c r="N389" s="213" t="s">
        <v>44</v>
      </c>
      <c r="O389" s="43"/>
      <c r="P389" s="214">
        <f>O389*H389</f>
        <v>0</v>
      </c>
      <c r="Q389" s="214">
        <v>5.8E-4</v>
      </c>
      <c r="R389" s="214">
        <f>Q389*H389</f>
        <v>7.0760000000000003E-2</v>
      </c>
      <c r="S389" s="214">
        <v>0</v>
      </c>
      <c r="T389" s="215">
        <f>S389*H389</f>
        <v>0</v>
      </c>
      <c r="AR389" s="25" t="s">
        <v>262</v>
      </c>
      <c r="AT389" s="25" t="s">
        <v>144</v>
      </c>
      <c r="AU389" s="25" t="s">
        <v>85</v>
      </c>
      <c r="AY389" s="25" t="s">
        <v>142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25" t="s">
        <v>85</v>
      </c>
      <c r="BK389" s="216">
        <f>ROUND(I389*H389,2)</f>
        <v>0</v>
      </c>
      <c r="BL389" s="25" t="s">
        <v>262</v>
      </c>
      <c r="BM389" s="25" t="s">
        <v>548</v>
      </c>
    </row>
    <row r="390" spans="2:65" s="12" customFormat="1" ht="13.5">
      <c r="B390" s="217"/>
      <c r="C390" s="218"/>
      <c r="D390" s="219" t="s">
        <v>151</v>
      </c>
      <c r="E390" s="220" t="s">
        <v>21</v>
      </c>
      <c r="F390" s="221" t="s">
        <v>549</v>
      </c>
      <c r="G390" s="218"/>
      <c r="H390" s="222" t="s">
        <v>21</v>
      </c>
      <c r="I390" s="223"/>
      <c r="J390" s="218"/>
      <c r="K390" s="218"/>
      <c r="L390" s="224"/>
      <c r="M390" s="225"/>
      <c r="N390" s="226"/>
      <c r="O390" s="226"/>
      <c r="P390" s="226"/>
      <c r="Q390" s="226"/>
      <c r="R390" s="226"/>
      <c r="S390" s="226"/>
      <c r="T390" s="227"/>
      <c r="AT390" s="228" t="s">
        <v>151</v>
      </c>
      <c r="AU390" s="228" t="s">
        <v>85</v>
      </c>
      <c r="AV390" s="12" t="s">
        <v>79</v>
      </c>
      <c r="AW390" s="12" t="s">
        <v>35</v>
      </c>
      <c r="AX390" s="12" t="s">
        <v>72</v>
      </c>
      <c r="AY390" s="228" t="s">
        <v>142</v>
      </c>
    </row>
    <row r="391" spans="2:65" s="13" customFormat="1" ht="13.5">
      <c r="B391" s="229"/>
      <c r="C391" s="230"/>
      <c r="D391" s="219" t="s">
        <v>151</v>
      </c>
      <c r="E391" s="241" t="s">
        <v>21</v>
      </c>
      <c r="F391" s="242" t="s">
        <v>550</v>
      </c>
      <c r="G391" s="230"/>
      <c r="H391" s="243">
        <v>44</v>
      </c>
      <c r="I391" s="235"/>
      <c r="J391" s="230"/>
      <c r="K391" s="230"/>
      <c r="L391" s="236"/>
      <c r="M391" s="237"/>
      <c r="N391" s="238"/>
      <c r="O391" s="238"/>
      <c r="P391" s="238"/>
      <c r="Q391" s="238"/>
      <c r="R391" s="238"/>
      <c r="S391" s="238"/>
      <c r="T391" s="239"/>
      <c r="AT391" s="240" t="s">
        <v>151</v>
      </c>
      <c r="AU391" s="240" t="s">
        <v>85</v>
      </c>
      <c r="AV391" s="13" t="s">
        <v>85</v>
      </c>
      <c r="AW391" s="13" t="s">
        <v>35</v>
      </c>
      <c r="AX391" s="13" t="s">
        <v>72</v>
      </c>
      <c r="AY391" s="240" t="s">
        <v>142</v>
      </c>
    </row>
    <row r="392" spans="2:65" s="12" customFormat="1" ht="13.5">
      <c r="B392" s="217"/>
      <c r="C392" s="218"/>
      <c r="D392" s="219" t="s">
        <v>151</v>
      </c>
      <c r="E392" s="220" t="s">
        <v>21</v>
      </c>
      <c r="F392" s="221" t="s">
        <v>551</v>
      </c>
      <c r="G392" s="218"/>
      <c r="H392" s="222" t="s">
        <v>21</v>
      </c>
      <c r="I392" s="223"/>
      <c r="J392" s="218"/>
      <c r="K392" s="218"/>
      <c r="L392" s="224"/>
      <c r="M392" s="225"/>
      <c r="N392" s="226"/>
      <c r="O392" s="226"/>
      <c r="P392" s="226"/>
      <c r="Q392" s="226"/>
      <c r="R392" s="226"/>
      <c r="S392" s="226"/>
      <c r="T392" s="227"/>
      <c r="AT392" s="228" t="s">
        <v>151</v>
      </c>
      <c r="AU392" s="228" t="s">
        <v>85</v>
      </c>
      <c r="AV392" s="12" t="s">
        <v>79</v>
      </c>
      <c r="AW392" s="12" t="s">
        <v>35</v>
      </c>
      <c r="AX392" s="12" t="s">
        <v>72</v>
      </c>
      <c r="AY392" s="228" t="s">
        <v>142</v>
      </c>
    </row>
    <row r="393" spans="2:65" s="13" customFormat="1" ht="13.5">
      <c r="B393" s="229"/>
      <c r="C393" s="230"/>
      <c r="D393" s="219" t="s">
        <v>151</v>
      </c>
      <c r="E393" s="241" t="s">
        <v>21</v>
      </c>
      <c r="F393" s="242" t="s">
        <v>552</v>
      </c>
      <c r="G393" s="230"/>
      <c r="H393" s="243">
        <v>78</v>
      </c>
      <c r="I393" s="235"/>
      <c r="J393" s="230"/>
      <c r="K393" s="230"/>
      <c r="L393" s="236"/>
      <c r="M393" s="237"/>
      <c r="N393" s="238"/>
      <c r="O393" s="238"/>
      <c r="P393" s="238"/>
      <c r="Q393" s="238"/>
      <c r="R393" s="238"/>
      <c r="S393" s="238"/>
      <c r="T393" s="239"/>
      <c r="AT393" s="240" t="s">
        <v>151</v>
      </c>
      <c r="AU393" s="240" t="s">
        <v>85</v>
      </c>
      <c r="AV393" s="13" t="s">
        <v>85</v>
      </c>
      <c r="AW393" s="13" t="s">
        <v>35</v>
      </c>
      <c r="AX393" s="13" t="s">
        <v>72</v>
      </c>
      <c r="AY393" s="240" t="s">
        <v>142</v>
      </c>
    </row>
    <row r="394" spans="2:65" s="14" customFormat="1" ht="13.5">
      <c r="B394" s="244"/>
      <c r="C394" s="245"/>
      <c r="D394" s="231" t="s">
        <v>151</v>
      </c>
      <c r="E394" s="246" t="s">
        <v>21</v>
      </c>
      <c r="F394" s="247" t="s">
        <v>186</v>
      </c>
      <c r="G394" s="245"/>
      <c r="H394" s="248">
        <v>122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AT394" s="254" t="s">
        <v>151</v>
      </c>
      <c r="AU394" s="254" t="s">
        <v>85</v>
      </c>
      <c r="AV394" s="14" t="s">
        <v>149</v>
      </c>
      <c r="AW394" s="14" t="s">
        <v>35</v>
      </c>
      <c r="AX394" s="14" t="s">
        <v>79</v>
      </c>
      <c r="AY394" s="254" t="s">
        <v>142</v>
      </c>
    </row>
    <row r="395" spans="2:65" s="1" customFormat="1" ht="22.5" customHeight="1">
      <c r="B395" s="42"/>
      <c r="C395" s="255" t="s">
        <v>553</v>
      </c>
      <c r="D395" s="255" t="s">
        <v>188</v>
      </c>
      <c r="E395" s="256" t="s">
        <v>554</v>
      </c>
      <c r="F395" s="257" t="s">
        <v>298</v>
      </c>
      <c r="G395" s="258" t="s">
        <v>156</v>
      </c>
      <c r="H395" s="259">
        <v>44.88</v>
      </c>
      <c r="I395" s="260"/>
      <c r="J395" s="261">
        <f>ROUND(I395*H395,2)</f>
        <v>0</v>
      </c>
      <c r="K395" s="257" t="s">
        <v>21</v>
      </c>
      <c r="L395" s="262"/>
      <c r="M395" s="263" t="s">
        <v>21</v>
      </c>
      <c r="N395" s="264" t="s">
        <v>44</v>
      </c>
      <c r="O395" s="43"/>
      <c r="P395" s="214">
        <f>O395*H395</f>
        <v>0</v>
      </c>
      <c r="Q395" s="214">
        <v>7.4999999999999997E-3</v>
      </c>
      <c r="R395" s="214">
        <f>Q395*H395</f>
        <v>0.33660000000000001</v>
      </c>
      <c r="S395" s="214">
        <v>0</v>
      </c>
      <c r="T395" s="215">
        <f>S395*H395</f>
        <v>0</v>
      </c>
      <c r="AR395" s="25" t="s">
        <v>410</v>
      </c>
      <c r="AT395" s="25" t="s">
        <v>188</v>
      </c>
      <c r="AU395" s="25" t="s">
        <v>85</v>
      </c>
      <c r="AY395" s="25" t="s">
        <v>142</v>
      </c>
      <c r="BE395" s="216">
        <f>IF(N395="základní",J395,0)</f>
        <v>0</v>
      </c>
      <c r="BF395" s="216">
        <f>IF(N395="snížená",J395,0)</f>
        <v>0</v>
      </c>
      <c r="BG395" s="216">
        <f>IF(N395="zákl. přenesená",J395,0)</f>
        <v>0</v>
      </c>
      <c r="BH395" s="216">
        <f>IF(N395="sníž. přenesená",J395,0)</f>
        <v>0</v>
      </c>
      <c r="BI395" s="216">
        <f>IF(N395="nulová",J395,0)</f>
        <v>0</v>
      </c>
      <c r="BJ395" s="25" t="s">
        <v>85</v>
      </c>
      <c r="BK395" s="216">
        <f>ROUND(I395*H395,2)</f>
        <v>0</v>
      </c>
      <c r="BL395" s="25" t="s">
        <v>262</v>
      </c>
      <c r="BM395" s="25" t="s">
        <v>555</v>
      </c>
    </row>
    <row r="396" spans="2:65" s="12" customFormat="1" ht="13.5">
      <c r="B396" s="217"/>
      <c r="C396" s="218"/>
      <c r="D396" s="219" t="s">
        <v>151</v>
      </c>
      <c r="E396" s="220" t="s">
        <v>21</v>
      </c>
      <c r="F396" s="221" t="s">
        <v>300</v>
      </c>
      <c r="G396" s="218"/>
      <c r="H396" s="222" t="s">
        <v>21</v>
      </c>
      <c r="I396" s="223"/>
      <c r="J396" s="218"/>
      <c r="K396" s="218"/>
      <c r="L396" s="224"/>
      <c r="M396" s="225"/>
      <c r="N396" s="226"/>
      <c r="O396" s="226"/>
      <c r="P396" s="226"/>
      <c r="Q396" s="226"/>
      <c r="R396" s="226"/>
      <c r="S396" s="226"/>
      <c r="T396" s="227"/>
      <c r="AT396" s="228" t="s">
        <v>151</v>
      </c>
      <c r="AU396" s="228" t="s">
        <v>85</v>
      </c>
      <c r="AV396" s="12" t="s">
        <v>79</v>
      </c>
      <c r="AW396" s="12" t="s">
        <v>35</v>
      </c>
      <c r="AX396" s="12" t="s">
        <v>72</v>
      </c>
      <c r="AY396" s="228" t="s">
        <v>142</v>
      </c>
    </row>
    <row r="397" spans="2:65" s="12" customFormat="1" ht="13.5">
      <c r="B397" s="217"/>
      <c r="C397" s="218"/>
      <c r="D397" s="219" t="s">
        <v>151</v>
      </c>
      <c r="E397" s="220" t="s">
        <v>21</v>
      </c>
      <c r="F397" s="221" t="s">
        <v>286</v>
      </c>
      <c r="G397" s="218"/>
      <c r="H397" s="222" t="s">
        <v>21</v>
      </c>
      <c r="I397" s="223"/>
      <c r="J397" s="218"/>
      <c r="K397" s="218"/>
      <c r="L397" s="224"/>
      <c r="M397" s="225"/>
      <c r="N397" s="226"/>
      <c r="O397" s="226"/>
      <c r="P397" s="226"/>
      <c r="Q397" s="226"/>
      <c r="R397" s="226"/>
      <c r="S397" s="226"/>
      <c r="T397" s="227"/>
      <c r="AT397" s="228" t="s">
        <v>151</v>
      </c>
      <c r="AU397" s="228" t="s">
        <v>85</v>
      </c>
      <c r="AV397" s="12" t="s">
        <v>79</v>
      </c>
      <c r="AW397" s="12" t="s">
        <v>35</v>
      </c>
      <c r="AX397" s="12" t="s">
        <v>72</v>
      </c>
      <c r="AY397" s="228" t="s">
        <v>142</v>
      </c>
    </row>
    <row r="398" spans="2:65" s="13" customFormat="1" ht="13.5">
      <c r="B398" s="229"/>
      <c r="C398" s="230"/>
      <c r="D398" s="219" t="s">
        <v>151</v>
      </c>
      <c r="E398" s="241" t="s">
        <v>21</v>
      </c>
      <c r="F398" s="242" t="s">
        <v>485</v>
      </c>
      <c r="G398" s="230"/>
      <c r="H398" s="243">
        <v>44</v>
      </c>
      <c r="I398" s="235"/>
      <c r="J398" s="230"/>
      <c r="K398" s="230"/>
      <c r="L398" s="236"/>
      <c r="M398" s="237"/>
      <c r="N398" s="238"/>
      <c r="O398" s="238"/>
      <c r="P398" s="238"/>
      <c r="Q398" s="238"/>
      <c r="R398" s="238"/>
      <c r="S398" s="238"/>
      <c r="T398" s="239"/>
      <c r="AT398" s="240" t="s">
        <v>151</v>
      </c>
      <c r="AU398" s="240" t="s">
        <v>85</v>
      </c>
      <c r="AV398" s="13" t="s">
        <v>85</v>
      </c>
      <c r="AW398" s="13" t="s">
        <v>35</v>
      </c>
      <c r="AX398" s="13" t="s">
        <v>72</v>
      </c>
      <c r="AY398" s="240" t="s">
        <v>142</v>
      </c>
    </row>
    <row r="399" spans="2:65" s="13" customFormat="1" ht="13.5">
      <c r="B399" s="229"/>
      <c r="C399" s="230"/>
      <c r="D399" s="231" t="s">
        <v>151</v>
      </c>
      <c r="E399" s="232" t="s">
        <v>21</v>
      </c>
      <c r="F399" s="233" t="s">
        <v>556</v>
      </c>
      <c r="G399" s="230"/>
      <c r="H399" s="234">
        <v>44.88</v>
      </c>
      <c r="I399" s="235"/>
      <c r="J399" s="230"/>
      <c r="K399" s="230"/>
      <c r="L399" s="236"/>
      <c r="M399" s="237"/>
      <c r="N399" s="238"/>
      <c r="O399" s="238"/>
      <c r="P399" s="238"/>
      <c r="Q399" s="238"/>
      <c r="R399" s="238"/>
      <c r="S399" s="238"/>
      <c r="T399" s="239"/>
      <c r="AT399" s="240" t="s">
        <v>151</v>
      </c>
      <c r="AU399" s="240" t="s">
        <v>85</v>
      </c>
      <c r="AV399" s="13" t="s">
        <v>85</v>
      </c>
      <c r="AW399" s="13" t="s">
        <v>35</v>
      </c>
      <c r="AX399" s="13" t="s">
        <v>79</v>
      </c>
      <c r="AY399" s="240" t="s">
        <v>142</v>
      </c>
    </row>
    <row r="400" spans="2:65" s="1" customFormat="1" ht="22.5" customHeight="1">
      <c r="B400" s="42"/>
      <c r="C400" s="255" t="s">
        <v>557</v>
      </c>
      <c r="D400" s="255" t="s">
        <v>188</v>
      </c>
      <c r="E400" s="256" t="s">
        <v>558</v>
      </c>
      <c r="F400" s="257" t="s">
        <v>559</v>
      </c>
      <c r="G400" s="258" t="s">
        <v>156</v>
      </c>
      <c r="H400" s="259">
        <v>79.56</v>
      </c>
      <c r="I400" s="260"/>
      <c r="J400" s="261">
        <f>ROUND(I400*H400,2)</f>
        <v>0</v>
      </c>
      <c r="K400" s="257" t="s">
        <v>21</v>
      </c>
      <c r="L400" s="262"/>
      <c r="M400" s="263" t="s">
        <v>21</v>
      </c>
      <c r="N400" s="264" t="s">
        <v>44</v>
      </c>
      <c r="O400" s="43"/>
      <c r="P400" s="214">
        <f>O400*H400</f>
        <v>0</v>
      </c>
      <c r="Q400" s="214">
        <v>6.0000000000000001E-3</v>
      </c>
      <c r="R400" s="214">
        <f>Q400*H400</f>
        <v>0.47736000000000001</v>
      </c>
      <c r="S400" s="214">
        <v>0</v>
      </c>
      <c r="T400" s="215">
        <f>S400*H400</f>
        <v>0</v>
      </c>
      <c r="AR400" s="25" t="s">
        <v>410</v>
      </c>
      <c r="AT400" s="25" t="s">
        <v>188</v>
      </c>
      <c r="AU400" s="25" t="s">
        <v>85</v>
      </c>
      <c r="AY400" s="25" t="s">
        <v>142</v>
      </c>
      <c r="BE400" s="216">
        <f>IF(N400="základní",J400,0)</f>
        <v>0</v>
      </c>
      <c r="BF400" s="216">
        <f>IF(N400="snížená",J400,0)</f>
        <v>0</v>
      </c>
      <c r="BG400" s="216">
        <f>IF(N400="zákl. přenesená",J400,0)</f>
        <v>0</v>
      </c>
      <c r="BH400" s="216">
        <f>IF(N400="sníž. přenesená",J400,0)</f>
        <v>0</v>
      </c>
      <c r="BI400" s="216">
        <f>IF(N400="nulová",J400,0)</f>
        <v>0</v>
      </c>
      <c r="BJ400" s="25" t="s">
        <v>85</v>
      </c>
      <c r="BK400" s="216">
        <f>ROUND(I400*H400,2)</f>
        <v>0</v>
      </c>
      <c r="BL400" s="25" t="s">
        <v>262</v>
      </c>
      <c r="BM400" s="25" t="s">
        <v>560</v>
      </c>
    </row>
    <row r="401" spans="2:65" s="12" customFormat="1" ht="13.5">
      <c r="B401" s="217"/>
      <c r="C401" s="218"/>
      <c r="D401" s="219" t="s">
        <v>151</v>
      </c>
      <c r="E401" s="220" t="s">
        <v>21</v>
      </c>
      <c r="F401" s="221" t="s">
        <v>561</v>
      </c>
      <c r="G401" s="218"/>
      <c r="H401" s="222" t="s">
        <v>21</v>
      </c>
      <c r="I401" s="223"/>
      <c r="J401" s="218"/>
      <c r="K401" s="218"/>
      <c r="L401" s="224"/>
      <c r="M401" s="225"/>
      <c r="N401" s="226"/>
      <c r="O401" s="226"/>
      <c r="P401" s="226"/>
      <c r="Q401" s="226"/>
      <c r="R401" s="226"/>
      <c r="S401" s="226"/>
      <c r="T401" s="227"/>
      <c r="AT401" s="228" t="s">
        <v>151</v>
      </c>
      <c r="AU401" s="228" t="s">
        <v>85</v>
      </c>
      <c r="AV401" s="12" t="s">
        <v>79</v>
      </c>
      <c r="AW401" s="12" t="s">
        <v>35</v>
      </c>
      <c r="AX401" s="12" t="s">
        <v>72</v>
      </c>
      <c r="AY401" s="228" t="s">
        <v>142</v>
      </c>
    </row>
    <row r="402" spans="2:65" s="12" customFormat="1" ht="13.5">
      <c r="B402" s="217"/>
      <c r="C402" s="218"/>
      <c r="D402" s="219" t="s">
        <v>151</v>
      </c>
      <c r="E402" s="220" t="s">
        <v>21</v>
      </c>
      <c r="F402" s="221" t="s">
        <v>286</v>
      </c>
      <c r="G402" s="218"/>
      <c r="H402" s="222" t="s">
        <v>21</v>
      </c>
      <c r="I402" s="223"/>
      <c r="J402" s="218"/>
      <c r="K402" s="218"/>
      <c r="L402" s="224"/>
      <c r="M402" s="225"/>
      <c r="N402" s="226"/>
      <c r="O402" s="226"/>
      <c r="P402" s="226"/>
      <c r="Q402" s="226"/>
      <c r="R402" s="226"/>
      <c r="S402" s="226"/>
      <c r="T402" s="227"/>
      <c r="AT402" s="228" t="s">
        <v>151</v>
      </c>
      <c r="AU402" s="228" t="s">
        <v>85</v>
      </c>
      <c r="AV402" s="12" t="s">
        <v>79</v>
      </c>
      <c r="AW402" s="12" t="s">
        <v>35</v>
      </c>
      <c r="AX402" s="12" t="s">
        <v>72</v>
      </c>
      <c r="AY402" s="228" t="s">
        <v>142</v>
      </c>
    </row>
    <row r="403" spans="2:65" s="13" customFormat="1" ht="13.5">
      <c r="B403" s="229"/>
      <c r="C403" s="230"/>
      <c r="D403" s="219" t="s">
        <v>151</v>
      </c>
      <c r="E403" s="241" t="s">
        <v>21</v>
      </c>
      <c r="F403" s="242" t="s">
        <v>552</v>
      </c>
      <c r="G403" s="230"/>
      <c r="H403" s="243">
        <v>78</v>
      </c>
      <c r="I403" s="235"/>
      <c r="J403" s="230"/>
      <c r="K403" s="230"/>
      <c r="L403" s="236"/>
      <c r="M403" s="237"/>
      <c r="N403" s="238"/>
      <c r="O403" s="238"/>
      <c r="P403" s="238"/>
      <c r="Q403" s="238"/>
      <c r="R403" s="238"/>
      <c r="S403" s="238"/>
      <c r="T403" s="239"/>
      <c r="AT403" s="240" t="s">
        <v>151</v>
      </c>
      <c r="AU403" s="240" t="s">
        <v>85</v>
      </c>
      <c r="AV403" s="13" t="s">
        <v>85</v>
      </c>
      <c r="AW403" s="13" t="s">
        <v>35</v>
      </c>
      <c r="AX403" s="13" t="s">
        <v>72</v>
      </c>
      <c r="AY403" s="240" t="s">
        <v>142</v>
      </c>
    </row>
    <row r="404" spans="2:65" s="13" customFormat="1" ht="13.5">
      <c r="B404" s="229"/>
      <c r="C404" s="230"/>
      <c r="D404" s="231" t="s">
        <v>151</v>
      </c>
      <c r="E404" s="232" t="s">
        <v>21</v>
      </c>
      <c r="F404" s="233" t="s">
        <v>562</v>
      </c>
      <c r="G404" s="230"/>
      <c r="H404" s="234">
        <v>79.56</v>
      </c>
      <c r="I404" s="235"/>
      <c r="J404" s="230"/>
      <c r="K404" s="230"/>
      <c r="L404" s="236"/>
      <c r="M404" s="237"/>
      <c r="N404" s="238"/>
      <c r="O404" s="238"/>
      <c r="P404" s="238"/>
      <c r="Q404" s="238"/>
      <c r="R404" s="238"/>
      <c r="S404" s="238"/>
      <c r="T404" s="239"/>
      <c r="AT404" s="240" t="s">
        <v>151</v>
      </c>
      <c r="AU404" s="240" t="s">
        <v>85</v>
      </c>
      <c r="AV404" s="13" t="s">
        <v>85</v>
      </c>
      <c r="AW404" s="13" t="s">
        <v>35</v>
      </c>
      <c r="AX404" s="13" t="s">
        <v>79</v>
      </c>
      <c r="AY404" s="240" t="s">
        <v>142</v>
      </c>
    </row>
    <row r="405" spans="2:65" s="1" customFormat="1" ht="31.5" customHeight="1">
      <c r="B405" s="42"/>
      <c r="C405" s="205" t="s">
        <v>563</v>
      </c>
      <c r="D405" s="205" t="s">
        <v>144</v>
      </c>
      <c r="E405" s="206" t="s">
        <v>564</v>
      </c>
      <c r="F405" s="207" t="s">
        <v>565</v>
      </c>
      <c r="G405" s="208" t="s">
        <v>175</v>
      </c>
      <c r="H405" s="209">
        <v>1.3069999999999999</v>
      </c>
      <c r="I405" s="210"/>
      <c r="J405" s="211">
        <f>ROUND(I405*H405,2)</f>
        <v>0</v>
      </c>
      <c r="K405" s="207" t="s">
        <v>148</v>
      </c>
      <c r="L405" s="62"/>
      <c r="M405" s="212" t="s">
        <v>21</v>
      </c>
      <c r="N405" s="213" t="s">
        <v>44</v>
      </c>
      <c r="O405" s="43"/>
      <c r="P405" s="214">
        <f>O405*H405</f>
        <v>0</v>
      </c>
      <c r="Q405" s="214">
        <v>0</v>
      </c>
      <c r="R405" s="214">
        <f>Q405*H405</f>
        <v>0</v>
      </c>
      <c r="S405" s="214">
        <v>0</v>
      </c>
      <c r="T405" s="215">
        <f>S405*H405</f>
        <v>0</v>
      </c>
      <c r="AR405" s="25" t="s">
        <v>262</v>
      </c>
      <c r="AT405" s="25" t="s">
        <v>144</v>
      </c>
      <c r="AU405" s="25" t="s">
        <v>85</v>
      </c>
      <c r="AY405" s="25" t="s">
        <v>142</v>
      </c>
      <c r="BE405" s="216">
        <f>IF(N405="základní",J405,0)</f>
        <v>0</v>
      </c>
      <c r="BF405" s="216">
        <f>IF(N405="snížená",J405,0)</f>
        <v>0</v>
      </c>
      <c r="BG405" s="216">
        <f>IF(N405="zákl. přenesená",J405,0)</f>
        <v>0</v>
      </c>
      <c r="BH405" s="216">
        <f>IF(N405="sníž. přenesená",J405,0)</f>
        <v>0</v>
      </c>
      <c r="BI405" s="216">
        <f>IF(N405="nulová",J405,0)</f>
        <v>0</v>
      </c>
      <c r="BJ405" s="25" t="s">
        <v>85</v>
      </c>
      <c r="BK405" s="216">
        <f>ROUND(I405*H405,2)</f>
        <v>0</v>
      </c>
      <c r="BL405" s="25" t="s">
        <v>262</v>
      </c>
      <c r="BM405" s="25" t="s">
        <v>566</v>
      </c>
    </row>
    <row r="406" spans="2:65" s="11" customFormat="1" ht="29.85" customHeight="1">
      <c r="B406" s="188"/>
      <c r="C406" s="189"/>
      <c r="D406" s="202" t="s">
        <v>71</v>
      </c>
      <c r="E406" s="203" t="s">
        <v>567</v>
      </c>
      <c r="F406" s="203" t="s">
        <v>568</v>
      </c>
      <c r="G406" s="189"/>
      <c r="H406" s="189"/>
      <c r="I406" s="192"/>
      <c r="J406" s="204">
        <f>BK406</f>
        <v>0</v>
      </c>
      <c r="K406" s="189"/>
      <c r="L406" s="194"/>
      <c r="M406" s="195"/>
      <c r="N406" s="196"/>
      <c r="O406" s="196"/>
      <c r="P406" s="197">
        <f>P407</f>
        <v>0</v>
      </c>
      <c r="Q406" s="196"/>
      <c r="R406" s="197">
        <f>R407</f>
        <v>0.10705000000000001</v>
      </c>
      <c r="S406" s="196"/>
      <c r="T406" s="198">
        <f>T407</f>
        <v>0</v>
      </c>
      <c r="AR406" s="199" t="s">
        <v>85</v>
      </c>
      <c r="AT406" s="200" t="s">
        <v>71</v>
      </c>
      <c r="AU406" s="200" t="s">
        <v>79</v>
      </c>
      <c r="AY406" s="199" t="s">
        <v>142</v>
      </c>
      <c r="BK406" s="201">
        <f>BK407</f>
        <v>0</v>
      </c>
    </row>
    <row r="407" spans="2:65" s="1" customFormat="1" ht="22.5" customHeight="1">
      <c r="B407" s="42"/>
      <c r="C407" s="205" t="s">
        <v>569</v>
      </c>
      <c r="D407" s="205" t="s">
        <v>144</v>
      </c>
      <c r="E407" s="206" t="s">
        <v>570</v>
      </c>
      <c r="F407" s="207" t="s">
        <v>571</v>
      </c>
      <c r="G407" s="208" t="s">
        <v>572</v>
      </c>
      <c r="H407" s="209">
        <v>1</v>
      </c>
      <c r="I407" s="210"/>
      <c r="J407" s="211">
        <f>ROUND(I407*H407,2)</f>
        <v>0</v>
      </c>
      <c r="K407" s="207" t="s">
        <v>21</v>
      </c>
      <c r="L407" s="62"/>
      <c r="M407" s="212" t="s">
        <v>21</v>
      </c>
      <c r="N407" s="213" t="s">
        <v>44</v>
      </c>
      <c r="O407" s="43"/>
      <c r="P407" s="214">
        <f>O407*H407</f>
        <v>0</v>
      </c>
      <c r="Q407" s="214">
        <v>0.10705000000000001</v>
      </c>
      <c r="R407" s="214">
        <f>Q407*H407</f>
        <v>0.10705000000000001</v>
      </c>
      <c r="S407" s="214">
        <v>0</v>
      </c>
      <c r="T407" s="215">
        <f>S407*H407</f>
        <v>0</v>
      </c>
      <c r="AR407" s="25" t="s">
        <v>262</v>
      </c>
      <c r="AT407" s="25" t="s">
        <v>144</v>
      </c>
      <c r="AU407" s="25" t="s">
        <v>85</v>
      </c>
      <c r="AY407" s="25" t="s">
        <v>142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25" t="s">
        <v>85</v>
      </c>
      <c r="BK407" s="216">
        <f>ROUND(I407*H407,2)</f>
        <v>0</v>
      </c>
      <c r="BL407" s="25" t="s">
        <v>262</v>
      </c>
      <c r="BM407" s="25" t="s">
        <v>573</v>
      </c>
    </row>
    <row r="408" spans="2:65" s="11" customFormat="1" ht="29.85" customHeight="1">
      <c r="B408" s="188"/>
      <c r="C408" s="189"/>
      <c r="D408" s="202" t="s">
        <v>71</v>
      </c>
      <c r="E408" s="203" t="s">
        <v>574</v>
      </c>
      <c r="F408" s="203" t="s">
        <v>575</v>
      </c>
      <c r="G408" s="189"/>
      <c r="H408" s="189"/>
      <c r="I408" s="192"/>
      <c r="J408" s="204">
        <f>BK408</f>
        <v>0</v>
      </c>
      <c r="K408" s="189"/>
      <c r="L408" s="194"/>
      <c r="M408" s="195"/>
      <c r="N408" s="196"/>
      <c r="O408" s="196"/>
      <c r="P408" s="197">
        <f>SUM(P409:P412)</f>
        <v>0</v>
      </c>
      <c r="Q408" s="196"/>
      <c r="R408" s="197">
        <f>SUM(R409:R412)</f>
        <v>0.44044</v>
      </c>
      <c r="S408" s="196"/>
      <c r="T408" s="198">
        <f>SUM(T409:T412)</f>
        <v>0</v>
      </c>
      <c r="AR408" s="199" t="s">
        <v>85</v>
      </c>
      <c r="AT408" s="200" t="s">
        <v>71</v>
      </c>
      <c r="AU408" s="200" t="s">
        <v>79</v>
      </c>
      <c r="AY408" s="199" t="s">
        <v>142</v>
      </c>
      <c r="BK408" s="201">
        <f>SUM(BK409:BK412)</f>
        <v>0</v>
      </c>
    </row>
    <row r="409" spans="2:65" s="1" customFormat="1" ht="31.5" customHeight="1">
      <c r="B409" s="42"/>
      <c r="C409" s="205" t="s">
        <v>576</v>
      </c>
      <c r="D409" s="205" t="s">
        <v>144</v>
      </c>
      <c r="E409" s="206" t="s">
        <v>577</v>
      </c>
      <c r="F409" s="207" t="s">
        <v>578</v>
      </c>
      <c r="G409" s="208" t="s">
        <v>156</v>
      </c>
      <c r="H409" s="209">
        <v>44</v>
      </c>
      <c r="I409" s="210"/>
      <c r="J409" s="211">
        <f>ROUND(I409*H409,2)</f>
        <v>0</v>
      </c>
      <c r="K409" s="207" t="s">
        <v>148</v>
      </c>
      <c r="L409" s="62"/>
      <c r="M409" s="212" t="s">
        <v>21</v>
      </c>
      <c r="N409" s="213" t="s">
        <v>44</v>
      </c>
      <c r="O409" s="43"/>
      <c r="P409" s="214">
        <f>O409*H409</f>
        <v>0</v>
      </c>
      <c r="Q409" s="214">
        <v>1.001E-2</v>
      </c>
      <c r="R409" s="214">
        <f>Q409*H409</f>
        <v>0.44044</v>
      </c>
      <c r="S409" s="214">
        <v>0</v>
      </c>
      <c r="T409" s="215">
        <f>S409*H409</f>
        <v>0</v>
      </c>
      <c r="AR409" s="25" t="s">
        <v>262</v>
      </c>
      <c r="AT409" s="25" t="s">
        <v>144</v>
      </c>
      <c r="AU409" s="25" t="s">
        <v>85</v>
      </c>
      <c r="AY409" s="25" t="s">
        <v>142</v>
      </c>
      <c r="BE409" s="216">
        <f>IF(N409="základní",J409,0)</f>
        <v>0</v>
      </c>
      <c r="BF409" s="216">
        <f>IF(N409="snížená",J409,0)</f>
        <v>0</v>
      </c>
      <c r="BG409" s="216">
        <f>IF(N409="zákl. přenesená",J409,0)</f>
        <v>0</v>
      </c>
      <c r="BH409" s="216">
        <f>IF(N409="sníž. přenesená",J409,0)</f>
        <v>0</v>
      </c>
      <c r="BI409" s="216">
        <f>IF(N409="nulová",J409,0)</f>
        <v>0</v>
      </c>
      <c r="BJ409" s="25" t="s">
        <v>85</v>
      </c>
      <c r="BK409" s="216">
        <f>ROUND(I409*H409,2)</f>
        <v>0</v>
      </c>
      <c r="BL409" s="25" t="s">
        <v>262</v>
      </c>
      <c r="BM409" s="25" t="s">
        <v>579</v>
      </c>
    </row>
    <row r="410" spans="2:65" s="12" customFormat="1" ht="13.5">
      <c r="B410" s="217"/>
      <c r="C410" s="218"/>
      <c r="D410" s="219" t="s">
        <v>151</v>
      </c>
      <c r="E410" s="220" t="s">
        <v>21</v>
      </c>
      <c r="F410" s="221" t="s">
        <v>580</v>
      </c>
      <c r="G410" s="218"/>
      <c r="H410" s="222" t="s">
        <v>21</v>
      </c>
      <c r="I410" s="223"/>
      <c r="J410" s="218"/>
      <c r="K410" s="218"/>
      <c r="L410" s="224"/>
      <c r="M410" s="225"/>
      <c r="N410" s="226"/>
      <c r="O410" s="226"/>
      <c r="P410" s="226"/>
      <c r="Q410" s="226"/>
      <c r="R410" s="226"/>
      <c r="S410" s="226"/>
      <c r="T410" s="227"/>
      <c r="AT410" s="228" t="s">
        <v>151</v>
      </c>
      <c r="AU410" s="228" t="s">
        <v>85</v>
      </c>
      <c r="AV410" s="12" t="s">
        <v>79</v>
      </c>
      <c r="AW410" s="12" t="s">
        <v>35</v>
      </c>
      <c r="AX410" s="12" t="s">
        <v>72</v>
      </c>
      <c r="AY410" s="228" t="s">
        <v>142</v>
      </c>
    </row>
    <row r="411" spans="2:65" s="13" customFormat="1" ht="13.5">
      <c r="B411" s="229"/>
      <c r="C411" s="230"/>
      <c r="D411" s="231" t="s">
        <v>151</v>
      </c>
      <c r="E411" s="232" t="s">
        <v>21</v>
      </c>
      <c r="F411" s="233" t="s">
        <v>550</v>
      </c>
      <c r="G411" s="230"/>
      <c r="H411" s="234">
        <v>44</v>
      </c>
      <c r="I411" s="235"/>
      <c r="J411" s="230"/>
      <c r="K411" s="230"/>
      <c r="L411" s="236"/>
      <c r="M411" s="237"/>
      <c r="N411" s="238"/>
      <c r="O411" s="238"/>
      <c r="P411" s="238"/>
      <c r="Q411" s="238"/>
      <c r="R411" s="238"/>
      <c r="S411" s="238"/>
      <c r="T411" s="239"/>
      <c r="AT411" s="240" t="s">
        <v>151</v>
      </c>
      <c r="AU411" s="240" t="s">
        <v>85</v>
      </c>
      <c r="AV411" s="13" t="s">
        <v>85</v>
      </c>
      <c r="AW411" s="13" t="s">
        <v>35</v>
      </c>
      <c r="AX411" s="13" t="s">
        <v>79</v>
      </c>
      <c r="AY411" s="240" t="s">
        <v>142</v>
      </c>
    </row>
    <row r="412" spans="2:65" s="1" customFormat="1" ht="31.5" customHeight="1">
      <c r="B412" s="42"/>
      <c r="C412" s="205" t="s">
        <v>581</v>
      </c>
      <c r="D412" s="205" t="s">
        <v>144</v>
      </c>
      <c r="E412" s="206" t="s">
        <v>582</v>
      </c>
      <c r="F412" s="207" t="s">
        <v>583</v>
      </c>
      <c r="G412" s="208" t="s">
        <v>175</v>
      </c>
      <c r="H412" s="209">
        <v>0.44</v>
      </c>
      <c r="I412" s="210"/>
      <c r="J412" s="211">
        <f>ROUND(I412*H412,2)</f>
        <v>0</v>
      </c>
      <c r="K412" s="207" t="s">
        <v>148</v>
      </c>
      <c r="L412" s="62"/>
      <c r="M412" s="212" t="s">
        <v>21</v>
      </c>
      <c r="N412" s="213" t="s">
        <v>44</v>
      </c>
      <c r="O412" s="43"/>
      <c r="P412" s="214">
        <f>O412*H412</f>
        <v>0</v>
      </c>
      <c r="Q412" s="214">
        <v>0</v>
      </c>
      <c r="R412" s="214">
        <f>Q412*H412</f>
        <v>0</v>
      </c>
      <c r="S412" s="214">
        <v>0</v>
      </c>
      <c r="T412" s="215">
        <f>S412*H412</f>
        <v>0</v>
      </c>
      <c r="AR412" s="25" t="s">
        <v>262</v>
      </c>
      <c r="AT412" s="25" t="s">
        <v>144</v>
      </c>
      <c r="AU412" s="25" t="s">
        <v>85</v>
      </c>
      <c r="AY412" s="25" t="s">
        <v>142</v>
      </c>
      <c r="BE412" s="216">
        <f>IF(N412="základní",J412,0)</f>
        <v>0</v>
      </c>
      <c r="BF412" s="216">
        <f>IF(N412="snížená",J412,0)</f>
        <v>0</v>
      </c>
      <c r="BG412" s="216">
        <f>IF(N412="zákl. přenesená",J412,0)</f>
        <v>0</v>
      </c>
      <c r="BH412" s="216">
        <f>IF(N412="sníž. přenesená",J412,0)</f>
        <v>0</v>
      </c>
      <c r="BI412" s="216">
        <f>IF(N412="nulová",J412,0)</f>
        <v>0</v>
      </c>
      <c r="BJ412" s="25" t="s">
        <v>85</v>
      </c>
      <c r="BK412" s="216">
        <f>ROUND(I412*H412,2)</f>
        <v>0</v>
      </c>
      <c r="BL412" s="25" t="s">
        <v>262</v>
      </c>
      <c r="BM412" s="25" t="s">
        <v>584</v>
      </c>
    </row>
    <row r="413" spans="2:65" s="11" customFormat="1" ht="29.85" customHeight="1">
      <c r="B413" s="188"/>
      <c r="C413" s="189"/>
      <c r="D413" s="202" t="s">
        <v>71</v>
      </c>
      <c r="E413" s="203" t="s">
        <v>585</v>
      </c>
      <c r="F413" s="203" t="s">
        <v>586</v>
      </c>
      <c r="G413" s="189"/>
      <c r="H413" s="189"/>
      <c r="I413" s="192"/>
      <c r="J413" s="204">
        <f>BK413</f>
        <v>0</v>
      </c>
      <c r="K413" s="189"/>
      <c r="L413" s="194"/>
      <c r="M413" s="195"/>
      <c r="N413" s="196"/>
      <c r="O413" s="196"/>
      <c r="P413" s="197">
        <f>SUM(P414:P442)</f>
        <v>0</v>
      </c>
      <c r="Q413" s="196"/>
      <c r="R413" s="197">
        <f>SUM(R414:R442)</f>
        <v>2.3847200000000002</v>
      </c>
      <c r="S413" s="196"/>
      <c r="T413" s="198">
        <f>SUM(T414:T442)</f>
        <v>0.93125440000000004</v>
      </c>
      <c r="AR413" s="199" t="s">
        <v>85</v>
      </c>
      <c r="AT413" s="200" t="s">
        <v>71</v>
      </c>
      <c r="AU413" s="200" t="s">
        <v>79</v>
      </c>
      <c r="AY413" s="199" t="s">
        <v>142</v>
      </c>
      <c r="BK413" s="201">
        <f>SUM(BK414:BK442)</f>
        <v>0</v>
      </c>
    </row>
    <row r="414" spans="2:65" s="1" customFormat="1" ht="22.5" customHeight="1">
      <c r="B414" s="42"/>
      <c r="C414" s="205" t="s">
        <v>215</v>
      </c>
      <c r="D414" s="205" t="s">
        <v>144</v>
      </c>
      <c r="E414" s="206" t="s">
        <v>587</v>
      </c>
      <c r="F414" s="207" t="s">
        <v>588</v>
      </c>
      <c r="G414" s="208" t="s">
        <v>156</v>
      </c>
      <c r="H414" s="209">
        <v>11.76</v>
      </c>
      <c r="I414" s="210"/>
      <c r="J414" s="211">
        <f>ROUND(I414*H414,2)</f>
        <v>0</v>
      </c>
      <c r="K414" s="207" t="s">
        <v>148</v>
      </c>
      <c r="L414" s="62"/>
      <c r="M414" s="212" t="s">
        <v>21</v>
      </c>
      <c r="N414" s="213" t="s">
        <v>44</v>
      </c>
      <c r="O414" s="43"/>
      <c r="P414" s="214">
        <f>O414*H414</f>
        <v>0</v>
      </c>
      <c r="Q414" s="214">
        <v>0</v>
      </c>
      <c r="R414" s="214">
        <f>Q414*H414</f>
        <v>0</v>
      </c>
      <c r="S414" s="214">
        <v>5.94E-3</v>
      </c>
      <c r="T414" s="215">
        <f>S414*H414</f>
        <v>6.9854399999999997E-2</v>
      </c>
      <c r="AR414" s="25" t="s">
        <v>262</v>
      </c>
      <c r="AT414" s="25" t="s">
        <v>144</v>
      </c>
      <c r="AU414" s="25" t="s">
        <v>85</v>
      </c>
      <c r="AY414" s="25" t="s">
        <v>142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25" t="s">
        <v>85</v>
      </c>
      <c r="BK414" s="216">
        <f>ROUND(I414*H414,2)</f>
        <v>0</v>
      </c>
      <c r="BL414" s="25" t="s">
        <v>262</v>
      </c>
      <c r="BM414" s="25" t="s">
        <v>589</v>
      </c>
    </row>
    <row r="415" spans="2:65" s="12" customFormat="1" ht="13.5">
      <c r="B415" s="217"/>
      <c r="C415" s="218"/>
      <c r="D415" s="219" t="s">
        <v>151</v>
      </c>
      <c r="E415" s="220" t="s">
        <v>21</v>
      </c>
      <c r="F415" s="221" t="s">
        <v>590</v>
      </c>
      <c r="G415" s="218"/>
      <c r="H415" s="222" t="s">
        <v>21</v>
      </c>
      <c r="I415" s="223"/>
      <c r="J415" s="218"/>
      <c r="K415" s="218"/>
      <c r="L415" s="224"/>
      <c r="M415" s="225"/>
      <c r="N415" s="226"/>
      <c r="O415" s="226"/>
      <c r="P415" s="226"/>
      <c r="Q415" s="226"/>
      <c r="R415" s="226"/>
      <c r="S415" s="226"/>
      <c r="T415" s="227"/>
      <c r="AT415" s="228" t="s">
        <v>151</v>
      </c>
      <c r="AU415" s="228" t="s">
        <v>85</v>
      </c>
      <c r="AV415" s="12" t="s">
        <v>79</v>
      </c>
      <c r="AW415" s="12" t="s">
        <v>35</v>
      </c>
      <c r="AX415" s="12" t="s">
        <v>72</v>
      </c>
      <c r="AY415" s="228" t="s">
        <v>142</v>
      </c>
    </row>
    <row r="416" spans="2:65" s="13" customFormat="1" ht="13.5">
      <c r="B416" s="229"/>
      <c r="C416" s="230"/>
      <c r="D416" s="231" t="s">
        <v>151</v>
      </c>
      <c r="E416" s="232" t="s">
        <v>21</v>
      </c>
      <c r="F416" s="233" t="s">
        <v>591</v>
      </c>
      <c r="G416" s="230"/>
      <c r="H416" s="234">
        <v>11.76</v>
      </c>
      <c r="I416" s="235"/>
      <c r="J416" s="230"/>
      <c r="K416" s="230"/>
      <c r="L416" s="236"/>
      <c r="M416" s="237"/>
      <c r="N416" s="238"/>
      <c r="O416" s="238"/>
      <c r="P416" s="238"/>
      <c r="Q416" s="238"/>
      <c r="R416" s="238"/>
      <c r="S416" s="238"/>
      <c r="T416" s="239"/>
      <c r="AT416" s="240" t="s">
        <v>151</v>
      </c>
      <c r="AU416" s="240" t="s">
        <v>85</v>
      </c>
      <c r="AV416" s="13" t="s">
        <v>85</v>
      </c>
      <c r="AW416" s="13" t="s">
        <v>35</v>
      </c>
      <c r="AX416" s="13" t="s">
        <v>79</v>
      </c>
      <c r="AY416" s="240" t="s">
        <v>142</v>
      </c>
    </row>
    <row r="417" spans="2:65" s="1" customFormat="1" ht="22.5" customHeight="1">
      <c r="B417" s="42"/>
      <c r="C417" s="205" t="s">
        <v>207</v>
      </c>
      <c r="D417" s="205" t="s">
        <v>144</v>
      </c>
      <c r="E417" s="206" t="s">
        <v>592</v>
      </c>
      <c r="F417" s="207" t="s">
        <v>593</v>
      </c>
      <c r="G417" s="208" t="s">
        <v>202</v>
      </c>
      <c r="H417" s="209">
        <v>110</v>
      </c>
      <c r="I417" s="210"/>
      <c r="J417" s="211">
        <f>ROUND(I417*H417,2)</f>
        <v>0</v>
      </c>
      <c r="K417" s="207" t="s">
        <v>148</v>
      </c>
      <c r="L417" s="62"/>
      <c r="M417" s="212" t="s">
        <v>21</v>
      </c>
      <c r="N417" s="213" t="s">
        <v>44</v>
      </c>
      <c r="O417" s="43"/>
      <c r="P417" s="214">
        <f>O417*H417</f>
        <v>0</v>
      </c>
      <c r="Q417" s="214">
        <v>0</v>
      </c>
      <c r="R417" s="214">
        <f>Q417*H417</f>
        <v>0</v>
      </c>
      <c r="S417" s="214">
        <v>1.91E-3</v>
      </c>
      <c r="T417" s="215">
        <f>S417*H417</f>
        <v>0.21010000000000001</v>
      </c>
      <c r="AR417" s="25" t="s">
        <v>262</v>
      </c>
      <c r="AT417" s="25" t="s">
        <v>144</v>
      </c>
      <c r="AU417" s="25" t="s">
        <v>85</v>
      </c>
      <c r="AY417" s="25" t="s">
        <v>142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25" t="s">
        <v>85</v>
      </c>
      <c r="BK417" s="216">
        <f>ROUND(I417*H417,2)</f>
        <v>0</v>
      </c>
      <c r="BL417" s="25" t="s">
        <v>262</v>
      </c>
      <c r="BM417" s="25" t="s">
        <v>594</v>
      </c>
    </row>
    <row r="418" spans="2:65" s="12" customFormat="1" ht="13.5">
      <c r="B418" s="217"/>
      <c r="C418" s="218"/>
      <c r="D418" s="219" t="s">
        <v>151</v>
      </c>
      <c r="E418" s="220" t="s">
        <v>21</v>
      </c>
      <c r="F418" s="221" t="s">
        <v>595</v>
      </c>
      <c r="G418" s="218"/>
      <c r="H418" s="222" t="s">
        <v>21</v>
      </c>
      <c r="I418" s="223"/>
      <c r="J418" s="218"/>
      <c r="K418" s="218"/>
      <c r="L418" s="224"/>
      <c r="M418" s="225"/>
      <c r="N418" s="226"/>
      <c r="O418" s="226"/>
      <c r="P418" s="226"/>
      <c r="Q418" s="226"/>
      <c r="R418" s="226"/>
      <c r="S418" s="226"/>
      <c r="T418" s="227"/>
      <c r="AT418" s="228" t="s">
        <v>151</v>
      </c>
      <c r="AU418" s="228" t="s">
        <v>85</v>
      </c>
      <c r="AV418" s="12" t="s">
        <v>79</v>
      </c>
      <c r="AW418" s="12" t="s">
        <v>35</v>
      </c>
      <c r="AX418" s="12" t="s">
        <v>72</v>
      </c>
      <c r="AY418" s="228" t="s">
        <v>142</v>
      </c>
    </row>
    <row r="419" spans="2:65" s="13" customFormat="1" ht="13.5">
      <c r="B419" s="229"/>
      <c r="C419" s="230"/>
      <c r="D419" s="231" t="s">
        <v>151</v>
      </c>
      <c r="E419" s="232" t="s">
        <v>21</v>
      </c>
      <c r="F419" s="233" t="s">
        <v>596</v>
      </c>
      <c r="G419" s="230"/>
      <c r="H419" s="234">
        <v>110</v>
      </c>
      <c r="I419" s="235"/>
      <c r="J419" s="230"/>
      <c r="K419" s="230"/>
      <c r="L419" s="236"/>
      <c r="M419" s="237"/>
      <c r="N419" s="238"/>
      <c r="O419" s="238"/>
      <c r="P419" s="238"/>
      <c r="Q419" s="238"/>
      <c r="R419" s="238"/>
      <c r="S419" s="238"/>
      <c r="T419" s="239"/>
      <c r="AT419" s="240" t="s">
        <v>151</v>
      </c>
      <c r="AU419" s="240" t="s">
        <v>85</v>
      </c>
      <c r="AV419" s="13" t="s">
        <v>85</v>
      </c>
      <c r="AW419" s="13" t="s">
        <v>35</v>
      </c>
      <c r="AX419" s="13" t="s">
        <v>79</v>
      </c>
      <c r="AY419" s="240" t="s">
        <v>142</v>
      </c>
    </row>
    <row r="420" spans="2:65" s="1" customFormat="1" ht="22.5" customHeight="1">
      <c r="B420" s="42"/>
      <c r="C420" s="205" t="s">
        <v>597</v>
      </c>
      <c r="D420" s="205" t="s">
        <v>144</v>
      </c>
      <c r="E420" s="206" t="s">
        <v>598</v>
      </c>
      <c r="F420" s="207" t="s">
        <v>599</v>
      </c>
      <c r="G420" s="208" t="s">
        <v>202</v>
      </c>
      <c r="H420" s="209">
        <v>390</v>
      </c>
      <c r="I420" s="210"/>
      <c r="J420" s="211">
        <f>ROUND(I420*H420,2)</f>
        <v>0</v>
      </c>
      <c r="K420" s="207" t="s">
        <v>148</v>
      </c>
      <c r="L420" s="62"/>
      <c r="M420" s="212" t="s">
        <v>21</v>
      </c>
      <c r="N420" s="213" t="s">
        <v>44</v>
      </c>
      <c r="O420" s="43"/>
      <c r="P420" s="214">
        <f>O420*H420</f>
        <v>0</v>
      </c>
      <c r="Q420" s="214">
        <v>0</v>
      </c>
      <c r="R420" s="214">
        <f>Q420*H420</f>
        <v>0</v>
      </c>
      <c r="S420" s="214">
        <v>1.67E-3</v>
      </c>
      <c r="T420" s="215">
        <f>S420*H420</f>
        <v>0.65129999999999999</v>
      </c>
      <c r="AR420" s="25" t="s">
        <v>262</v>
      </c>
      <c r="AT420" s="25" t="s">
        <v>144</v>
      </c>
      <c r="AU420" s="25" t="s">
        <v>85</v>
      </c>
      <c r="AY420" s="25" t="s">
        <v>142</v>
      </c>
      <c r="BE420" s="216">
        <f>IF(N420="základní",J420,0)</f>
        <v>0</v>
      </c>
      <c r="BF420" s="216">
        <f>IF(N420="snížená",J420,0)</f>
        <v>0</v>
      </c>
      <c r="BG420" s="216">
        <f>IF(N420="zákl. přenesená",J420,0)</f>
        <v>0</v>
      </c>
      <c r="BH420" s="216">
        <f>IF(N420="sníž. přenesená",J420,0)</f>
        <v>0</v>
      </c>
      <c r="BI420" s="216">
        <f>IF(N420="nulová",J420,0)</f>
        <v>0</v>
      </c>
      <c r="BJ420" s="25" t="s">
        <v>85</v>
      </c>
      <c r="BK420" s="216">
        <f>ROUND(I420*H420,2)</f>
        <v>0</v>
      </c>
      <c r="BL420" s="25" t="s">
        <v>262</v>
      </c>
      <c r="BM420" s="25" t="s">
        <v>600</v>
      </c>
    </row>
    <row r="421" spans="2:65" s="12" customFormat="1" ht="13.5">
      <c r="B421" s="217"/>
      <c r="C421" s="218"/>
      <c r="D421" s="219" t="s">
        <v>151</v>
      </c>
      <c r="E421" s="220" t="s">
        <v>21</v>
      </c>
      <c r="F421" s="221" t="s">
        <v>601</v>
      </c>
      <c r="G421" s="218"/>
      <c r="H421" s="222" t="s">
        <v>21</v>
      </c>
      <c r="I421" s="223"/>
      <c r="J421" s="218"/>
      <c r="K421" s="218"/>
      <c r="L421" s="224"/>
      <c r="M421" s="225"/>
      <c r="N421" s="226"/>
      <c r="O421" s="226"/>
      <c r="P421" s="226"/>
      <c r="Q421" s="226"/>
      <c r="R421" s="226"/>
      <c r="S421" s="226"/>
      <c r="T421" s="227"/>
      <c r="AT421" s="228" t="s">
        <v>151</v>
      </c>
      <c r="AU421" s="228" t="s">
        <v>85</v>
      </c>
      <c r="AV421" s="12" t="s">
        <v>79</v>
      </c>
      <c r="AW421" s="12" t="s">
        <v>35</v>
      </c>
      <c r="AX421" s="12" t="s">
        <v>72</v>
      </c>
      <c r="AY421" s="228" t="s">
        <v>142</v>
      </c>
    </row>
    <row r="422" spans="2:65" s="13" customFormat="1" ht="13.5">
      <c r="B422" s="229"/>
      <c r="C422" s="230"/>
      <c r="D422" s="231" t="s">
        <v>151</v>
      </c>
      <c r="E422" s="232" t="s">
        <v>21</v>
      </c>
      <c r="F422" s="233" t="s">
        <v>602</v>
      </c>
      <c r="G422" s="230"/>
      <c r="H422" s="234">
        <v>390</v>
      </c>
      <c r="I422" s="235"/>
      <c r="J422" s="230"/>
      <c r="K422" s="230"/>
      <c r="L422" s="236"/>
      <c r="M422" s="237"/>
      <c r="N422" s="238"/>
      <c r="O422" s="238"/>
      <c r="P422" s="238"/>
      <c r="Q422" s="238"/>
      <c r="R422" s="238"/>
      <c r="S422" s="238"/>
      <c r="T422" s="239"/>
      <c r="AT422" s="240" t="s">
        <v>151</v>
      </c>
      <c r="AU422" s="240" t="s">
        <v>85</v>
      </c>
      <c r="AV422" s="13" t="s">
        <v>85</v>
      </c>
      <c r="AW422" s="13" t="s">
        <v>35</v>
      </c>
      <c r="AX422" s="13" t="s">
        <v>79</v>
      </c>
      <c r="AY422" s="240" t="s">
        <v>142</v>
      </c>
    </row>
    <row r="423" spans="2:65" s="1" customFormat="1" ht="44.25" customHeight="1">
      <c r="B423" s="42"/>
      <c r="C423" s="205" t="s">
        <v>603</v>
      </c>
      <c r="D423" s="205" t="s">
        <v>144</v>
      </c>
      <c r="E423" s="206" t="s">
        <v>604</v>
      </c>
      <c r="F423" s="207" t="s">
        <v>605</v>
      </c>
      <c r="G423" s="208" t="s">
        <v>156</v>
      </c>
      <c r="H423" s="209">
        <v>11.76</v>
      </c>
      <c r="I423" s="210"/>
      <c r="J423" s="211">
        <f>ROUND(I423*H423,2)</f>
        <v>0</v>
      </c>
      <c r="K423" s="207" t="s">
        <v>148</v>
      </c>
      <c r="L423" s="62"/>
      <c r="M423" s="212" t="s">
        <v>21</v>
      </c>
      <c r="N423" s="213" t="s">
        <v>44</v>
      </c>
      <c r="O423" s="43"/>
      <c r="P423" s="214">
        <f>O423*H423</f>
        <v>0</v>
      </c>
      <c r="Q423" s="214">
        <v>7.6E-3</v>
      </c>
      <c r="R423" s="214">
        <f>Q423*H423</f>
        <v>8.9375999999999997E-2</v>
      </c>
      <c r="S423" s="214">
        <v>0</v>
      </c>
      <c r="T423" s="215">
        <f>S423*H423</f>
        <v>0</v>
      </c>
      <c r="AR423" s="25" t="s">
        <v>262</v>
      </c>
      <c r="AT423" s="25" t="s">
        <v>144</v>
      </c>
      <c r="AU423" s="25" t="s">
        <v>85</v>
      </c>
      <c r="AY423" s="25" t="s">
        <v>142</v>
      </c>
      <c r="BE423" s="216">
        <f>IF(N423="základní",J423,0)</f>
        <v>0</v>
      </c>
      <c r="BF423" s="216">
        <f>IF(N423="snížená",J423,0)</f>
        <v>0</v>
      </c>
      <c r="BG423" s="216">
        <f>IF(N423="zákl. přenesená",J423,0)</f>
        <v>0</v>
      </c>
      <c r="BH423" s="216">
        <f>IF(N423="sníž. přenesená",J423,0)</f>
        <v>0</v>
      </c>
      <c r="BI423" s="216">
        <f>IF(N423="nulová",J423,0)</f>
        <v>0</v>
      </c>
      <c r="BJ423" s="25" t="s">
        <v>85</v>
      </c>
      <c r="BK423" s="216">
        <f>ROUND(I423*H423,2)</f>
        <v>0</v>
      </c>
      <c r="BL423" s="25" t="s">
        <v>262</v>
      </c>
      <c r="BM423" s="25" t="s">
        <v>606</v>
      </c>
    </row>
    <row r="424" spans="2:65" s="12" customFormat="1" ht="13.5">
      <c r="B424" s="217"/>
      <c r="C424" s="218"/>
      <c r="D424" s="219" t="s">
        <v>151</v>
      </c>
      <c r="E424" s="220" t="s">
        <v>21</v>
      </c>
      <c r="F424" s="221" t="s">
        <v>607</v>
      </c>
      <c r="G424" s="218"/>
      <c r="H424" s="222" t="s">
        <v>21</v>
      </c>
      <c r="I424" s="223"/>
      <c r="J424" s="218"/>
      <c r="K424" s="218"/>
      <c r="L424" s="224"/>
      <c r="M424" s="225"/>
      <c r="N424" s="226"/>
      <c r="O424" s="226"/>
      <c r="P424" s="226"/>
      <c r="Q424" s="226"/>
      <c r="R424" s="226"/>
      <c r="S424" s="226"/>
      <c r="T424" s="227"/>
      <c r="AT424" s="228" t="s">
        <v>151</v>
      </c>
      <c r="AU424" s="228" t="s">
        <v>85</v>
      </c>
      <c r="AV424" s="12" t="s">
        <v>79</v>
      </c>
      <c r="AW424" s="12" t="s">
        <v>35</v>
      </c>
      <c r="AX424" s="12" t="s">
        <v>72</v>
      </c>
      <c r="AY424" s="228" t="s">
        <v>142</v>
      </c>
    </row>
    <row r="425" spans="2:65" s="13" customFormat="1" ht="13.5">
      <c r="B425" s="229"/>
      <c r="C425" s="230"/>
      <c r="D425" s="231" t="s">
        <v>151</v>
      </c>
      <c r="E425" s="232" t="s">
        <v>21</v>
      </c>
      <c r="F425" s="233" t="s">
        <v>591</v>
      </c>
      <c r="G425" s="230"/>
      <c r="H425" s="234">
        <v>11.76</v>
      </c>
      <c r="I425" s="235"/>
      <c r="J425" s="230"/>
      <c r="K425" s="230"/>
      <c r="L425" s="236"/>
      <c r="M425" s="237"/>
      <c r="N425" s="238"/>
      <c r="O425" s="238"/>
      <c r="P425" s="238"/>
      <c r="Q425" s="238"/>
      <c r="R425" s="238"/>
      <c r="S425" s="238"/>
      <c r="T425" s="239"/>
      <c r="AT425" s="240" t="s">
        <v>151</v>
      </c>
      <c r="AU425" s="240" t="s">
        <v>85</v>
      </c>
      <c r="AV425" s="13" t="s">
        <v>85</v>
      </c>
      <c r="AW425" s="13" t="s">
        <v>35</v>
      </c>
      <c r="AX425" s="13" t="s">
        <v>79</v>
      </c>
      <c r="AY425" s="240" t="s">
        <v>142</v>
      </c>
    </row>
    <row r="426" spans="2:65" s="1" customFormat="1" ht="31.5" customHeight="1">
      <c r="B426" s="42"/>
      <c r="C426" s="205" t="s">
        <v>608</v>
      </c>
      <c r="D426" s="205" t="s">
        <v>144</v>
      </c>
      <c r="E426" s="206" t="s">
        <v>609</v>
      </c>
      <c r="F426" s="207" t="s">
        <v>610</v>
      </c>
      <c r="G426" s="208" t="s">
        <v>202</v>
      </c>
      <c r="H426" s="209">
        <v>87</v>
      </c>
      <c r="I426" s="210"/>
      <c r="J426" s="211">
        <f>ROUND(I426*H426,2)</f>
        <v>0</v>
      </c>
      <c r="K426" s="207" t="s">
        <v>148</v>
      </c>
      <c r="L426" s="62"/>
      <c r="M426" s="212" t="s">
        <v>21</v>
      </c>
      <c r="N426" s="213" t="s">
        <v>44</v>
      </c>
      <c r="O426" s="43"/>
      <c r="P426" s="214">
        <f>O426*H426</f>
        <v>0</v>
      </c>
      <c r="Q426" s="214">
        <v>2.96E-3</v>
      </c>
      <c r="R426" s="214">
        <f>Q426*H426</f>
        <v>0.25751999999999997</v>
      </c>
      <c r="S426" s="214">
        <v>0</v>
      </c>
      <c r="T426" s="215">
        <f>S426*H426</f>
        <v>0</v>
      </c>
      <c r="AR426" s="25" t="s">
        <v>262</v>
      </c>
      <c r="AT426" s="25" t="s">
        <v>144</v>
      </c>
      <c r="AU426" s="25" t="s">
        <v>85</v>
      </c>
      <c r="AY426" s="25" t="s">
        <v>142</v>
      </c>
      <c r="BE426" s="216">
        <f>IF(N426="základní",J426,0)</f>
        <v>0</v>
      </c>
      <c r="BF426" s="216">
        <f>IF(N426="snížená",J426,0)</f>
        <v>0</v>
      </c>
      <c r="BG426" s="216">
        <f>IF(N426="zákl. přenesená",J426,0)</f>
        <v>0</v>
      </c>
      <c r="BH426" s="216">
        <f>IF(N426="sníž. přenesená",J426,0)</f>
        <v>0</v>
      </c>
      <c r="BI426" s="216">
        <f>IF(N426="nulová",J426,0)</f>
        <v>0</v>
      </c>
      <c r="BJ426" s="25" t="s">
        <v>85</v>
      </c>
      <c r="BK426" s="216">
        <f>ROUND(I426*H426,2)</f>
        <v>0</v>
      </c>
      <c r="BL426" s="25" t="s">
        <v>262</v>
      </c>
      <c r="BM426" s="25" t="s">
        <v>611</v>
      </c>
    </row>
    <row r="427" spans="2:65" s="12" customFormat="1" ht="13.5">
      <c r="B427" s="217"/>
      <c r="C427" s="218"/>
      <c r="D427" s="219" t="s">
        <v>151</v>
      </c>
      <c r="E427" s="220" t="s">
        <v>21</v>
      </c>
      <c r="F427" s="221" t="s">
        <v>612</v>
      </c>
      <c r="G427" s="218"/>
      <c r="H427" s="222" t="s">
        <v>21</v>
      </c>
      <c r="I427" s="223"/>
      <c r="J427" s="218"/>
      <c r="K427" s="218"/>
      <c r="L427" s="224"/>
      <c r="M427" s="225"/>
      <c r="N427" s="226"/>
      <c r="O427" s="226"/>
      <c r="P427" s="226"/>
      <c r="Q427" s="226"/>
      <c r="R427" s="226"/>
      <c r="S427" s="226"/>
      <c r="T427" s="227"/>
      <c r="AT427" s="228" t="s">
        <v>151</v>
      </c>
      <c r="AU427" s="228" t="s">
        <v>85</v>
      </c>
      <c r="AV427" s="12" t="s">
        <v>79</v>
      </c>
      <c r="AW427" s="12" t="s">
        <v>35</v>
      </c>
      <c r="AX427" s="12" t="s">
        <v>72</v>
      </c>
      <c r="AY427" s="228" t="s">
        <v>142</v>
      </c>
    </row>
    <row r="428" spans="2:65" s="13" customFormat="1" ht="13.5">
      <c r="B428" s="229"/>
      <c r="C428" s="230"/>
      <c r="D428" s="231" t="s">
        <v>151</v>
      </c>
      <c r="E428" s="232" t="s">
        <v>21</v>
      </c>
      <c r="F428" s="233" t="s">
        <v>613</v>
      </c>
      <c r="G428" s="230"/>
      <c r="H428" s="234">
        <v>87</v>
      </c>
      <c r="I428" s="235"/>
      <c r="J428" s="230"/>
      <c r="K428" s="230"/>
      <c r="L428" s="236"/>
      <c r="M428" s="237"/>
      <c r="N428" s="238"/>
      <c r="O428" s="238"/>
      <c r="P428" s="238"/>
      <c r="Q428" s="238"/>
      <c r="R428" s="238"/>
      <c r="S428" s="238"/>
      <c r="T428" s="239"/>
      <c r="AT428" s="240" t="s">
        <v>151</v>
      </c>
      <c r="AU428" s="240" t="s">
        <v>85</v>
      </c>
      <c r="AV428" s="13" t="s">
        <v>85</v>
      </c>
      <c r="AW428" s="13" t="s">
        <v>35</v>
      </c>
      <c r="AX428" s="13" t="s">
        <v>79</v>
      </c>
      <c r="AY428" s="240" t="s">
        <v>142</v>
      </c>
    </row>
    <row r="429" spans="2:65" s="1" customFormat="1" ht="31.5" customHeight="1">
      <c r="B429" s="42"/>
      <c r="C429" s="205" t="s">
        <v>614</v>
      </c>
      <c r="D429" s="205" t="s">
        <v>144</v>
      </c>
      <c r="E429" s="206" t="s">
        <v>615</v>
      </c>
      <c r="F429" s="207" t="s">
        <v>616</v>
      </c>
      <c r="G429" s="208" t="s">
        <v>202</v>
      </c>
      <c r="H429" s="209">
        <v>110</v>
      </c>
      <c r="I429" s="210"/>
      <c r="J429" s="211">
        <f>ROUND(I429*H429,2)</f>
        <v>0</v>
      </c>
      <c r="K429" s="207" t="s">
        <v>148</v>
      </c>
      <c r="L429" s="62"/>
      <c r="M429" s="212" t="s">
        <v>21</v>
      </c>
      <c r="N429" s="213" t="s">
        <v>44</v>
      </c>
      <c r="O429" s="43"/>
      <c r="P429" s="214">
        <f>O429*H429</f>
        <v>0</v>
      </c>
      <c r="Q429" s="214">
        <v>5.8399999999999997E-3</v>
      </c>
      <c r="R429" s="214">
        <f>Q429*H429</f>
        <v>0.64239999999999997</v>
      </c>
      <c r="S429" s="214">
        <v>0</v>
      </c>
      <c r="T429" s="215">
        <f>S429*H429</f>
        <v>0</v>
      </c>
      <c r="AR429" s="25" t="s">
        <v>262</v>
      </c>
      <c r="AT429" s="25" t="s">
        <v>144</v>
      </c>
      <c r="AU429" s="25" t="s">
        <v>85</v>
      </c>
      <c r="AY429" s="25" t="s">
        <v>142</v>
      </c>
      <c r="BE429" s="216">
        <f>IF(N429="základní",J429,0)</f>
        <v>0</v>
      </c>
      <c r="BF429" s="216">
        <f>IF(N429="snížená",J429,0)</f>
        <v>0</v>
      </c>
      <c r="BG429" s="216">
        <f>IF(N429="zákl. přenesená",J429,0)</f>
        <v>0</v>
      </c>
      <c r="BH429" s="216">
        <f>IF(N429="sníž. přenesená",J429,0)</f>
        <v>0</v>
      </c>
      <c r="BI429" s="216">
        <f>IF(N429="nulová",J429,0)</f>
        <v>0</v>
      </c>
      <c r="BJ429" s="25" t="s">
        <v>85</v>
      </c>
      <c r="BK429" s="216">
        <f>ROUND(I429*H429,2)</f>
        <v>0</v>
      </c>
      <c r="BL429" s="25" t="s">
        <v>262</v>
      </c>
      <c r="BM429" s="25" t="s">
        <v>617</v>
      </c>
    </row>
    <row r="430" spans="2:65" s="12" customFormat="1" ht="13.5">
      <c r="B430" s="217"/>
      <c r="C430" s="218"/>
      <c r="D430" s="219" t="s">
        <v>151</v>
      </c>
      <c r="E430" s="220" t="s">
        <v>21</v>
      </c>
      <c r="F430" s="221" t="s">
        <v>618</v>
      </c>
      <c r="G430" s="218"/>
      <c r="H430" s="222" t="s">
        <v>21</v>
      </c>
      <c r="I430" s="223"/>
      <c r="J430" s="218"/>
      <c r="K430" s="218"/>
      <c r="L430" s="224"/>
      <c r="M430" s="225"/>
      <c r="N430" s="226"/>
      <c r="O430" s="226"/>
      <c r="P430" s="226"/>
      <c r="Q430" s="226"/>
      <c r="R430" s="226"/>
      <c r="S430" s="226"/>
      <c r="T430" s="227"/>
      <c r="AT430" s="228" t="s">
        <v>151</v>
      </c>
      <c r="AU430" s="228" t="s">
        <v>85</v>
      </c>
      <c r="AV430" s="12" t="s">
        <v>79</v>
      </c>
      <c r="AW430" s="12" t="s">
        <v>35</v>
      </c>
      <c r="AX430" s="12" t="s">
        <v>72</v>
      </c>
      <c r="AY430" s="228" t="s">
        <v>142</v>
      </c>
    </row>
    <row r="431" spans="2:65" s="13" customFormat="1" ht="13.5">
      <c r="B431" s="229"/>
      <c r="C431" s="230"/>
      <c r="D431" s="231" t="s">
        <v>151</v>
      </c>
      <c r="E431" s="232" t="s">
        <v>21</v>
      </c>
      <c r="F431" s="233" t="s">
        <v>596</v>
      </c>
      <c r="G431" s="230"/>
      <c r="H431" s="234">
        <v>110</v>
      </c>
      <c r="I431" s="235"/>
      <c r="J431" s="230"/>
      <c r="K431" s="230"/>
      <c r="L431" s="236"/>
      <c r="M431" s="237"/>
      <c r="N431" s="238"/>
      <c r="O431" s="238"/>
      <c r="P431" s="238"/>
      <c r="Q431" s="238"/>
      <c r="R431" s="238"/>
      <c r="S431" s="238"/>
      <c r="T431" s="239"/>
      <c r="AT431" s="240" t="s">
        <v>151</v>
      </c>
      <c r="AU431" s="240" t="s">
        <v>85</v>
      </c>
      <c r="AV431" s="13" t="s">
        <v>85</v>
      </c>
      <c r="AW431" s="13" t="s">
        <v>35</v>
      </c>
      <c r="AX431" s="13" t="s">
        <v>79</v>
      </c>
      <c r="AY431" s="240" t="s">
        <v>142</v>
      </c>
    </row>
    <row r="432" spans="2:65" s="1" customFormat="1" ht="44.25" customHeight="1">
      <c r="B432" s="42"/>
      <c r="C432" s="205" t="s">
        <v>619</v>
      </c>
      <c r="D432" s="205" t="s">
        <v>144</v>
      </c>
      <c r="E432" s="206" t="s">
        <v>620</v>
      </c>
      <c r="F432" s="207" t="s">
        <v>621</v>
      </c>
      <c r="G432" s="208" t="s">
        <v>622</v>
      </c>
      <c r="H432" s="209">
        <v>4</v>
      </c>
      <c r="I432" s="210"/>
      <c r="J432" s="211">
        <f>ROUND(I432*H432,2)</f>
        <v>0</v>
      </c>
      <c r="K432" s="207" t="s">
        <v>148</v>
      </c>
      <c r="L432" s="62"/>
      <c r="M432" s="212" t="s">
        <v>21</v>
      </c>
      <c r="N432" s="213" t="s">
        <v>44</v>
      </c>
      <c r="O432" s="43"/>
      <c r="P432" s="214">
        <f>O432*H432</f>
        <v>0</v>
      </c>
      <c r="Q432" s="214">
        <v>0</v>
      </c>
      <c r="R432" s="214">
        <f>Q432*H432</f>
        <v>0</v>
      </c>
      <c r="S432" s="214">
        <v>0</v>
      </c>
      <c r="T432" s="215">
        <f>S432*H432</f>
        <v>0</v>
      </c>
      <c r="AR432" s="25" t="s">
        <v>262</v>
      </c>
      <c r="AT432" s="25" t="s">
        <v>144</v>
      </c>
      <c r="AU432" s="25" t="s">
        <v>85</v>
      </c>
      <c r="AY432" s="25" t="s">
        <v>142</v>
      </c>
      <c r="BE432" s="216">
        <f>IF(N432="základní",J432,0)</f>
        <v>0</v>
      </c>
      <c r="BF432" s="216">
        <f>IF(N432="snížená",J432,0)</f>
        <v>0</v>
      </c>
      <c r="BG432" s="216">
        <f>IF(N432="zákl. přenesená",J432,0)</f>
        <v>0</v>
      </c>
      <c r="BH432" s="216">
        <f>IF(N432="sníž. přenesená",J432,0)</f>
        <v>0</v>
      </c>
      <c r="BI432" s="216">
        <f>IF(N432="nulová",J432,0)</f>
        <v>0</v>
      </c>
      <c r="BJ432" s="25" t="s">
        <v>85</v>
      </c>
      <c r="BK432" s="216">
        <f>ROUND(I432*H432,2)</f>
        <v>0</v>
      </c>
      <c r="BL432" s="25" t="s">
        <v>262</v>
      </c>
      <c r="BM432" s="25" t="s">
        <v>623</v>
      </c>
    </row>
    <row r="433" spans="2:65" s="1" customFormat="1" ht="31.5" customHeight="1">
      <c r="B433" s="42"/>
      <c r="C433" s="205" t="s">
        <v>624</v>
      </c>
      <c r="D433" s="205" t="s">
        <v>144</v>
      </c>
      <c r="E433" s="206" t="s">
        <v>625</v>
      </c>
      <c r="F433" s="207" t="s">
        <v>626</v>
      </c>
      <c r="G433" s="208" t="s">
        <v>202</v>
      </c>
      <c r="H433" s="209">
        <v>390</v>
      </c>
      <c r="I433" s="210"/>
      <c r="J433" s="211">
        <f>ROUND(I433*H433,2)</f>
        <v>0</v>
      </c>
      <c r="K433" s="207" t="s">
        <v>148</v>
      </c>
      <c r="L433" s="62"/>
      <c r="M433" s="212" t="s">
        <v>21</v>
      </c>
      <c r="N433" s="213" t="s">
        <v>44</v>
      </c>
      <c r="O433" s="43"/>
      <c r="P433" s="214">
        <f>O433*H433</f>
        <v>0</v>
      </c>
      <c r="Q433" s="214">
        <v>3.5200000000000001E-3</v>
      </c>
      <c r="R433" s="214">
        <f>Q433*H433</f>
        <v>1.3728</v>
      </c>
      <c r="S433" s="214">
        <v>0</v>
      </c>
      <c r="T433" s="215">
        <f>S433*H433</f>
        <v>0</v>
      </c>
      <c r="AR433" s="25" t="s">
        <v>262</v>
      </c>
      <c r="AT433" s="25" t="s">
        <v>144</v>
      </c>
      <c r="AU433" s="25" t="s">
        <v>85</v>
      </c>
      <c r="AY433" s="25" t="s">
        <v>142</v>
      </c>
      <c r="BE433" s="216">
        <f>IF(N433="základní",J433,0)</f>
        <v>0</v>
      </c>
      <c r="BF433" s="216">
        <f>IF(N433="snížená",J433,0)</f>
        <v>0</v>
      </c>
      <c r="BG433" s="216">
        <f>IF(N433="zákl. přenesená",J433,0)</f>
        <v>0</v>
      </c>
      <c r="BH433" s="216">
        <f>IF(N433="sníž. přenesená",J433,0)</f>
        <v>0</v>
      </c>
      <c r="BI433" s="216">
        <f>IF(N433="nulová",J433,0)</f>
        <v>0</v>
      </c>
      <c r="BJ433" s="25" t="s">
        <v>85</v>
      </c>
      <c r="BK433" s="216">
        <f>ROUND(I433*H433,2)</f>
        <v>0</v>
      </c>
      <c r="BL433" s="25" t="s">
        <v>262</v>
      </c>
      <c r="BM433" s="25" t="s">
        <v>627</v>
      </c>
    </row>
    <row r="434" spans="2:65" s="12" customFormat="1" ht="13.5">
      <c r="B434" s="217"/>
      <c r="C434" s="218"/>
      <c r="D434" s="219" t="s">
        <v>151</v>
      </c>
      <c r="E434" s="220" t="s">
        <v>21</v>
      </c>
      <c r="F434" s="221" t="s">
        <v>628</v>
      </c>
      <c r="G434" s="218"/>
      <c r="H434" s="222" t="s">
        <v>21</v>
      </c>
      <c r="I434" s="223"/>
      <c r="J434" s="218"/>
      <c r="K434" s="218"/>
      <c r="L434" s="224"/>
      <c r="M434" s="225"/>
      <c r="N434" s="226"/>
      <c r="O434" s="226"/>
      <c r="P434" s="226"/>
      <c r="Q434" s="226"/>
      <c r="R434" s="226"/>
      <c r="S434" s="226"/>
      <c r="T434" s="227"/>
      <c r="AT434" s="228" t="s">
        <v>151</v>
      </c>
      <c r="AU434" s="228" t="s">
        <v>85</v>
      </c>
      <c r="AV434" s="12" t="s">
        <v>79</v>
      </c>
      <c r="AW434" s="12" t="s">
        <v>35</v>
      </c>
      <c r="AX434" s="12" t="s">
        <v>72</v>
      </c>
      <c r="AY434" s="228" t="s">
        <v>142</v>
      </c>
    </row>
    <row r="435" spans="2:65" s="13" customFormat="1" ht="13.5">
      <c r="B435" s="229"/>
      <c r="C435" s="230"/>
      <c r="D435" s="231" t="s">
        <v>151</v>
      </c>
      <c r="E435" s="232" t="s">
        <v>21</v>
      </c>
      <c r="F435" s="233" t="s">
        <v>602</v>
      </c>
      <c r="G435" s="230"/>
      <c r="H435" s="234">
        <v>390</v>
      </c>
      <c r="I435" s="235"/>
      <c r="J435" s="230"/>
      <c r="K435" s="230"/>
      <c r="L435" s="236"/>
      <c r="M435" s="237"/>
      <c r="N435" s="238"/>
      <c r="O435" s="238"/>
      <c r="P435" s="238"/>
      <c r="Q435" s="238"/>
      <c r="R435" s="238"/>
      <c r="S435" s="238"/>
      <c r="T435" s="239"/>
      <c r="AT435" s="240" t="s">
        <v>151</v>
      </c>
      <c r="AU435" s="240" t="s">
        <v>85</v>
      </c>
      <c r="AV435" s="13" t="s">
        <v>85</v>
      </c>
      <c r="AW435" s="13" t="s">
        <v>35</v>
      </c>
      <c r="AX435" s="13" t="s">
        <v>79</v>
      </c>
      <c r="AY435" s="240" t="s">
        <v>142</v>
      </c>
    </row>
    <row r="436" spans="2:65" s="1" customFormat="1" ht="31.5" customHeight="1">
      <c r="B436" s="42"/>
      <c r="C436" s="205" t="s">
        <v>629</v>
      </c>
      <c r="D436" s="205" t="s">
        <v>144</v>
      </c>
      <c r="E436" s="206" t="s">
        <v>630</v>
      </c>
      <c r="F436" s="207" t="s">
        <v>631</v>
      </c>
      <c r="G436" s="208" t="s">
        <v>202</v>
      </c>
      <c r="H436" s="209">
        <v>8.4</v>
      </c>
      <c r="I436" s="210"/>
      <c r="J436" s="211">
        <f>ROUND(I436*H436,2)</f>
        <v>0</v>
      </c>
      <c r="K436" s="207" t="s">
        <v>148</v>
      </c>
      <c r="L436" s="62"/>
      <c r="M436" s="212" t="s">
        <v>21</v>
      </c>
      <c r="N436" s="213" t="s">
        <v>44</v>
      </c>
      <c r="O436" s="43"/>
      <c r="P436" s="214">
        <f>O436*H436</f>
        <v>0</v>
      </c>
      <c r="Q436" s="214">
        <v>1.74E-3</v>
      </c>
      <c r="R436" s="214">
        <f>Q436*H436</f>
        <v>1.4616000000000001E-2</v>
      </c>
      <c r="S436" s="214">
        <v>0</v>
      </c>
      <c r="T436" s="215">
        <f>S436*H436</f>
        <v>0</v>
      </c>
      <c r="AR436" s="25" t="s">
        <v>262</v>
      </c>
      <c r="AT436" s="25" t="s">
        <v>144</v>
      </c>
      <c r="AU436" s="25" t="s">
        <v>85</v>
      </c>
      <c r="AY436" s="25" t="s">
        <v>142</v>
      </c>
      <c r="BE436" s="216">
        <f>IF(N436="základní",J436,0)</f>
        <v>0</v>
      </c>
      <c r="BF436" s="216">
        <f>IF(N436="snížená",J436,0)</f>
        <v>0</v>
      </c>
      <c r="BG436" s="216">
        <f>IF(N436="zákl. přenesená",J436,0)</f>
        <v>0</v>
      </c>
      <c r="BH436" s="216">
        <f>IF(N436="sníž. přenesená",J436,0)</f>
        <v>0</v>
      </c>
      <c r="BI436" s="216">
        <f>IF(N436="nulová",J436,0)</f>
        <v>0</v>
      </c>
      <c r="BJ436" s="25" t="s">
        <v>85</v>
      </c>
      <c r="BK436" s="216">
        <f>ROUND(I436*H436,2)</f>
        <v>0</v>
      </c>
      <c r="BL436" s="25" t="s">
        <v>262</v>
      </c>
      <c r="BM436" s="25" t="s">
        <v>632</v>
      </c>
    </row>
    <row r="437" spans="2:65" s="12" customFormat="1" ht="13.5">
      <c r="B437" s="217"/>
      <c r="C437" s="218"/>
      <c r="D437" s="219" t="s">
        <v>151</v>
      </c>
      <c r="E437" s="220" t="s">
        <v>21</v>
      </c>
      <c r="F437" s="221" t="s">
        <v>633</v>
      </c>
      <c r="G437" s="218"/>
      <c r="H437" s="222" t="s">
        <v>21</v>
      </c>
      <c r="I437" s="223"/>
      <c r="J437" s="218"/>
      <c r="K437" s="218"/>
      <c r="L437" s="224"/>
      <c r="M437" s="225"/>
      <c r="N437" s="226"/>
      <c r="O437" s="226"/>
      <c r="P437" s="226"/>
      <c r="Q437" s="226"/>
      <c r="R437" s="226"/>
      <c r="S437" s="226"/>
      <c r="T437" s="227"/>
      <c r="AT437" s="228" t="s">
        <v>151</v>
      </c>
      <c r="AU437" s="228" t="s">
        <v>85</v>
      </c>
      <c r="AV437" s="12" t="s">
        <v>79</v>
      </c>
      <c r="AW437" s="12" t="s">
        <v>35</v>
      </c>
      <c r="AX437" s="12" t="s">
        <v>72</v>
      </c>
      <c r="AY437" s="228" t="s">
        <v>142</v>
      </c>
    </row>
    <row r="438" spans="2:65" s="13" customFormat="1" ht="13.5">
      <c r="B438" s="229"/>
      <c r="C438" s="230"/>
      <c r="D438" s="231" t="s">
        <v>151</v>
      </c>
      <c r="E438" s="232" t="s">
        <v>21</v>
      </c>
      <c r="F438" s="233" t="s">
        <v>634</v>
      </c>
      <c r="G438" s="230"/>
      <c r="H438" s="234">
        <v>8.4</v>
      </c>
      <c r="I438" s="235"/>
      <c r="J438" s="230"/>
      <c r="K438" s="230"/>
      <c r="L438" s="236"/>
      <c r="M438" s="237"/>
      <c r="N438" s="238"/>
      <c r="O438" s="238"/>
      <c r="P438" s="238"/>
      <c r="Q438" s="238"/>
      <c r="R438" s="238"/>
      <c r="S438" s="238"/>
      <c r="T438" s="239"/>
      <c r="AT438" s="240" t="s">
        <v>151</v>
      </c>
      <c r="AU438" s="240" t="s">
        <v>85</v>
      </c>
      <c r="AV438" s="13" t="s">
        <v>85</v>
      </c>
      <c r="AW438" s="13" t="s">
        <v>35</v>
      </c>
      <c r="AX438" s="13" t="s">
        <v>79</v>
      </c>
      <c r="AY438" s="240" t="s">
        <v>142</v>
      </c>
    </row>
    <row r="439" spans="2:65" s="1" customFormat="1" ht="31.5" customHeight="1">
      <c r="B439" s="42"/>
      <c r="C439" s="205" t="s">
        <v>635</v>
      </c>
      <c r="D439" s="205" t="s">
        <v>144</v>
      </c>
      <c r="E439" s="206" t="s">
        <v>636</v>
      </c>
      <c r="F439" s="207" t="s">
        <v>637</v>
      </c>
      <c r="G439" s="208" t="s">
        <v>202</v>
      </c>
      <c r="H439" s="209">
        <v>4.4000000000000004</v>
      </c>
      <c r="I439" s="210"/>
      <c r="J439" s="211">
        <f>ROUND(I439*H439,2)</f>
        <v>0</v>
      </c>
      <c r="K439" s="207" t="s">
        <v>148</v>
      </c>
      <c r="L439" s="62"/>
      <c r="M439" s="212" t="s">
        <v>21</v>
      </c>
      <c r="N439" s="213" t="s">
        <v>44</v>
      </c>
      <c r="O439" s="43"/>
      <c r="P439" s="214">
        <f>O439*H439</f>
        <v>0</v>
      </c>
      <c r="Q439" s="214">
        <v>1.82E-3</v>
      </c>
      <c r="R439" s="214">
        <f>Q439*H439</f>
        <v>8.0080000000000012E-3</v>
      </c>
      <c r="S439" s="214">
        <v>0</v>
      </c>
      <c r="T439" s="215">
        <f>S439*H439</f>
        <v>0</v>
      </c>
      <c r="AR439" s="25" t="s">
        <v>262</v>
      </c>
      <c r="AT439" s="25" t="s">
        <v>144</v>
      </c>
      <c r="AU439" s="25" t="s">
        <v>85</v>
      </c>
      <c r="AY439" s="25" t="s">
        <v>142</v>
      </c>
      <c r="BE439" s="216">
        <f>IF(N439="základní",J439,0)</f>
        <v>0</v>
      </c>
      <c r="BF439" s="216">
        <f>IF(N439="snížená",J439,0)</f>
        <v>0</v>
      </c>
      <c r="BG439" s="216">
        <f>IF(N439="zákl. přenesená",J439,0)</f>
        <v>0</v>
      </c>
      <c r="BH439" s="216">
        <f>IF(N439="sníž. přenesená",J439,0)</f>
        <v>0</v>
      </c>
      <c r="BI439" s="216">
        <f>IF(N439="nulová",J439,0)</f>
        <v>0</v>
      </c>
      <c r="BJ439" s="25" t="s">
        <v>85</v>
      </c>
      <c r="BK439" s="216">
        <f>ROUND(I439*H439,2)</f>
        <v>0</v>
      </c>
      <c r="BL439" s="25" t="s">
        <v>262</v>
      </c>
      <c r="BM439" s="25" t="s">
        <v>638</v>
      </c>
    </row>
    <row r="440" spans="2:65" s="12" customFormat="1" ht="13.5">
      <c r="B440" s="217"/>
      <c r="C440" s="218"/>
      <c r="D440" s="219" t="s">
        <v>151</v>
      </c>
      <c r="E440" s="220" t="s">
        <v>21</v>
      </c>
      <c r="F440" s="221" t="s">
        <v>639</v>
      </c>
      <c r="G440" s="218"/>
      <c r="H440" s="222" t="s">
        <v>21</v>
      </c>
      <c r="I440" s="223"/>
      <c r="J440" s="218"/>
      <c r="K440" s="218"/>
      <c r="L440" s="224"/>
      <c r="M440" s="225"/>
      <c r="N440" s="226"/>
      <c r="O440" s="226"/>
      <c r="P440" s="226"/>
      <c r="Q440" s="226"/>
      <c r="R440" s="226"/>
      <c r="S440" s="226"/>
      <c r="T440" s="227"/>
      <c r="AT440" s="228" t="s">
        <v>151</v>
      </c>
      <c r="AU440" s="228" t="s">
        <v>85</v>
      </c>
      <c r="AV440" s="12" t="s">
        <v>79</v>
      </c>
      <c r="AW440" s="12" t="s">
        <v>35</v>
      </c>
      <c r="AX440" s="12" t="s">
        <v>72</v>
      </c>
      <c r="AY440" s="228" t="s">
        <v>142</v>
      </c>
    </row>
    <row r="441" spans="2:65" s="13" customFormat="1" ht="13.5">
      <c r="B441" s="229"/>
      <c r="C441" s="230"/>
      <c r="D441" s="231" t="s">
        <v>151</v>
      </c>
      <c r="E441" s="232" t="s">
        <v>21</v>
      </c>
      <c r="F441" s="233" t="s">
        <v>640</v>
      </c>
      <c r="G441" s="230"/>
      <c r="H441" s="234">
        <v>4.4000000000000004</v>
      </c>
      <c r="I441" s="235"/>
      <c r="J441" s="230"/>
      <c r="K441" s="230"/>
      <c r="L441" s="236"/>
      <c r="M441" s="237"/>
      <c r="N441" s="238"/>
      <c r="O441" s="238"/>
      <c r="P441" s="238"/>
      <c r="Q441" s="238"/>
      <c r="R441" s="238"/>
      <c r="S441" s="238"/>
      <c r="T441" s="239"/>
      <c r="AT441" s="240" t="s">
        <v>151</v>
      </c>
      <c r="AU441" s="240" t="s">
        <v>85</v>
      </c>
      <c r="AV441" s="13" t="s">
        <v>85</v>
      </c>
      <c r="AW441" s="13" t="s">
        <v>35</v>
      </c>
      <c r="AX441" s="13" t="s">
        <v>79</v>
      </c>
      <c r="AY441" s="240" t="s">
        <v>142</v>
      </c>
    </row>
    <row r="442" spans="2:65" s="1" customFormat="1" ht="31.5" customHeight="1">
      <c r="B442" s="42"/>
      <c r="C442" s="205" t="s">
        <v>641</v>
      </c>
      <c r="D442" s="205" t="s">
        <v>144</v>
      </c>
      <c r="E442" s="206" t="s">
        <v>642</v>
      </c>
      <c r="F442" s="207" t="s">
        <v>643</v>
      </c>
      <c r="G442" s="208" t="s">
        <v>175</v>
      </c>
      <c r="H442" s="209">
        <v>2.3849999999999998</v>
      </c>
      <c r="I442" s="210"/>
      <c r="J442" s="211">
        <f>ROUND(I442*H442,2)</f>
        <v>0</v>
      </c>
      <c r="K442" s="207" t="s">
        <v>148</v>
      </c>
      <c r="L442" s="62"/>
      <c r="M442" s="212" t="s">
        <v>21</v>
      </c>
      <c r="N442" s="213" t="s">
        <v>44</v>
      </c>
      <c r="O442" s="43"/>
      <c r="P442" s="214">
        <f>O442*H442</f>
        <v>0</v>
      </c>
      <c r="Q442" s="214">
        <v>0</v>
      </c>
      <c r="R442" s="214">
        <f>Q442*H442</f>
        <v>0</v>
      </c>
      <c r="S442" s="214">
        <v>0</v>
      </c>
      <c r="T442" s="215">
        <f>S442*H442</f>
        <v>0</v>
      </c>
      <c r="AR442" s="25" t="s">
        <v>262</v>
      </c>
      <c r="AT442" s="25" t="s">
        <v>144</v>
      </c>
      <c r="AU442" s="25" t="s">
        <v>85</v>
      </c>
      <c r="AY442" s="25" t="s">
        <v>142</v>
      </c>
      <c r="BE442" s="216">
        <f>IF(N442="základní",J442,0)</f>
        <v>0</v>
      </c>
      <c r="BF442" s="216">
        <f>IF(N442="snížená",J442,0)</f>
        <v>0</v>
      </c>
      <c r="BG442" s="216">
        <f>IF(N442="zákl. přenesená",J442,0)</f>
        <v>0</v>
      </c>
      <c r="BH442" s="216">
        <f>IF(N442="sníž. přenesená",J442,0)</f>
        <v>0</v>
      </c>
      <c r="BI442" s="216">
        <f>IF(N442="nulová",J442,0)</f>
        <v>0</v>
      </c>
      <c r="BJ442" s="25" t="s">
        <v>85</v>
      </c>
      <c r="BK442" s="216">
        <f>ROUND(I442*H442,2)</f>
        <v>0</v>
      </c>
      <c r="BL442" s="25" t="s">
        <v>262</v>
      </c>
      <c r="BM442" s="25" t="s">
        <v>644</v>
      </c>
    </row>
    <row r="443" spans="2:65" s="11" customFormat="1" ht="29.85" customHeight="1">
      <c r="B443" s="188"/>
      <c r="C443" s="189"/>
      <c r="D443" s="202" t="s">
        <v>71</v>
      </c>
      <c r="E443" s="203" t="s">
        <v>645</v>
      </c>
      <c r="F443" s="203" t="s">
        <v>646</v>
      </c>
      <c r="G443" s="189"/>
      <c r="H443" s="189"/>
      <c r="I443" s="192"/>
      <c r="J443" s="204">
        <f>BK443</f>
        <v>0</v>
      </c>
      <c r="K443" s="189"/>
      <c r="L443" s="194"/>
      <c r="M443" s="195"/>
      <c r="N443" s="196"/>
      <c r="O443" s="196"/>
      <c r="P443" s="197">
        <f>SUM(P444:P519)</f>
        <v>0</v>
      </c>
      <c r="Q443" s="196"/>
      <c r="R443" s="197">
        <f>SUM(R444:R519)</f>
        <v>2.6097497500000006</v>
      </c>
      <c r="S443" s="196"/>
      <c r="T443" s="198">
        <f>SUM(T444:T519)</f>
        <v>0</v>
      </c>
      <c r="AR443" s="199" t="s">
        <v>85</v>
      </c>
      <c r="AT443" s="200" t="s">
        <v>71</v>
      </c>
      <c r="AU443" s="200" t="s">
        <v>79</v>
      </c>
      <c r="AY443" s="199" t="s">
        <v>142</v>
      </c>
      <c r="BK443" s="201">
        <f>SUM(BK444:BK519)</f>
        <v>0</v>
      </c>
    </row>
    <row r="444" spans="2:65" s="1" customFormat="1" ht="44.25" customHeight="1">
      <c r="B444" s="42"/>
      <c r="C444" s="205" t="s">
        <v>647</v>
      </c>
      <c r="D444" s="205" t="s">
        <v>144</v>
      </c>
      <c r="E444" s="206" t="s">
        <v>648</v>
      </c>
      <c r="F444" s="207" t="s">
        <v>649</v>
      </c>
      <c r="G444" s="208" t="s">
        <v>156</v>
      </c>
      <c r="H444" s="209">
        <v>82.998999999999995</v>
      </c>
      <c r="I444" s="210"/>
      <c r="J444" s="211">
        <f>ROUND(I444*H444,2)</f>
        <v>0</v>
      </c>
      <c r="K444" s="207" t="s">
        <v>148</v>
      </c>
      <c r="L444" s="62"/>
      <c r="M444" s="212" t="s">
        <v>21</v>
      </c>
      <c r="N444" s="213" t="s">
        <v>44</v>
      </c>
      <c r="O444" s="43"/>
      <c r="P444" s="214">
        <f>O444*H444</f>
        <v>0</v>
      </c>
      <c r="Q444" s="214">
        <v>2.5000000000000001E-4</v>
      </c>
      <c r="R444" s="214">
        <f>Q444*H444</f>
        <v>2.0749750000000001E-2</v>
      </c>
      <c r="S444" s="214">
        <v>0</v>
      </c>
      <c r="T444" s="215">
        <f>S444*H444</f>
        <v>0</v>
      </c>
      <c r="AR444" s="25" t="s">
        <v>262</v>
      </c>
      <c r="AT444" s="25" t="s">
        <v>144</v>
      </c>
      <c r="AU444" s="25" t="s">
        <v>85</v>
      </c>
      <c r="AY444" s="25" t="s">
        <v>142</v>
      </c>
      <c r="BE444" s="216">
        <f>IF(N444="základní",J444,0)</f>
        <v>0</v>
      </c>
      <c r="BF444" s="216">
        <f>IF(N444="snížená",J444,0)</f>
        <v>0</v>
      </c>
      <c r="BG444" s="216">
        <f>IF(N444="zákl. přenesená",J444,0)</f>
        <v>0</v>
      </c>
      <c r="BH444" s="216">
        <f>IF(N444="sníž. přenesená",J444,0)</f>
        <v>0</v>
      </c>
      <c r="BI444" s="216">
        <f>IF(N444="nulová",J444,0)</f>
        <v>0</v>
      </c>
      <c r="BJ444" s="25" t="s">
        <v>85</v>
      </c>
      <c r="BK444" s="216">
        <f>ROUND(I444*H444,2)</f>
        <v>0</v>
      </c>
      <c r="BL444" s="25" t="s">
        <v>262</v>
      </c>
      <c r="BM444" s="25" t="s">
        <v>650</v>
      </c>
    </row>
    <row r="445" spans="2:65" s="12" customFormat="1" ht="27">
      <c r="B445" s="217"/>
      <c r="C445" s="218"/>
      <c r="D445" s="219" t="s">
        <v>151</v>
      </c>
      <c r="E445" s="220" t="s">
        <v>21</v>
      </c>
      <c r="F445" s="221" t="s">
        <v>651</v>
      </c>
      <c r="G445" s="218"/>
      <c r="H445" s="222" t="s">
        <v>21</v>
      </c>
      <c r="I445" s="223"/>
      <c r="J445" s="218"/>
      <c r="K445" s="218"/>
      <c r="L445" s="224"/>
      <c r="M445" s="225"/>
      <c r="N445" s="226"/>
      <c r="O445" s="226"/>
      <c r="P445" s="226"/>
      <c r="Q445" s="226"/>
      <c r="R445" s="226"/>
      <c r="S445" s="226"/>
      <c r="T445" s="227"/>
      <c r="AT445" s="228" t="s">
        <v>151</v>
      </c>
      <c r="AU445" s="228" t="s">
        <v>85</v>
      </c>
      <c r="AV445" s="12" t="s">
        <v>79</v>
      </c>
      <c r="AW445" s="12" t="s">
        <v>35</v>
      </c>
      <c r="AX445" s="12" t="s">
        <v>72</v>
      </c>
      <c r="AY445" s="228" t="s">
        <v>142</v>
      </c>
    </row>
    <row r="446" spans="2:65" s="12" customFormat="1" ht="13.5">
      <c r="B446" s="217"/>
      <c r="C446" s="218"/>
      <c r="D446" s="219" t="s">
        <v>151</v>
      </c>
      <c r="E446" s="220" t="s">
        <v>21</v>
      </c>
      <c r="F446" s="221" t="s">
        <v>652</v>
      </c>
      <c r="G446" s="218"/>
      <c r="H446" s="222" t="s">
        <v>21</v>
      </c>
      <c r="I446" s="223"/>
      <c r="J446" s="218"/>
      <c r="K446" s="218"/>
      <c r="L446" s="224"/>
      <c r="M446" s="225"/>
      <c r="N446" s="226"/>
      <c r="O446" s="226"/>
      <c r="P446" s="226"/>
      <c r="Q446" s="226"/>
      <c r="R446" s="226"/>
      <c r="S446" s="226"/>
      <c r="T446" s="227"/>
      <c r="AT446" s="228" t="s">
        <v>151</v>
      </c>
      <c r="AU446" s="228" t="s">
        <v>85</v>
      </c>
      <c r="AV446" s="12" t="s">
        <v>79</v>
      </c>
      <c r="AW446" s="12" t="s">
        <v>35</v>
      </c>
      <c r="AX446" s="12" t="s">
        <v>72</v>
      </c>
      <c r="AY446" s="228" t="s">
        <v>142</v>
      </c>
    </row>
    <row r="447" spans="2:65" s="13" customFormat="1" ht="13.5">
      <c r="B447" s="229"/>
      <c r="C447" s="230"/>
      <c r="D447" s="219" t="s">
        <v>151</v>
      </c>
      <c r="E447" s="241" t="s">
        <v>21</v>
      </c>
      <c r="F447" s="242" t="s">
        <v>653</v>
      </c>
      <c r="G447" s="230"/>
      <c r="H447" s="243">
        <v>23.771000000000001</v>
      </c>
      <c r="I447" s="235"/>
      <c r="J447" s="230"/>
      <c r="K447" s="230"/>
      <c r="L447" s="236"/>
      <c r="M447" s="237"/>
      <c r="N447" s="238"/>
      <c r="O447" s="238"/>
      <c r="P447" s="238"/>
      <c r="Q447" s="238"/>
      <c r="R447" s="238"/>
      <c r="S447" s="238"/>
      <c r="T447" s="239"/>
      <c r="AT447" s="240" t="s">
        <v>151</v>
      </c>
      <c r="AU447" s="240" t="s">
        <v>85</v>
      </c>
      <c r="AV447" s="13" t="s">
        <v>85</v>
      </c>
      <c r="AW447" s="13" t="s">
        <v>35</v>
      </c>
      <c r="AX447" s="13" t="s">
        <v>72</v>
      </c>
      <c r="AY447" s="240" t="s">
        <v>142</v>
      </c>
    </row>
    <row r="448" spans="2:65" s="12" customFormat="1" ht="13.5">
      <c r="B448" s="217"/>
      <c r="C448" s="218"/>
      <c r="D448" s="219" t="s">
        <v>151</v>
      </c>
      <c r="E448" s="220" t="s">
        <v>21</v>
      </c>
      <c r="F448" s="221" t="s">
        <v>654</v>
      </c>
      <c r="G448" s="218"/>
      <c r="H448" s="222" t="s">
        <v>21</v>
      </c>
      <c r="I448" s="223"/>
      <c r="J448" s="218"/>
      <c r="K448" s="218"/>
      <c r="L448" s="224"/>
      <c r="M448" s="225"/>
      <c r="N448" s="226"/>
      <c r="O448" s="226"/>
      <c r="P448" s="226"/>
      <c r="Q448" s="226"/>
      <c r="R448" s="226"/>
      <c r="S448" s="226"/>
      <c r="T448" s="227"/>
      <c r="AT448" s="228" t="s">
        <v>151</v>
      </c>
      <c r="AU448" s="228" t="s">
        <v>85</v>
      </c>
      <c r="AV448" s="12" t="s">
        <v>79</v>
      </c>
      <c r="AW448" s="12" t="s">
        <v>35</v>
      </c>
      <c r="AX448" s="12" t="s">
        <v>72</v>
      </c>
      <c r="AY448" s="228" t="s">
        <v>142</v>
      </c>
    </row>
    <row r="449" spans="2:51" s="13" customFormat="1" ht="13.5">
      <c r="B449" s="229"/>
      <c r="C449" s="230"/>
      <c r="D449" s="219" t="s">
        <v>151</v>
      </c>
      <c r="E449" s="241" t="s">
        <v>21</v>
      </c>
      <c r="F449" s="242" t="s">
        <v>655</v>
      </c>
      <c r="G449" s="230"/>
      <c r="H449" s="243">
        <v>7.6</v>
      </c>
      <c r="I449" s="235"/>
      <c r="J449" s="230"/>
      <c r="K449" s="230"/>
      <c r="L449" s="236"/>
      <c r="M449" s="237"/>
      <c r="N449" s="238"/>
      <c r="O449" s="238"/>
      <c r="P449" s="238"/>
      <c r="Q449" s="238"/>
      <c r="R449" s="238"/>
      <c r="S449" s="238"/>
      <c r="T449" s="239"/>
      <c r="AT449" s="240" t="s">
        <v>151</v>
      </c>
      <c r="AU449" s="240" t="s">
        <v>85</v>
      </c>
      <c r="AV449" s="13" t="s">
        <v>85</v>
      </c>
      <c r="AW449" s="13" t="s">
        <v>35</v>
      </c>
      <c r="AX449" s="13" t="s">
        <v>72</v>
      </c>
      <c r="AY449" s="240" t="s">
        <v>142</v>
      </c>
    </row>
    <row r="450" spans="2:51" s="12" customFormat="1" ht="13.5">
      <c r="B450" s="217"/>
      <c r="C450" s="218"/>
      <c r="D450" s="219" t="s">
        <v>151</v>
      </c>
      <c r="E450" s="220" t="s">
        <v>21</v>
      </c>
      <c r="F450" s="221" t="s">
        <v>656</v>
      </c>
      <c r="G450" s="218"/>
      <c r="H450" s="222" t="s">
        <v>21</v>
      </c>
      <c r="I450" s="223"/>
      <c r="J450" s="218"/>
      <c r="K450" s="218"/>
      <c r="L450" s="224"/>
      <c r="M450" s="225"/>
      <c r="N450" s="226"/>
      <c r="O450" s="226"/>
      <c r="P450" s="226"/>
      <c r="Q450" s="226"/>
      <c r="R450" s="226"/>
      <c r="S450" s="226"/>
      <c r="T450" s="227"/>
      <c r="AT450" s="228" t="s">
        <v>151</v>
      </c>
      <c r="AU450" s="228" t="s">
        <v>85</v>
      </c>
      <c r="AV450" s="12" t="s">
        <v>79</v>
      </c>
      <c r="AW450" s="12" t="s">
        <v>35</v>
      </c>
      <c r="AX450" s="12" t="s">
        <v>72</v>
      </c>
      <c r="AY450" s="228" t="s">
        <v>142</v>
      </c>
    </row>
    <row r="451" spans="2:51" s="13" customFormat="1" ht="13.5">
      <c r="B451" s="229"/>
      <c r="C451" s="230"/>
      <c r="D451" s="219" t="s">
        <v>151</v>
      </c>
      <c r="E451" s="241" t="s">
        <v>21</v>
      </c>
      <c r="F451" s="242" t="s">
        <v>657</v>
      </c>
      <c r="G451" s="230"/>
      <c r="H451" s="243">
        <v>6.8049999999999997</v>
      </c>
      <c r="I451" s="235"/>
      <c r="J451" s="230"/>
      <c r="K451" s="230"/>
      <c r="L451" s="236"/>
      <c r="M451" s="237"/>
      <c r="N451" s="238"/>
      <c r="O451" s="238"/>
      <c r="P451" s="238"/>
      <c r="Q451" s="238"/>
      <c r="R451" s="238"/>
      <c r="S451" s="238"/>
      <c r="T451" s="239"/>
      <c r="AT451" s="240" t="s">
        <v>151</v>
      </c>
      <c r="AU451" s="240" t="s">
        <v>85</v>
      </c>
      <c r="AV451" s="13" t="s">
        <v>85</v>
      </c>
      <c r="AW451" s="13" t="s">
        <v>35</v>
      </c>
      <c r="AX451" s="13" t="s">
        <v>72</v>
      </c>
      <c r="AY451" s="240" t="s">
        <v>142</v>
      </c>
    </row>
    <row r="452" spans="2:51" s="12" customFormat="1" ht="13.5">
      <c r="B452" s="217"/>
      <c r="C452" s="218"/>
      <c r="D452" s="219" t="s">
        <v>151</v>
      </c>
      <c r="E452" s="220" t="s">
        <v>21</v>
      </c>
      <c r="F452" s="221" t="s">
        <v>658</v>
      </c>
      <c r="G452" s="218"/>
      <c r="H452" s="222" t="s">
        <v>21</v>
      </c>
      <c r="I452" s="223"/>
      <c r="J452" s="218"/>
      <c r="K452" s="218"/>
      <c r="L452" s="224"/>
      <c r="M452" s="225"/>
      <c r="N452" s="226"/>
      <c r="O452" s="226"/>
      <c r="P452" s="226"/>
      <c r="Q452" s="226"/>
      <c r="R452" s="226"/>
      <c r="S452" s="226"/>
      <c r="T452" s="227"/>
      <c r="AT452" s="228" t="s">
        <v>151</v>
      </c>
      <c r="AU452" s="228" t="s">
        <v>85</v>
      </c>
      <c r="AV452" s="12" t="s">
        <v>79</v>
      </c>
      <c r="AW452" s="12" t="s">
        <v>35</v>
      </c>
      <c r="AX452" s="12" t="s">
        <v>72</v>
      </c>
      <c r="AY452" s="228" t="s">
        <v>142</v>
      </c>
    </row>
    <row r="453" spans="2:51" s="13" customFormat="1" ht="13.5">
      <c r="B453" s="229"/>
      <c r="C453" s="230"/>
      <c r="D453" s="219" t="s">
        <v>151</v>
      </c>
      <c r="E453" s="241" t="s">
        <v>21</v>
      </c>
      <c r="F453" s="242" t="s">
        <v>659</v>
      </c>
      <c r="G453" s="230"/>
      <c r="H453" s="243">
        <v>3.9420000000000002</v>
      </c>
      <c r="I453" s="235"/>
      <c r="J453" s="230"/>
      <c r="K453" s="230"/>
      <c r="L453" s="236"/>
      <c r="M453" s="237"/>
      <c r="N453" s="238"/>
      <c r="O453" s="238"/>
      <c r="P453" s="238"/>
      <c r="Q453" s="238"/>
      <c r="R453" s="238"/>
      <c r="S453" s="238"/>
      <c r="T453" s="239"/>
      <c r="AT453" s="240" t="s">
        <v>151</v>
      </c>
      <c r="AU453" s="240" t="s">
        <v>85</v>
      </c>
      <c r="AV453" s="13" t="s">
        <v>85</v>
      </c>
      <c r="AW453" s="13" t="s">
        <v>35</v>
      </c>
      <c r="AX453" s="13" t="s">
        <v>72</v>
      </c>
      <c r="AY453" s="240" t="s">
        <v>142</v>
      </c>
    </row>
    <row r="454" spans="2:51" s="13" customFormat="1" ht="13.5">
      <c r="B454" s="229"/>
      <c r="C454" s="230"/>
      <c r="D454" s="219" t="s">
        <v>151</v>
      </c>
      <c r="E454" s="241" t="s">
        <v>21</v>
      </c>
      <c r="F454" s="242" t="s">
        <v>660</v>
      </c>
      <c r="G454" s="230"/>
      <c r="H454" s="243">
        <v>3.7440000000000002</v>
      </c>
      <c r="I454" s="235"/>
      <c r="J454" s="230"/>
      <c r="K454" s="230"/>
      <c r="L454" s="236"/>
      <c r="M454" s="237"/>
      <c r="N454" s="238"/>
      <c r="O454" s="238"/>
      <c r="P454" s="238"/>
      <c r="Q454" s="238"/>
      <c r="R454" s="238"/>
      <c r="S454" s="238"/>
      <c r="T454" s="239"/>
      <c r="AT454" s="240" t="s">
        <v>151</v>
      </c>
      <c r="AU454" s="240" t="s">
        <v>85</v>
      </c>
      <c r="AV454" s="13" t="s">
        <v>85</v>
      </c>
      <c r="AW454" s="13" t="s">
        <v>35</v>
      </c>
      <c r="AX454" s="13" t="s">
        <v>72</v>
      </c>
      <c r="AY454" s="240" t="s">
        <v>142</v>
      </c>
    </row>
    <row r="455" spans="2:51" s="12" customFormat="1" ht="13.5">
      <c r="B455" s="217"/>
      <c r="C455" s="218"/>
      <c r="D455" s="219" t="s">
        <v>151</v>
      </c>
      <c r="E455" s="220" t="s">
        <v>21</v>
      </c>
      <c r="F455" s="221" t="s">
        <v>661</v>
      </c>
      <c r="G455" s="218"/>
      <c r="H455" s="222" t="s">
        <v>21</v>
      </c>
      <c r="I455" s="223"/>
      <c r="J455" s="218"/>
      <c r="K455" s="218"/>
      <c r="L455" s="224"/>
      <c r="M455" s="225"/>
      <c r="N455" s="226"/>
      <c r="O455" s="226"/>
      <c r="P455" s="226"/>
      <c r="Q455" s="226"/>
      <c r="R455" s="226"/>
      <c r="S455" s="226"/>
      <c r="T455" s="227"/>
      <c r="AT455" s="228" t="s">
        <v>151</v>
      </c>
      <c r="AU455" s="228" t="s">
        <v>85</v>
      </c>
      <c r="AV455" s="12" t="s">
        <v>79</v>
      </c>
      <c r="AW455" s="12" t="s">
        <v>35</v>
      </c>
      <c r="AX455" s="12" t="s">
        <v>72</v>
      </c>
      <c r="AY455" s="228" t="s">
        <v>142</v>
      </c>
    </row>
    <row r="456" spans="2:51" s="13" customFormat="1" ht="13.5">
      <c r="B456" s="229"/>
      <c r="C456" s="230"/>
      <c r="D456" s="219" t="s">
        <v>151</v>
      </c>
      <c r="E456" s="241" t="s">
        <v>21</v>
      </c>
      <c r="F456" s="242" t="s">
        <v>662</v>
      </c>
      <c r="G456" s="230"/>
      <c r="H456" s="243">
        <v>7.1070000000000002</v>
      </c>
      <c r="I456" s="235"/>
      <c r="J456" s="230"/>
      <c r="K456" s="230"/>
      <c r="L456" s="236"/>
      <c r="M456" s="237"/>
      <c r="N456" s="238"/>
      <c r="O456" s="238"/>
      <c r="P456" s="238"/>
      <c r="Q456" s="238"/>
      <c r="R456" s="238"/>
      <c r="S456" s="238"/>
      <c r="T456" s="239"/>
      <c r="AT456" s="240" t="s">
        <v>151</v>
      </c>
      <c r="AU456" s="240" t="s">
        <v>85</v>
      </c>
      <c r="AV456" s="13" t="s">
        <v>85</v>
      </c>
      <c r="AW456" s="13" t="s">
        <v>35</v>
      </c>
      <c r="AX456" s="13" t="s">
        <v>72</v>
      </c>
      <c r="AY456" s="240" t="s">
        <v>142</v>
      </c>
    </row>
    <row r="457" spans="2:51" s="12" customFormat="1" ht="13.5">
      <c r="B457" s="217"/>
      <c r="C457" s="218"/>
      <c r="D457" s="219" t="s">
        <v>151</v>
      </c>
      <c r="E457" s="220" t="s">
        <v>21</v>
      </c>
      <c r="F457" s="221" t="s">
        <v>663</v>
      </c>
      <c r="G457" s="218"/>
      <c r="H457" s="222" t="s">
        <v>21</v>
      </c>
      <c r="I457" s="223"/>
      <c r="J457" s="218"/>
      <c r="K457" s="218"/>
      <c r="L457" s="224"/>
      <c r="M457" s="225"/>
      <c r="N457" s="226"/>
      <c r="O457" s="226"/>
      <c r="P457" s="226"/>
      <c r="Q457" s="226"/>
      <c r="R457" s="226"/>
      <c r="S457" s="226"/>
      <c r="T457" s="227"/>
      <c r="AT457" s="228" t="s">
        <v>151</v>
      </c>
      <c r="AU457" s="228" t="s">
        <v>85</v>
      </c>
      <c r="AV457" s="12" t="s">
        <v>79</v>
      </c>
      <c r="AW457" s="12" t="s">
        <v>35</v>
      </c>
      <c r="AX457" s="12" t="s">
        <v>72</v>
      </c>
      <c r="AY457" s="228" t="s">
        <v>142</v>
      </c>
    </row>
    <row r="458" spans="2:51" s="13" customFormat="1" ht="13.5">
      <c r="B458" s="229"/>
      <c r="C458" s="230"/>
      <c r="D458" s="219" t="s">
        <v>151</v>
      </c>
      <c r="E458" s="241" t="s">
        <v>21</v>
      </c>
      <c r="F458" s="242" t="s">
        <v>664</v>
      </c>
      <c r="G458" s="230"/>
      <c r="H458" s="243">
        <v>5.6760000000000002</v>
      </c>
      <c r="I458" s="235"/>
      <c r="J458" s="230"/>
      <c r="K458" s="230"/>
      <c r="L458" s="236"/>
      <c r="M458" s="237"/>
      <c r="N458" s="238"/>
      <c r="O458" s="238"/>
      <c r="P458" s="238"/>
      <c r="Q458" s="238"/>
      <c r="R458" s="238"/>
      <c r="S458" s="238"/>
      <c r="T458" s="239"/>
      <c r="AT458" s="240" t="s">
        <v>151</v>
      </c>
      <c r="AU458" s="240" t="s">
        <v>85</v>
      </c>
      <c r="AV458" s="13" t="s">
        <v>85</v>
      </c>
      <c r="AW458" s="13" t="s">
        <v>35</v>
      </c>
      <c r="AX458" s="13" t="s">
        <v>72</v>
      </c>
      <c r="AY458" s="240" t="s">
        <v>142</v>
      </c>
    </row>
    <row r="459" spans="2:51" s="12" customFormat="1" ht="13.5">
      <c r="B459" s="217"/>
      <c r="C459" s="218"/>
      <c r="D459" s="219" t="s">
        <v>151</v>
      </c>
      <c r="E459" s="220" t="s">
        <v>21</v>
      </c>
      <c r="F459" s="221" t="s">
        <v>665</v>
      </c>
      <c r="G459" s="218"/>
      <c r="H459" s="222" t="s">
        <v>21</v>
      </c>
      <c r="I459" s="223"/>
      <c r="J459" s="218"/>
      <c r="K459" s="218"/>
      <c r="L459" s="224"/>
      <c r="M459" s="225"/>
      <c r="N459" s="226"/>
      <c r="O459" s="226"/>
      <c r="P459" s="226"/>
      <c r="Q459" s="226"/>
      <c r="R459" s="226"/>
      <c r="S459" s="226"/>
      <c r="T459" s="227"/>
      <c r="AT459" s="228" t="s">
        <v>151</v>
      </c>
      <c r="AU459" s="228" t="s">
        <v>85</v>
      </c>
      <c r="AV459" s="12" t="s">
        <v>79</v>
      </c>
      <c r="AW459" s="12" t="s">
        <v>35</v>
      </c>
      <c r="AX459" s="12" t="s">
        <v>72</v>
      </c>
      <c r="AY459" s="228" t="s">
        <v>142</v>
      </c>
    </row>
    <row r="460" spans="2:51" s="13" customFormat="1" ht="13.5">
      <c r="B460" s="229"/>
      <c r="C460" s="230"/>
      <c r="D460" s="219" t="s">
        <v>151</v>
      </c>
      <c r="E460" s="241" t="s">
        <v>21</v>
      </c>
      <c r="F460" s="242" t="s">
        <v>666</v>
      </c>
      <c r="G460" s="230"/>
      <c r="H460" s="243">
        <v>1.8720000000000001</v>
      </c>
      <c r="I460" s="235"/>
      <c r="J460" s="230"/>
      <c r="K460" s="230"/>
      <c r="L460" s="236"/>
      <c r="M460" s="237"/>
      <c r="N460" s="238"/>
      <c r="O460" s="238"/>
      <c r="P460" s="238"/>
      <c r="Q460" s="238"/>
      <c r="R460" s="238"/>
      <c r="S460" s="238"/>
      <c r="T460" s="239"/>
      <c r="AT460" s="240" t="s">
        <v>151</v>
      </c>
      <c r="AU460" s="240" t="s">
        <v>85</v>
      </c>
      <c r="AV460" s="13" t="s">
        <v>85</v>
      </c>
      <c r="AW460" s="13" t="s">
        <v>35</v>
      </c>
      <c r="AX460" s="13" t="s">
        <v>72</v>
      </c>
      <c r="AY460" s="240" t="s">
        <v>142</v>
      </c>
    </row>
    <row r="461" spans="2:51" s="13" customFormat="1" ht="13.5">
      <c r="B461" s="229"/>
      <c r="C461" s="230"/>
      <c r="D461" s="219" t="s">
        <v>151</v>
      </c>
      <c r="E461" s="241" t="s">
        <v>21</v>
      </c>
      <c r="F461" s="242" t="s">
        <v>667</v>
      </c>
      <c r="G461" s="230"/>
      <c r="H461" s="243">
        <v>1.9710000000000001</v>
      </c>
      <c r="I461" s="235"/>
      <c r="J461" s="230"/>
      <c r="K461" s="230"/>
      <c r="L461" s="236"/>
      <c r="M461" s="237"/>
      <c r="N461" s="238"/>
      <c r="O461" s="238"/>
      <c r="P461" s="238"/>
      <c r="Q461" s="238"/>
      <c r="R461" s="238"/>
      <c r="S461" s="238"/>
      <c r="T461" s="239"/>
      <c r="AT461" s="240" t="s">
        <v>151</v>
      </c>
      <c r="AU461" s="240" t="s">
        <v>85</v>
      </c>
      <c r="AV461" s="13" t="s">
        <v>85</v>
      </c>
      <c r="AW461" s="13" t="s">
        <v>35</v>
      </c>
      <c r="AX461" s="13" t="s">
        <v>72</v>
      </c>
      <c r="AY461" s="240" t="s">
        <v>142</v>
      </c>
    </row>
    <row r="462" spans="2:51" s="12" customFormat="1" ht="13.5">
      <c r="B462" s="217"/>
      <c r="C462" s="218"/>
      <c r="D462" s="219" t="s">
        <v>151</v>
      </c>
      <c r="E462" s="220" t="s">
        <v>21</v>
      </c>
      <c r="F462" s="221" t="s">
        <v>668</v>
      </c>
      <c r="G462" s="218"/>
      <c r="H462" s="222" t="s">
        <v>21</v>
      </c>
      <c r="I462" s="223"/>
      <c r="J462" s="218"/>
      <c r="K462" s="218"/>
      <c r="L462" s="224"/>
      <c r="M462" s="225"/>
      <c r="N462" s="226"/>
      <c r="O462" s="226"/>
      <c r="P462" s="226"/>
      <c r="Q462" s="226"/>
      <c r="R462" s="226"/>
      <c r="S462" s="226"/>
      <c r="T462" s="227"/>
      <c r="AT462" s="228" t="s">
        <v>151</v>
      </c>
      <c r="AU462" s="228" t="s">
        <v>85</v>
      </c>
      <c r="AV462" s="12" t="s">
        <v>79</v>
      </c>
      <c r="AW462" s="12" t="s">
        <v>35</v>
      </c>
      <c r="AX462" s="12" t="s">
        <v>72</v>
      </c>
      <c r="AY462" s="228" t="s">
        <v>142</v>
      </c>
    </row>
    <row r="463" spans="2:51" s="13" customFormat="1" ht="13.5">
      <c r="B463" s="229"/>
      <c r="C463" s="230"/>
      <c r="D463" s="219" t="s">
        <v>151</v>
      </c>
      <c r="E463" s="241" t="s">
        <v>21</v>
      </c>
      <c r="F463" s="242" t="s">
        <v>669</v>
      </c>
      <c r="G463" s="230"/>
      <c r="H463" s="243">
        <v>3.403</v>
      </c>
      <c r="I463" s="235"/>
      <c r="J463" s="230"/>
      <c r="K463" s="230"/>
      <c r="L463" s="236"/>
      <c r="M463" s="237"/>
      <c r="N463" s="238"/>
      <c r="O463" s="238"/>
      <c r="P463" s="238"/>
      <c r="Q463" s="238"/>
      <c r="R463" s="238"/>
      <c r="S463" s="238"/>
      <c r="T463" s="239"/>
      <c r="AT463" s="240" t="s">
        <v>151</v>
      </c>
      <c r="AU463" s="240" t="s">
        <v>85</v>
      </c>
      <c r="AV463" s="13" t="s">
        <v>85</v>
      </c>
      <c r="AW463" s="13" t="s">
        <v>35</v>
      </c>
      <c r="AX463" s="13" t="s">
        <v>72</v>
      </c>
      <c r="AY463" s="240" t="s">
        <v>142</v>
      </c>
    </row>
    <row r="464" spans="2:51" s="12" customFormat="1" ht="13.5">
      <c r="B464" s="217"/>
      <c r="C464" s="218"/>
      <c r="D464" s="219" t="s">
        <v>151</v>
      </c>
      <c r="E464" s="220" t="s">
        <v>21</v>
      </c>
      <c r="F464" s="221" t="s">
        <v>670</v>
      </c>
      <c r="G464" s="218"/>
      <c r="H464" s="222" t="s">
        <v>21</v>
      </c>
      <c r="I464" s="223"/>
      <c r="J464" s="218"/>
      <c r="K464" s="218"/>
      <c r="L464" s="224"/>
      <c r="M464" s="225"/>
      <c r="N464" s="226"/>
      <c r="O464" s="226"/>
      <c r="P464" s="226"/>
      <c r="Q464" s="226"/>
      <c r="R464" s="226"/>
      <c r="S464" s="226"/>
      <c r="T464" s="227"/>
      <c r="AT464" s="228" t="s">
        <v>151</v>
      </c>
      <c r="AU464" s="228" t="s">
        <v>85</v>
      </c>
      <c r="AV464" s="12" t="s">
        <v>79</v>
      </c>
      <c r="AW464" s="12" t="s">
        <v>35</v>
      </c>
      <c r="AX464" s="12" t="s">
        <v>72</v>
      </c>
      <c r="AY464" s="228" t="s">
        <v>142</v>
      </c>
    </row>
    <row r="465" spans="2:65" s="13" customFormat="1" ht="13.5">
      <c r="B465" s="229"/>
      <c r="C465" s="230"/>
      <c r="D465" s="219" t="s">
        <v>151</v>
      </c>
      <c r="E465" s="241" t="s">
        <v>21</v>
      </c>
      <c r="F465" s="242" t="s">
        <v>671</v>
      </c>
      <c r="G465" s="230"/>
      <c r="H465" s="243">
        <v>9.5079999999999991</v>
      </c>
      <c r="I465" s="235"/>
      <c r="J465" s="230"/>
      <c r="K465" s="230"/>
      <c r="L465" s="236"/>
      <c r="M465" s="237"/>
      <c r="N465" s="238"/>
      <c r="O465" s="238"/>
      <c r="P465" s="238"/>
      <c r="Q465" s="238"/>
      <c r="R465" s="238"/>
      <c r="S465" s="238"/>
      <c r="T465" s="239"/>
      <c r="AT465" s="240" t="s">
        <v>151</v>
      </c>
      <c r="AU465" s="240" t="s">
        <v>85</v>
      </c>
      <c r="AV465" s="13" t="s">
        <v>85</v>
      </c>
      <c r="AW465" s="13" t="s">
        <v>35</v>
      </c>
      <c r="AX465" s="13" t="s">
        <v>72</v>
      </c>
      <c r="AY465" s="240" t="s">
        <v>142</v>
      </c>
    </row>
    <row r="466" spans="2:65" s="12" customFormat="1" ht="13.5">
      <c r="B466" s="217"/>
      <c r="C466" s="218"/>
      <c r="D466" s="219" t="s">
        <v>151</v>
      </c>
      <c r="E466" s="220" t="s">
        <v>21</v>
      </c>
      <c r="F466" s="221" t="s">
        <v>672</v>
      </c>
      <c r="G466" s="218"/>
      <c r="H466" s="222" t="s">
        <v>21</v>
      </c>
      <c r="I466" s="223"/>
      <c r="J466" s="218"/>
      <c r="K466" s="218"/>
      <c r="L466" s="224"/>
      <c r="M466" s="225"/>
      <c r="N466" s="226"/>
      <c r="O466" s="226"/>
      <c r="P466" s="226"/>
      <c r="Q466" s="226"/>
      <c r="R466" s="226"/>
      <c r="S466" s="226"/>
      <c r="T466" s="227"/>
      <c r="AT466" s="228" t="s">
        <v>151</v>
      </c>
      <c r="AU466" s="228" t="s">
        <v>85</v>
      </c>
      <c r="AV466" s="12" t="s">
        <v>79</v>
      </c>
      <c r="AW466" s="12" t="s">
        <v>35</v>
      </c>
      <c r="AX466" s="12" t="s">
        <v>72</v>
      </c>
      <c r="AY466" s="228" t="s">
        <v>142</v>
      </c>
    </row>
    <row r="467" spans="2:65" s="13" customFormat="1" ht="13.5">
      <c r="B467" s="229"/>
      <c r="C467" s="230"/>
      <c r="D467" s="219" t="s">
        <v>151</v>
      </c>
      <c r="E467" s="241" t="s">
        <v>21</v>
      </c>
      <c r="F467" s="242" t="s">
        <v>655</v>
      </c>
      <c r="G467" s="230"/>
      <c r="H467" s="243">
        <v>7.6</v>
      </c>
      <c r="I467" s="235"/>
      <c r="J467" s="230"/>
      <c r="K467" s="230"/>
      <c r="L467" s="236"/>
      <c r="M467" s="237"/>
      <c r="N467" s="238"/>
      <c r="O467" s="238"/>
      <c r="P467" s="238"/>
      <c r="Q467" s="238"/>
      <c r="R467" s="238"/>
      <c r="S467" s="238"/>
      <c r="T467" s="239"/>
      <c r="AT467" s="240" t="s">
        <v>151</v>
      </c>
      <c r="AU467" s="240" t="s">
        <v>85</v>
      </c>
      <c r="AV467" s="13" t="s">
        <v>85</v>
      </c>
      <c r="AW467" s="13" t="s">
        <v>35</v>
      </c>
      <c r="AX467" s="13" t="s">
        <v>72</v>
      </c>
      <c r="AY467" s="240" t="s">
        <v>142</v>
      </c>
    </row>
    <row r="468" spans="2:65" s="14" customFormat="1" ht="13.5">
      <c r="B468" s="244"/>
      <c r="C468" s="245"/>
      <c r="D468" s="231" t="s">
        <v>151</v>
      </c>
      <c r="E468" s="246" t="s">
        <v>21</v>
      </c>
      <c r="F468" s="247" t="s">
        <v>186</v>
      </c>
      <c r="G468" s="245"/>
      <c r="H468" s="248">
        <v>82.998999999999995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AT468" s="254" t="s">
        <v>151</v>
      </c>
      <c r="AU468" s="254" t="s">
        <v>85</v>
      </c>
      <c r="AV468" s="14" t="s">
        <v>149</v>
      </c>
      <c r="AW468" s="14" t="s">
        <v>35</v>
      </c>
      <c r="AX468" s="14" t="s">
        <v>79</v>
      </c>
      <c r="AY468" s="254" t="s">
        <v>142</v>
      </c>
    </row>
    <row r="469" spans="2:65" s="1" customFormat="1" ht="22.5" customHeight="1">
      <c r="B469" s="42"/>
      <c r="C469" s="255" t="s">
        <v>673</v>
      </c>
      <c r="D469" s="255" t="s">
        <v>188</v>
      </c>
      <c r="E469" s="256" t="s">
        <v>674</v>
      </c>
      <c r="F469" s="257" t="s">
        <v>675</v>
      </c>
      <c r="G469" s="258" t="s">
        <v>622</v>
      </c>
      <c r="H469" s="259">
        <v>5</v>
      </c>
      <c r="I469" s="260"/>
      <c r="J469" s="261">
        <f>ROUND(I469*H469,2)</f>
        <v>0</v>
      </c>
      <c r="K469" s="257" t="s">
        <v>21</v>
      </c>
      <c r="L469" s="262"/>
      <c r="M469" s="263" t="s">
        <v>21</v>
      </c>
      <c r="N469" s="264" t="s">
        <v>44</v>
      </c>
      <c r="O469" s="43"/>
      <c r="P469" s="214">
        <f>O469*H469</f>
        <v>0</v>
      </c>
      <c r="Q469" s="214">
        <v>2.4899999999999999E-2</v>
      </c>
      <c r="R469" s="214">
        <f>Q469*H469</f>
        <v>0.1245</v>
      </c>
      <c r="S469" s="214">
        <v>0</v>
      </c>
      <c r="T469" s="215">
        <f>S469*H469</f>
        <v>0</v>
      </c>
      <c r="AR469" s="25" t="s">
        <v>410</v>
      </c>
      <c r="AT469" s="25" t="s">
        <v>188</v>
      </c>
      <c r="AU469" s="25" t="s">
        <v>85</v>
      </c>
      <c r="AY469" s="25" t="s">
        <v>142</v>
      </c>
      <c r="BE469" s="216">
        <f>IF(N469="základní",J469,0)</f>
        <v>0</v>
      </c>
      <c r="BF469" s="216">
        <f>IF(N469="snížená",J469,0)</f>
        <v>0</v>
      </c>
      <c r="BG469" s="216">
        <f>IF(N469="zákl. přenesená",J469,0)</f>
        <v>0</v>
      </c>
      <c r="BH469" s="216">
        <f>IF(N469="sníž. přenesená",J469,0)</f>
        <v>0</v>
      </c>
      <c r="BI469" s="216">
        <f>IF(N469="nulová",J469,0)</f>
        <v>0</v>
      </c>
      <c r="BJ469" s="25" t="s">
        <v>85</v>
      </c>
      <c r="BK469" s="216">
        <f>ROUND(I469*H469,2)</f>
        <v>0</v>
      </c>
      <c r="BL469" s="25" t="s">
        <v>262</v>
      </c>
      <c r="BM469" s="25" t="s">
        <v>676</v>
      </c>
    </row>
    <row r="470" spans="2:65" s="12" customFormat="1" ht="13.5">
      <c r="B470" s="217"/>
      <c r="C470" s="218"/>
      <c r="D470" s="219" t="s">
        <v>151</v>
      </c>
      <c r="E470" s="220" t="s">
        <v>21</v>
      </c>
      <c r="F470" s="221" t="s">
        <v>677</v>
      </c>
      <c r="G470" s="218"/>
      <c r="H470" s="222" t="s">
        <v>21</v>
      </c>
      <c r="I470" s="223"/>
      <c r="J470" s="218"/>
      <c r="K470" s="218"/>
      <c r="L470" s="224"/>
      <c r="M470" s="225"/>
      <c r="N470" s="226"/>
      <c r="O470" s="226"/>
      <c r="P470" s="226"/>
      <c r="Q470" s="226"/>
      <c r="R470" s="226"/>
      <c r="S470" s="226"/>
      <c r="T470" s="227"/>
      <c r="AT470" s="228" t="s">
        <v>151</v>
      </c>
      <c r="AU470" s="228" t="s">
        <v>85</v>
      </c>
      <c r="AV470" s="12" t="s">
        <v>79</v>
      </c>
      <c r="AW470" s="12" t="s">
        <v>35</v>
      </c>
      <c r="AX470" s="12" t="s">
        <v>72</v>
      </c>
      <c r="AY470" s="228" t="s">
        <v>142</v>
      </c>
    </row>
    <row r="471" spans="2:65" s="12" customFormat="1" ht="13.5">
      <c r="B471" s="217"/>
      <c r="C471" s="218"/>
      <c r="D471" s="219" t="s">
        <v>151</v>
      </c>
      <c r="E471" s="220" t="s">
        <v>21</v>
      </c>
      <c r="F471" s="221" t="s">
        <v>678</v>
      </c>
      <c r="G471" s="218"/>
      <c r="H471" s="222" t="s">
        <v>21</v>
      </c>
      <c r="I471" s="223"/>
      <c r="J471" s="218"/>
      <c r="K471" s="218"/>
      <c r="L471" s="224"/>
      <c r="M471" s="225"/>
      <c r="N471" s="226"/>
      <c r="O471" s="226"/>
      <c r="P471" s="226"/>
      <c r="Q471" s="226"/>
      <c r="R471" s="226"/>
      <c r="S471" s="226"/>
      <c r="T471" s="227"/>
      <c r="AT471" s="228" t="s">
        <v>151</v>
      </c>
      <c r="AU471" s="228" t="s">
        <v>85</v>
      </c>
      <c r="AV471" s="12" t="s">
        <v>79</v>
      </c>
      <c r="AW471" s="12" t="s">
        <v>35</v>
      </c>
      <c r="AX471" s="12" t="s">
        <v>72</v>
      </c>
      <c r="AY471" s="228" t="s">
        <v>142</v>
      </c>
    </row>
    <row r="472" spans="2:65" s="12" customFormat="1" ht="13.5">
      <c r="B472" s="217"/>
      <c r="C472" s="218"/>
      <c r="D472" s="219" t="s">
        <v>151</v>
      </c>
      <c r="E472" s="220" t="s">
        <v>21</v>
      </c>
      <c r="F472" s="221" t="s">
        <v>679</v>
      </c>
      <c r="G472" s="218"/>
      <c r="H472" s="222" t="s">
        <v>21</v>
      </c>
      <c r="I472" s="223"/>
      <c r="J472" s="218"/>
      <c r="K472" s="218"/>
      <c r="L472" s="224"/>
      <c r="M472" s="225"/>
      <c r="N472" s="226"/>
      <c r="O472" s="226"/>
      <c r="P472" s="226"/>
      <c r="Q472" s="226"/>
      <c r="R472" s="226"/>
      <c r="S472" s="226"/>
      <c r="T472" s="227"/>
      <c r="AT472" s="228" t="s">
        <v>151</v>
      </c>
      <c r="AU472" s="228" t="s">
        <v>85</v>
      </c>
      <c r="AV472" s="12" t="s">
        <v>79</v>
      </c>
      <c r="AW472" s="12" t="s">
        <v>35</v>
      </c>
      <c r="AX472" s="12" t="s">
        <v>72</v>
      </c>
      <c r="AY472" s="228" t="s">
        <v>142</v>
      </c>
    </row>
    <row r="473" spans="2:65" s="13" customFormat="1" ht="13.5">
      <c r="B473" s="229"/>
      <c r="C473" s="230"/>
      <c r="D473" s="231" t="s">
        <v>151</v>
      </c>
      <c r="E473" s="232" t="s">
        <v>21</v>
      </c>
      <c r="F473" s="233" t="s">
        <v>168</v>
      </c>
      <c r="G473" s="230"/>
      <c r="H473" s="234">
        <v>5</v>
      </c>
      <c r="I473" s="235"/>
      <c r="J473" s="230"/>
      <c r="K473" s="230"/>
      <c r="L473" s="236"/>
      <c r="M473" s="237"/>
      <c r="N473" s="238"/>
      <c r="O473" s="238"/>
      <c r="P473" s="238"/>
      <c r="Q473" s="238"/>
      <c r="R473" s="238"/>
      <c r="S473" s="238"/>
      <c r="T473" s="239"/>
      <c r="AT473" s="240" t="s">
        <v>151</v>
      </c>
      <c r="AU473" s="240" t="s">
        <v>85</v>
      </c>
      <c r="AV473" s="13" t="s">
        <v>85</v>
      </c>
      <c r="AW473" s="13" t="s">
        <v>35</v>
      </c>
      <c r="AX473" s="13" t="s">
        <v>79</v>
      </c>
      <c r="AY473" s="240" t="s">
        <v>142</v>
      </c>
    </row>
    <row r="474" spans="2:65" s="1" customFormat="1" ht="22.5" customHeight="1">
      <c r="B474" s="42"/>
      <c r="C474" s="255" t="s">
        <v>680</v>
      </c>
      <c r="D474" s="255" t="s">
        <v>188</v>
      </c>
      <c r="E474" s="256" t="s">
        <v>681</v>
      </c>
      <c r="F474" s="257" t="s">
        <v>682</v>
      </c>
      <c r="G474" s="258" t="s">
        <v>622</v>
      </c>
      <c r="H474" s="259">
        <v>2</v>
      </c>
      <c r="I474" s="260"/>
      <c r="J474" s="261">
        <f>ROUND(I474*H474,2)</f>
        <v>0</v>
      </c>
      <c r="K474" s="257" t="s">
        <v>21</v>
      </c>
      <c r="L474" s="262"/>
      <c r="M474" s="263" t="s">
        <v>21</v>
      </c>
      <c r="N474" s="264" t="s">
        <v>44</v>
      </c>
      <c r="O474" s="43"/>
      <c r="P474" s="214">
        <f>O474*H474</f>
        <v>0</v>
      </c>
      <c r="Q474" s="214">
        <v>2.4899999999999999E-2</v>
      </c>
      <c r="R474" s="214">
        <f>Q474*H474</f>
        <v>4.9799999999999997E-2</v>
      </c>
      <c r="S474" s="214">
        <v>0</v>
      </c>
      <c r="T474" s="215">
        <f>S474*H474</f>
        <v>0</v>
      </c>
      <c r="AR474" s="25" t="s">
        <v>410</v>
      </c>
      <c r="AT474" s="25" t="s">
        <v>188</v>
      </c>
      <c r="AU474" s="25" t="s">
        <v>85</v>
      </c>
      <c r="AY474" s="25" t="s">
        <v>142</v>
      </c>
      <c r="BE474" s="216">
        <f>IF(N474="základní",J474,0)</f>
        <v>0</v>
      </c>
      <c r="BF474" s="216">
        <f>IF(N474="snížená",J474,0)</f>
        <v>0</v>
      </c>
      <c r="BG474" s="216">
        <f>IF(N474="zákl. přenesená",J474,0)</f>
        <v>0</v>
      </c>
      <c r="BH474" s="216">
        <f>IF(N474="sníž. přenesená",J474,0)</f>
        <v>0</v>
      </c>
      <c r="BI474" s="216">
        <f>IF(N474="nulová",J474,0)</f>
        <v>0</v>
      </c>
      <c r="BJ474" s="25" t="s">
        <v>85</v>
      </c>
      <c r="BK474" s="216">
        <f>ROUND(I474*H474,2)</f>
        <v>0</v>
      </c>
      <c r="BL474" s="25" t="s">
        <v>262</v>
      </c>
      <c r="BM474" s="25" t="s">
        <v>683</v>
      </c>
    </row>
    <row r="475" spans="2:65" s="12" customFormat="1" ht="13.5">
      <c r="B475" s="217"/>
      <c r="C475" s="218"/>
      <c r="D475" s="219" t="s">
        <v>151</v>
      </c>
      <c r="E475" s="220" t="s">
        <v>21</v>
      </c>
      <c r="F475" s="221" t="s">
        <v>684</v>
      </c>
      <c r="G475" s="218"/>
      <c r="H475" s="222" t="s">
        <v>21</v>
      </c>
      <c r="I475" s="223"/>
      <c r="J475" s="218"/>
      <c r="K475" s="218"/>
      <c r="L475" s="224"/>
      <c r="M475" s="225"/>
      <c r="N475" s="226"/>
      <c r="O475" s="226"/>
      <c r="P475" s="226"/>
      <c r="Q475" s="226"/>
      <c r="R475" s="226"/>
      <c r="S475" s="226"/>
      <c r="T475" s="227"/>
      <c r="AT475" s="228" t="s">
        <v>151</v>
      </c>
      <c r="AU475" s="228" t="s">
        <v>85</v>
      </c>
      <c r="AV475" s="12" t="s">
        <v>79</v>
      </c>
      <c r="AW475" s="12" t="s">
        <v>35</v>
      </c>
      <c r="AX475" s="12" t="s">
        <v>72</v>
      </c>
      <c r="AY475" s="228" t="s">
        <v>142</v>
      </c>
    </row>
    <row r="476" spans="2:65" s="12" customFormat="1" ht="13.5">
      <c r="B476" s="217"/>
      <c r="C476" s="218"/>
      <c r="D476" s="219" t="s">
        <v>151</v>
      </c>
      <c r="E476" s="220" t="s">
        <v>21</v>
      </c>
      <c r="F476" s="221" t="s">
        <v>678</v>
      </c>
      <c r="G476" s="218"/>
      <c r="H476" s="222" t="s">
        <v>21</v>
      </c>
      <c r="I476" s="223"/>
      <c r="J476" s="218"/>
      <c r="K476" s="218"/>
      <c r="L476" s="224"/>
      <c r="M476" s="225"/>
      <c r="N476" s="226"/>
      <c r="O476" s="226"/>
      <c r="P476" s="226"/>
      <c r="Q476" s="226"/>
      <c r="R476" s="226"/>
      <c r="S476" s="226"/>
      <c r="T476" s="227"/>
      <c r="AT476" s="228" t="s">
        <v>151</v>
      </c>
      <c r="AU476" s="228" t="s">
        <v>85</v>
      </c>
      <c r="AV476" s="12" t="s">
        <v>79</v>
      </c>
      <c r="AW476" s="12" t="s">
        <v>35</v>
      </c>
      <c r="AX476" s="12" t="s">
        <v>72</v>
      </c>
      <c r="AY476" s="228" t="s">
        <v>142</v>
      </c>
    </row>
    <row r="477" spans="2:65" s="12" customFormat="1" ht="13.5">
      <c r="B477" s="217"/>
      <c r="C477" s="218"/>
      <c r="D477" s="219" t="s">
        <v>151</v>
      </c>
      <c r="E477" s="220" t="s">
        <v>21</v>
      </c>
      <c r="F477" s="221" t="s">
        <v>679</v>
      </c>
      <c r="G477" s="218"/>
      <c r="H477" s="222" t="s">
        <v>21</v>
      </c>
      <c r="I477" s="223"/>
      <c r="J477" s="218"/>
      <c r="K477" s="218"/>
      <c r="L477" s="224"/>
      <c r="M477" s="225"/>
      <c r="N477" s="226"/>
      <c r="O477" s="226"/>
      <c r="P477" s="226"/>
      <c r="Q477" s="226"/>
      <c r="R477" s="226"/>
      <c r="S477" s="226"/>
      <c r="T477" s="227"/>
      <c r="AT477" s="228" t="s">
        <v>151</v>
      </c>
      <c r="AU477" s="228" t="s">
        <v>85</v>
      </c>
      <c r="AV477" s="12" t="s">
        <v>79</v>
      </c>
      <c r="AW477" s="12" t="s">
        <v>35</v>
      </c>
      <c r="AX477" s="12" t="s">
        <v>72</v>
      </c>
      <c r="AY477" s="228" t="s">
        <v>142</v>
      </c>
    </row>
    <row r="478" spans="2:65" s="13" customFormat="1" ht="13.5">
      <c r="B478" s="229"/>
      <c r="C478" s="230"/>
      <c r="D478" s="231" t="s">
        <v>151</v>
      </c>
      <c r="E478" s="232" t="s">
        <v>21</v>
      </c>
      <c r="F478" s="233" t="s">
        <v>85</v>
      </c>
      <c r="G478" s="230"/>
      <c r="H478" s="234">
        <v>2</v>
      </c>
      <c r="I478" s="235"/>
      <c r="J478" s="230"/>
      <c r="K478" s="230"/>
      <c r="L478" s="236"/>
      <c r="M478" s="237"/>
      <c r="N478" s="238"/>
      <c r="O478" s="238"/>
      <c r="P478" s="238"/>
      <c r="Q478" s="238"/>
      <c r="R478" s="238"/>
      <c r="S478" s="238"/>
      <c r="T478" s="239"/>
      <c r="AT478" s="240" t="s">
        <v>151</v>
      </c>
      <c r="AU478" s="240" t="s">
        <v>85</v>
      </c>
      <c r="AV478" s="13" t="s">
        <v>85</v>
      </c>
      <c r="AW478" s="13" t="s">
        <v>35</v>
      </c>
      <c r="AX478" s="13" t="s">
        <v>79</v>
      </c>
      <c r="AY478" s="240" t="s">
        <v>142</v>
      </c>
    </row>
    <row r="479" spans="2:65" s="1" customFormat="1" ht="22.5" customHeight="1">
      <c r="B479" s="42"/>
      <c r="C479" s="255" t="s">
        <v>685</v>
      </c>
      <c r="D479" s="255" t="s">
        <v>188</v>
      </c>
      <c r="E479" s="256" t="s">
        <v>686</v>
      </c>
      <c r="F479" s="257" t="s">
        <v>687</v>
      </c>
      <c r="G479" s="258" t="s">
        <v>622</v>
      </c>
      <c r="H479" s="259">
        <v>2</v>
      </c>
      <c r="I479" s="260"/>
      <c r="J479" s="261">
        <f>ROUND(I479*H479,2)</f>
        <v>0</v>
      </c>
      <c r="K479" s="257" t="s">
        <v>21</v>
      </c>
      <c r="L479" s="262"/>
      <c r="M479" s="263" t="s">
        <v>21</v>
      </c>
      <c r="N479" s="264" t="s">
        <v>44</v>
      </c>
      <c r="O479" s="43"/>
      <c r="P479" s="214">
        <f>O479*H479</f>
        <v>0</v>
      </c>
      <c r="Q479" s="214">
        <v>0.12</v>
      </c>
      <c r="R479" s="214">
        <f>Q479*H479</f>
        <v>0.24</v>
      </c>
      <c r="S479" s="214">
        <v>0</v>
      </c>
      <c r="T479" s="215">
        <f>S479*H479</f>
        <v>0</v>
      </c>
      <c r="AR479" s="25" t="s">
        <v>410</v>
      </c>
      <c r="AT479" s="25" t="s">
        <v>188</v>
      </c>
      <c r="AU479" s="25" t="s">
        <v>85</v>
      </c>
      <c r="AY479" s="25" t="s">
        <v>142</v>
      </c>
      <c r="BE479" s="216">
        <f>IF(N479="základní",J479,0)</f>
        <v>0</v>
      </c>
      <c r="BF479" s="216">
        <f>IF(N479="snížená",J479,0)</f>
        <v>0</v>
      </c>
      <c r="BG479" s="216">
        <f>IF(N479="zákl. přenesená",J479,0)</f>
        <v>0</v>
      </c>
      <c r="BH479" s="216">
        <f>IF(N479="sníž. přenesená",J479,0)</f>
        <v>0</v>
      </c>
      <c r="BI479" s="216">
        <f>IF(N479="nulová",J479,0)</f>
        <v>0</v>
      </c>
      <c r="BJ479" s="25" t="s">
        <v>85</v>
      </c>
      <c r="BK479" s="216">
        <f>ROUND(I479*H479,2)</f>
        <v>0</v>
      </c>
      <c r="BL479" s="25" t="s">
        <v>262</v>
      </c>
      <c r="BM479" s="25" t="s">
        <v>688</v>
      </c>
    </row>
    <row r="480" spans="2:65" s="12" customFormat="1" ht="13.5">
      <c r="B480" s="217"/>
      <c r="C480" s="218"/>
      <c r="D480" s="219" t="s">
        <v>151</v>
      </c>
      <c r="E480" s="220" t="s">
        <v>21</v>
      </c>
      <c r="F480" s="221" t="s">
        <v>689</v>
      </c>
      <c r="G480" s="218"/>
      <c r="H480" s="222" t="s">
        <v>21</v>
      </c>
      <c r="I480" s="223"/>
      <c r="J480" s="218"/>
      <c r="K480" s="218"/>
      <c r="L480" s="224"/>
      <c r="M480" s="225"/>
      <c r="N480" s="226"/>
      <c r="O480" s="226"/>
      <c r="P480" s="226"/>
      <c r="Q480" s="226"/>
      <c r="R480" s="226"/>
      <c r="S480" s="226"/>
      <c r="T480" s="227"/>
      <c r="AT480" s="228" t="s">
        <v>151</v>
      </c>
      <c r="AU480" s="228" t="s">
        <v>85</v>
      </c>
      <c r="AV480" s="12" t="s">
        <v>79</v>
      </c>
      <c r="AW480" s="12" t="s">
        <v>35</v>
      </c>
      <c r="AX480" s="12" t="s">
        <v>72</v>
      </c>
      <c r="AY480" s="228" t="s">
        <v>142</v>
      </c>
    </row>
    <row r="481" spans="2:65" s="12" customFormat="1" ht="13.5">
      <c r="B481" s="217"/>
      <c r="C481" s="218"/>
      <c r="D481" s="219" t="s">
        <v>151</v>
      </c>
      <c r="E481" s="220" t="s">
        <v>21</v>
      </c>
      <c r="F481" s="221" t="s">
        <v>678</v>
      </c>
      <c r="G481" s="218"/>
      <c r="H481" s="222" t="s">
        <v>21</v>
      </c>
      <c r="I481" s="223"/>
      <c r="J481" s="218"/>
      <c r="K481" s="218"/>
      <c r="L481" s="224"/>
      <c r="M481" s="225"/>
      <c r="N481" s="226"/>
      <c r="O481" s="226"/>
      <c r="P481" s="226"/>
      <c r="Q481" s="226"/>
      <c r="R481" s="226"/>
      <c r="S481" s="226"/>
      <c r="T481" s="227"/>
      <c r="AT481" s="228" t="s">
        <v>151</v>
      </c>
      <c r="AU481" s="228" t="s">
        <v>85</v>
      </c>
      <c r="AV481" s="12" t="s">
        <v>79</v>
      </c>
      <c r="AW481" s="12" t="s">
        <v>35</v>
      </c>
      <c r="AX481" s="12" t="s">
        <v>72</v>
      </c>
      <c r="AY481" s="228" t="s">
        <v>142</v>
      </c>
    </row>
    <row r="482" spans="2:65" s="12" customFormat="1" ht="13.5">
      <c r="B482" s="217"/>
      <c r="C482" s="218"/>
      <c r="D482" s="219" t="s">
        <v>151</v>
      </c>
      <c r="E482" s="220" t="s">
        <v>21</v>
      </c>
      <c r="F482" s="221" t="s">
        <v>679</v>
      </c>
      <c r="G482" s="218"/>
      <c r="H482" s="222" t="s">
        <v>21</v>
      </c>
      <c r="I482" s="223"/>
      <c r="J482" s="218"/>
      <c r="K482" s="218"/>
      <c r="L482" s="224"/>
      <c r="M482" s="225"/>
      <c r="N482" s="226"/>
      <c r="O482" s="226"/>
      <c r="P482" s="226"/>
      <c r="Q482" s="226"/>
      <c r="R482" s="226"/>
      <c r="S482" s="226"/>
      <c r="T482" s="227"/>
      <c r="AT482" s="228" t="s">
        <v>151</v>
      </c>
      <c r="AU482" s="228" t="s">
        <v>85</v>
      </c>
      <c r="AV482" s="12" t="s">
        <v>79</v>
      </c>
      <c r="AW482" s="12" t="s">
        <v>35</v>
      </c>
      <c r="AX482" s="12" t="s">
        <v>72</v>
      </c>
      <c r="AY482" s="228" t="s">
        <v>142</v>
      </c>
    </row>
    <row r="483" spans="2:65" s="13" customFormat="1" ht="13.5">
      <c r="B483" s="229"/>
      <c r="C483" s="230"/>
      <c r="D483" s="231" t="s">
        <v>151</v>
      </c>
      <c r="E483" s="232" t="s">
        <v>21</v>
      </c>
      <c r="F483" s="233" t="s">
        <v>85</v>
      </c>
      <c r="G483" s="230"/>
      <c r="H483" s="234">
        <v>2</v>
      </c>
      <c r="I483" s="235"/>
      <c r="J483" s="230"/>
      <c r="K483" s="230"/>
      <c r="L483" s="236"/>
      <c r="M483" s="237"/>
      <c r="N483" s="238"/>
      <c r="O483" s="238"/>
      <c r="P483" s="238"/>
      <c r="Q483" s="238"/>
      <c r="R483" s="238"/>
      <c r="S483" s="238"/>
      <c r="T483" s="239"/>
      <c r="AT483" s="240" t="s">
        <v>151</v>
      </c>
      <c r="AU483" s="240" t="s">
        <v>85</v>
      </c>
      <c r="AV483" s="13" t="s">
        <v>85</v>
      </c>
      <c r="AW483" s="13" t="s">
        <v>35</v>
      </c>
      <c r="AX483" s="13" t="s">
        <v>79</v>
      </c>
      <c r="AY483" s="240" t="s">
        <v>142</v>
      </c>
    </row>
    <row r="484" spans="2:65" s="1" customFormat="1" ht="22.5" customHeight="1">
      <c r="B484" s="42"/>
      <c r="C484" s="255" t="s">
        <v>690</v>
      </c>
      <c r="D484" s="255" t="s">
        <v>188</v>
      </c>
      <c r="E484" s="256" t="s">
        <v>691</v>
      </c>
      <c r="F484" s="257" t="s">
        <v>692</v>
      </c>
      <c r="G484" s="258" t="s">
        <v>622</v>
      </c>
      <c r="H484" s="259">
        <v>2</v>
      </c>
      <c r="I484" s="260"/>
      <c r="J484" s="261">
        <f>ROUND(I484*H484,2)</f>
        <v>0</v>
      </c>
      <c r="K484" s="257" t="s">
        <v>21</v>
      </c>
      <c r="L484" s="262"/>
      <c r="M484" s="263" t="s">
        <v>21</v>
      </c>
      <c r="N484" s="264" t="s">
        <v>44</v>
      </c>
      <c r="O484" s="43"/>
      <c r="P484" s="214">
        <f>O484*H484</f>
        <v>0</v>
      </c>
      <c r="Q484" s="214">
        <v>0.3</v>
      </c>
      <c r="R484" s="214">
        <f>Q484*H484</f>
        <v>0.6</v>
      </c>
      <c r="S484" s="214">
        <v>0</v>
      </c>
      <c r="T484" s="215">
        <f>S484*H484</f>
        <v>0</v>
      </c>
      <c r="AR484" s="25" t="s">
        <v>410</v>
      </c>
      <c r="AT484" s="25" t="s">
        <v>188</v>
      </c>
      <c r="AU484" s="25" t="s">
        <v>85</v>
      </c>
      <c r="AY484" s="25" t="s">
        <v>142</v>
      </c>
      <c r="BE484" s="216">
        <f>IF(N484="základní",J484,0)</f>
        <v>0</v>
      </c>
      <c r="BF484" s="216">
        <f>IF(N484="snížená",J484,0)</f>
        <v>0</v>
      </c>
      <c r="BG484" s="216">
        <f>IF(N484="zákl. přenesená",J484,0)</f>
        <v>0</v>
      </c>
      <c r="BH484" s="216">
        <f>IF(N484="sníž. přenesená",J484,0)</f>
        <v>0</v>
      </c>
      <c r="BI484" s="216">
        <f>IF(N484="nulová",J484,0)</f>
        <v>0</v>
      </c>
      <c r="BJ484" s="25" t="s">
        <v>85</v>
      </c>
      <c r="BK484" s="216">
        <f>ROUND(I484*H484,2)</f>
        <v>0</v>
      </c>
      <c r="BL484" s="25" t="s">
        <v>262</v>
      </c>
      <c r="BM484" s="25" t="s">
        <v>693</v>
      </c>
    </row>
    <row r="485" spans="2:65" s="12" customFormat="1" ht="13.5">
      <c r="B485" s="217"/>
      <c r="C485" s="218"/>
      <c r="D485" s="219" t="s">
        <v>151</v>
      </c>
      <c r="E485" s="220" t="s">
        <v>21</v>
      </c>
      <c r="F485" s="221" t="s">
        <v>694</v>
      </c>
      <c r="G485" s="218"/>
      <c r="H485" s="222" t="s">
        <v>21</v>
      </c>
      <c r="I485" s="223"/>
      <c r="J485" s="218"/>
      <c r="K485" s="218"/>
      <c r="L485" s="224"/>
      <c r="M485" s="225"/>
      <c r="N485" s="226"/>
      <c r="O485" s="226"/>
      <c r="P485" s="226"/>
      <c r="Q485" s="226"/>
      <c r="R485" s="226"/>
      <c r="S485" s="226"/>
      <c r="T485" s="227"/>
      <c r="AT485" s="228" t="s">
        <v>151</v>
      </c>
      <c r="AU485" s="228" t="s">
        <v>85</v>
      </c>
      <c r="AV485" s="12" t="s">
        <v>79</v>
      </c>
      <c r="AW485" s="12" t="s">
        <v>35</v>
      </c>
      <c r="AX485" s="12" t="s">
        <v>72</v>
      </c>
      <c r="AY485" s="228" t="s">
        <v>142</v>
      </c>
    </row>
    <row r="486" spans="2:65" s="12" customFormat="1" ht="13.5">
      <c r="B486" s="217"/>
      <c r="C486" s="218"/>
      <c r="D486" s="219" t="s">
        <v>151</v>
      </c>
      <c r="E486" s="220" t="s">
        <v>21</v>
      </c>
      <c r="F486" s="221" t="s">
        <v>695</v>
      </c>
      <c r="G486" s="218"/>
      <c r="H486" s="222" t="s">
        <v>21</v>
      </c>
      <c r="I486" s="223"/>
      <c r="J486" s="218"/>
      <c r="K486" s="218"/>
      <c r="L486" s="224"/>
      <c r="M486" s="225"/>
      <c r="N486" s="226"/>
      <c r="O486" s="226"/>
      <c r="P486" s="226"/>
      <c r="Q486" s="226"/>
      <c r="R486" s="226"/>
      <c r="S486" s="226"/>
      <c r="T486" s="227"/>
      <c r="AT486" s="228" t="s">
        <v>151</v>
      </c>
      <c r="AU486" s="228" t="s">
        <v>85</v>
      </c>
      <c r="AV486" s="12" t="s">
        <v>79</v>
      </c>
      <c r="AW486" s="12" t="s">
        <v>35</v>
      </c>
      <c r="AX486" s="12" t="s">
        <v>72</v>
      </c>
      <c r="AY486" s="228" t="s">
        <v>142</v>
      </c>
    </row>
    <row r="487" spans="2:65" s="12" customFormat="1" ht="13.5">
      <c r="B487" s="217"/>
      <c r="C487" s="218"/>
      <c r="D487" s="219" t="s">
        <v>151</v>
      </c>
      <c r="E487" s="220" t="s">
        <v>21</v>
      </c>
      <c r="F487" s="221" t="s">
        <v>679</v>
      </c>
      <c r="G487" s="218"/>
      <c r="H487" s="222" t="s">
        <v>21</v>
      </c>
      <c r="I487" s="223"/>
      <c r="J487" s="218"/>
      <c r="K487" s="218"/>
      <c r="L487" s="224"/>
      <c r="M487" s="225"/>
      <c r="N487" s="226"/>
      <c r="O487" s="226"/>
      <c r="P487" s="226"/>
      <c r="Q487" s="226"/>
      <c r="R487" s="226"/>
      <c r="S487" s="226"/>
      <c r="T487" s="227"/>
      <c r="AT487" s="228" t="s">
        <v>151</v>
      </c>
      <c r="AU487" s="228" t="s">
        <v>85</v>
      </c>
      <c r="AV487" s="12" t="s">
        <v>79</v>
      </c>
      <c r="AW487" s="12" t="s">
        <v>35</v>
      </c>
      <c r="AX487" s="12" t="s">
        <v>72</v>
      </c>
      <c r="AY487" s="228" t="s">
        <v>142</v>
      </c>
    </row>
    <row r="488" spans="2:65" s="13" customFormat="1" ht="13.5">
      <c r="B488" s="229"/>
      <c r="C488" s="230"/>
      <c r="D488" s="231" t="s">
        <v>151</v>
      </c>
      <c r="E488" s="232" t="s">
        <v>21</v>
      </c>
      <c r="F488" s="233" t="s">
        <v>85</v>
      </c>
      <c r="G488" s="230"/>
      <c r="H488" s="234">
        <v>2</v>
      </c>
      <c r="I488" s="235"/>
      <c r="J488" s="230"/>
      <c r="K488" s="230"/>
      <c r="L488" s="236"/>
      <c r="M488" s="237"/>
      <c r="N488" s="238"/>
      <c r="O488" s="238"/>
      <c r="P488" s="238"/>
      <c r="Q488" s="238"/>
      <c r="R488" s="238"/>
      <c r="S488" s="238"/>
      <c r="T488" s="239"/>
      <c r="AT488" s="240" t="s">
        <v>151</v>
      </c>
      <c r="AU488" s="240" t="s">
        <v>85</v>
      </c>
      <c r="AV488" s="13" t="s">
        <v>85</v>
      </c>
      <c r="AW488" s="13" t="s">
        <v>35</v>
      </c>
      <c r="AX488" s="13" t="s">
        <v>79</v>
      </c>
      <c r="AY488" s="240" t="s">
        <v>142</v>
      </c>
    </row>
    <row r="489" spans="2:65" s="1" customFormat="1" ht="22.5" customHeight="1">
      <c r="B489" s="42"/>
      <c r="C489" s="255" t="s">
        <v>696</v>
      </c>
      <c r="D489" s="255" t="s">
        <v>188</v>
      </c>
      <c r="E489" s="256" t="s">
        <v>697</v>
      </c>
      <c r="F489" s="257" t="s">
        <v>698</v>
      </c>
      <c r="G489" s="258" t="s">
        <v>622</v>
      </c>
      <c r="H489" s="259">
        <v>3</v>
      </c>
      <c r="I489" s="260"/>
      <c r="J489" s="261">
        <f>ROUND(I489*H489,2)</f>
        <v>0</v>
      </c>
      <c r="K489" s="257" t="s">
        <v>21</v>
      </c>
      <c r="L489" s="262"/>
      <c r="M489" s="263" t="s">
        <v>21</v>
      </c>
      <c r="N489" s="264" t="s">
        <v>44</v>
      </c>
      <c r="O489" s="43"/>
      <c r="P489" s="214">
        <f>O489*H489</f>
        <v>0</v>
      </c>
      <c r="Q489" s="214">
        <v>0.3</v>
      </c>
      <c r="R489" s="214">
        <f>Q489*H489</f>
        <v>0.89999999999999991</v>
      </c>
      <c r="S489" s="214">
        <v>0</v>
      </c>
      <c r="T489" s="215">
        <f>S489*H489</f>
        <v>0</v>
      </c>
      <c r="AR489" s="25" t="s">
        <v>410</v>
      </c>
      <c r="AT489" s="25" t="s">
        <v>188</v>
      </c>
      <c r="AU489" s="25" t="s">
        <v>85</v>
      </c>
      <c r="AY489" s="25" t="s">
        <v>142</v>
      </c>
      <c r="BE489" s="216">
        <f>IF(N489="základní",J489,0)</f>
        <v>0</v>
      </c>
      <c r="BF489" s="216">
        <f>IF(N489="snížená",J489,0)</f>
        <v>0</v>
      </c>
      <c r="BG489" s="216">
        <f>IF(N489="zákl. přenesená",J489,0)</f>
        <v>0</v>
      </c>
      <c r="BH489" s="216">
        <f>IF(N489="sníž. přenesená",J489,0)</f>
        <v>0</v>
      </c>
      <c r="BI489" s="216">
        <f>IF(N489="nulová",J489,0)</f>
        <v>0</v>
      </c>
      <c r="BJ489" s="25" t="s">
        <v>85</v>
      </c>
      <c r="BK489" s="216">
        <f>ROUND(I489*H489,2)</f>
        <v>0</v>
      </c>
      <c r="BL489" s="25" t="s">
        <v>262</v>
      </c>
      <c r="BM489" s="25" t="s">
        <v>699</v>
      </c>
    </row>
    <row r="490" spans="2:65" s="12" customFormat="1" ht="13.5">
      <c r="B490" s="217"/>
      <c r="C490" s="218"/>
      <c r="D490" s="219" t="s">
        <v>151</v>
      </c>
      <c r="E490" s="220" t="s">
        <v>21</v>
      </c>
      <c r="F490" s="221" t="s">
        <v>700</v>
      </c>
      <c r="G490" s="218"/>
      <c r="H490" s="222" t="s">
        <v>21</v>
      </c>
      <c r="I490" s="223"/>
      <c r="J490" s="218"/>
      <c r="K490" s="218"/>
      <c r="L490" s="224"/>
      <c r="M490" s="225"/>
      <c r="N490" s="226"/>
      <c r="O490" s="226"/>
      <c r="P490" s="226"/>
      <c r="Q490" s="226"/>
      <c r="R490" s="226"/>
      <c r="S490" s="226"/>
      <c r="T490" s="227"/>
      <c r="AT490" s="228" t="s">
        <v>151</v>
      </c>
      <c r="AU490" s="228" t="s">
        <v>85</v>
      </c>
      <c r="AV490" s="12" t="s">
        <v>79</v>
      </c>
      <c r="AW490" s="12" t="s">
        <v>35</v>
      </c>
      <c r="AX490" s="12" t="s">
        <v>72</v>
      </c>
      <c r="AY490" s="228" t="s">
        <v>142</v>
      </c>
    </row>
    <row r="491" spans="2:65" s="12" customFormat="1" ht="13.5">
      <c r="B491" s="217"/>
      <c r="C491" s="218"/>
      <c r="D491" s="219" t="s">
        <v>151</v>
      </c>
      <c r="E491" s="220" t="s">
        <v>21</v>
      </c>
      <c r="F491" s="221" t="s">
        <v>695</v>
      </c>
      <c r="G491" s="218"/>
      <c r="H491" s="222" t="s">
        <v>21</v>
      </c>
      <c r="I491" s="223"/>
      <c r="J491" s="218"/>
      <c r="K491" s="218"/>
      <c r="L491" s="224"/>
      <c r="M491" s="225"/>
      <c r="N491" s="226"/>
      <c r="O491" s="226"/>
      <c r="P491" s="226"/>
      <c r="Q491" s="226"/>
      <c r="R491" s="226"/>
      <c r="S491" s="226"/>
      <c r="T491" s="227"/>
      <c r="AT491" s="228" t="s">
        <v>151</v>
      </c>
      <c r="AU491" s="228" t="s">
        <v>85</v>
      </c>
      <c r="AV491" s="12" t="s">
        <v>79</v>
      </c>
      <c r="AW491" s="12" t="s">
        <v>35</v>
      </c>
      <c r="AX491" s="12" t="s">
        <v>72</v>
      </c>
      <c r="AY491" s="228" t="s">
        <v>142</v>
      </c>
    </row>
    <row r="492" spans="2:65" s="12" customFormat="1" ht="13.5">
      <c r="B492" s="217"/>
      <c r="C492" s="218"/>
      <c r="D492" s="219" t="s">
        <v>151</v>
      </c>
      <c r="E492" s="220" t="s">
        <v>21</v>
      </c>
      <c r="F492" s="221" t="s">
        <v>679</v>
      </c>
      <c r="G492" s="218"/>
      <c r="H492" s="222" t="s">
        <v>21</v>
      </c>
      <c r="I492" s="223"/>
      <c r="J492" s="218"/>
      <c r="K492" s="218"/>
      <c r="L492" s="224"/>
      <c r="M492" s="225"/>
      <c r="N492" s="226"/>
      <c r="O492" s="226"/>
      <c r="P492" s="226"/>
      <c r="Q492" s="226"/>
      <c r="R492" s="226"/>
      <c r="S492" s="226"/>
      <c r="T492" s="227"/>
      <c r="AT492" s="228" t="s">
        <v>151</v>
      </c>
      <c r="AU492" s="228" t="s">
        <v>85</v>
      </c>
      <c r="AV492" s="12" t="s">
        <v>79</v>
      </c>
      <c r="AW492" s="12" t="s">
        <v>35</v>
      </c>
      <c r="AX492" s="12" t="s">
        <v>72</v>
      </c>
      <c r="AY492" s="228" t="s">
        <v>142</v>
      </c>
    </row>
    <row r="493" spans="2:65" s="13" customFormat="1" ht="13.5">
      <c r="B493" s="229"/>
      <c r="C493" s="230"/>
      <c r="D493" s="231" t="s">
        <v>151</v>
      </c>
      <c r="E493" s="232" t="s">
        <v>21</v>
      </c>
      <c r="F493" s="233" t="s">
        <v>159</v>
      </c>
      <c r="G493" s="230"/>
      <c r="H493" s="234">
        <v>3</v>
      </c>
      <c r="I493" s="235"/>
      <c r="J493" s="230"/>
      <c r="K493" s="230"/>
      <c r="L493" s="236"/>
      <c r="M493" s="237"/>
      <c r="N493" s="238"/>
      <c r="O493" s="238"/>
      <c r="P493" s="238"/>
      <c r="Q493" s="238"/>
      <c r="R493" s="238"/>
      <c r="S493" s="238"/>
      <c r="T493" s="239"/>
      <c r="AT493" s="240" t="s">
        <v>151</v>
      </c>
      <c r="AU493" s="240" t="s">
        <v>85</v>
      </c>
      <c r="AV493" s="13" t="s">
        <v>85</v>
      </c>
      <c r="AW493" s="13" t="s">
        <v>35</v>
      </c>
      <c r="AX493" s="13" t="s">
        <v>79</v>
      </c>
      <c r="AY493" s="240" t="s">
        <v>142</v>
      </c>
    </row>
    <row r="494" spans="2:65" s="1" customFormat="1" ht="22.5" customHeight="1">
      <c r="B494" s="42"/>
      <c r="C494" s="255" t="s">
        <v>701</v>
      </c>
      <c r="D494" s="255" t="s">
        <v>188</v>
      </c>
      <c r="E494" s="256" t="s">
        <v>702</v>
      </c>
      <c r="F494" s="257" t="s">
        <v>703</v>
      </c>
      <c r="G494" s="258" t="s">
        <v>622</v>
      </c>
      <c r="H494" s="259">
        <v>3</v>
      </c>
      <c r="I494" s="260"/>
      <c r="J494" s="261">
        <f>ROUND(I494*H494,2)</f>
        <v>0</v>
      </c>
      <c r="K494" s="257" t="s">
        <v>21</v>
      </c>
      <c r="L494" s="262"/>
      <c r="M494" s="263" t="s">
        <v>21</v>
      </c>
      <c r="N494" s="264" t="s">
        <v>44</v>
      </c>
      <c r="O494" s="43"/>
      <c r="P494" s="214">
        <f>O494*H494</f>
        <v>0</v>
      </c>
      <c r="Q494" s="214">
        <v>2.4899999999999999E-2</v>
      </c>
      <c r="R494" s="214">
        <f>Q494*H494</f>
        <v>7.4699999999999989E-2</v>
      </c>
      <c r="S494" s="214">
        <v>0</v>
      </c>
      <c r="T494" s="215">
        <f>S494*H494</f>
        <v>0</v>
      </c>
      <c r="AR494" s="25" t="s">
        <v>410</v>
      </c>
      <c r="AT494" s="25" t="s">
        <v>188</v>
      </c>
      <c r="AU494" s="25" t="s">
        <v>85</v>
      </c>
      <c r="AY494" s="25" t="s">
        <v>142</v>
      </c>
      <c r="BE494" s="216">
        <f>IF(N494="základní",J494,0)</f>
        <v>0</v>
      </c>
      <c r="BF494" s="216">
        <f>IF(N494="snížená",J494,0)</f>
        <v>0</v>
      </c>
      <c r="BG494" s="216">
        <f>IF(N494="zákl. přenesená",J494,0)</f>
        <v>0</v>
      </c>
      <c r="BH494" s="216">
        <f>IF(N494="sníž. přenesená",J494,0)</f>
        <v>0</v>
      </c>
      <c r="BI494" s="216">
        <f>IF(N494="nulová",J494,0)</f>
        <v>0</v>
      </c>
      <c r="BJ494" s="25" t="s">
        <v>85</v>
      </c>
      <c r="BK494" s="216">
        <f>ROUND(I494*H494,2)</f>
        <v>0</v>
      </c>
      <c r="BL494" s="25" t="s">
        <v>262</v>
      </c>
      <c r="BM494" s="25" t="s">
        <v>704</v>
      </c>
    </row>
    <row r="495" spans="2:65" s="12" customFormat="1" ht="13.5">
      <c r="B495" s="217"/>
      <c r="C495" s="218"/>
      <c r="D495" s="219" t="s">
        <v>151</v>
      </c>
      <c r="E495" s="220" t="s">
        <v>21</v>
      </c>
      <c r="F495" s="221" t="s">
        <v>705</v>
      </c>
      <c r="G495" s="218"/>
      <c r="H495" s="222" t="s">
        <v>21</v>
      </c>
      <c r="I495" s="223"/>
      <c r="J495" s="218"/>
      <c r="K495" s="218"/>
      <c r="L495" s="224"/>
      <c r="M495" s="225"/>
      <c r="N495" s="226"/>
      <c r="O495" s="226"/>
      <c r="P495" s="226"/>
      <c r="Q495" s="226"/>
      <c r="R495" s="226"/>
      <c r="S495" s="226"/>
      <c r="T495" s="227"/>
      <c r="AT495" s="228" t="s">
        <v>151</v>
      </c>
      <c r="AU495" s="228" t="s">
        <v>85</v>
      </c>
      <c r="AV495" s="12" t="s">
        <v>79</v>
      </c>
      <c r="AW495" s="12" t="s">
        <v>35</v>
      </c>
      <c r="AX495" s="12" t="s">
        <v>72</v>
      </c>
      <c r="AY495" s="228" t="s">
        <v>142</v>
      </c>
    </row>
    <row r="496" spans="2:65" s="12" customFormat="1" ht="13.5">
      <c r="B496" s="217"/>
      <c r="C496" s="218"/>
      <c r="D496" s="219" t="s">
        <v>151</v>
      </c>
      <c r="E496" s="220" t="s">
        <v>21</v>
      </c>
      <c r="F496" s="221" t="s">
        <v>678</v>
      </c>
      <c r="G496" s="218"/>
      <c r="H496" s="222" t="s">
        <v>21</v>
      </c>
      <c r="I496" s="223"/>
      <c r="J496" s="218"/>
      <c r="K496" s="218"/>
      <c r="L496" s="224"/>
      <c r="M496" s="225"/>
      <c r="N496" s="226"/>
      <c r="O496" s="226"/>
      <c r="P496" s="226"/>
      <c r="Q496" s="226"/>
      <c r="R496" s="226"/>
      <c r="S496" s="226"/>
      <c r="T496" s="227"/>
      <c r="AT496" s="228" t="s">
        <v>151</v>
      </c>
      <c r="AU496" s="228" t="s">
        <v>85</v>
      </c>
      <c r="AV496" s="12" t="s">
        <v>79</v>
      </c>
      <c r="AW496" s="12" t="s">
        <v>35</v>
      </c>
      <c r="AX496" s="12" t="s">
        <v>72</v>
      </c>
      <c r="AY496" s="228" t="s">
        <v>142</v>
      </c>
    </row>
    <row r="497" spans="2:65" s="12" customFormat="1" ht="13.5">
      <c r="B497" s="217"/>
      <c r="C497" s="218"/>
      <c r="D497" s="219" t="s">
        <v>151</v>
      </c>
      <c r="E497" s="220" t="s">
        <v>21</v>
      </c>
      <c r="F497" s="221" t="s">
        <v>679</v>
      </c>
      <c r="G497" s="218"/>
      <c r="H497" s="222" t="s">
        <v>21</v>
      </c>
      <c r="I497" s="223"/>
      <c r="J497" s="218"/>
      <c r="K497" s="218"/>
      <c r="L497" s="224"/>
      <c r="M497" s="225"/>
      <c r="N497" s="226"/>
      <c r="O497" s="226"/>
      <c r="P497" s="226"/>
      <c r="Q497" s="226"/>
      <c r="R497" s="226"/>
      <c r="S497" s="226"/>
      <c r="T497" s="227"/>
      <c r="AT497" s="228" t="s">
        <v>151</v>
      </c>
      <c r="AU497" s="228" t="s">
        <v>85</v>
      </c>
      <c r="AV497" s="12" t="s">
        <v>79</v>
      </c>
      <c r="AW497" s="12" t="s">
        <v>35</v>
      </c>
      <c r="AX497" s="12" t="s">
        <v>72</v>
      </c>
      <c r="AY497" s="228" t="s">
        <v>142</v>
      </c>
    </row>
    <row r="498" spans="2:65" s="13" customFormat="1" ht="13.5">
      <c r="B498" s="229"/>
      <c r="C498" s="230"/>
      <c r="D498" s="231" t="s">
        <v>151</v>
      </c>
      <c r="E498" s="232" t="s">
        <v>21</v>
      </c>
      <c r="F498" s="233" t="s">
        <v>159</v>
      </c>
      <c r="G498" s="230"/>
      <c r="H498" s="234">
        <v>3</v>
      </c>
      <c r="I498" s="235"/>
      <c r="J498" s="230"/>
      <c r="K498" s="230"/>
      <c r="L498" s="236"/>
      <c r="M498" s="237"/>
      <c r="N498" s="238"/>
      <c r="O498" s="238"/>
      <c r="P498" s="238"/>
      <c r="Q498" s="238"/>
      <c r="R498" s="238"/>
      <c r="S498" s="238"/>
      <c r="T498" s="239"/>
      <c r="AT498" s="240" t="s">
        <v>151</v>
      </c>
      <c r="AU498" s="240" t="s">
        <v>85</v>
      </c>
      <c r="AV498" s="13" t="s">
        <v>85</v>
      </c>
      <c r="AW498" s="13" t="s">
        <v>35</v>
      </c>
      <c r="AX498" s="13" t="s">
        <v>79</v>
      </c>
      <c r="AY498" s="240" t="s">
        <v>142</v>
      </c>
    </row>
    <row r="499" spans="2:65" s="1" customFormat="1" ht="22.5" customHeight="1">
      <c r="B499" s="42"/>
      <c r="C499" s="255" t="s">
        <v>706</v>
      </c>
      <c r="D499" s="255" t="s">
        <v>188</v>
      </c>
      <c r="E499" s="256" t="s">
        <v>707</v>
      </c>
      <c r="F499" s="257" t="s">
        <v>692</v>
      </c>
      <c r="G499" s="258" t="s">
        <v>622</v>
      </c>
      <c r="H499" s="259">
        <v>1</v>
      </c>
      <c r="I499" s="260"/>
      <c r="J499" s="261">
        <f>ROUND(I499*H499,2)</f>
        <v>0</v>
      </c>
      <c r="K499" s="257" t="s">
        <v>21</v>
      </c>
      <c r="L499" s="262"/>
      <c r="M499" s="263" t="s">
        <v>21</v>
      </c>
      <c r="N499" s="264" t="s">
        <v>44</v>
      </c>
      <c r="O499" s="43"/>
      <c r="P499" s="214">
        <f>O499*H499</f>
        <v>0</v>
      </c>
      <c r="Q499" s="214">
        <v>0.1</v>
      </c>
      <c r="R499" s="214">
        <f>Q499*H499</f>
        <v>0.1</v>
      </c>
      <c r="S499" s="214">
        <v>0</v>
      </c>
      <c r="T499" s="215">
        <f>S499*H499</f>
        <v>0</v>
      </c>
      <c r="AR499" s="25" t="s">
        <v>410</v>
      </c>
      <c r="AT499" s="25" t="s">
        <v>188</v>
      </c>
      <c r="AU499" s="25" t="s">
        <v>85</v>
      </c>
      <c r="AY499" s="25" t="s">
        <v>142</v>
      </c>
      <c r="BE499" s="216">
        <f>IF(N499="základní",J499,0)</f>
        <v>0</v>
      </c>
      <c r="BF499" s="216">
        <f>IF(N499="snížená",J499,0)</f>
        <v>0</v>
      </c>
      <c r="BG499" s="216">
        <f>IF(N499="zákl. přenesená",J499,0)</f>
        <v>0</v>
      </c>
      <c r="BH499" s="216">
        <f>IF(N499="sníž. přenesená",J499,0)</f>
        <v>0</v>
      </c>
      <c r="BI499" s="216">
        <f>IF(N499="nulová",J499,0)</f>
        <v>0</v>
      </c>
      <c r="BJ499" s="25" t="s">
        <v>85</v>
      </c>
      <c r="BK499" s="216">
        <f>ROUND(I499*H499,2)</f>
        <v>0</v>
      </c>
      <c r="BL499" s="25" t="s">
        <v>262</v>
      </c>
      <c r="BM499" s="25" t="s">
        <v>708</v>
      </c>
    </row>
    <row r="500" spans="2:65" s="12" customFormat="1" ht="13.5">
      <c r="B500" s="217"/>
      <c r="C500" s="218"/>
      <c r="D500" s="219" t="s">
        <v>151</v>
      </c>
      <c r="E500" s="220" t="s">
        <v>21</v>
      </c>
      <c r="F500" s="221" t="s">
        <v>709</v>
      </c>
      <c r="G500" s="218"/>
      <c r="H500" s="222" t="s">
        <v>21</v>
      </c>
      <c r="I500" s="223"/>
      <c r="J500" s="218"/>
      <c r="K500" s="218"/>
      <c r="L500" s="224"/>
      <c r="M500" s="225"/>
      <c r="N500" s="226"/>
      <c r="O500" s="226"/>
      <c r="P500" s="226"/>
      <c r="Q500" s="226"/>
      <c r="R500" s="226"/>
      <c r="S500" s="226"/>
      <c r="T500" s="227"/>
      <c r="AT500" s="228" t="s">
        <v>151</v>
      </c>
      <c r="AU500" s="228" t="s">
        <v>85</v>
      </c>
      <c r="AV500" s="12" t="s">
        <v>79</v>
      </c>
      <c r="AW500" s="12" t="s">
        <v>35</v>
      </c>
      <c r="AX500" s="12" t="s">
        <v>72</v>
      </c>
      <c r="AY500" s="228" t="s">
        <v>142</v>
      </c>
    </row>
    <row r="501" spans="2:65" s="12" customFormat="1" ht="13.5">
      <c r="B501" s="217"/>
      <c r="C501" s="218"/>
      <c r="D501" s="219" t="s">
        <v>151</v>
      </c>
      <c r="E501" s="220" t="s">
        <v>21</v>
      </c>
      <c r="F501" s="221" t="s">
        <v>710</v>
      </c>
      <c r="G501" s="218"/>
      <c r="H501" s="222" t="s">
        <v>21</v>
      </c>
      <c r="I501" s="223"/>
      <c r="J501" s="218"/>
      <c r="K501" s="218"/>
      <c r="L501" s="224"/>
      <c r="M501" s="225"/>
      <c r="N501" s="226"/>
      <c r="O501" s="226"/>
      <c r="P501" s="226"/>
      <c r="Q501" s="226"/>
      <c r="R501" s="226"/>
      <c r="S501" s="226"/>
      <c r="T501" s="227"/>
      <c r="AT501" s="228" t="s">
        <v>151</v>
      </c>
      <c r="AU501" s="228" t="s">
        <v>85</v>
      </c>
      <c r="AV501" s="12" t="s">
        <v>79</v>
      </c>
      <c r="AW501" s="12" t="s">
        <v>35</v>
      </c>
      <c r="AX501" s="12" t="s">
        <v>72</v>
      </c>
      <c r="AY501" s="228" t="s">
        <v>142</v>
      </c>
    </row>
    <row r="502" spans="2:65" s="12" customFormat="1" ht="13.5">
      <c r="B502" s="217"/>
      <c r="C502" s="218"/>
      <c r="D502" s="219" t="s">
        <v>151</v>
      </c>
      <c r="E502" s="220" t="s">
        <v>21</v>
      </c>
      <c r="F502" s="221" t="s">
        <v>711</v>
      </c>
      <c r="G502" s="218"/>
      <c r="H502" s="222" t="s">
        <v>21</v>
      </c>
      <c r="I502" s="223"/>
      <c r="J502" s="218"/>
      <c r="K502" s="218"/>
      <c r="L502" s="224"/>
      <c r="M502" s="225"/>
      <c r="N502" s="226"/>
      <c r="O502" s="226"/>
      <c r="P502" s="226"/>
      <c r="Q502" s="226"/>
      <c r="R502" s="226"/>
      <c r="S502" s="226"/>
      <c r="T502" s="227"/>
      <c r="AT502" s="228" t="s">
        <v>151</v>
      </c>
      <c r="AU502" s="228" t="s">
        <v>85</v>
      </c>
      <c r="AV502" s="12" t="s">
        <v>79</v>
      </c>
      <c r="AW502" s="12" t="s">
        <v>35</v>
      </c>
      <c r="AX502" s="12" t="s">
        <v>72</v>
      </c>
      <c r="AY502" s="228" t="s">
        <v>142</v>
      </c>
    </row>
    <row r="503" spans="2:65" s="13" customFormat="1" ht="13.5">
      <c r="B503" s="229"/>
      <c r="C503" s="230"/>
      <c r="D503" s="231" t="s">
        <v>151</v>
      </c>
      <c r="E503" s="232" t="s">
        <v>21</v>
      </c>
      <c r="F503" s="233" t="s">
        <v>79</v>
      </c>
      <c r="G503" s="230"/>
      <c r="H503" s="234">
        <v>1</v>
      </c>
      <c r="I503" s="235"/>
      <c r="J503" s="230"/>
      <c r="K503" s="230"/>
      <c r="L503" s="236"/>
      <c r="M503" s="237"/>
      <c r="N503" s="238"/>
      <c r="O503" s="238"/>
      <c r="P503" s="238"/>
      <c r="Q503" s="238"/>
      <c r="R503" s="238"/>
      <c r="S503" s="238"/>
      <c r="T503" s="239"/>
      <c r="AT503" s="240" t="s">
        <v>151</v>
      </c>
      <c r="AU503" s="240" t="s">
        <v>85</v>
      </c>
      <c r="AV503" s="13" t="s">
        <v>85</v>
      </c>
      <c r="AW503" s="13" t="s">
        <v>35</v>
      </c>
      <c r="AX503" s="13" t="s">
        <v>79</v>
      </c>
      <c r="AY503" s="240" t="s">
        <v>142</v>
      </c>
    </row>
    <row r="504" spans="2:65" s="1" customFormat="1" ht="22.5" customHeight="1">
      <c r="B504" s="42"/>
      <c r="C504" s="255" t="s">
        <v>712</v>
      </c>
      <c r="D504" s="255" t="s">
        <v>188</v>
      </c>
      <c r="E504" s="256" t="s">
        <v>713</v>
      </c>
      <c r="F504" s="257" t="s">
        <v>687</v>
      </c>
      <c r="G504" s="258" t="s">
        <v>622</v>
      </c>
      <c r="H504" s="259">
        <v>1</v>
      </c>
      <c r="I504" s="260"/>
      <c r="J504" s="261">
        <f>ROUND(I504*H504,2)</f>
        <v>0</v>
      </c>
      <c r="K504" s="257" t="s">
        <v>21</v>
      </c>
      <c r="L504" s="262"/>
      <c r="M504" s="263" t="s">
        <v>21</v>
      </c>
      <c r="N504" s="264" t="s">
        <v>44</v>
      </c>
      <c r="O504" s="43"/>
      <c r="P504" s="214">
        <f>O504*H504</f>
        <v>0</v>
      </c>
      <c r="Q504" s="214">
        <v>0.1</v>
      </c>
      <c r="R504" s="214">
        <f>Q504*H504</f>
        <v>0.1</v>
      </c>
      <c r="S504" s="214">
        <v>0</v>
      </c>
      <c r="T504" s="215">
        <f>S504*H504</f>
        <v>0</v>
      </c>
      <c r="AR504" s="25" t="s">
        <v>410</v>
      </c>
      <c r="AT504" s="25" t="s">
        <v>188</v>
      </c>
      <c r="AU504" s="25" t="s">
        <v>85</v>
      </c>
      <c r="AY504" s="25" t="s">
        <v>142</v>
      </c>
      <c r="BE504" s="216">
        <f>IF(N504="základní",J504,0)</f>
        <v>0</v>
      </c>
      <c r="BF504" s="216">
        <f>IF(N504="snížená",J504,0)</f>
        <v>0</v>
      </c>
      <c r="BG504" s="216">
        <f>IF(N504="zákl. přenesená",J504,0)</f>
        <v>0</v>
      </c>
      <c r="BH504" s="216">
        <f>IF(N504="sníž. přenesená",J504,0)</f>
        <v>0</v>
      </c>
      <c r="BI504" s="216">
        <f>IF(N504="nulová",J504,0)</f>
        <v>0</v>
      </c>
      <c r="BJ504" s="25" t="s">
        <v>85</v>
      </c>
      <c r="BK504" s="216">
        <f>ROUND(I504*H504,2)</f>
        <v>0</v>
      </c>
      <c r="BL504" s="25" t="s">
        <v>262</v>
      </c>
      <c r="BM504" s="25" t="s">
        <v>714</v>
      </c>
    </row>
    <row r="505" spans="2:65" s="12" customFormat="1" ht="13.5">
      <c r="B505" s="217"/>
      <c r="C505" s="218"/>
      <c r="D505" s="219" t="s">
        <v>151</v>
      </c>
      <c r="E505" s="220" t="s">
        <v>21</v>
      </c>
      <c r="F505" s="221" t="s">
        <v>715</v>
      </c>
      <c r="G505" s="218"/>
      <c r="H505" s="222" t="s">
        <v>21</v>
      </c>
      <c r="I505" s="223"/>
      <c r="J505" s="218"/>
      <c r="K505" s="218"/>
      <c r="L505" s="224"/>
      <c r="M505" s="225"/>
      <c r="N505" s="226"/>
      <c r="O505" s="226"/>
      <c r="P505" s="226"/>
      <c r="Q505" s="226"/>
      <c r="R505" s="226"/>
      <c r="S505" s="226"/>
      <c r="T505" s="227"/>
      <c r="AT505" s="228" t="s">
        <v>151</v>
      </c>
      <c r="AU505" s="228" t="s">
        <v>85</v>
      </c>
      <c r="AV505" s="12" t="s">
        <v>79</v>
      </c>
      <c r="AW505" s="12" t="s">
        <v>35</v>
      </c>
      <c r="AX505" s="12" t="s">
        <v>72</v>
      </c>
      <c r="AY505" s="228" t="s">
        <v>142</v>
      </c>
    </row>
    <row r="506" spans="2:65" s="12" customFormat="1" ht="13.5">
      <c r="B506" s="217"/>
      <c r="C506" s="218"/>
      <c r="D506" s="219" t="s">
        <v>151</v>
      </c>
      <c r="E506" s="220" t="s">
        <v>21</v>
      </c>
      <c r="F506" s="221" t="s">
        <v>710</v>
      </c>
      <c r="G506" s="218"/>
      <c r="H506" s="222" t="s">
        <v>21</v>
      </c>
      <c r="I506" s="223"/>
      <c r="J506" s="218"/>
      <c r="K506" s="218"/>
      <c r="L506" s="224"/>
      <c r="M506" s="225"/>
      <c r="N506" s="226"/>
      <c r="O506" s="226"/>
      <c r="P506" s="226"/>
      <c r="Q506" s="226"/>
      <c r="R506" s="226"/>
      <c r="S506" s="226"/>
      <c r="T506" s="227"/>
      <c r="AT506" s="228" t="s">
        <v>151</v>
      </c>
      <c r="AU506" s="228" t="s">
        <v>85</v>
      </c>
      <c r="AV506" s="12" t="s">
        <v>79</v>
      </c>
      <c r="AW506" s="12" t="s">
        <v>35</v>
      </c>
      <c r="AX506" s="12" t="s">
        <v>72</v>
      </c>
      <c r="AY506" s="228" t="s">
        <v>142</v>
      </c>
    </row>
    <row r="507" spans="2:65" s="12" customFormat="1" ht="13.5">
      <c r="B507" s="217"/>
      <c r="C507" s="218"/>
      <c r="D507" s="219" t="s">
        <v>151</v>
      </c>
      <c r="E507" s="220" t="s">
        <v>21</v>
      </c>
      <c r="F507" s="221" t="s">
        <v>711</v>
      </c>
      <c r="G507" s="218"/>
      <c r="H507" s="222" t="s">
        <v>21</v>
      </c>
      <c r="I507" s="223"/>
      <c r="J507" s="218"/>
      <c r="K507" s="218"/>
      <c r="L507" s="224"/>
      <c r="M507" s="225"/>
      <c r="N507" s="226"/>
      <c r="O507" s="226"/>
      <c r="P507" s="226"/>
      <c r="Q507" s="226"/>
      <c r="R507" s="226"/>
      <c r="S507" s="226"/>
      <c r="T507" s="227"/>
      <c r="AT507" s="228" t="s">
        <v>151</v>
      </c>
      <c r="AU507" s="228" t="s">
        <v>85</v>
      </c>
      <c r="AV507" s="12" t="s">
        <v>79</v>
      </c>
      <c r="AW507" s="12" t="s">
        <v>35</v>
      </c>
      <c r="AX507" s="12" t="s">
        <v>72</v>
      </c>
      <c r="AY507" s="228" t="s">
        <v>142</v>
      </c>
    </row>
    <row r="508" spans="2:65" s="13" customFormat="1" ht="13.5">
      <c r="B508" s="229"/>
      <c r="C508" s="230"/>
      <c r="D508" s="231" t="s">
        <v>151</v>
      </c>
      <c r="E508" s="232" t="s">
        <v>21</v>
      </c>
      <c r="F508" s="233" t="s">
        <v>79</v>
      </c>
      <c r="G508" s="230"/>
      <c r="H508" s="234">
        <v>1</v>
      </c>
      <c r="I508" s="235"/>
      <c r="J508" s="230"/>
      <c r="K508" s="230"/>
      <c r="L508" s="236"/>
      <c r="M508" s="237"/>
      <c r="N508" s="238"/>
      <c r="O508" s="238"/>
      <c r="P508" s="238"/>
      <c r="Q508" s="238"/>
      <c r="R508" s="238"/>
      <c r="S508" s="238"/>
      <c r="T508" s="239"/>
      <c r="AT508" s="240" t="s">
        <v>151</v>
      </c>
      <c r="AU508" s="240" t="s">
        <v>85</v>
      </c>
      <c r="AV508" s="13" t="s">
        <v>85</v>
      </c>
      <c r="AW508" s="13" t="s">
        <v>35</v>
      </c>
      <c r="AX508" s="13" t="s">
        <v>79</v>
      </c>
      <c r="AY508" s="240" t="s">
        <v>142</v>
      </c>
    </row>
    <row r="509" spans="2:65" s="1" customFormat="1" ht="22.5" customHeight="1">
      <c r="B509" s="42"/>
      <c r="C509" s="255" t="s">
        <v>716</v>
      </c>
      <c r="D509" s="255" t="s">
        <v>188</v>
      </c>
      <c r="E509" s="256" t="s">
        <v>717</v>
      </c>
      <c r="F509" s="257" t="s">
        <v>675</v>
      </c>
      <c r="G509" s="258" t="s">
        <v>622</v>
      </c>
      <c r="H509" s="259">
        <v>2</v>
      </c>
      <c r="I509" s="260"/>
      <c r="J509" s="261">
        <f>ROUND(I509*H509,2)</f>
        <v>0</v>
      </c>
      <c r="K509" s="257" t="s">
        <v>21</v>
      </c>
      <c r="L509" s="262"/>
      <c r="M509" s="263" t="s">
        <v>21</v>
      </c>
      <c r="N509" s="264" t="s">
        <v>44</v>
      </c>
      <c r="O509" s="43"/>
      <c r="P509" s="214">
        <f>O509*H509</f>
        <v>0</v>
      </c>
      <c r="Q509" s="214">
        <v>0.1</v>
      </c>
      <c r="R509" s="214">
        <f>Q509*H509</f>
        <v>0.2</v>
      </c>
      <c r="S509" s="214">
        <v>0</v>
      </c>
      <c r="T509" s="215">
        <f>S509*H509</f>
        <v>0</v>
      </c>
      <c r="AR509" s="25" t="s">
        <v>410</v>
      </c>
      <c r="AT509" s="25" t="s">
        <v>188</v>
      </c>
      <c r="AU509" s="25" t="s">
        <v>85</v>
      </c>
      <c r="AY509" s="25" t="s">
        <v>142</v>
      </c>
      <c r="BE509" s="216">
        <f>IF(N509="základní",J509,0)</f>
        <v>0</v>
      </c>
      <c r="BF509" s="216">
        <f>IF(N509="snížená",J509,0)</f>
        <v>0</v>
      </c>
      <c r="BG509" s="216">
        <f>IF(N509="zákl. přenesená",J509,0)</f>
        <v>0</v>
      </c>
      <c r="BH509" s="216">
        <f>IF(N509="sníž. přenesená",J509,0)</f>
        <v>0</v>
      </c>
      <c r="BI509" s="216">
        <f>IF(N509="nulová",J509,0)</f>
        <v>0</v>
      </c>
      <c r="BJ509" s="25" t="s">
        <v>85</v>
      </c>
      <c r="BK509" s="216">
        <f>ROUND(I509*H509,2)</f>
        <v>0</v>
      </c>
      <c r="BL509" s="25" t="s">
        <v>262</v>
      </c>
      <c r="BM509" s="25" t="s">
        <v>718</v>
      </c>
    </row>
    <row r="510" spans="2:65" s="12" customFormat="1" ht="13.5">
      <c r="B510" s="217"/>
      <c r="C510" s="218"/>
      <c r="D510" s="219" t="s">
        <v>151</v>
      </c>
      <c r="E510" s="220" t="s">
        <v>21</v>
      </c>
      <c r="F510" s="221" t="s">
        <v>719</v>
      </c>
      <c r="G510" s="218"/>
      <c r="H510" s="222" t="s">
        <v>21</v>
      </c>
      <c r="I510" s="223"/>
      <c r="J510" s="218"/>
      <c r="K510" s="218"/>
      <c r="L510" s="224"/>
      <c r="M510" s="225"/>
      <c r="N510" s="226"/>
      <c r="O510" s="226"/>
      <c r="P510" s="226"/>
      <c r="Q510" s="226"/>
      <c r="R510" s="226"/>
      <c r="S510" s="226"/>
      <c r="T510" s="227"/>
      <c r="AT510" s="228" t="s">
        <v>151</v>
      </c>
      <c r="AU510" s="228" t="s">
        <v>85</v>
      </c>
      <c r="AV510" s="12" t="s">
        <v>79</v>
      </c>
      <c r="AW510" s="12" t="s">
        <v>35</v>
      </c>
      <c r="AX510" s="12" t="s">
        <v>72</v>
      </c>
      <c r="AY510" s="228" t="s">
        <v>142</v>
      </c>
    </row>
    <row r="511" spans="2:65" s="12" customFormat="1" ht="13.5">
      <c r="B511" s="217"/>
      <c r="C511" s="218"/>
      <c r="D511" s="219" t="s">
        <v>151</v>
      </c>
      <c r="E511" s="220" t="s">
        <v>21</v>
      </c>
      <c r="F511" s="221" t="s">
        <v>710</v>
      </c>
      <c r="G511" s="218"/>
      <c r="H511" s="222" t="s">
        <v>21</v>
      </c>
      <c r="I511" s="223"/>
      <c r="J511" s="218"/>
      <c r="K511" s="218"/>
      <c r="L511" s="224"/>
      <c r="M511" s="225"/>
      <c r="N511" s="226"/>
      <c r="O511" s="226"/>
      <c r="P511" s="226"/>
      <c r="Q511" s="226"/>
      <c r="R511" s="226"/>
      <c r="S511" s="226"/>
      <c r="T511" s="227"/>
      <c r="AT511" s="228" t="s">
        <v>151</v>
      </c>
      <c r="AU511" s="228" t="s">
        <v>85</v>
      </c>
      <c r="AV511" s="12" t="s">
        <v>79</v>
      </c>
      <c r="AW511" s="12" t="s">
        <v>35</v>
      </c>
      <c r="AX511" s="12" t="s">
        <v>72</v>
      </c>
      <c r="AY511" s="228" t="s">
        <v>142</v>
      </c>
    </row>
    <row r="512" spans="2:65" s="12" customFormat="1" ht="13.5">
      <c r="B512" s="217"/>
      <c r="C512" s="218"/>
      <c r="D512" s="219" t="s">
        <v>151</v>
      </c>
      <c r="E512" s="220" t="s">
        <v>21</v>
      </c>
      <c r="F512" s="221" t="s">
        <v>711</v>
      </c>
      <c r="G512" s="218"/>
      <c r="H512" s="222" t="s">
        <v>21</v>
      </c>
      <c r="I512" s="223"/>
      <c r="J512" s="218"/>
      <c r="K512" s="218"/>
      <c r="L512" s="224"/>
      <c r="M512" s="225"/>
      <c r="N512" s="226"/>
      <c r="O512" s="226"/>
      <c r="P512" s="226"/>
      <c r="Q512" s="226"/>
      <c r="R512" s="226"/>
      <c r="S512" s="226"/>
      <c r="T512" s="227"/>
      <c r="AT512" s="228" t="s">
        <v>151</v>
      </c>
      <c r="AU512" s="228" t="s">
        <v>85</v>
      </c>
      <c r="AV512" s="12" t="s">
        <v>79</v>
      </c>
      <c r="AW512" s="12" t="s">
        <v>35</v>
      </c>
      <c r="AX512" s="12" t="s">
        <v>72</v>
      </c>
      <c r="AY512" s="228" t="s">
        <v>142</v>
      </c>
    </row>
    <row r="513" spans="2:65" s="13" customFormat="1" ht="13.5">
      <c r="B513" s="229"/>
      <c r="C513" s="230"/>
      <c r="D513" s="231" t="s">
        <v>151</v>
      </c>
      <c r="E513" s="232" t="s">
        <v>21</v>
      </c>
      <c r="F513" s="233" t="s">
        <v>85</v>
      </c>
      <c r="G513" s="230"/>
      <c r="H513" s="234">
        <v>2</v>
      </c>
      <c r="I513" s="235"/>
      <c r="J513" s="230"/>
      <c r="K513" s="230"/>
      <c r="L513" s="236"/>
      <c r="M513" s="237"/>
      <c r="N513" s="238"/>
      <c r="O513" s="238"/>
      <c r="P513" s="238"/>
      <c r="Q513" s="238"/>
      <c r="R513" s="238"/>
      <c r="S513" s="238"/>
      <c r="T513" s="239"/>
      <c r="AT513" s="240" t="s">
        <v>151</v>
      </c>
      <c r="AU513" s="240" t="s">
        <v>85</v>
      </c>
      <c r="AV513" s="13" t="s">
        <v>85</v>
      </c>
      <c r="AW513" s="13" t="s">
        <v>35</v>
      </c>
      <c r="AX513" s="13" t="s">
        <v>79</v>
      </c>
      <c r="AY513" s="240" t="s">
        <v>142</v>
      </c>
    </row>
    <row r="514" spans="2:65" s="1" customFormat="1" ht="22.5" customHeight="1">
      <c r="B514" s="42"/>
      <c r="C514" s="255" t="s">
        <v>720</v>
      </c>
      <c r="D514" s="255" t="s">
        <v>188</v>
      </c>
      <c r="E514" s="256" t="s">
        <v>721</v>
      </c>
      <c r="F514" s="257" t="s">
        <v>682</v>
      </c>
      <c r="G514" s="258" t="s">
        <v>622</v>
      </c>
      <c r="H514" s="259">
        <v>2</v>
      </c>
      <c r="I514" s="260"/>
      <c r="J514" s="261">
        <f>ROUND(I514*H514,2)</f>
        <v>0</v>
      </c>
      <c r="K514" s="257" t="s">
        <v>21</v>
      </c>
      <c r="L514" s="262"/>
      <c r="M514" s="263" t="s">
        <v>21</v>
      </c>
      <c r="N514" s="264" t="s">
        <v>44</v>
      </c>
      <c r="O514" s="43"/>
      <c r="P514" s="214">
        <f>O514*H514</f>
        <v>0</v>
      </c>
      <c r="Q514" s="214">
        <v>0.1</v>
      </c>
      <c r="R514" s="214">
        <f>Q514*H514</f>
        <v>0.2</v>
      </c>
      <c r="S514" s="214">
        <v>0</v>
      </c>
      <c r="T514" s="215">
        <f>S514*H514</f>
        <v>0</v>
      </c>
      <c r="AR514" s="25" t="s">
        <v>410</v>
      </c>
      <c r="AT514" s="25" t="s">
        <v>188</v>
      </c>
      <c r="AU514" s="25" t="s">
        <v>85</v>
      </c>
      <c r="AY514" s="25" t="s">
        <v>142</v>
      </c>
      <c r="BE514" s="216">
        <f>IF(N514="základní",J514,0)</f>
        <v>0</v>
      </c>
      <c r="BF514" s="216">
        <f>IF(N514="snížená",J514,0)</f>
        <v>0</v>
      </c>
      <c r="BG514" s="216">
        <f>IF(N514="zákl. přenesená",J514,0)</f>
        <v>0</v>
      </c>
      <c r="BH514" s="216">
        <f>IF(N514="sníž. přenesená",J514,0)</f>
        <v>0</v>
      </c>
      <c r="BI514" s="216">
        <f>IF(N514="nulová",J514,0)</f>
        <v>0</v>
      </c>
      <c r="BJ514" s="25" t="s">
        <v>85</v>
      </c>
      <c r="BK514" s="216">
        <f>ROUND(I514*H514,2)</f>
        <v>0</v>
      </c>
      <c r="BL514" s="25" t="s">
        <v>262</v>
      </c>
      <c r="BM514" s="25" t="s">
        <v>722</v>
      </c>
    </row>
    <row r="515" spans="2:65" s="12" customFormat="1" ht="13.5">
      <c r="B515" s="217"/>
      <c r="C515" s="218"/>
      <c r="D515" s="219" t="s">
        <v>151</v>
      </c>
      <c r="E515" s="220" t="s">
        <v>21</v>
      </c>
      <c r="F515" s="221" t="s">
        <v>723</v>
      </c>
      <c r="G515" s="218"/>
      <c r="H515" s="222" t="s">
        <v>21</v>
      </c>
      <c r="I515" s="223"/>
      <c r="J515" s="218"/>
      <c r="K515" s="218"/>
      <c r="L515" s="224"/>
      <c r="M515" s="225"/>
      <c r="N515" s="226"/>
      <c r="O515" s="226"/>
      <c r="P515" s="226"/>
      <c r="Q515" s="226"/>
      <c r="R515" s="226"/>
      <c r="S515" s="226"/>
      <c r="T515" s="227"/>
      <c r="AT515" s="228" t="s">
        <v>151</v>
      </c>
      <c r="AU515" s="228" t="s">
        <v>85</v>
      </c>
      <c r="AV515" s="12" t="s">
        <v>79</v>
      </c>
      <c r="AW515" s="12" t="s">
        <v>35</v>
      </c>
      <c r="AX515" s="12" t="s">
        <v>72</v>
      </c>
      <c r="AY515" s="228" t="s">
        <v>142</v>
      </c>
    </row>
    <row r="516" spans="2:65" s="12" customFormat="1" ht="13.5">
      <c r="B516" s="217"/>
      <c r="C516" s="218"/>
      <c r="D516" s="219" t="s">
        <v>151</v>
      </c>
      <c r="E516" s="220" t="s">
        <v>21</v>
      </c>
      <c r="F516" s="221" t="s">
        <v>710</v>
      </c>
      <c r="G516" s="218"/>
      <c r="H516" s="222" t="s">
        <v>21</v>
      </c>
      <c r="I516" s="223"/>
      <c r="J516" s="218"/>
      <c r="K516" s="218"/>
      <c r="L516" s="224"/>
      <c r="M516" s="225"/>
      <c r="N516" s="226"/>
      <c r="O516" s="226"/>
      <c r="P516" s="226"/>
      <c r="Q516" s="226"/>
      <c r="R516" s="226"/>
      <c r="S516" s="226"/>
      <c r="T516" s="227"/>
      <c r="AT516" s="228" t="s">
        <v>151</v>
      </c>
      <c r="AU516" s="228" t="s">
        <v>85</v>
      </c>
      <c r="AV516" s="12" t="s">
        <v>79</v>
      </c>
      <c r="AW516" s="12" t="s">
        <v>35</v>
      </c>
      <c r="AX516" s="12" t="s">
        <v>72</v>
      </c>
      <c r="AY516" s="228" t="s">
        <v>142</v>
      </c>
    </row>
    <row r="517" spans="2:65" s="12" customFormat="1" ht="13.5">
      <c r="B517" s="217"/>
      <c r="C517" s="218"/>
      <c r="D517" s="219" t="s">
        <v>151</v>
      </c>
      <c r="E517" s="220" t="s">
        <v>21</v>
      </c>
      <c r="F517" s="221" t="s">
        <v>711</v>
      </c>
      <c r="G517" s="218"/>
      <c r="H517" s="222" t="s">
        <v>21</v>
      </c>
      <c r="I517" s="223"/>
      <c r="J517" s="218"/>
      <c r="K517" s="218"/>
      <c r="L517" s="224"/>
      <c r="M517" s="225"/>
      <c r="N517" s="226"/>
      <c r="O517" s="226"/>
      <c r="P517" s="226"/>
      <c r="Q517" s="226"/>
      <c r="R517" s="226"/>
      <c r="S517" s="226"/>
      <c r="T517" s="227"/>
      <c r="AT517" s="228" t="s">
        <v>151</v>
      </c>
      <c r="AU517" s="228" t="s">
        <v>85</v>
      </c>
      <c r="AV517" s="12" t="s">
        <v>79</v>
      </c>
      <c r="AW517" s="12" t="s">
        <v>35</v>
      </c>
      <c r="AX517" s="12" t="s">
        <v>72</v>
      </c>
      <c r="AY517" s="228" t="s">
        <v>142</v>
      </c>
    </row>
    <row r="518" spans="2:65" s="13" customFormat="1" ht="13.5">
      <c r="B518" s="229"/>
      <c r="C518" s="230"/>
      <c r="D518" s="231" t="s">
        <v>151</v>
      </c>
      <c r="E518" s="232" t="s">
        <v>21</v>
      </c>
      <c r="F518" s="233" t="s">
        <v>85</v>
      </c>
      <c r="G518" s="230"/>
      <c r="H518" s="234">
        <v>2</v>
      </c>
      <c r="I518" s="235"/>
      <c r="J518" s="230"/>
      <c r="K518" s="230"/>
      <c r="L518" s="236"/>
      <c r="M518" s="237"/>
      <c r="N518" s="238"/>
      <c r="O518" s="238"/>
      <c r="P518" s="238"/>
      <c r="Q518" s="238"/>
      <c r="R518" s="238"/>
      <c r="S518" s="238"/>
      <c r="T518" s="239"/>
      <c r="AT518" s="240" t="s">
        <v>151</v>
      </c>
      <c r="AU518" s="240" t="s">
        <v>85</v>
      </c>
      <c r="AV518" s="13" t="s">
        <v>85</v>
      </c>
      <c r="AW518" s="13" t="s">
        <v>35</v>
      </c>
      <c r="AX518" s="13" t="s">
        <v>79</v>
      </c>
      <c r="AY518" s="240" t="s">
        <v>142</v>
      </c>
    </row>
    <row r="519" spans="2:65" s="1" customFormat="1" ht="31.5" customHeight="1">
      <c r="B519" s="42"/>
      <c r="C519" s="205" t="s">
        <v>724</v>
      </c>
      <c r="D519" s="205" t="s">
        <v>144</v>
      </c>
      <c r="E519" s="206" t="s">
        <v>725</v>
      </c>
      <c r="F519" s="207" t="s">
        <v>726</v>
      </c>
      <c r="G519" s="208" t="s">
        <v>175</v>
      </c>
      <c r="H519" s="209">
        <v>2.61</v>
      </c>
      <c r="I519" s="210"/>
      <c r="J519" s="211">
        <f>ROUND(I519*H519,2)</f>
        <v>0</v>
      </c>
      <c r="K519" s="207" t="s">
        <v>148</v>
      </c>
      <c r="L519" s="62"/>
      <c r="M519" s="212" t="s">
        <v>21</v>
      </c>
      <c r="N519" s="213" t="s">
        <v>44</v>
      </c>
      <c r="O519" s="43"/>
      <c r="P519" s="214">
        <f>O519*H519</f>
        <v>0</v>
      </c>
      <c r="Q519" s="214">
        <v>0</v>
      </c>
      <c r="R519" s="214">
        <f>Q519*H519</f>
        <v>0</v>
      </c>
      <c r="S519" s="214">
        <v>0</v>
      </c>
      <c r="T519" s="215">
        <f>S519*H519</f>
        <v>0</v>
      </c>
      <c r="AR519" s="25" t="s">
        <v>262</v>
      </c>
      <c r="AT519" s="25" t="s">
        <v>144</v>
      </c>
      <c r="AU519" s="25" t="s">
        <v>85</v>
      </c>
      <c r="AY519" s="25" t="s">
        <v>142</v>
      </c>
      <c r="BE519" s="216">
        <f>IF(N519="základní",J519,0)</f>
        <v>0</v>
      </c>
      <c r="BF519" s="216">
        <f>IF(N519="snížená",J519,0)</f>
        <v>0</v>
      </c>
      <c r="BG519" s="216">
        <f>IF(N519="zákl. přenesená",J519,0)</f>
        <v>0</v>
      </c>
      <c r="BH519" s="216">
        <f>IF(N519="sníž. přenesená",J519,0)</f>
        <v>0</v>
      </c>
      <c r="BI519" s="216">
        <f>IF(N519="nulová",J519,0)</f>
        <v>0</v>
      </c>
      <c r="BJ519" s="25" t="s">
        <v>85</v>
      </c>
      <c r="BK519" s="216">
        <f>ROUND(I519*H519,2)</f>
        <v>0</v>
      </c>
      <c r="BL519" s="25" t="s">
        <v>262</v>
      </c>
      <c r="BM519" s="25" t="s">
        <v>727</v>
      </c>
    </row>
    <row r="520" spans="2:65" s="11" customFormat="1" ht="29.85" customHeight="1">
      <c r="B520" s="188"/>
      <c r="C520" s="189"/>
      <c r="D520" s="202" t="s">
        <v>71</v>
      </c>
      <c r="E520" s="203" t="s">
        <v>728</v>
      </c>
      <c r="F520" s="203" t="s">
        <v>729</v>
      </c>
      <c r="G520" s="189"/>
      <c r="H520" s="189"/>
      <c r="I520" s="192"/>
      <c r="J520" s="204">
        <f>BK520</f>
        <v>0</v>
      </c>
      <c r="K520" s="189"/>
      <c r="L520" s="194"/>
      <c r="M520" s="195"/>
      <c r="N520" s="196"/>
      <c r="O520" s="196"/>
      <c r="P520" s="197">
        <f>SUM(P521:P553)</f>
        <v>0</v>
      </c>
      <c r="Q520" s="196"/>
      <c r="R520" s="197">
        <f>SUM(R521:R553)</f>
        <v>1.528</v>
      </c>
      <c r="S520" s="196"/>
      <c r="T520" s="198">
        <f>SUM(T521:T553)</f>
        <v>1.2134400000000001</v>
      </c>
      <c r="AR520" s="199" t="s">
        <v>85</v>
      </c>
      <c r="AT520" s="200" t="s">
        <v>71</v>
      </c>
      <c r="AU520" s="200" t="s">
        <v>79</v>
      </c>
      <c r="AY520" s="199" t="s">
        <v>142</v>
      </c>
      <c r="BK520" s="201">
        <f>SUM(BK521:BK553)</f>
        <v>0</v>
      </c>
    </row>
    <row r="521" spans="2:65" s="1" customFormat="1" ht="22.5" customHeight="1">
      <c r="B521" s="42"/>
      <c r="C521" s="205" t="s">
        <v>730</v>
      </c>
      <c r="D521" s="205" t="s">
        <v>144</v>
      </c>
      <c r="E521" s="206" t="s">
        <v>731</v>
      </c>
      <c r="F521" s="207" t="s">
        <v>732</v>
      </c>
      <c r="G521" s="208" t="s">
        <v>202</v>
      </c>
      <c r="H521" s="209">
        <v>75.84</v>
      </c>
      <c r="I521" s="210"/>
      <c r="J521" s="211">
        <f>ROUND(I521*H521,2)</f>
        <v>0</v>
      </c>
      <c r="K521" s="207" t="s">
        <v>148</v>
      </c>
      <c r="L521" s="62"/>
      <c r="M521" s="212" t="s">
        <v>21</v>
      </c>
      <c r="N521" s="213" t="s">
        <v>44</v>
      </c>
      <c r="O521" s="43"/>
      <c r="P521" s="214">
        <f>O521*H521</f>
        <v>0</v>
      </c>
      <c r="Q521" s="214">
        <v>0</v>
      </c>
      <c r="R521" s="214">
        <f>Q521*H521</f>
        <v>0</v>
      </c>
      <c r="S521" s="214">
        <v>1.6E-2</v>
      </c>
      <c r="T521" s="215">
        <f>S521*H521</f>
        <v>1.2134400000000001</v>
      </c>
      <c r="AR521" s="25" t="s">
        <v>262</v>
      </c>
      <c r="AT521" s="25" t="s">
        <v>144</v>
      </c>
      <c r="AU521" s="25" t="s">
        <v>85</v>
      </c>
      <c r="AY521" s="25" t="s">
        <v>142</v>
      </c>
      <c r="BE521" s="216">
        <f>IF(N521="základní",J521,0)</f>
        <v>0</v>
      </c>
      <c r="BF521" s="216">
        <f>IF(N521="snížená",J521,0)</f>
        <v>0</v>
      </c>
      <c r="BG521" s="216">
        <f>IF(N521="zákl. přenesená",J521,0)</f>
        <v>0</v>
      </c>
      <c r="BH521" s="216">
        <f>IF(N521="sníž. přenesená",J521,0)</f>
        <v>0</v>
      </c>
      <c r="BI521" s="216">
        <f>IF(N521="nulová",J521,0)</f>
        <v>0</v>
      </c>
      <c r="BJ521" s="25" t="s">
        <v>85</v>
      </c>
      <c r="BK521" s="216">
        <f>ROUND(I521*H521,2)</f>
        <v>0</v>
      </c>
      <c r="BL521" s="25" t="s">
        <v>262</v>
      </c>
      <c r="BM521" s="25" t="s">
        <v>733</v>
      </c>
    </row>
    <row r="522" spans="2:65" s="1" customFormat="1" ht="22.5" customHeight="1">
      <c r="B522" s="42"/>
      <c r="C522" s="205" t="s">
        <v>734</v>
      </c>
      <c r="D522" s="205" t="s">
        <v>735</v>
      </c>
      <c r="E522" s="206" t="s">
        <v>736</v>
      </c>
      <c r="F522" s="207" t="s">
        <v>737</v>
      </c>
      <c r="G522" s="208" t="s">
        <v>622</v>
      </c>
      <c r="H522" s="209">
        <v>28</v>
      </c>
      <c r="I522" s="210"/>
      <c r="J522" s="211">
        <f>ROUND(I522*H522,2)</f>
        <v>0</v>
      </c>
      <c r="K522" s="207" t="s">
        <v>21</v>
      </c>
      <c r="L522" s="62"/>
      <c r="M522" s="212" t="s">
        <v>21</v>
      </c>
      <c r="N522" s="213" t="s">
        <v>44</v>
      </c>
      <c r="O522" s="43"/>
      <c r="P522" s="214">
        <f>O522*H522</f>
        <v>0</v>
      </c>
      <c r="Q522" s="214">
        <v>4.7059999999999998E-2</v>
      </c>
      <c r="R522" s="214">
        <f>Q522*H522</f>
        <v>1.31768</v>
      </c>
      <c r="S522" s="214">
        <v>0</v>
      </c>
      <c r="T522" s="215">
        <f>S522*H522</f>
        <v>0</v>
      </c>
      <c r="AR522" s="25" t="s">
        <v>262</v>
      </c>
      <c r="AT522" s="25" t="s">
        <v>144</v>
      </c>
      <c r="AU522" s="25" t="s">
        <v>85</v>
      </c>
      <c r="AY522" s="25" t="s">
        <v>142</v>
      </c>
      <c r="BE522" s="216">
        <f>IF(N522="základní",J522,0)</f>
        <v>0</v>
      </c>
      <c r="BF522" s="216">
        <f>IF(N522="snížená",J522,0)</f>
        <v>0</v>
      </c>
      <c r="BG522" s="216">
        <f>IF(N522="zákl. přenesená",J522,0)</f>
        <v>0</v>
      </c>
      <c r="BH522" s="216">
        <f>IF(N522="sníž. přenesená",J522,0)</f>
        <v>0</v>
      </c>
      <c r="BI522" s="216">
        <f>IF(N522="nulová",J522,0)</f>
        <v>0</v>
      </c>
      <c r="BJ522" s="25" t="s">
        <v>85</v>
      </c>
      <c r="BK522" s="216">
        <f>ROUND(I522*H522,2)</f>
        <v>0</v>
      </c>
      <c r="BL522" s="25" t="s">
        <v>262</v>
      </c>
      <c r="BM522" s="25" t="s">
        <v>738</v>
      </c>
    </row>
    <row r="523" spans="2:65" s="12" customFormat="1" ht="13.5">
      <c r="B523" s="217"/>
      <c r="C523" s="218"/>
      <c r="D523" s="219" t="s">
        <v>151</v>
      </c>
      <c r="E523" s="220" t="s">
        <v>21</v>
      </c>
      <c r="F523" s="221" t="s">
        <v>739</v>
      </c>
      <c r="G523" s="218"/>
      <c r="H523" s="222" t="s">
        <v>21</v>
      </c>
      <c r="I523" s="223"/>
      <c r="J523" s="218"/>
      <c r="K523" s="218"/>
      <c r="L523" s="224"/>
      <c r="M523" s="225"/>
      <c r="N523" s="226"/>
      <c r="O523" s="226"/>
      <c r="P523" s="226"/>
      <c r="Q523" s="226"/>
      <c r="R523" s="226"/>
      <c r="S523" s="226"/>
      <c r="T523" s="227"/>
      <c r="AT523" s="228" t="s">
        <v>151</v>
      </c>
      <c r="AU523" s="228" t="s">
        <v>85</v>
      </c>
      <c r="AV523" s="12" t="s">
        <v>79</v>
      </c>
      <c r="AW523" s="12" t="s">
        <v>35</v>
      </c>
      <c r="AX523" s="12" t="s">
        <v>72</v>
      </c>
      <c r="AY523" s="228" t="s">
        <v>142</v>
      </c>
    </row>
    <row r="524" spans="2:65" s="12" customFormat="1" ht="13.5">
      <c r="B524" s="217"/>
      <c r="C524" s="218"/>
      <c r="D524" s="219" t="s">
        <v>151</v>
      </c>
      <c r="E524" s="220" t="s">
        <v>21</v>
      </c>
      <c r="F524" s="221" t="s">
        <v>740</v>
      </c>
      <c r="G524" s="218"/>
      <c r="H524" s="222" t="s">
        <v>21</v>
      </c>
      <c r="I524" s="223"/>
      <c r="J524" s="218"/>
      <c r="K524" s="218"/>
      <c r="L524" s="224"/>
      <c r="M524" s="225"/>
      <c r="N524" s="226"/>
      <c r="O524" s="226"/>
      <c r="P524" s="226"/>
      <c r="Q524" s="226"/>
      <c r="R524" s="226"/>
      <c r="S524" s="226"/>
      <c r="T524" s="227"/>
      <c r="AT524" s="228" t="s">
        <v>151</v>
      </c>
      <c r="AU524" s="228" t="s">
        <v>85</v>
      </c>
      <c r="AV524" s="12" t="s">
        <v>79</v>
      </c>
      <c r="AW524" s="12" t="s">
        <v>35</v>
      </c>
      <c r="AX524" s="12" t="s">
        <v>72</v>
      </c>
      <c r="AY524" s="228" t="s">
        <v>142</v>
      </c>
    </row>
    <row r="525" spans="2:65" s="12" customFormat="1" ht="13.5">
      <c r="B525" s="217"/>
      <c r="C525" s="218"/>
      <c r="D525" s="219" t="s">
        <v>151</v>
      </c>
      <c r="E525" s="220" t="s">
        <v>21</v>
      </c>
      <c r="F525" s="221" t="s">
        <v>741</v>
      </c>
      <c r="G525" s="218"/>
      <c r="H525" s="222" t="s">
        <v>21</v>
      </c>
      <c r="I525" s="223"/>
      <c r="J525" s="218"/>
      <c r="K525" s="218"/>
      <c r="L525" s="224"/>
      <c r="M525" s="225"/>
      <c r="N525" s="226"/>
      <c r="O525" s="226"/>
      <c r="P525" s="226"/>
      <c r="Q525" s="226"/>
      <c r="R525" s="226"/>
      <c r="S525" s="226"/>
      <c r="T525" s="227"/>
      <c r="AT525" s="228" t="s">
        <v>151</v>
      </c>
      <c r="AU525" s="228" t="s">
        <v>85</v>
      </c>
      <c r="AV525" s="12" t="s">
        <v>79</v>
      </c>
      <c r="AW525" s="12" t="s">
        <v>35</v>
      </c>
      <c r="AX525" s="12" t="s">
        <v>72</v>
      </c>
      <c r="AY525" s="228" t="s">
        <v>142</v>
      </c>
    </row>
    <row r="526" spans="2:65" s="12" customFormat="1" ht="13.5">
      <c r="B526" s="217"/>
      <c r="C526" s="218"/>
      <c r="D526" s="219" t="s">
        <v>151</v>
      </c>
      <c r="E526" s="220" t="s">
        <v>21</v>
      </c>
      <c r="F526" s="221" t="s">
        <v>742</v>
      </c>
      <c r="G526" s="218"/>
      <c r="H526" s="222" t="s">
        <v>21</v>
      </c>
      <c r="I526" s="223"/>
      <c r="J526" s="218"/>
      <c r="K526" s="218"/>
      <c r="L526" s="224"/>
      <c r="M526" s="225"/>
      <c r="N526" s="226"/>
      <c r="O526" s="226"/>
      <c r="P526" s="226"/>
      <c r="Q526" s="226"/>
      <c r="R526" s="226"/>
      <c r="S526" s="226"/>
      <c r="T526" s="227"/>
      <c r="AT526" s="228" t="s">
        <v>151</v>
      </c>
      <c r="AU526" s="228" t="s">
        <v>85</v>
      </c>
      <c r="AV526" s="12" t="s">
        <v>79</v>
      </c>
      <c r="AW526" s="12" t="s">
        <v>35</v>
      </c>
      <c r="AX526" s="12" t="s">
        <v>72</v>
      </c>
      <c r="AY526" s="228" t="s">
        <v>142</v>
      </c>
    </row>
    <row r="527" spans="2:65" s="12" customFormat="1" ht="13.5">
      <c r="B527" s="217"/>
      <c r="C527" s="218"/>
      <c r="D527" s="219" t="s">
        <v>151</v>
      </c>
      <c r="E527" s="220" t="s">
        <v>21</v>
      </c>
      <c r="F527" s="221" t="s">
        <v>743</v>
      </c>
      <c r="G527" s="218"/>
      <c r="H527" s="222" t="s">
        <v>21</v>
      </c>
      <c r="I527" s="223"/>
      <c r="J527" s="218"/>
      <c r="K527" s="218"/>
      <c r="L527" s="224"/>
      <c r="M527" s="225"/>
      <c r="N527" s="226"/>
      <c r="O527" s="226"/>
      <c r="P527" s="226"/>
      <c r="Q527" s="226"/>
      <c r="R527" s="226"/>
      <c r="S527" s="226"/>
      <c r="T527" s="227"/>
      <c r="AT527" s="228" t="s">
        <v>151</v>
      </c>
      <c r="AU527" s="228" t="s">
        <v>85</v>
      </c>
      <c r="AV527" s="12" t="s">
        <v>79</v>
      </c>
      <c r="AW527" s="12" t="s">
        <v>35</v>
      </c>
      <c r="AX527" s="12" t="s">
        <v>72</v>
      </c>
      <c r="AY527" s="228" t="s">
        <v>142</v>
      </c>
    </row>
    <row r="528" spans="2:65" s="13" customFormat="1" ht="13.5">
      <c r="B528" s="229"/>
      <c r="C528" s="230"/>
      <c r="D528" s="231" t="s">
        <v>151</v>
      </c>
      <c r="E528" s="232" t="s">
        <v>21</v>
      </c>
      <c r="F528" s="233" t="s">
        <v>388</v>
      </c>
      <c r="G528" s="230"/>
      <c r="H528" s="234">
        <v>28</v>
      </c>
      <c r="I528" s="235"/>
      <c r="J528" s="230"/>
      <c r="K528" s="230"/>
      <c r="L528" s="236"/>
      <c r="M528" s="237"/>
      <c r="N528" s="238"/>
      <c r="O528" s="238"/>
      <c r="P528" s="238"/>
      <c r="Q528" s="238"/>
      <c r="R528" s="238"/>
      <c r="S528" s="238"/>
      <c r="T528" s="239"/>
      <c r="AT528" s="240" t="s">
        <v>151</v>
      </c>
      <c r="AU528" s="240" t="s">
        <v>85</v>
      </c>
      <c r="AV528" s="13" t="s">
        <v>85</v>
      </c>
      <c r="AW528" s="13" t="s">
        <v>35</v>
      </c>
      <c r="AX528" s="13" t="s">
        <v>79</v>
      </c>
      <c r="AY528" s="240" t="s">
        <v>142</v>
      </c>
    </row>
    <row r="529" spans="2:65" s="1" customFormat="1" ht="22.5" customHeight="1">
      <c r="B529" s="42"/>
      <c r="C529" s="205" t="s">
        <v>613</v>
      </c>
      <c r="D529" s="205" t="s">
        <v>735</v>
      </c>
      <c r="E529" s="206" t="s">
        <v>744</v>
      </c>
      <c r="F529" s="207" t="s">
        <v>745</v>
      </c>
      <c r="G529" s="208" t="s">
        <v>622</v>
      </c>
      <c r="H529" s="209">
        <v>4</v>
      </c>
      <c r="I529" s="210"/>
      <c r="J529" s="211">
        <f>ROUND(I529*H529,2)</f>
        <v>0</v>
      </c>
      <c r="K529" s="207" t="s">
        <v>21</v>
      </c>
      <c r="L529" s="62"/>
      <c r="M529" s="212" t="s">
        <v>21</v>
      </c>
      <c r="N529" s="213" t="s">
        <v>44</v>
      </c>
      <c r="O529" s="43"/>
      <c r="P529" s="214">
        <f>O529*H529</f>
        <v>0</v>
      </c>
      <c r="Q529" s="214">
        <v>4.7059999999999998E-2</v>
      </c>
      <c r="R529" s="214">
        <f>Q529*H529</f>
        <v>0.18823999999999999</v>
      </c>
      <c r="S529" s="214">
        <v>0</v>
      </c>
      <c r="T529" s="215">
        <f>S529*H529</f>
        <v>0</v>
      </c>
      <c r="AR529" s="25" t="s">
        <v>262</v>
      </c>
      <c r="AT529" s="25" t="s">
        <v>144</v>
      </c>
      <c r="AU529" s="25" t="s">
        <v>85</v>
      </c>
      <c r="AY529" s="25" t="s">
        <v>142</v>
      </c>
      <c r="BE529" s="216">
        <f>IF(N529="základní",J529,0)</f>
        <v>0</v>
      </c>
      <c r="BF529" s="216">
        <f>IF(N529="snížená",J529,0)</f>
        <v>0</v>
      </c>
      <c r="BG529" s="216">
        <f>IF(N529="zákl. přenesená",J529,0)</f>
        <v>0</v>
      </c>
      <c r="BH529" s="216">
        <f>IF(N529="sníž. přenesená",J529,0)</f>
        <v>0</v>
      </c>
      <c r="BI529" s="216">
        <f>IF(N529="nulová",J529,0)</f>
        <v>0</v>
      </c>
      <c r="BJ529" s="25" t="s">
        <v>85</v>
      </c>
      <c r="BK529" s="216">
        <f>ROUND(I529*H529,2)</f>
        <v>0</v>
      </c>
      <c r="BL529" s="25" t="s">
        <v>262</v>
      </c>
      <c r="BM529" s="25" t="s">
        <v>746</v>
      </c>
    </row>
    <row r="530" spans="2:65" s="12" customFormat="1" ht="13.5">
      <c r="B530" s="217"/>
      <c r="C530" s="218"/>
      <c r="D530" s="219" t="s">
        <v>151</v>
      </c>
      <c r="E530" s="220" t="s">
        <v>21</v>
      </c>
      <c r="F530" s="221" t="s">
        <v>747</v>
      </c>
      <c r="G530" s="218"/>
      <c r="H530" s="222" t="s">
        <v>21</v>
      </c>
      <c r="I530" s="223"/>
      <c r="J530" s="218"/>
      <c r="K530" s="218"/>
      <c r="L530" s="224"/>
      <c r="M530" s="225"/>
      <c r="N530" s="226"/>
      <c r="O530" s="226"/>
      <c r="P530" s="226"/>
      <c r="Q530" s="226"/>
      <c r="R530" s="226"/>
      <c r="S530" s="226"/>
      <c r="T530" s="227"/>
      <c r="AT530" s="228" t="s">
        <v>151</v>
      </c>
      <c r="AU530" s="228" t="s">
        <v>85</v>
      </c>
      <c r="AV530" s="12" t="s">
        <v>79</v>
      </c>
      <c r="AW530" s="12" t="s">
        <v>35</v>
      </c>
      <c r="AX530" s="12" t="s">
        <v>72</v>
      </c>
      <c r="AY530" s="228" t="s">
        <v>142</v>
      </c>
    </row>
    <row r="531" spans="2:65" s="12" customFormat="1" ht="13.5">
      <c r="B531" s="217"/>
      <c r="C531" s="218"/>
      <c r="D531" s="219" t="s">
        <v>151</v>
      </c>
      <c r="E531" s="220" t="s">
        <v>21</v>
      </c>
      <c r="F531" s="221" t="s">
        <v>740</v>
      </c>
      <c r="G531" s="218"/>
      <c r="H531" s="222" t="s">
        <v>21</v>
      </c>
      <c r="I531" s="223"/>
      <c r="J531" s="218"/>
      <c r="K531" s="218"/>
      <c r="L531" s="224"/>
      <c r="M531" s="225"/>
      <c r="N531" s="226"/>
      <c r="O531" s="226"/>
      <c r="P531" s="226"/>
      <c r="Q531" s="226"/>
      <c r="R531" s="226"/>
      <c r="S531" s="226"/>
      <c r="T531" s="227"/>
      <c r="AT531" s="228" t="s">
        <v>151</v>
      </c>
      <c r="AU531" s="228" t="s">
        <v>85</v>
      </c>
      <c r="AV531" s="12" t="s">
        <v>79</v>
      </c>
      <c r="AW531" s="12" t="s">
        <v>35</v>
      </c>
      <c r="AX531" s="12" t="s">
        <v>72</v>
      </c>
      <c r="AY531" s="228" t="s">
        <v>142</v>
      </c>
    </row>
    <row r="532" spans="2:65" s="12" customFormat="1" ht="13.5">
      <c r="B532" s="217"/>
      <c r="C532" s="218"/>
      <c r="D532" s="219" t="s">
        <v>151</v>
      </c>
      <c r="E532" s="220" t="s">
        <v>21</v>
      </c>
      <c r="F532" s="221" t="s">
        <v>741</v>
      </c>
      <c r="G532" s="218"/>
      <c r="H532" s="222" t="s">
        <v>21</v>
      </c>
      <c r="I532" s="223"/>
      <c r="J532" s="218"/>
      <c r="K532" s="218"/>
      <c r="L532" s="224"/>
      <c r="M532" s="225"/>
      <c r="N532" s="226"/>
      <c r="O532" s="226"/>
      <c r="P532" s="226"/>
      <c r="Q532" s="226"/>
      <c r="R532" s="226"/>
      <c r="S532" s="226"/>
      <c r="T532" s="227"/>
      <c r="AT532" s="228" t="s">
        <v>151</v>
      </c>
      <c r="AU532" s="228" t="s">
        <v>85</v>
      </c>
      <c r="AV532" s="12" t="s">
        <v>79</v>
      </c>
      <c r="AW532" s="12" t="s">
        <v>35</v>
      </c>
      <c r="AX532" s="12" t="s">
        <v>72</v>
      </c>
      <c r="AY532" s="228" t="s">
        <v>142</v>
      </c>
    </row>
    <row r="533" spans="2:65" s="12" customFormat="1" ht="13.5">
      <c r="B533" s="217"/>
      <c r="C533" s="218"/>
      <c r="D533" s="219" t="s">
        <v>151</v>
      </c>
      <c r="E533" s="220" t="s">
        <v>21</v>
      </c>
      <c r="F533" s="221" t="s">
        <v>742</v>
      </c>
      <c r="G533" s="218"/>
      <c r="H533" s="222" t="s">
        <v>21</v>
      </c>
      <c r="I533" s="223"/>
      <c r="J533" s="218"/>
      <c r="K533" s="218"/>
      <c r="L533" s="224"/>
      <c r="M533" s="225"/>
      <c r="N533" s="226"/>
      <c r="O533" s="226"/>
      <c r="P533" s="226"/>
      <c r="Q533" s="226"/>
      <c r="R533" s="226"/>
      <c r="S533" s="226"/>
      <c r="T533" s="227"/>
      <c r="AT533" s="228" t="s">
        <v>151</v>
      </c>
      <c r="AU533" s="228" t="s">
        <v>85</v>
      </c>
      <c r="AV533" s="12" t="s">
        <v>79</v>
      </c>
      <c r="AW533" s="12" t="s">
        <v>35</v>
      </c>
      <c r="AX533" s="12" t="s">
        <v>72</v>
      </c>
      <c r="AY533" s="228" t="s">
        <v>142</v>
      </c>
    </row>
    <row r="534" spans="2:65" s="12" customFormat="1" ht="13.5">
      <c r="B534" s="217"/>
      <c r="C534" s="218"/>
      <c r="D534" s="219" t="s">
        <v>151</v>
      </c>
      <c r="E534" s="220" t="s">
        <v>21</v>
      </c>
      <c r="F534" s="221" t="s">
        <v>748</v>
      </c>
      <c r="G534" s="218"/>
      <c r="H534" s="222" t="s">
        <v>21</v>
      </c>
      <c r="I534" s="223"/>
      <c r="J534" s="218"/>
      <c r="K534" s="218"/>
      <c r="L534" s="224"/>
      <c r="M534" s="225"/>
      <c r="N534" s="226"/>
      <c r="O534" s="226"/>
      <c r="P534" s="226"/>
      <c r="Q534" s="226"/>
      <c r="R534" s="226"/>
      <c r="S534" s="226"/>
      <c r="T534" s="227"/>
      <c r="AT534" s="228" t="s">
        <v>151</v>
      </c>
      <c r="AU534" s="228" t="s">
        <v>85</v>
      </c>
      <c r="AV534" s="12" t="s">
        <v>79</v>
      </c>
      <c r="AW534" s="12" t="s">
        <v>35</v>
      </c>
      <c r="AX534" s="12" t="s">
        <v>72</v>
      </c>
      <c r="AY534" s="228" t="s">
        <v>142</v>
      </c>
    </row>
    <row r="535" spans="2:65" s="13" customFormat="1" ht="13.5">
      <c r="B535" s="229"/>
      <c r="C535" s="230"/>
      <c r="D535" s="231" t="s">
        <v>151</v>
      </c>
      <c r="E535" s="232" t="s">
        <v>21</v>
      </c>
      <c r="F535" s="233" t="s">
        <v>149</v>
      </c>
      <c r="G535" s="230"/>
      <c r="H535" s="234">
        <v>4</v>
      </c>
      <c r="I535" s="235"/>
      <c r="J535" s="230"/>
      <c r="K535" s="230"/>
      <c r="L535" s="236"/>
      <c r="M535" s="237"/>
      <c r="N535" s="238"/>
      <c r="O535" s="238"/>
      <c r="P535" s="238"/>
      <c r="Q535" s="238"/>
      <c r="R535" s="238"/>
      <c r="S535" s="238"/>
      <c r="T535" s="239"/>
      <c r="AT535" s="240" t="s">
        <v>151</v>
      </c>
      <c r="AU535" s="240" t="s">
        <v>85</v>
      </c>
      <c r="AV535" s="13" t="s">
        <v>85</v>
      </c>
      <c r="AW535" s="13" t="s">
        <v>35</v>
      </c>
      <c r="AX535" s="13" t="s">
        <v>79</v>
      </c>
      <c r="AY535" s="240" t="s">
        <v>142</v>
      </c>
    </row>
    <row r="536" spans="2:65" s="1" customFormat="1" ht="22.5" customHeight="1">
      <c r="B536" s="42"/>
      <c r="C536" s="205" t="s">
        <v>749</v>
      </c>
      <c r="D536" s="205" t="s">
        <v>144</v>
      </c>
      <c r="E536" s="206" t="s">
        <v>750</v>
      </c>
      <c r="F536" s="207" t="s">
        <v>751</v>
      </c>
      <c r="G536" s="208" t="s">
        <v>202</v>
      </c>
      <c r="H536" s="209">
        <v>80</v>
      </c>
      <c r="I536" s="210"/>
      <c r="J536" s="211">
        <f>ROUND(I536*H536,2)</f>
        <v>0</v>
      </c>
      <c r="K536" s="207" t="s">
        <v>21</v>
      </c>
      <c r="L536" s="62"/>
      <c r="M536" s="212" t="s">
        <v>21</v>
      </c>
      <c r="N536" s="213" t="s">
        <v>44</v>
      </c>
      <c r="O536" s="43"/>
      <c r="P536" s="214">
        <f>O536*H536</f>
        <v>0</v>
      </c>
      <c r="Q536" s="214">
        <v>2.0000000000000002E-5</v>
      </c>
      <c r="R536" s="214">
        <f>Q536*H536</f>
        <v>1.6000000000000001E-3</v>
      </c>
      <c r="S536" s="214">
        <v>0</v>
      </c>
      <c r="T536" s="215">
        <f>S536*H536</f>
        <v>0</v>
      </c>
      <c r="AR536" s="25" t="s">
        <v>262</v>
      </c>
      <c r="AT536" s="25" t="s">
        <v>144</v>
      </c>
      <c r="AU536" s="25" t="s">
        <v>85</v>
      </c>
      <c r="AY536" s="25" t="s">
        <v>142</v>
      </c>
      <c r="BE536" s="216">
        <f>IF(N536="základní",J536,0)</f>
        <v>0</v>
      </c>
      <c r="BF536" s="216">
        <f>IF(N536="snížená",J536,0)</f>
        <v>0</v>
      </c>
      <c r="BG536" s="216">
        <f>IF(N536="zákl. přenesená",J536,0)</f>
        <v>0</v>
      </c>
      <c r="BH536" s="216">
        <f>IF(N536="sníž. přenesená",J536,0)</f>
        <v>0</v>
      </c>
      <c r="BI536" s="216">
        <f>IF(N536="nulová",J536,0)</f>
        <v>0</v>
      </c>
      <c r="BJ536" s="25" t="s">
        <v>85</v>
      </c>
      <c r="BK536" s="216">
        <f>ROUND(I536*H536,2)</f>
        <v>0</v>
      </c>
      <c r="BL536" s="25" t="s">
        <v>262</v>
      </c>
      <c r="BM536" s="25" t="s">
        <v>752</v>
      </c>
    </row>
    <row r="537" spans="2:65" s="12" customFormat="1" ht="13.5">
      <c r="B537" s="217"/>
      <c r="C537" s="218"/>
      <c r="D537" s="219" t="s">
        <v>151</v>
      </c>
      <c r="E537" s="220" t="s">
        <v>21</v>
      </c>
      <c r="F537" s="221" t="s">
        <v>753</v>
      </c>
      <c r="G537" s="218"/>
      <c r="H537" s="222" t="s">
        <v>21</v>
      </c>
      <c r="I537" s="223"/>
      <c r="J537" s="218"/>
      <c r="K537" s="218"/>
      <c r="L537" s="224"/>
      <c r="M537" s="225"/>
      <c r="N537" s="226"/>
      <c r="O537" s="226"/>
      <c r="P537" s="226"/>
      <c r="Q537" s="226"/>
      <c r="R537" s="226"/>
      <c r="S537" s="226"/>
      <c r="T537" s="227"/>
      <c r="AT537" s="228" t="s">
        <v>151</v>
      </c>
      <c r="AU537" s="228" t="s">
        <v>85</v>
      </c>
      <c r="AV537" s="12" t="s">
        <v>79</v>
      </c>
      <c r="AW537" s="12" t="s">
        <v>35</v>
      </c>
      <c r="AX537" s="12" t="s">
        <v>72</v>
      </c>
      <c r="AY537" s="228" t="s">
        <v>142</v>
      </c>
    </row>
    <row r="538" spans="2:65" s="12" customFormat="1" ht="13.5">
      <c r="B538" s="217"/>
      <c r="C538" s="218"/>
      <c r="D538" s="219" t="s">
        <v>151</v>
      </c>
      <c r="E538" s="220" t="s">
        <v>21</v>
      </c>
      <c r="F538" s="221" t="s">
        <v>754</v>
      </c>
      <c r="G538" s="218"/>
      <c r="H538" s="222" t="s">
        <v>21</v>
      </c>
      <c r="I538" s="223"/>
      <c r="J538" s="218"/>
      <c r="K538" s="218"/>
      <c r="L538" s="224"/>
      <c r="M538" s="225"/>
      <c r="N538" s="226"/>
      <c r="O538" s="226"/>
      <c r="P538" s="226"/>
      <c r="Q538" s="226"/>
      <c r="R538" s="226"/>
      <c r="S538" s="226"/>
      <c r="T538" s="227"/>
      <c r="AT538" s="228" t="s">
        <v>151</v>
      </c>
      <c r="AU538" s="228" t="s">
        <v>85</v>
      </c>
      <c r="AV538" s="12" t="s">
        <v>79</v>
      </c>
      <c r="AW538" s="12" t="s">
        <v>35</v>
      </c>
      <c r="AX538" s="12" t="s">
        <v>72</v>
      </c>
      <c r="AY538" s="228" t="s">
        <v>142</v>
      </c>
    </row>
    <row r="539" spans="2:65" s="12" customFormat="1" ht="13.5">
      <c r="B539" s="217"/>
      <c r="C539" s="218"/>
      <c r="D539" s="219" t="s">
        <v>151</v>
      </c>
      <c r="E539" s="220" t="s">
        <v>21</v>
      </c>
      <c r="F539" s="221" t="s">
        <v>755</v>
      </c>
      <c r="G539" s="218"/>
      <c r="H539" s="222" t="s">
        <v>21</v>
      </c>
      <c r="I539" s="223"/>
      <c r="J539" s="218"/>
      <c r="K539" s="218"/>
      <c r="L539" s="224"/>
      <c r="M539" s="225"/>
      <c r="N539" s="226"/>
      <c r="O539" s="226"/>
      <c r="P539" s="226"/>
      <c r="Q539" s="226"/>
      <c r="R539" s="226"/>
      <c r="S539" s="226"/>
      <c r="T539" s="227"/>
      <c r="AT539" s="228" t="s">
        <v>151</v>
      </c>
      <c r="AU539" s="228" t="s">
        <v>85</v>
      </c>
      <c r="AV539" s="12" t="s">
        <v>79</v>
      </c>
      <c r="AW539" s="12" t="s">
        <v>35</v>
      </c>
      <c r="AX539" s="12" t="s">
        <v>72</v>
      </c>
      <c r="AY539" s="228" t="s">
        <v>142</v>
      </c>
    </row>
    <row r="540" spans="2:65" s="13" customFormat="1" ht="13.5">
      <c r="B540" s="229"/>
      <c r="C540" s="230"/>
      <c r="D540" s="231" t="s">
        <v>151</v>
      </c>
      <c r="E540" s="232" t="s">
        <v>21</v>
      </c>
      <c r="F540" s="233" t="s">
        <v>756</v>
      </c>
      <c r="G540" s="230"/>
      <c r="H540" s="234">
        <v>80</v>
      </c>
      <c r="I540" s="235"/>
      <c r="J540" s="230"/>
      <c r="K540" s="230"/>
      <c r="L540" s="236"/>
      <c r="M540" s="237"/>
      <c r="N540" s="238"/>
      <c r="O540" s="238"/>
      <c r="P540" s="238"/>
      <c r="Q540" s="238"/>
      <c r="R540" s="238"/>
      <c r="S540" s="238"/>
      <c r="T540" s="239"/>
      <c r="AT540" s="240" t="s">
        <v>151</v>
      </c>
      <c r="AU540" s="240" t="s">
        <v>85</v>
      </c>
      <c r="AV540" s="13" t="s">
        <v>85</v>
      </c>
      <c r="AW540" s="13" t="s">
        <v>35</v>
      </c>
      <c r="AX540" s="13" t="s">
        <v>79</v>
      </c>
      <c r="AY540" s="240" t="s">
        <v>142</v>
      </c>
    </row>
    <row r="541" spans="2:65" s="1" customFormat="1" ht="22.5" customHeight="1">
      <c r="B541" s="42"/>
      <c r="C541" s="205" t="s">
        <v>757</v>
      </c>
      <c r="D541" s="205" t="s">
        <v>144</v>
      </c>
      <c r="E541" s="206" t="s">
        <v>758</v>
      </c>
      <c r="F541" s="207" t="s">
        <v>759</v>
      </c>
      <c r="G541" s="208" t="s">
        <v>622</v>
      </c>
      <c r="H541" s="209">
        <v>96</v>
      </c>
      <c r="I541" s="210"/>
      <c r="J541" s="211">
        <f>ROUND(I541*H541,2)</f>
        <v>0</v>
      </c>
      <c r="K541" s="207" t="s">
        <v>148</v>
      </c>
      <c r="L541" s="62"/>
      <c r="M541" s="212" t="s">
        <v>21</v>
      </c>
      <c r="N541" s="213" t="s">
        <v>44</v>
      </c>
      <c r="O541" s="43"/>
      <c r="P541" s="214">
        <f>O541*H541</f>
        <v>0</v>
      </c>
      <c r="Q541" s="214">
        <v>0</v>
      </c>
      <c r="R541" s="214">
        <f>Q541*H541</f>
        <v>0</v>
      </c>
      <c r="S541" s="214">
        <v>0</v>
      </c>
      <c r="T541" s="215">
        <f>S541*H541</f>
        <v>0</v>
      </c>
      <c r="AR541" s="25" t="s">
        <v>262</v>
      </c>
      <c r="AT541" s="25" t="s">
        <v>144</v>
      </c>
      <c r="AU541" s="25" t="s">
        <v>85</v>
      </c>
      <c r="AY541" s="25" t="s">
        <v>142</v>
      </c>
      <c r="BE541" s="216">
        <f>IF(N541="základní",J541,0)</f>
        <v>0</v>
      </c>
      <c r="BF541" s="216">
        <f>IF(N541="snížená",J541,0)</f>
        <v>0</v>
      </c>
      <c r="BG541" s="216">
        <f>IF(N541="zákl. přenesená",J541,0)</f>
        <v>0</v>
      </c>
      <c r="BH541" s="216">
        <f>IF(N541="sníž. přenesená",J541,0)</f>
        <v>0</v>
      </c>
      <c r="BI541" s="216">
        <f>IF(N541="nulová",J541,0)</f>
        <v>0</v>
      </c>
      <c r="BJ541" s="25" t="s">
        <v>85</v>
      </c>
      <c r="BK541" s="216">
        <f>ROUND(I541*H541,2)</f>
        <v>0</v>
      </c>
      <c r="BL541" s="25" t="s">
        <v>262</v>
      </c>
      <c r="BM541" s="25" t="s">
        <v>760</v>
      </c>
    </row>
    <row r="542" spans="2:65" s="12" customFormat="1" ht="13.5">
      <c r="B542" s="217"/>
      <c r="C542" s="218"/>
      <c r="D542" s="219" t="s">
        <v>151</v>
      </c>
      <c r="E542" s="220" t="s">
        <v>21</v>
      </c>
      <c r="F542" s="221" t="s">
        <v>761</v>
      </c>
      <c r="G542" s="218"/>
      <c r="H542" s="222" t="s">
        <v>21</v>
      </c>
      <c r="I542" s="223"/>
      <c r="J542" s="218"/>
      <c r="K542" s="218"/>
      <c r="L542" s="224"/>
      <c r="M542" s="225"/>
      <c r="N542" s="226"/>
      <c r="O542" s="226"/>
      <c r="P542" s="226"/>
      <c r="Q542" s="226"/>
      <c r="R542" s="226"/>
      <c r="S542" s="226"/>
      <c r="T542" s="227"/>
      <c r="AT542" s="228" t="s">
        <v>151</v>
      </c>
      <c r="AU542" s="228" t="s">
        <v>85</v>
      </c>
      <c r="AV542" s="12" t="s">
        <v>79</v>
      </c>
      <c r="AW542" s="12" t="s">
        <v>35</v>
      </c>
      <c r="AX542" s="12" t="s">
        <v>72</v>
      </c>
      <c r="AY542" s="228" t="s">
        <v>142</v>
      </c>
    </row>
    <row r="543" spans="2:65" s="13" customFormat="1" ht="13.5">
      <c r="B543" s="229"/>
      <c r="C543" s="230"/>
      <c r="D543" s="231" t="s">
        <v>151</v>
      </c>
      <c r="E543" s="232" t="s">
        <v>21</v>
      </c>
      <c r="F543" s="233" t="s">
        <v>762</v>
      </c>
      <c r="G543" s="230"/>
      <c r="H543" s="234">
        <v>96</v>
      </c>
      <c r="I543" s="235"/>
      <c r="J543" s="230"/>
      <c r="K543" s="230"/>
      <c r="L543" s="236"/>
      <c r="M543" s="237"/>
      <c r="N543" s="238"/>
      <c r="O543" s="238"/>
      <c r="P543" s="238"/>
      <c r="Q543" s="238"/>
      <c r="R543" s="238"/>
      <c r="S543" s="238"/>
      <c r="T543" s="239"/>
      <c r="AT543" s="240" t="s">
        <v>151</v>
      </c>
      <c r="AU543" s="240" t="s">
        <v>85</v>
      </c>
      <c r="AV543" s="13" t="s">
        <v>85</v>
      </c>
      <c r="AW543" s="13" t="s">
        <v>35</v>
      </c>
      <c r="AX543" s="13" t="s">
        <v>79</v>
      </c>
      <c r="AY543" s="240" t="s">
        <v>142</v>
      </c>
    </row>
    <row r="544" spans="2:65" s="1" customFormat="1" ht="22.5" customHeight="1">
      <c r="B544" s="42"/>
      <c r="C544" s="255" t="s">
        <v>763</v>
      </c>
      <c r="D544" s="255" t="s">
        <v>188</v>
      </c>
      <c r="E544" s="256" t="s">
        <v>764</v>
      </c>
      <c r="F544" s="257" t="s">
        <v>765</v>
      </c>
      <c r="G544" s="258" t="s">
        <v>622</v>
      </c>
      <c r="H544" s="259">
        <v>96</v>
      </c>
      <c r="I544" s="260"/>
      <c r="J544" s="261">
        <f>ROUND(I544*H544,2)</f>
        <v>0</v>
      </c>
      <c r="K544" s="257" t="s">
        <v>148</v>
      </c>
      <c r="L544" s="262"/>
      <c r="M544" s="263" t="s">
        <v>21</v>
      </c>
      <c r="N544" s="264" t="s">
        <v>44</v>
      </c>
      <c r="O544" s="43"/>
      <c r="P544" s="214">
        <f>O544*H544</f>
        <v>0</v>
      </c>
      <c r="Q544" s="214">
        <v>2.0000000000000001E-4</v>
      </c>
      <c r="R544" s="214">
        <f>Q544*H544</f>
        <v>1.9200000000000002E-2</v>
      </c>
      <c r="S544" s="214">
        <v>0</v>
      </c>
      <c r="T544" s="215">
        <f>S544*H544</f>
        <v>0</v>
      </c>
      <c r="AR544" s="25" t="s">
        <v>410</v>
      </c>
      <c r="AT544" s="25" t="s">
        <v>188</v>
      </c>
      <c r="AU544" s="25" t="s">
        <v>85</v>
      </c>
      <c r="AY544" s="25" t="s">
        <v>142</v>
      </c>
      <c r="BE544" s="216">
        <f>IF(N544="základní",J544,0)</f>
        <v>0</v>
      </c>
      <c r="BF544" s="216">
        <f>IF(N544="snížená",J544,0)</f>
        <v>0</v>
      </c>
      <c r="BG544" s="216">
        <f>IF(N544="zákl. přenesená",J544,0)</f>
        <v>0</v>
      </c>
      <c r="BH544" s="216">
        <f>IF(N544="sníž. přenesená",J544,0)</f>
        <v>0</v>
      </c>
      <c r="BI544" s="216">
        <f>IF(N544="nulová",J544,0)</f>
        <v>0</v>
      </c>
      <c r="BJ544" s="25" t="s">
        <v>85</v>
      </c>
      <c r="BK544" s="216">
        <f>ROUND(I544*H544,2)</f>
        <v>0</v>
      </c>
      <c r="BL544" s="25" t="s">
        <v>262</v>
      </c>
      <c r="BM544" s="25" t="s">
        <v>766</v>
      </c>
    </row>
    <row r="545" spans="2:65" s="12" customFormat="1" ht="13.5">
      <c r="B545" s="217"/>
      <c r="C545" s="218"/>
      <c r="D545" s="219" t="s">
        <v>151</v>
      </c>
      <c r="E545" s="220" t="s">
        <v>21</v>
      </c>
      <c r="F545" s="221" t="s">
        <v>761</v>
      </c>
      <c r="G545" s="218"/>
      <c r="H545" s="222" t="s">
        <v>21</v>
      </c>
      <c r="I545" s="223"/>
      <c r="J545" s="218"/>
      <c r="K545" s="218"/>
      <c r="L545" s="224"/>
      <c r="M545" s="225"/>
      <c r="N545" s="226"/>
      <c r="O545" s="226"/>
      <c r="P545" s="226"/>
      <c r="Q545" s="226"/>
      <c r="R545" s="226"/>
      <c r="S545" s="226"/>
      <c r="T545" s="227"/>
      <c r="AT545" s="228" t="s">
        <v>151</v>
      </c>
      <c r="AU545" s="228" t="s">
        <v>85</v>
      </c>
      <c r="AV545" s="12" t="s">
        <v>79</v>
      </c>
      <c r="AW545" s="12" t="s">
        <v>35</v>
      </c>
      <c r="AX545" s="12" t="s">
        <v>72</v>
      </c>
      <c r="AY545" s="228" t="s">
        <v>142</v>
      </c>
    </row>
    <row r="546" spans="2:65" s="13" customFormat="1" ht="13.5">
      <c r="B546" s="229"/>
      <c r="C546" s="230"/>
      <c r="D546" s="231" t="s">
        <v>151</v>
      </c>
      <c r="E546" s="232" t="s">
        <v>21</v>
      </c>
      <c r="F546" s="233" t="s">
        <v>767</v>
      </c>
      <c r="G546" s="230"/>
      <c r="H546" s="234">
        <v>96</v>
      </c>
      <c r="I546" s="235"/>
      <c r="J546" s="230"/>
      <c r="K546" s="230"/>
      <c r="L546" s="236"/>
      <c r="M546" s="237"/>
      <c r="N546" s="238"/>
      <c r="O546" s="238"/>
      <c r="P546" s="238"/>
      <c r="Q546" s="238"/>
      <c r="R546" s="238"/>
      <c r="S546" s="238"/>
      <c r="T546" s="239"/>
      <c r="AT546" s="240" t="s">
        <v>151</v>
      </c>
      <c r="AU546" s="240" t="s">
        <v>85</v>
      </c>
      <c r="AV546" s="13" t="s">
        <v>85</v>
      </c>
      <c r="AW546" s="13" t="s">
        <v>35</v>
      </c>
      <c r="AX546" s="13" t="s">
        <v>79</v>
      </c>
      <c r="AY546" s="240" t="s">
        <v>142</v>
      </c>
    </row>
    <row r="547" spans="2:65" s="1" customFormat="1" ht="22.5" customHeight="1">
      <c r="B547" s="42"/>
      <c r="C547" s="205" t="s">
        <v>768</v>
      </c>
      <c r="D547" s="205" t="s">
        <v>144</v>
      </c>
      <c r="E547" s="206" t="s">
        <v>769</v>
      </c>
      <c r="F547" s="207" t="s">
        <v>770</v>
      </c>
      <c r="G547" s="208" t="s">
        <v>622</v>
      </c>
      <c r="H547" s="209">
        <v>2</v>
      </c>
      <c r="I547" s="210"/>
      <c r="J547" s="211">
        <f>ROUND(I547*H547,2)</f>
        <v>0</v>
      </c>
      <c r="K547" s="207" t="s">
        <v>21</v>
      </c>
      <c r="L547" s="62"/>
      <c r="M547" s="212" t="s">
        <v>21</v>
      </c>
      <c r="N547" s="213" t="s">
        <v>44</v>
      </c>
      <c r="O547" s="43"/>
      <c r="P547" s="214">
        <f>O547*H547</f>
        <v>0</v>
      </c>
      <c r="Q547" s="214">
        <v>6.4000000000000005E-4</v>
      </c>
      <c r="R547" s="214">
        <f>Q547*H547</f>
        <v>1.2800000000000001E-3</v>
      </c>
      <c r="S547" s="214">
        <v>0</v>
      </c>
      <c r="T547" s="215">
        <f>S547*H547</f>
        <v>0</v>
      </c>
      <c r="AR547" s="25" t="s">
        <v>262</v>
      </c>
      <c r="AT547" s="25" t="s">
        <v>144</v>
      </c>
      <c r="AU547" s="25" t="s">
        <v>85</v>
      </c>
      <c r="AY547" s="25" t="s">
        <v>142</v>
      </c>
      <c r="BE547" s="216">
        <f>IF(N547="základní",J547,0)</f>
        <v>0</v>
      </c>
      <c r="BF547" s="216">
        <f>IF(N547="snížená",J547,0)</f>
        <v>0</v>
      </c>
      <c r="BG547" s="216">
        <f>IF(N547="zákl. přenesená",J547,0)</f>
        <v>0</v>
      </c>
      <c r="BH547" s="216">
        <f>IF(N547="sníž. přenesená",J547,0)</f>
        <v>0</v>
      </c>
      <c r="BI547" s="216">
        <f>IF(N547="nulová",J547,0)</f>
        <v>0</v>
      </c>
      <c r="BJ547" s="25" t="s">
        <v>85</v>
      </c>
      <c r="BK547" s="216">
        <f>ROUND(I547*H547,2)</f>
        <v>0</v>
      </c>
      <c r="BL547" s="25" t="s">
        <v>262</v>
      </c>
      <c r="BM547" s="25" t="s">
        <v>771</v>
      </c>
    </row>
    <row r="548" spans="2:65" s="12" customFormat="1" ht="13.5">
      <c r="B548" s="217"/>
      <c r="C548" s="218"/>
      <c r="D548" s="219" t="s">
        <v>151</v>
      </c>
      <c r="E548" s="220" t="s">
        <v>21</v>
      </c>
      <c r="F548" s="221" t="s">
        <v>772</v>
      </c>
      <c r="G548" s="218"/>
      <c r="H548" s="222" t="s">
        <v>21</v>
      </c>
      <c r="I548" s="223"/>
      <c r="J548" s="218"/>
      <c r="K548" s="218"/>
      <c r="L548" s="224"/>
      <c r="M548" s="225"/>
      <c r="N548" s="226"/>
      <c r="O548" s="226"/>
      <c r="P548" s="226"/>
      <c r="Q548" s="226"/>
      <c r="R548" s="226"/>
      <c r="S548" s="226"/>
      <c r="T548" s="227"/>
      <c r="AT548" s="228" t="s">
        <v>151</v>
      </c>
      <c r="AU548" s="228" t="s">
        <v>85</v>
      </c>
      <c r="AV548" s="12" t="s">
        <v>79</v>
      </c>
      <c r="AW548" s="12" t="s">
        <v>35</v>
      </c>
      <c r="AX548" s="12" t="s">
        <v>72</v>
      </c>
      <c r="AY548" s="228" t="s">
        <v>142</v>
      </c>
    </row>
    <row r="549" spans="2:65" s="12" customFormat="1" ht="13.5">
      <c r="B549" s="217"/>
      <c r="C549" s="218"/>
      <c r="D549" s="219" t="s">
        <v>151</v>
      </c>
      <c r="E549" s="220" t="s">
        <v>21</v>
      </c>
      <c r="F549" s="221" t="s">
        <v>773</v>
      </c>
      <c r="G549" s="218"/>
      <c r="H549" s="222" t="s">
        <v>21</v>
      </c>
      <c r="I549" s="223"/>
      <c r="J549" s="218"/>
      <c r="K549" s="218"/>
      <c r="L549" s="224"/>
      <c r="M549" s="225"/>
      <c r="N549" s="226"/>
      <c r="O549" s="226"/>
      <c r="P549" s="226"/>
      <c r="Q549" s="226"/>
      <c r="R549" s="226"/>
      <c r="S549" s="226"/>
      <c r="T549" s="227"/>
      <c r="AT549" s="228" t="s">
        <v>151</v>
      </c>
      <c r="AU549" s="228" t="s">
        <v>85</v>
      </c>
      <c r="AV549" s="12" t="s">
        <v>79</v>
      </c>
      <c r="AW549" s="12" t="s">
        <v>35</v>
      </c>
      <c r="AX549" s="12" t="s">
        <v>72</v>
      </c>
      <c r="AY549" s="228" t="s">
        <v>142</v>
      </c>
    </row>
    <row r="550" spans="2:65" s="12" customFormat="1" ht="13.5">
      <c r="B550" s="217"/>
      <c r="C550" s="218"/>
      <c r="D550" s="219" t="s">
        <v>151</v>
      </c>
      <c r="E550" s="220" t="s">
        <v>21</v>
      </c>
      <c r="F550" s="221" t="s">
        <v>774</v>
      </c>
      <c r="G550" s="218"/>
      <c r="H550" s="222" t="s">
        <v>21</v>
      </c>
      <c r="I550" s="223"/>
      <c r="J550" s="218"/>
      <c r="K550" s="218"/>
      <c r="L550" s="224"/>
      <c r="M550" s="225"/>
      <c r="N550" s="226"/>
      <c r="O550" s="226"/>
      <c r="P550" s="226"/>
      <c r="Q550" s="226"/>
      <c r="R550" s="226"/>
      <c r="S550" s="226"/>
      <c r="T550" s="227"/>
      <c r="AT550" s="228" t="s">
        <v>151</v>
      </c>
      <c r="AU550" s="228" t="s">
        <v>85</v>
      </c>
      <c r="AV550" s="12" t="s">
        <v>79</v>
      </c>
      <c r="AW550" s="12" t="s">
        <v>35</v>
      </c>
      <c r="AX550" s="12" t="s">
        <v>72</v>
      </c>
      <c r="AY550" s="228" t="s">
        <v>142</v>
      </c>
    </row>
    <row r="551" spans="2:65" s="12" customFormat="1" ht="13.5">
      <c r="B551" s="217"/>
      <c r="C551" s="218"/>
      <c r="D551" s="219" t="s">
        <v>151</v>
      </c>
      <c r="E551" s="220" t="s">
        <v>21</v>
      </c>
      <c r="F551" s="221" t="s">
        <v>775</v>
      </c>
      <c r="G551" s="218"/>
      <c r="H551" s="222" t="s">
        <v>21</v>
      </c>
      <c r="I551" s="223"/>
      <c r="J551" s="218"/>
      <c r="K551" s="218"/>
      <c r="L551" s="224"/>
      <c r="M551" s="225"/>
      <c r="N551" s="226"/>
      <c r="O551" s="226"/>
      <c r="P551" s="226"/>
      <c r="Q551" s="226"/>
      <c r="R551" s="226"/>
      <c r="S551" s="226"/>
      <c r="T551" s="227"/>
      <c r="AT551" s="228" t="s">
        <v>151</v>
      </c>
      <c r="AU551" s="228" t="s">
        <v>85</v>
      </c>
      <c r="AV551" s="12" t="s">
        <v>79</v>
      </c>
      <c r="AW551" s="12" t="s">
        <v>35</v>
      </c>
      <c r="AX551" s="12" t="s">
        <v>72</v>
      </c>
      <c r="AY551" s="228" t="s">
        <v>142</v>
      </c>
    </row>
    <row r="552" spans="2:65" s="13" customFormat="1" ht="13.5">
      <c r="B552" s="229"/>
      <c r="C552" s="230"/>
      <c r="D552" s="231" t="s">
        <v>151</v>
      </c>
      <c r="E552" s="232" t="s">
        <v>21</v>
      </c>
      <c r="F552" s="233" t="s">
        <v>85</v>
      </c>
      <c r="G552" s="230"/>
      <c r="H552" s="234">
        <v>2</v>
      </c>
      <c r="I552" s="235"/>
      <c r="J552" s="230"/>
      <c r="K552" s="230"/>
      <c r="L552" s="236"/>
      <c r="M552" s="237"/>
      <c r="N552" s="238"/>
      <c r="O552" s="238"/>
      <c r="P552" s="238"/>
      <c r="Q552" s="238"/>
      <c r="R552" s="238"/>
      <c r="S552" s="238"/>
      <c r="T552" s="239"/>
      <c r="AT552" s="240" t="s">
        <v>151</v>
      </c>
      <c r="AU552" s="240" t="s">
        <v>85</v>
      </c>
      <c r="AV552" s="13" t="s">
        <v>85</v>
      </c>
      <c r="AW552" s="13" t="s">
        <v>35</v>
      </c>
      <c r="AX552" s="13" t="s">
        <v>79</v>
      </c>
      <c r="AY552" s="240" t="s">
        <v>142</v>
      </c>
    </row>
    <row r="553" spans="2:65" s="1" customFormat="1" ht="31.5" customHeight="1">
      <c r="B553" s="42"/>
      <c r="C553" s="205" t="s">
        <v>776</v>
      </c>
      <c r="D553" s="205" t="s">
        <v>144</v>
      </c>
      <c r="E553" s="206" t="s">
        <v>777</v>
      </c>
      <c r="F553" s="207" t="s">
        <v>778</v>
      </c>
      <c r="G553" s="208" t="s">
        <v>175</v>
      </c>
      <c r="H553" s="209">
        <v>1.528</v>
      </c>
      <c r="I553" s="210"/>
      <c r="J553" s="211">
        <f>ROUND(I553*H553,2)</f>
        <v>0</v>
      </c>
      <c r="K553" s="207" t="s">
        <v>148</v>
      </c>
      <c r="L553" s="62"/>
      <c r="M553" s="212" t="s">
        <v>21</v>
      </c>
      <c r="N553" s="213" t="s">
        <v>44</v>
      </c>
      <c r="O553" s="43"/>
      <c r="P553" s="214">
        <f>O553*H553</f>
        <v>0</v>
      </c>
      <c r="Q553" s="214">
        <v>0</v>
      </c>
      <c r="R553" s="214">
        <f>Q553*H553</f>
        <v>0</v>
      </c>
      <c r="S553" s="214">
        <v>0</v>
      </c>
      <c r="T553" s="215">
        <f>S553*H553</f>
        <v>0</v>
      </c>
      <c r="AR553" s="25" t="s">
        <v>262</v>
      </c>
      <c r="AT553" s="25" t="s">
        <v>144</v>
      </c>
      <c r="AU553" s="25" t="s">
        <v>85</v>
      </c>
      <c r="AY553" s="25" t="s">
        <v>142</v>
      </c>
      <c r="BE553" s="216">
        <f>IF(N553="základní",J553,0)</f>
        <v>0</v>
      </c>
      <c r="BF553" s="216">
        <f>IF(N553="snížená",J553,0)</f>
        <v>0</v>
      </c>
      <c r="BG553" s="216">
        <f>IF(N553="zákl. přenesená",J553,0)</f>
        <v>0</v>
      </c>
      <c r="BH553" s="216">
        <f>IF(N553="sníž. přenesená",J553,0)</f>
        <v>0</v>
      </c>
      <c r="BI553" s="216">
        <f>IF(N553="nulová",J553,0)</f>
        <v>0</v>
      </c>
      <c r="BJ553" s="25" t="s">
        <v>85</v>
      </c>
      <c r="BK553" s="216">
        <f>ROUND(I553*H553,2)</f>
        <v>0</v>
      </c>
      <c r="BL553" s="25" t="s">
        <v>262</v>
      </c>
      <c r="BM553" s="25" t="s">
        <v>779</v>
      </c>
    </row>
    <row r="554" spans="2:65" s="11" customFormat="1" ht="29.85" customHeight="1">
      <c r="B554" s="188"/>
      <c r="C554" s="189"/>
      <c r="D554" s="202" t="s">
        <v>71</v>
      </c>
      <c r="E554" s="203" t="s">
        <v>780</v>
      </c>
      <c r="F554" s="203" t="s">
        <v>781</v>
      </c>
      <c r="G554" s="189"/>
      <c r="H554" s="189"/>
      <c r="I554" s="192"/>
      <c r="J554" s="204">
        <f>BK554</f>
        <v>0</v>
      </c>
      <c r="K554" s="189"/>
      <c r="L554" s="194"/>
      <c r="M554" s="195"/>
      <c r="N554" s="196"/>
      <c r="O554" s="196"/>
      <c r="P554" s="197">
        <f>SUM(P555:P562)</f>
        <v>0</v>
      </c>
      <c r="Q554" s="196"/>
      <c r="R554" s="197">
        <f>SUM(R555:R562)</f>
        <v>3.4261843199999999</v>
      </c>
      <c r="S554" s="196"/>
      <c r="T554" s="198">
        <f>SUM(T555:T562)</f>
        <v>0</v>
      </c>
      <c r="AR554" s="199" t="s">
        <v>85</v>
      </c>
      <c r="AT554" s="200" t="s">
        <v>71</v>
      </c>
      <c r="AU554" s="200" t="s">
        <v>79</v>
      </c>
      <c r="AY554" s="199" t="s">
        <v>142</v>
      </c>
      <c r="BK554" s="201">
        <f>SUM(BK555:BK562)</f>
        <v>0</v>
      </c>
    </row>
    <row r="555" spans="2:65" s="1" customFormat="1" ht="31.5" customHeight="1">
      <c r="B555" s="42"/>
      <c r="C555" s="205" t="s">
        <v>782</v>
      </c>
      <c r="D555" s="205" t="s">
        <v>144</v>
      </c>
      <c r="E555" s="206" t="s">
        <v>783</v>
      </c>
      <c r="F555" s="207" t="s">
        <v>784</v>
      </c>
      <c r="G555" s="208" t="s">
        <v>156</v>
      </c>
      <c r="H555" s="209">
        <v>133.05600000000001</v>
      </c>
      <c r="I555" s="210"/>
      <c r="J555" s="211">
        <f>ROUND(I555*H555,2)</f>
        <v>0</v>
      </c>
      <c r="K555" s="207" t="s">
        <v>220</v>
      </c>
      <c r="L555" s="62"/>
      <c r="M555" s="212" t="s">
        <v>21</v>
      </c>
      <c r="N555" s="213" t="s">
        <v>44</v>
      </c>
      <c r="O555" s="43"/>
      <c r="P555" s="214">
        <f>O555*H555</f>
        <v>0</v>
      </c>
      <c r="Q555" s="214">
        <v>3.6700000000000001E-3</v>
      </c>
      <c r="R555" s="214">
        <f>Q555*H555</f>
        <v>0.48831552000000006</v>
      </c>
      <c r="S555" s="214">
        <v>0</v>
      </c>
      <c r="T555" s="215">
        <f>S555*H555</f>
        <v>0</v>
      </c>
      <c r="AR555" s="25" t="s">
        <v>262</v>
      </c>
      <c r="AT555" s="25" t="s">
        <v>144</v>
      </c>
      <c r="AU555" s="25" t="s">
        <v>85</v>
      </c>
      <c r="AY555" s="25" t="s">
        <v>142</v>
      </c>
      <c r="BE555" s="216">
        <f>IF(N555="základní",J555,0)</f>
        <v>0</v>
      </c>
      <c r="BF555" s="216">
        <f>IF(N555="snížená",J555,0)</f>
        <v>0</v>
      </c>
      <c r="BG555" s="216">
        <f>IF(N555="zákl. přenesená",J555,0)</f>
        <v>0</v>
      </c>
      <c r="BH555" s="216">
        <f>IF(N555="sníž. přenesená",J555,0)</f>
        <v>0</v>
      </c>
      <c r="BI555" s="216">
        <f>IF(N555="nulová",J555,0)</f>
        <v>0</v>
      </c>
      <c r="BJ555" s="25" t="s">
        <v>85</v>
      </c>
      <c r="BK555" s="216">
        <f>ROUND(I555*H555,2)</f>
        <v>0</v>
      </c>
      <c r="BL555" s="25" t="s">
        <v>262</v>
      </c>
      <c r="BM555" s="25" t="s">
        <v>785</v>
      </c>
    </row>
    <row r="556" spans="2:65" s="12" customFormat="1" ht="13.5">
      <c r="B556" s="217"/>
      <c r="C556" s="218"/>
      <c r="D556" s="219" t="s">
        <v>151</v>
      </c>
      <c r="E556" s="220" t="s">
        <v>21</v>
      </c>
      <c r="F556" s="221" t="s">
        <v>786</v>
      </c>
      <c r="G556" s="218"/>
      <c r="H556" s="222" t="s">
        <v>21</v>
      </c>
      <c r="I556" s="223"/>
      <c r="J556" s="218"/>
      <c r="K556" s="218"/>
      <c r="L556" s="224"/>
      <c r="M556" s="225"/>
      <c r="N556" s="226"/>
      <c r="O556" s="226"/>
      <c r="P556" s="226"/>
      <c r="Q556" s="226"/>
      <c r="R556" s="226"/>
      <c r="S556" s="226"/>
      <c r="T556" s="227"/>
      <c r="AT556" s="228" t="s">
        <v>151</v>
      </c>
      <c r="AU556" s="228" t="s">
        <v>85</v>
      </c>
      <c r="AV556" s="12" t="s">
        <v>79</v>
      </c>
      <c r="AW556" s="12" t="s">
        <v>35</v>
      </c>
      <c r="AX556" s="12" t="s">
        <v>72</v>
      </c>
      <c r="AY556" s="228" t="s">
        <v>142</v>
      </c>
    </row>
    <row r="557" spans="2:65" s="13" customFormat="1" ht="13.5">
      <c r="B557" s="229"/>
      <c r="C557" s="230"/>
      <c r="D557" s="231" t="s">
        <v>151</v>
      </c>
      <c r="E557" s="232" t="s">
        <v>21</v>
      </c>
      <c r="F557" s="233" t="s">
        <v>787</v>
      </c>
      <c r="G557" s="230"/>
      <c r="H557" s="234">
        <v>133.05600000000001</v>
      </c>
      <c r="I557" s="235"/>
      <c r="J557" s="230"/>
      <c r="K557" s="230"/>
      <c r="L557" s="236"/>
      <c r="M557" s="237"/>
      <c r="N557" s="238"/>
      <c r="O557" s="238"/>
      <c r="P557" s="238"/>
      <c r="Q557" s="238"/>
      <c r="R557" s="238"/>
      <c r="S557" s="238"/>
      <c r="T557" s="239"/>
      <c r="AT557" s="240" t="s">
        <v>151</v>
      </c>
      <c r="AU557" s="240" t="s">
        <v>85</v>
      </c>
      <c r="AV557" s="13" t="s">
        <v>85</v>
      </c>
      <c r="AW557" s="13" t="s">
        <v>35</v>
      </c>
      <c r="AX557" s="13" t="s">
        <v>79</v>
      </c>
      <c r="AY557" s="240" t="s">
        <v>142</v>
      </c>
    </row>
    <row r="558" spans="2:65" s="1" customFormat="1" ht="22.5" customHeight="1">
      <c r="B558" s="42"/>
      <c r="C558" s="255" t="s">
        <v>471</v>
      </c>
      <c r="D558" s="255" t="s">
        <v>188</v>
      </c>
      <c r="E558" s="256" t="s">
        <v>788</v>
      </c>
      <c r="F558" s="257" t="s">
        <v>789</v>
      </c>
      <c r="G558" s="258" t="s">
        <v>156</v>
      </c>
      <c r="H558" s="259">
        <v>153.01400000000001</v>
      </c>
      <c r="I558" s="260"/>
      <c r="J558" s="261">
        <f>ROUND(I558*H558,2)</f>
        <v>0</v>
      </c>
      <c r="K558" s="257" t="s">
        <v>148</v>
      </c>
      <c r="L558" s="262"/>
      <c r="M558" s="263" t="s">
        <v>21</v>
      </c>
      <c r="N558" s="264" t="s">
        <v>44</v>
      </c>
      <c r="O558" s="43"/>
      <c r="P558" s="214">
        <f>O558*H558</f>
        <v>0</v>
      </c>
      <c r="Q558" s="214">
        <v>1.9199999999999998E-2</v>
      </c>
      <c r="R558" s="214">
        <f>Q558*H558</f>
        <v>2.9378687999999999</v>
      </c>
      <c r="S558" s="214">
        <v>0</v>
      </c>
      <c r="T558" s="215">
        <f>S558*H558</f>
        <v>0</v>
      </c>
      <c r="AR558" s="25" t="s">
        <v>410</v>
      </c>
      <c r="AT558" s="25" t="s">
        <v>188</v>
      </c>
      <c r="AU558" s="25" t="s">
        <v>85</v>
      </c>
      <c r="AY558" s="25" t="s">
        <v>142</v>
      </c>
      <c r="BE558" s="216">
        <f>IF(N558="základní",J558,0)</f>
        <v>0</v>
      </c>
      <c r="BF558" s="216">
        <f>IF(N558="snížená",J558,0)</f>
        <v>0</v>
      </c>
      <c r="BG558" s="216">
        <f>IF(N558="zákl. přenesená",J558,0)</f>
        <v>0</v>
      </c>
      <c r="BH558" s="216">
        <f>IF(N558="sníž. přenesená",J558,0)</f>
        <v>0</v>
      </c>
      <c r="BI558" s="216">
        <f>IF(N558="nulová",J558,0)</f>
        <v>0</v>
      </c>
      <c r="BJ558" s="25" t="s">
        <v>85</v>
      </c>
      <c r="BK558" s="216">
        <f>ROUND(I558*H558,2)</f>
        <v>0</v>
      </c>
      <c r="BL558" s="25" t="s">
        <v>262</v>
      </c>
      <c r="BM558" s="25" t="s">
        <v>790</v>
      </c>
    </row>
    <row r="559" spans="2:65" s="12" customFormat="1" ht="13.5">
      <c r="B559" s="217"/>
      <c r="C559" s="218"/>
      <c r="D559" s="219" t="s">
        <v>151</v>
      </c>
      <c r="E559" s="220" t="s">
        <v>21</v>
      </c>
      <c r="F559" s="221" t="s">
        <v>791</v>
      </c>
      <c r="G559" s="218"/>
      <c r="H559" s="222" t="s">
        <v>21</v>
      </c>
      <c r="I559" s="223"/>
      <c r="J559" s="218"/>
      <c r="K559" s="218"/>
      <c r="L559" s="224"/>
      <c r="M559" s="225"/>
      <c r="N559" s="226"/>
      <c r="O559" s="226"/>
      <c r="P559" s="226"/>
      <c r="Q559" s="226"/>
      <c r="R559" s="226"/>
      <c r="S559" s="226"/>
      <c r="T559" s="227"/>
      <c r="AT559" s="228" t="s">
        <v>151</v>
      </c>
      <c r="AU559" s="228" t="s">
        <v>85</v>
      </c>
      <c r="AV559" s="12" t="s">
        <v>79</v>
      </c>
      <c r="AW559" s="12" t="s">
        <v>35</v>
      </c>
      <c r="AX559" s="12" t="s">
        <v>72</v>
      </c>
      <c r="AY559" s="228" t="s">
        <v>142</v>
      </c>
    </row>
    <row r="560" spans="2:65" s="13" customFormat="1" ht="13.5">
      <c r="B560" s="229"/>
      <c r="C560" s="230"/>
      <c r="D560" s="219" t="s">
        <v>151</v>
      </c>
      <c r="E560" s="241" t="s">
        <v>21</v>
      </c>
      <c r="F560" s="242" t="s">
        <v>792</v>
      </c>
      <c r="G560" s="230"/>
      <c r="H560" s="243">
        <v>139.10400000000001</v>
      </c>
      <c r="I560" s="235"/>
      <c r="J560" s="230"/>
      <c r="K560" s="230"/>
      <c r="L560" s="236"/>
      <c r="M560" s="237"/>
      <c r="N560" s="238"/>
      <c r="O560" s="238"/>
      <c r="P560" s="238"/>
      <c r="Q560" s="238"/>
      <c r="R560" s="238"/>
      <c r="S560" s="238"/>
      <c r="T560" s="239"/>
      <c r="AT560" s="240" t="s">
        <v>151</v>
      </c>
      <c r="AU560" s="240" t="s">
        <v>85</v>
      </c>
      <c r="AV560" s="13" t="s">
        <v>85</v>
      </c>
      <c r="AW560" s="13" t="s">
        <v>35</v>
      </c>
      <c r="AX560" s="13" t="s">
        <v>72</v>
      </c>
      <c r="AY560" s="240" t="s">
        <v>142</v>
      </c>
    </row>
    <row r="561" spans="2:65" s="13" customFormat="1" ht="13.5">
      <c r="B561" s="229"/>
      <c r="C561" s="230"/>
      <c r="D561" s="231" t="s">
        <v>151</v>
      </c>
      <c r="E561" s="232" t="s">
        <v>21</v>
      </c>
      <c r="F561" s="233" t="s">
        <v>793</v>
      </c>
      <c r="G561" s="230"/>
      <c r="H561" s="234">
        <v>153.01400000000001</v>
      </c>
      <c r="I561" s="235"/>
      <c r="J561" s="230"/>
      <c r="K561" s="230"/>
      <c r="L561" s="236"/>
      <c r="M561" s="237"/>
      <c r="N561" s="238"/>
      <c r="O561" s="238"/>
      <c r="P561" s="238"/>
      <c r="Q561" s="238"/>
      <c r="R561" s="238"/>
      <c r="S561" s="238"/>
      <c r="T561" s="239"/>
      <c r="AT561" s="240" t="s">
        <v>151</v>
      </c>
      <c r="AU561" s="240" t="s">
        <v>85</v>
      </c>
      <c r="AV561" s="13" t="s">
        <v>85</v>
      </c>
      <c r="AW561" s="13" t="s">
        <v>35</v>
      </c>
      <c r="AX561" s="13" t="s">
        <v>79</v>
      </c>
      <c r="AY561" s="240" t="s">
        <v>142</v>
      </c>
    </row>
    <row r="562" spans="2:65" s="1" customFormat="1" ht="31.5" customHeight="1">
      <c r="B562" s="42"/>
      <c r="C562" s="205" t="s">
        <v>794</v>
      </c>
      <c r="D562" s="205" t="s">
        <v>144</v>
      </c>
      <c r="E562" s="206" t="s">
        <v>795</v>
      </c>
      <c r="F562" s="207" t="s">
        <v>796</v>
      </c>
      <c r="G562" s="208" t="s">
        <v>175</v>
      </c>
      <c r="H562" s="209">
        <v>3.4260000000000002</v>
      </c>
      <c r="I562" s="210"/>
      <c r="J562" s="211">
        <f>ROUND(I562*H562,2)</f>
        <v>0</v>
      </c>
      <c r="K562" s="207" t="s">
        <v>148</v>
      </c>
      <c r="L562" s="62"/>
      <c r="M562" s="212" t="s">
        <v>21</v>
      </c>
      <c r="N562" s="213" t="s">
        <v>44</v>
      </c>
      <c r="O562" s="43"/>
      <c r="P562" s="214">
        <f>O562*H562</f>
        <v>0</v>
      </c>
      <c r="Q562" s="214">
        <v>0</v>
      </c>
      <c r="R562" s="214">
        <f>Q562*H562</f>
        <v>0</v>
      </c>
      <c r="S562" s="214">
        <v>0</v>
      </c>
      <c r="T562" s="215">
        <f>S562*H562</f>
        <v>0</v>
      </c>
      <c r="AR562" s="25" t="s">
        <v>262</v>
      </c>
      <c r="AT562" s="25" t="s">
        <v>144</v>
      </c>
      <c r="AU562" s="25" t="s">
        <v>85</v>
      </c>
      <c r="AY562" s="25" t="s">
        <v>142</v>
      </c>
      <c r="BE562" s="216">
        <f>IF(N562="základní",J562,0)</f>
        <v>0</v>
      </c>
      <c r="BF562" s="216">
        <f>IF(N562="snížená",J562,0)</f>
        <v>0</v>
      </c>
      <c r="BG562" s="216">
        <f>IF(N562="zákl. přenesená",J562,0)</f>
        <v>0</v>
      </c>
      <c r="BH562" s="216">
        <f>IF(N562="sníž. přenesená",J562,0)</f>
        <v>0</v>
      </c>
      <c r="BI562" s="216">
        <f>IF(N562="nulová",J562,0)</f>
        <v>0</v>
      </c>
      <c r="BJ562" s="25" t="s">
        <v>85</v>
      </c>
      <c r="BK562" s="216">
        <f>ROUND(I562*H562,2)</f>
        <v>0</v>
      </c>
      <c r="BL562" s="25" t="s">
        <v>262</v>
      </c>
      <c r="BM562" s="25" t="s">
        <v>797</v>
      </c>
    </row>
    <row r="563" spans="2:65" s="11" customFormat="1" ht="29.85" customHeight="1">
      <c r="B563" s="188"/>
      <c r="C563" s="189"/>
      <c r="D563" s="202" t="s">
        <v>71</v>
      </c>
      <c r="E563" s="203" t="s">
        <v>798</v>
      </c>
      <c r="F563" s="203" t="s">
        <v>799</v>
      </c>
      <c r="G563" s="189"/>
      <c r="H563" s="189"/>
      <c r="I563" s="192"/>
      <c r="J563" s="204">
        <f>BK563</f>
        <v>0</v>
      </c>
      <c r="K563" s="189"/>
      <c r="L563" s="194"/>
      <c r="M563" s="195"/>
      <c r="N563" s="196"/>
      <c r="O563" s="196"/>
      <c r="P563" s="197">
        <f>SUM(P564:P572)</f>
        <v>0</v>
      </c>
      <c r="Q563" s="196"/>
      <c r="R563" s="197">
        <f>SUM(R564:R572)</f>
        <v>0.24009999999999998</v>
      </c>
      <c r="S563" s="196"/>
      <c r="T563" s="198">
        <f>SUM(T564:T572)</f>
        <v>0</v>
      </c>
      <c r="AR563" s="199" t="s">
        <v>85</v>
      </c>
      <c r="AT563" s="200" t="s">
        <v>71</v>
      </c>
      <c r="AU563" s="200" t="s">
        <v>79</v>
      </c>
      <c r="AY563" s="199" t="s">
        <v>142</v>
      </c>
      <c r="BK563" s="201">
        <f>SUM(BK564:BK572)</f>
        <v>0</v>
      </c>
    </row>
    <row r="564" spans="2:65" s="1" customFormat="1" ht="31.5" customHeight="1">
      <c r="B564" s="42"/>
      <c r="C564" s="205" t="s">
        <v>800</v>
      </c>
      <c r="D564" s="205" t="s">
        <v>144</v>
      </c>
      <c r="E564" s="206" t="s">
        <v>801</v>
      </c>
      <c r="F564" s="207" t="s">
        <v>802</v>
      </c>
      <c r="G564" s="208" t="s">
        <v>202</v>
      </c>
      <c r="H564" s="209">
        <v>40</v>
      </c>
      <c r="I564" s="210"/>
      <c r="J564" s="211">
        <f>ROUND(I564*H564,2)</f>
        <v>0</v>
      </c>
      <c r="K564" s="207" t="s">
        <v>148</v>
      </c>
      <c r="L564" s="62"/>
      <c r="M564" s="212" t="s">
        <v>21</v>
      </c>
      <c r="N564" s="213" t="s">
        <v>44</v>
      </c>
      <c r="O564" s="43"/>
      <c r="P564" s="214">
        <f>O564*H564</f>
        <v>0</v>
      </c>
      <c r="Q564" s="214">
        <v>1.74E-3</v>
      </c>
      <c r="R564" s="214">
        <f>Q564*H564</f>
        <v>6.9599999999999995E-2</v>
      </c>
      <c r="S564" s="214">
        <v>0</v>
      </c>
      <c r="T564" s="215">
        <f>S564*H564</f>
        <v>0</v>
      </c>
      <c r="AR564" s="25" t="s">
        <v>262</v>
      </c>
      <c r="AT564" s="25" t="s">
        <v>144</v>
      </c>
      <c r="AU564" s="25" t="s">
        <v>85</v>
      </c>
      <c r="AY564" s="25" t="s">
        <v>142</v>
      </c>
      <c r="BE564" s="216">
        <f>IF(N564="základní",J564,0)</f>
        <v>0</v>
      </c>
      <c r="BF564" s="216">
        <f>IF(N564="snížená",J564,0)</f>
        <v>0</v>
      </c>
      <c r="BG564" s="216">
        <f>IF(N564="zákl. přenesená",J564,0)</f>
        <v>0</v>
      </c>
      <c r="BH564" s="216">
        <f>IF(N564="sníž. přenesená",J564,0)</f>
        <v>0</v>
      </c>
      <c r="BI564" s="216">
        <f>IF(N564="nulová",J564,0)</f>
        <v>0</v>
      </c>
      <c r="BJ564" s="25" t="s">
        <v>85</v>
      </c>
      <c r="BK564" s="216">
        <f>ROUND(I564*H564,2)</f>
        <v>0</v>
      </c>
      <c r="BL564" s="25" t="s">
        <v>262</v>
      </c>
      <c r="BM564" s="25" t="s">
        <v>803</v>
      </c>
    </row>
    <row r="565" spans="2:65" s="12" customFormat="1" ht="13.5">
      <c r="B565" s="217"/>
      <c r="C565" s="218"/>
      <c r="D565" s="219" t="s">
        <v>151</v>
      </c>
      <c r="E565" s="220" t="s">
        <v>21</v>
      </c>
      <c r="F565" s="221" t="s">
        <v>804</v>
      </c>
      <c r="G565" s="218"/>
      <c r="H565" s="222" t="s">
        <v>21</v>
      </c>
      <c r="I565" s="223"/>
      <c r="J565" s="218"/>
      <c r="K565" s="218"/>
      <c r="L565" s="224"/>
      <c r="M565" s="225"/>
      <c r="N565" s="226"/>
      <c r="O565" s="226"/>
      <c r="P565" s="226"/>
      <c r="Q565" s="226"/>
      <c r="R565" s="226"/>
      <c r="S565" s="226"/>
      <c r="T565" s="227"/>
      <c r="AT565" s="228" t="s">
        <v>151</v>
      </c>
      <c r="AU565" s="228" t="s">
        <v>85</v>
      </c>
      <c r="AV565" s="12" t="s">
        <v>79</v>
      </c>
      <c r="AW565" s="12" t="s">
        <v>35</v>
      </c>
      <c r="AX565" s="12" t="s">
        <v>72</v>
      </c>
      <c r="AY565" s="228" t="s">
        <v>142</v>
      </c>
    </row>
    <row r="566" spans="2:65" s="12" customFormat="1" ht="13.5">
      <c r="B566" s="217"/>
      <c r="C566" s="218"/>
      <c r="D566" s="219" t="s">
        <v>151</v>
      </c>
      <c r="E566" s="220" t="s">
        <v>21</v>
      </c>
      <c r="F566" s="221" t="s">
        <v>805</v>
      </c>
      <c r="G566" s="218"/>
      <c r="H566" s="222" t="s">
        <v>21</v>
      </c>
      <c r="I566" s="223"/>
      <c r="J566" s="218"/>
      <c r="K566" s="218"/>
      <c r="L566" s="224"/>
      <c r="M566" s="225"/>
      <c r="N566" s="226"/>
      <c r="O566" s="226"/>
      <c r="P566" s="226"/>
      <c r="Q566" s="226"/>
      <c r="R566" s="226"/>
      <c r="S566" s="226"/>
      <c r="T566" s="227"/>
      <c r="AT566" s="228" t="s">
        <v>151</v>
      </c>
      <c r="AU566" s="228" t="s">
        <v>85</v>
      </c>
      <c r="AV566" s="12" t="s">
        <v>79</v>
      </c>
      <c r="AW566" s="12" t="s">
        <v>35</v>
      </c>
      <c r="AX566" s="12" t="s">
        <v>72</v>
      </c>
      <c r="AY566" s="228" t="s">
        <v>142</v>
      </c>
    </row>
    <row r="567" spans="2:65" s="13" customFormat="1" ht="13.5">
      <c r="B567" s="229"/>
      <c r="C567" s="230"/>
      <c r="D567" s="231" t="s">
        <v>151</v>
      </c>
      <c r="E567" s="232" t="s">
        <v>21</v>
      </c>
      <c r="F567" s="233" t="s">
        <v>806</v>
      </c>
      <c r="G567" s="230"/>
      <c r="H567" s="234">
        <v>40</v>
      </c>
      <c r="I567" s="235"/>
      <c r="J567" s="230"/>
      <c r="K567" s="230"/>
      <c r="L567" s="236"/>
      <c r="M567" s="237"/>
      <c r="N567" s="238"/>
      <c r="O567" s="238"/>
      <c r="P567" s="238"/>
      <c r="Q567" s="238"/>
      <c r="R567" s="238"/>
      <c r="S567" s="238"/>
      <c r="T567" s="239"/>
      <c r="AT567" s="240" t="s">
        <v>151</v>
      </c>
      <c r="AU567" s="240" t="s">
        <v>85</v>
      </c>
      <c r="AV567" s="13" t="s">
        <v>85</v>
      </c>
      <c r="AW567" s="13" t="s">
        <v>35</v>
      </c>
      <c r="AX567" s="13" t="s">
        <v>79</v>
      </c>
      <c r="AY567" s="240" t="s">
        <v>142</v>
      </c>
    </row>
    <row r="568" spans="2:65" s="1" customFormat="1" ht="22.5" customHeight="1">
      <c r="B568" s="42"/>
      <c r="C568" s="255" t="s">
        <v>807</v>
      </c>
      <c r="D568" s="255" t="s">
        <v>188</v>
      </c>
      <c r="E568" s="256" t="s">
        <v>808</v>
      </c>
      <c r="F568" s="257" t="s">
        <v>789</v>
      </c>
      <c r="G568" s="258" t="s">
        <v>156</v>
      </c>
      <c r="H568" s="259">
        <v>11</v>
      </c>
      <c r="I568" s="260"/>
      <c r="J568" s="261">
        <f>ROUND(I568*H568,2)</f>
        <v>0</v>
      </c>
      <c r="K568" s="257" t="s">
        <v>148</v>
      </c>
      <c r="L568" s="262"/>
      <c r="M568" s="263" t="s">
        <v>21</v>
      </c>
      <c r="N568" s="264" t="s">
        <v>44</v>
      </c>
      <c r="O568" s="43"/>
      <c r="P568" s="214">
        <f>O568*H568</f>
        <v>0</v>
      </c>
      <c r="Q568" s="214">
        <v>1.55E-2</v>
      </c>
      <c r="R568" s="214">
        <f>Q568*H568</f>
        <v>0.17049999999999998</v>
      </c>
      <c r="S568" s="214">
        <v>0</v>
      </c>
      <c r="T568" s="215">
        <f>S568*H568</f>
        <v>0</v>
      </c>
      <c r="AR568" s="25" t="s">
        <v>410</v>
      </c>
      <c r="AT568" s="25" t="s">
        <v>188</v>
      </c>
      <c r="AU568" s="25" t="s">
        <v>85</v>
      </c>
      <c r="AY568" s="25" t="s">
        <v>142</v>
      </c>
      <c r="BE568" s="216">
        <f>IF(N568="základní",J568,0)</f>
        <v>0</v>
      </c>
      <c r="BF568" s="216">
        <f>IF(N568="snížená",J568,0)</f>
        <v>0</v>
      </c>
      <c r="BG568" s="216">
        <f>IF(N568="zákl. přenesená",J568,0)</f>
        <v>0</v>
      </c>
      <c r="BH568" s="216">
        <f>IF(N568="sníž. přenesená",J568,0)</f>
        <v>0</v>
      </c>
      <c r="BI568" s="216">
        <f>IF(N568="nulová",J568,0)</f>
        <v>0</v>
      </c>
      <c r="BJ568" s="25" t="s">
        <v>85</v>
      </c>
      <c r="BK568" s="216">
        <f>ROUND(I568*H568,2)</f>
        <v>0</v>
      </c>
      <c r="BL568" s="25" t="s">
        <v>262</v>
      </c>
      <c r="BM568" s="25" t="s">
        <v>809</v>
      </c>
    </row>
    <row r="569" spans="2:65" s="12" customFormat="1" ht="13.5">
      <c r="B569" s="217"/>
      <c r="C569" s="218"/>
      <c r="D569" s="219" t="s">
        <v>151</v>
      </c>
      <c r="E569" s="220" t="s">
        <v>21</v>
      </c>
      <c r="F569" s="221" t="s">
        <v>810</v>
      </c>
      <c r="G569" s="218"/>
      <c r="H569" s="222" t="s">
        <v>21</v>
      </c>
      <c r="I569" s="223"/>
      <c r="J569" s="218"/>
      <c r="K569" s="218"/>
      <c r="L569" s="224"/>
      <c r="M569" s="225"/>
      <c r="N569" s="226"/>
      <c r="O569" s="226"/>
      <c r="P569" s="226"/>
      <c r="Q569" s="226"/>
      <c r="R569" s="226"/>
      <c r="S569" s="226"/>
      <c r="T569" s="227"/>
      <c r="AT569" s="228" t="s">
        <v>151</v>
      </c>
      <c r="AU569" s="228" t="s">
        <v>85</v>
      </c>
      <c r="AV569" s="12" t="s">
        <v>79</v>
      </c>
      <c r="AW569" s="12" t="s">
        <v>35</v>
      </c>
      <c r="AX569" s="12" t="s">
        <v>72</v>
      </c>
      <c r="AY569" s="228" t="s">
        <v>142</v>
      </c>
    </row>
    <row r="570" spans="2:65" s="12" customFormat="1" ht="13.5">
      <c r="B570" s="217"/>
      <c r="C570" s="218"/>
      <c r="D570" s="219" t="s">
        <v>151</v>
      </c>
      <c r="E570" s="220" t="s">
        <v>21</v>
      </c>
      <c r="F570" s="221" t="s">
        <v>811</v>
      </c>
      <c r="G570" s="218"/>
      <c r="H570" s="222" t="s">
        <v>21</v>
      </c>
      <c r="I570" s="223"/>
      <c r="J570" s="218"/>
      <c r="K570" s="218"/>
      <c r="L570" s="224"/>
      <c r="M570" s="225"/>
      <c r="N570" s="226"/>
      <c r="O570" s="226"/>
      <c r="P570" s="226"/>
      <c r="Q570" s="226"/>
      <c r="R570" s="226"/>
      <c r="S570" s="226"/>
      <c r="T570" s="227"/>
      <c r="AT570" s="228" t="s">
        <v>151</v>
      </c>
      <c r="AU570" s="228" t="s">
        <v>85</v>
      </c>
      <c r="AV570" s="12" t="s">
        <v>79</v>
      </c>
      <c r="AW570" s="12" t="s">
        <v>35</v>
      </c>
      <c r="AX570" s="12" t="s">
        <v>72</v>
      </c>
      <c r="AY570" s="228" t="s">
        <v>142</v>
      </c>
    </row>
    <row r="571" spans="2:65" s="13" customFormat="1" ht="13.5">
      <c r="B571" s="229"/>
      <c r="C571" s="230"/>
      <c r="D571" s="219" t="s">
        <v>151</v>
      </c>
      <c r="E571" s="241" t="s">
        <v>21</v>
      </c>
      <c r="F571" s="242" t="s">
        <v>812</v>
      </c>
      <c r="G571" s="230"/>
      <c r="H571" s="243">
        <v>10</v>
      </c>
      <c r="I571" s="235"/>
      <c r="J571" s="230"/>
      <c r="K571" s="230"/>
      <c r="L571" s="236"/>
      <c r="M571" s="237"/>
      <c r="N571" s="238"/>
      <c r="O571" s="238"/>
      <c r="P571" s="238"/>
      <c r="Q571" s="238"/>
      <c r="R571" s="238"/>
      <c r="S571" s="238"/>
      <c r="T571" s="239"/>
      <c r="AT571" s="240" t="s">
        <v>151</v>
      </c>
      <c r="AU571" s="240" t="s">
        <v>85</v>
      </c>
      <c r="AV571" s="13" t="s">
        <v>85</v>
      </c>
      <c r="AW571" s="13" t="s">
        <v>35</v>
      </c>
      <c r="AX571" s="13" t="s">
        <v>72</v>
      </c>
      <c r="AY571" s="240" t="s">
        <v>142</v>
      </c>
    </row>
    <row r="572" spans="2:65" s="13" customFormat="1" ht="13.5">
      <c r="B572" s="229"/>
      <c r="C572" s="230"/>
      <c r="D572" s="219" t="s">
        <v>151</v>
      </c>
      <c r="E572" s="241" t="s">
        <v>21</v>
      </c>
      <c r="F572" s="242" t="s">
        <v>813</v>
      </c>
      <c r="G572" s="230"/>
      <c r="H572" s="243">
        <v>11</v>
      </c>
      <c r="I572" s="235"/>
      <c r="J572" s="230"/>
      <c r="K572" s="230"/>
      <c r="L572" s="236"/>
      <c r="M572" s="281"/>
      <c r="N572" s="282"/>
      <c r="O572" s="282"/>
      <c r="P572" s="282"/>
      <c r="Q572" s="282"/>
      <c r="R572" s="282"/>
      <c r="S572" s="282"/>
      <c r="T572" s="283"/>
      <c r="AT572" s="240" t="s">
        <v>151</v>
      </c>
      <c r="AU572" s="240" t="s">
        <v>85</v>
      </c>
      <c r="AV572" s="13" t="s">
        <v>85</v>
      </c>
      <c r="AW572" s="13" t="s">
        <v>35</v>
      </c>
      <c r="AX572" s="13" t="s">
        <v>79</v>
      </c>
      <c r="AY572" s="240" t="s">
        <v>142</v>
      </c>
    </row>
    <row r="573" spans="2:65" s="1" customFormat="1" ht="6.95" customHeight="1">
      <c r="B573" s="57"/>
      <c r="C573" s="58"/>
      <c r="D573" s="58"/>
      <c r="E573" s="58"/>
      <c r="F573" s="58"/>
      <c r="G573" s="58"/>
      <c r="H573" s="58"/>
      <c r="I573" s="149"/>
      <c r="J573" s="58"/>
      <c r="K573" s="58"/>
      <c r="L573" s="62"/>
    </row>
  </sheetData>
  <sheetProtection algorithmName="SHA-512" hashValue="4c03JrlvwXpp70FaImoWQpD5VVa6bZN4mCbzmuJ8sFv/9M0WqUOT7sjZN7Zm+jesipSwogL5l6Vd71rNtrRQdA==" saltValue="ErQzRxRCd1EuiAaKERpllw==" spinCount="100000" sheet="1" objects="1" scenarios="1" formatCells="0" formatColumns="0" formatRows="0" sort="0" autoFilter="0"/>
  <autoFilter ref="C99:K572"/>
  <mergeCells count="12">
    <mergeCell ref="G1:H1"/>
    <mergeCell ref="L2:V2"/>
    <mergeCell ref="E49:H49"/>
    <mergeCell ref="E51:H51"/>
    <mergeCell ref="E88:H88"/>
    <mergeCell ref="E90:H90"/>
    <mergeCell ref="E92:H92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9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2"/>
      <c r="C1" s="122"/>
      <c r="D1" s="123" t="s">
        <v>1</v>
      </c>
      <c r="E1" s="122"/>
      <c r="F1" s="124" t="s">
        <v>93</v>
      </c>
      <c r="G1" s="417" t="s">
        <v>94</v>
      </c>
      <c r="H1" s="417"/>
      <c r="I1" s="125"/>
      <c r="J1" s="124" t="s">
        <v>95</v>
      </c>
      <c r="K1" s="123" t="s">
        <v>96</v>
      </c>
      <c r="L1" s="124" t="s">
        <v>97</v>
      </c>
      <c r="M1" s="124"/>
      <c r="N1" s="124"/>
      <c r="O1" s="124"/>
      <c r="P1" s="124"/>
      <c r="Q1" s="124"/>
      <c r="R1" s="124"/>
      <c r="S1" s="124"/>
      <c r="T1" s="124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AT2" s="25" t="s">
        <v>89</v>
      </c>
    </row>
    <row r="3" spans="1:70" ht="6.95" customHeight="1">
      <c r="B3" s="26"/>
      <c r="C3" s="27"/>
      <c r="D3" s="27"/>
      <c r="E3" s="27"/>
      <c r="F3" s="27"/>
      <c r="G3" s="27"/>
      <c r="H3" s="27"/>
      <c r="I3" s="126"/>
      <c r="J3" s="27"/>
      <c r="K3" s="28"/>
      <c r="AT3" s="25" t="s">
        <v>79</v>
      </c>
    </row>
    <row r="4" spans="1:70" ht="36.950000000000003" customHeight="1">
      <c r="B4" s="29"/>
      <c r="C4" s="30"/>
      <c r="D4" s="31" t="s">
        <v>98</v>
      </c>
      <c r="E4" s="30"/>
      <c r="F4" s="30"/>
      <c r="G4" s="30"/>
      <c r="H4" s="30"/>
      <c r="I4" s="127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7"/>
      <c r="J5" s="30"/>
      <c r="K5" s="32"/>
    </row>
    <row r="6" spans="1:70">
      <c r="B6" s="29"/>
      <c r="C6" s="30"/>
      <c r="D6" s="38" t="s">
        <v>18</v>
      </c>
      <c r="E6" s="30"/>
      <c r="F6" s="30"/>
      <c r="G6" s="30"/>
      <c r="H6" s="30"/>
      <c r="I6" s="127"/>
      <c r="J6" s="30"/>
      <c r="K6" s="32"/>
    </row>
    <row r="7" spans="1:70" ht="22.5" customHeight="1">
      <c r="B7" s="29"/>
      <c r="C7" s="30"/>
      <c r="D7" s="30"/>
      <c r="E7" s="410" t="str">
        <f>'Rekapitulace stavby'!K6</f>
        <v>SÚ bytového domu - zatepelní fasády a podlah lodžií</v>
      </c>
      <c r="F7" s="411"/>
      <c r="G7" s="411"/>
      <c r="H7" s="411"/>
      <c r="I7" s="127"/>
      <c r="J7" s="30"/>
      <c r="K7" s="32"/>
    </row>
    <row r="8" spans="1:70">
      <c r="B8" s="29"/>
      <c r="C8" s="30"/>
      <c r="D8" s="38" t="s">
        <v>99</v>
      </c>
      <c r="E8" s="30"/>
      <c r="F8" s="30"/>
      <c r="G8" s="30"/>
      <c r="H8" s="30"/>
      <c r="I8" s="127"/>
      <c r="J8" s="30"/>
      <c r="K8" s="32"/>
    </row>
    <row r="9" spans="1:70" s="1" customFormat="1" ht="22.5" customHeight="1">
      <c r="B9" s="42"/>
      <c r="C9" s="43"/>
      <c r="D9" s="43"/>
      <c r="E9" s="410" t="s">
        <v>100</v>
      </c>
      <c r="F9" s="412"/>
      <c r="G9" s="412"/>
      <c r="H9" s="412"/>
      <c r="I9" s="128"/>
      <c r="J9" s="43"/>
      <c r="K9" s="46"/>
    </row>
    <row r="10" spans="1:70" s="1" customFormat="1">
      <c r="B10" s="42"/>
      <c r="C10" s="43"/>
      <c r="D10" s="38" t="s">
        <v>101</v>
      </c>
      <c r="E10" s="43"/>
      <c r="F10" s="43"/>
      <c r="G10" s="43"/>
      <c r="H10" s="43"/>
      <c r="I10" s="128"/>
      <c r="J10" s="43"/>
      <c r="K10" s="46"/>
    </row>
    <row r="11" spans="1:70" s="1" customFormat="1" ht="36.950000000000003" customHeight="1">
      <c r="B11" s="42"/>
      <c r="C11" s="43"/>
      <c r="D11" s="43"/>
      <c r="E11" s="413" t="s">
        <v>814</v>
      </c>
      <c r="F11" s="412"/>
      <c r="G11" s="412"/>
      <c r="H11" s="412"/>
      <c r="I11" s="128"/>
      <c r="J11" s="43"/>
      <c r="K11" s="46"/>
    </row>
    <row r="12" spans="1:70" s="1" customFormat="1" ht="13.5">
      <c r="B12" s="42"/>
      <c r="C12" s="43"/>
      <c r="D12" s="43"/>
      <c r="E12" s="43"/>
      <c r="F12" s="43"/>
      <c r="G12" s="43"/>
      <c r="H12" s="43"/>
      <c r="I12" s="128"/>
      <c r="J12" s="43"/>
      <c r="K12" s="46"/>
    </row>
    <row r="13" spans="1:70" s="1" customFormat="1" ht="14.45" customHeight="1">
      <c r="B13" s="42"/>
      <c r="C13" s="43"/>
      <c r="D13" s="38" t="s">
        <v>20</v>
      </c>
      <c r="E13" s="43"/>
      <c r="F13" s="36" t="s">
        <v>21</v>
      </c>
      <c r="G13" s="43"/>
      <c r="H13" s="43"/>
      <c r="I13" s="129" t="s">
        <v>22</v>
      </c>
      <c r="J13" s="36" t="s">
        <v>21</v>
      </c>
      <c r="K13" s="46"/>
    </row>
    <row r="14" spans="1:70" s="1" customFormat="1" ht="14.45" customHeight="1">
      <c r="B14" s="42"/>
      <c r="C14" s="43"/>
      <c r="D14" s="38" t="s">
        <v>23</v>
      </c>
      <c r="E14" s="43"/>
      <c r="F14" s="36" t="s">
        <v>24</v>
      </c>
      <c r="G14" s="43"/>
      <c r="H14" s="43"/>
      <c r="I14" s="129" t="s">
        <v>25</v>
      </c>
      <c r="J14" s="130" t="str">
        <f>'Rekapitulace stavby'!AN8</f>
        <v>5. 5. 2017</v>
      </c>
      <c r="K14" s="46"/>
    </row>
    <row r="15" spans="1:70" s="1" customFormat="1" ht="10.9" customHeight="1">
      <c r="B15" s="42"/>
      <c r="C15" s="43"/>
      <c r="D15" s="43"/>
      <c r="E15" s="43"/>
      <c r="F15" s="43"/>
      <c r="G15" s="43"/>
      <c r="H15" s="43"/>
      <c r="I15" s="128"/>
      <c r="J15" s="43"/>
      <c r="K15" s="46"/>
    </row>
    <row r="16" spans="1:70" s="1" customFormat="1" ht="14.45" customHeight="1">
      <c r="B16" s="42"/>
      <c r="C16" s="43"/>
      <c r="D16" s="38" t="s">
        <v>27</v>
      </c>
      <c r="E16" s="43"/>
      <c r="F16" s="43"/>
      <c r="G16" s="43"/>
      <c r="H16" s="43"/>
      <c r="I16" s="129" t="s">
        <v>28</v>
      </c>
      <c r="J16" s="36" t="s">
        <v>21</v>
      </c>
      <c r="K16" s="46"/>
    </row>
    <row r="17" spans="2:11" s="1" customFormat="1" ht="18" customHeight="1">
      <c r="B17" s="42"/>
      <c r="C17" s="43"/>
      <c r="D17" s="43"/>
      <c r="E17" s="36" t="s">
        <v>29</v>
      </c>
      <c r="F17" s="43"/>
      <c r="G17" s="43"/>
      <c r="H17" s="43"/>
      <c r="I17" s="129" t="s">
        <v>30</v>
      </c>
      <c r="J17" s="36" t="s">
        <v>21</v>
      </c>
      <c r="K17" s="46"/>
    </row>
    <row r="18" spans="2:11" s="1" customFormat="1" ht="6.95" customHeight="1">
      <c r="B18" s="42"/>
      <c r="C18" s="43"/>
      <c r="D18" s="43"/>
      <c r="E18" s="43"/>
      <c r="F18" s="43"/>
      <c r="G18" s="43"/>
      <c r="H18" s="43"/>
      <c r="I18" s="128"/>
      <c r="J18" s="43"/>
      <c r="K18" s="46"/>
    </row>
    <row r="19" spans="2:11" s="1" customFormat="1" ht="14.45" customHeight="1">
      <c r="B19" s="42"/>
      <c r="C19" s="43"/>
      <c r="D19" s="38" t="s">
        <v>31</v>
      </c>
      <c r="E19" s="43"/>
      <c r="F19" s="43"/>
      <c r="G19" s="43"/>
      <c r="H19" s="43"/>
      <c r="I19" s="129" t="s">
        <v>28</v>
      </c>
      <c r="J19" s="36" t="str">
        <f>IF('Rekapitulace stavby'!AN13="Vyplň údaj","",IF('Rekapitulace stavby'!AN13="","",'Rekapitulace stavby'!AN13))</f>
        <v/>
      </c>
      <c r="K19" s="46"/>
    </row>
    <row r="20" spans="2:11" s="1" customFormat="1" ht="18" customHeight="1">
      <c r="B20" s="42"/>
      <c r="C20" s="43"/>
      <c r="D20" s="43"/>
      <c r="E20" s="36" t="str">
        <f>IF('Rekapitulace stavby'!E14="Vyplň údaj","",IF('Rekapitulace stavby'!E14="","",'Rekapitulace stavby'!E14))</f>
        <v/>
      </c>
      <c r="F20" s="43"/>
      <c r="G20" s="43"/>
      <c r="H20" s="43"/>
      <c r="I20" s="129" t="s">
        <v>30</v>
      </c>
      <c r="J20" s="36" t="str">
        <f>IF('Rekapitulace stavby'!AN14="Vyplň údaj","",IF('Rekapitulace stavby'!AN14="","",'Rekapitulace stavby'!AN14))</f>
        <v/>
      </c>
      <c r="K20" s="46"/>
    </row>
    <row r="21" spans="2:11" s="1" customFormat="1" ht="6.95" customHeight="1">
      <c r="B21" s="42"/>
      <c r="C21" s="43"/>
      <c r="D21" s="43"/>
      <c r="E21" s="43"/>
      <c r="F21" s="43"/>
      <c r="G21" s="43"/>
      <c r="H21" s="43"/>
      <c r="I21" s="128"/>
      <c r="J21" s="43"/>
      <c r="K21" s="46"/>
    </row>
    <row r="22" spans="2:11" s="1" customFormat="1" ht="14.45" customHeight="1">
      <c r="B22" s="42"/>
      <c r="C22" s="43"/>
      <c r="D22" s="38" t="s">
        <v>33</v>
      </c>
      <c r="E22" s="43"/>
      <c r="F22" s="43"/>
      <c r="G22" s="43"/>
      <c r="H22" s="43"/>
      <c r="I22" s="129" t="s">
        <v>28</v>
      </c>
      <c r="J22" s="36" t="s">
        <v>21</v>
      </c>
      <c r="K22" s="46"/>
    </row>
    <row r="23" spans="2:11" s="1" customFormat="1" ht="18" customHeight="1">
      <c r="B23" s="42"/>
      <c r="C23" s="43"/>
      <c r="D23" s="43"/>
      <c r="E23" s="36" t="s">
        <v>34</v>
      </c>
      <c r="F23" s="43"/>
      <c r="G23" s="43"/>
      <c r="H23" s="43"/>
      <c r="I23" s="129" t="s">
        <v>30</v>
      </c>
      <c r="J23" s="36" t="s">
        <v>21</v>
      </c>
      <c r="K23" s="46"/>
    </row>
    <row r="24" spans="2:11" s="1" customFormat="1" ht="6.95" customHeight="1">
      <c r="B24" s="42"/>
      <c r="C24" s="43"/>
      <c r="D24" s="43"/>
      <c r="E24" s="43"/>
      <c r="F24" s="43"/>
      <c r="G24" s="43"/>
      <c r="H24" s="43"/>
      <c r="I24" s="128"/>
      <c r="J24" s="43"/>
      <c r="K24" s="46"/>
    </row>
    <row r="25" spans="2:11" s="1" customFormat="1" ht="14.45" customHeight="1">
      <c r="B25" s="42"/>
      <c r="C25" s="43"/>
      <c r="D25" s="38" t="s">
        <v>36</v>
      </c>
      <c r="E25" s="43"/>
      <c r="F25" s="43"/>
      <c r="G25" s="43"/>
      <c r="H25" s="43"/>
      <c r="I25" s="128"/>
      <c r="J25" s="43"/>
      <c r="K25" s="46"/>
    </row>
    <row r="26" spans="2:11" s="7" customFormat="1" ht="22.5" customHeight="1">
      <c r="B26" s="131"/>
      <c r="C26" s="132"/>
      <c r="D26" s="132"/>
      <c r="E26" s="375" t="s">
        <v>21</v>
      </c>
      <c r="F26" s="375"/>
      <c r="G26" s="375"/>
      <c r="H26" s="375"/>
      <c r="I26" s="133"/>
      <c r="J26" s="132"/>
      <c r="K26" s="134"/>
    </row>
    <row r="27" spans="2:11" s="1" customFormat="1" ht="6.95" customHeight="1">
      <c r="B27" s="42"/>
      <c r="C27" s="43"/>
      <c r="D27" s="43"/>
      <c r="E27" s="43"/>
      <c r="F27" s="43"/>
      <c r="G27" s="43"/>
      <c r="H27" s="43"/>
      <c r="I27" s="128"/>
      <c r="J27" s="43"/>
      <c r="K27" s="46"/>
    </row>
    <row r="28" spans="2:11" s="1" customFormat="1" ht="6.95" customHeight="1">
      <c r="B28" s="42"/>
      <c r="C28" s="43"/>
      <c r="D28" s="86"/>
      <c r="E28" s="86"/>
      <c r="F28" s="86"/>
      <c r="G28" s="86"/>
      <c r="H28" s="86"/>
      <c r="I28" s="135"/>
      <c r="J28" s="86"/>
      <c r="K28" s="136"/>
    </row>
    <row r="29" spans="2:11" s="1" customFormat="1" ht="25.35" customHeight="1">
      <c r="B29" s="42"/>
      <c r="C29" s="43"/>
      <c r="D29" s="137" t="s">
        <v>38</v>
      </c>
      <c r="E29" s="43"/>
      <c r="F29" s="43"/>
      <c r="G29" s="43"/>
      <c r="H29" s="43"/>
      <c r="I29" s="128"/>
      <c r="J29" s="138">
        <f>ROUND(J83,2)</f>
        <v>0</v>
      </c>
      <c r="K29" s="46"/>
    </row>
    <row r="30" spans="2:11" s="1" customFormat="1" ht="6.95" customHeight="1">
      <c r="B30" s="42"/>
      <c r="C30" s="43"/>
      <c r="D30" s="86"/>
      <c r="E30" s="86"/>
      <c r="F30" s="86"/>
      <c r="G30" s="86"/>
      <c r="H30" s="86"/>
      <c r="I30" s="135"/>
      <c r="J30" s="86"/>
      <c r="K30" s="136"/>
    </row>
    <row r="31" spans="2:11" s="1" customFormat="1" ht="14.45" customHeight="1">
      <c r="B31" s="42"/>
      <c r="C31" s="43"/>
      <c r="D31" s="43"/>
      <c r="E31" s="43"/>
      <c r="F31" s="47" t="s">
        <v>40</v>
      </c>
      <c r="G31" s="43"/>
      <c r="H31" s="43"/>
      <c r="I31" s="139" t="s">
        <v>39</v>
      </c>
      <c r="J31" s="47" t="s">
        <v>41</v>
      </c>
      <c r="K31" s="46"/>
    </row>
    <row r="32" spans="2:11" s="1" customFormat="1" ht="14.45" customHeight="1">
      <c r="B32" s="42"/>
      <c r="C32" s="43"/>
      <c r="D32" s="50" t="s">
        <v>42</v>
      </c>
      <c r="E32" s="50" t="s">
        <v>43</v>
      </c>
      <c r="F32" s="140">
        <f>ROUND(SUM(BE83:BE92), 2)</f>
        <v>0</v>
      </c>
      <c r="G32" s="43"/>
      <c r="H32" s="43"/>
      <c r="I32" s="141">
        <v>0.21</v>
      </c>
      <c r="J32" s="140">
        <f>ROUND(ROUND((SUM(BE83:BE92)), 2)*I32, 2)</f>
        <v>0</v>
      </c>
      <c r="K32" s="46"/>
    </row>
    <row r="33" spans="2:11" s="1" customFormat="1" ht="14.45" customHeight="1">
      <c r="B33" s="42"/>
      <c r="C33" s="43"/>
      <c r="D33" s="43"/>
      <c r="E33" s="50" t="s">
        <v>44</v>
      </c>
      <c r="F33" s="140">
        <f>ROUND(SUM(BF83:BF92), 2)</f>
        <v>0</v>
      </c>
      <c r="G33" s="43"/>
      <c r="H33" s="43"/>
      <c r="I33" s="141">
        <v>0.15</v>
      </c>
      <c r="J33" s="140">
        <f>ROUND(ROUND((SUM(BF83:BF92)), 2)*I33, 2)</f>
        <v>0</v>
      </c>
      <c r="K33" s="46"/>
    </row>
    <row r="34" spans="2:11" s="1" customFormat="1" ht="14.45" hidden="1" customHeight="1">
      <c r="B34" s="42"/>
      <c r="C34" s="43"/>
      <c r="D34" s="43"/>
      <c r="E34" s="50" t="s">
        <v>45</v>
      </c>
      <c r="F34" s="140">
        <f>ROUND(SUM(BG83:BG92), 2)</f>
        <v>0</v>
      </c>
      <c r="G34" s="43"/>
      <c r="H34" s="43"/>
      <c r="I34" s="141">
        <v>0.21</v>
      </c>
      <c r="J34" s="140">
        <v>0</v>
      </c>
      <c r="K34" s="46"/>
    </row>
    <row r="35" spans="2:11" s="1" customFormat="1" ht="14.45" hidden="1" customHeight="1">
      <c r="B35" s="42"/>
      <c r="C35" s="43"/>
      <c r="D35" s="43"/>
      <c r="E35" s="50" t="s">
        <v>46</v>
      </c>
      <c r="F35" s="140">
        <f>ROUND(SUM(BH83:BH92), 2)</f>
        <v>0</v>
      </c>
      <c r="G35" s="43"/>
      <c r="H35" s="43"/>
      <c r="I35" s="141">
        <v>0.15</v>
      </c>
      <c r="J35" s="140">
        <v>0</v>
      </c>
      <c r="K35" s="46"/>
    </row>
    <row r="36" spans="2:11" s="1" customFormat="1" ht="14.45" hidden="1" customHeight="1">
      <c r="B36" s="42"/>
      <c r="C36" s="43"/>
      <c r="D36" s="43"/>
      <c r="E36" s="50" t="s">
        <v>47</v>
      </c>
      <c r="F36" s="140">
        <f>ROUND(SUM(BI83:BI92), 2)</f>
        <v>0</v>
      </c>
      <c r="G36" s="43"/>
      <c r="H36" s="43"/>
      <c r="I36" s="141">
        <v>0</v>
      </c>
      <c r="J36" s="140">
        <v>0</v>
      </c>
      <c r="K36" s="46"/>
    </row>
    <row r="37" spans="2:11" s="1" customFormat="1" ht="6.95" customHeight="1">
      <c r="B37" s="42"/>
      <c r="C37" s="43"/>
      <c r="D37" s="43"/>
      <c r="E37" s="43"/>
      <c r="F37" s="43"/>
      <c r="G37" s="43"/>
      <c r="H37" s="43"/>
      <c r="I37" s="128"/>
      <c r="J37" s="43"/>
      <c r="K37" s="46"/>
    </row>
    <row r="38" spans="2:11" s="1" customFormat="1" ht="25.35" customHeight="1">
      <c r="B38" s="42"/>
      <c r="C38" s="142"/>
      <c r="D38" s="143" t="s">
        <v>48</v>
      </c>
      <c r="E38" s="80"/>
      <c r="F38" s="80"/>
      <c r="G38" s="144" t="s">
        <v>49</v>
      </c>
      <c r="H38" s="145" t="s">
        <v>50</v>
      </c>
      <c r="I38" s="146"/>
      <c r="J38" s="147">
        <f>SUM(J29:J36)</f>
        <v>0</v>
      </c>
      <c r="K38" s="148"/>
    </row>
    <row r="39" spans="2:11" s="1" customFormat="1" ht="14.45" customHeight="1">
      <c r="B39" s="57"/>
      <c r="C39" s="58"/>
      <c r="D39" s="58"/>
      <c r="E39" s="58"/>
      <c r="F39" s="58"/>
      <c r="G39" s="58"/>
      <c r="H39" s="58"/>
      <c r="I39" s="149"/>
      <c r="J39" s="58"/>
      <c r="K39" s="59"/>
    </row>
    <row r="43" spans="2:11" s="1" customFormat="1" ht="6.95" customHeight="1">
      <c r="B43" s="150"/>
      <c r="C43" s="151"/>
      <c r="D43" s="151"/>
      <c r="E43" s="151"/>
      <c r="F43" s="151"/>
      <c r="G43" s="151"/>
      <c r="H43" s="151"/>
      <c r="I43" s="152"/>
      <c r="J43" s="151"/>
      <c r="K43" s="153"/>
    </row>
    <row r="44" spans="2:11" s="1" customFormat="1" ht="36.950000000000003" customHeight="1">
      <c r="B44" s="42"/>
      <c r="C44" s="31" t="s">
        <v>103</v>
      </c>
      <c r="D44" s="43"/>
      <c r="E44" s="43"/>
      <c r="F44" s="43"/>
      <c r="G44" s="43"/>
      <c r="H44" s="43"/>
      <c r="I44" s="128"/>
      <c r="J44" s="43"/>
      <c r="K44" s="46"/>
    </row>
    <row r="45" spans="2:11" s="1" customFormat="1" ht="6.95" customHeight="1">
      <c r="B45" s="42"/>
      <c r="C45" s="43"/>
      <c r="D45" s="43"/>
      <c r="E45" s="43"/>
      <c r="F45" s="43"/>
      <c r="G45" s="43"/>
      <c r="H45" s="43"/>
      <c r="I45" s="128"/>
      <c r="J45" s="43"/>
      <c r="K45" s="46"/>
    </row>
    <row r="46" spans="2:11" s="1" customFormat="1" ht="14.45" customHeight="1">
      <c r="B46" s="42"/>
      <c r="C46" s="38" t="s">
        <v>18</v>
      </c>
      <c r="D46" s="43"/>
      <c r="E46" s="43"/>
      <c r="F46" s="43"/>
      <c r="G46" s="43"/>
      <c r="H46" s="43"/>
      <c r="I46" s="128"/>
      <c r="J46" s="43"/>
      <c r="K46" s="46"/>
    </row>
    <row r="47" spans="2:11" s="1" customFormat="1" ht="22.5" customHeight="1">
      <c r="B47" s="42"/>
      <c r="C47" s="43"/>
      <c r="D47" s="43"/>
      <c r="E47" s="410" t="str">
        <f>E7</f>
        <v>SÚ bytového domu - zatepelní fasády a podlah lodžií</v>
      </c>
      <c r="F47" s="411"/>
      <c r="G47" s="411"/>
      <c r="H47" s="411"/>
      <c r="I47" s="128"/>
      <c r="J47" s="43"/>
      <c r="K47" s="46"/>
    </row>
    <row r="48" spans="2:11">
      <c r="B48" s="29"/>
      <c r="C48" s="38" t="s">
        <v>99</v>
      </c>
      <c r="D48" s="30"/>
      <c r="E48" s="30"/>
      <c r="F48" s="30"/>
      <c r="G48" s="30"/>
      <c r="H48" s="30"/>
      <c r="I48" s="127"/>
      <c r="J48" s="30"/>
      <c r="K48" s="32"/>
    </row>
    <row r="49" spans="2:47" s="1" customFormat="1" ht="22.5" customHeight="1">
      <c r="B49" s="42"/>
      <c r="C49" s="43"/>
      <c r="D49" s="43"/>
      <c r="E49" s="410" t="s">
        <v>100</v>
      </c>
      <c r="F49" s="412"/>
      <c r="G49" s="412"/>
      <c r="H49" s="412"/>
      <c r="I49" s="128"/>
      <c r="J49" s="43"/>
      <c r="K49" s="46"/>
    </row>
    <row r="50" spans="2:47" s="1" customFormat="1" ht="14.45" customHeight="1">
      <c r="B50" s="42"/>
      <c r="C50" s="38" t="s">
        <v>101</v>
      </c>
      <c r="D50" s="43"/>
      <c r="E50" s="43"/>
      <c r="F50" s="43"/>
      <c r="G50" s="43"/>
      <c r="H50" s="43"/>
      <c r="I50" s="128"/>
      <c r="J50" s="43"/>
      <c r="K50" s="46"/>
    </row>
    <row r="51" spans="2:47" s="1" customFormat="1" ht="23.25" customHeight="1">
      <c r="B51" s="42"/>
      <c r="C51" s="43"/>
      <c r="D51" s="43"/>
      <c r="E51" s="413" t="str">
        <f>E11</f>
        <v>01b - Způsobilé výdaje na vedlejší aktivity projektu</v>
      </c>
      <c r="F51" s="412"/>
      <c r="G51" s="412"/>
      <c r="H51" s="412"/>
      <c r="I51" s="128"/>
      <c r="J51" s="43"/>
      <c r="K51" s="46"/>
    </row>
    <row r="52" spans="2:47" s="1" customFormat="1" ht="6.95" customHeight="1">
      <c r="B52" s="42"/>
      <c r="C52" s="43"/>
      <c r="D52" s="43"/>
      <c r="E52" s="43"/>
      <c r="F52" s="43"/>
      <c r="G52" s="43"/>
      <c r="H52" s="43"/>
      <c r="I52" s="128"/>
      <c r="J52" s="43"/>
      <c r="K52" s="46"/>
    </row>
    <row r="53" spans="2:47" s="1" customFormat="1" ht="18" customHeight="1">
      <c r="B53" s="42"/>
      <c r="C53" s="38" t="s">
        <v>23</v>
      </c>
      <c r="D53" s="43"/>
      <c r="E53" s="43"/>
      <c r="F53" s="36" t="str">
        <f>F14</f>
        <v>Olomouc - Neředín</v>
      </c>
      <c r="G53" s="43"/>
      <c r="H53" s="43"/>
      <c r="I53" s="129" t="s">
        <v>25</v>
      </c>
      <c r="J53" s="130" t="str">
        <f>IF(J14="","",J14)</f>
        <v>5. 5. 2017</v>
      </c>
      <c r="K53" s="46"/>
    </row>
    <row r="54" spans="2:47" s="1" customFormat="1" ht="6.95" customHeight="1">
      <c r="B54" s="42"/>
      <c r="C54" s="43"/>
      <c r="D54" s="43"/>
      <c r="E54" s="43"/>
      <c r="F54" s="43"/>
      <c r="G54" s="43"/>
      <c r="H54" s="43"/>
      <c r="I54" s="128"/>
      <c r="J54" s="43"/>
      <c r="K54" s="46"/>
    </row>
    <row r="55" spans="2:47" s="1" customFormat="1">
      <c r="B55" s="42"/>
      <c r="C55" s="38" t="s">
        <v>27</v>
      </c>
      <c r="D55" s="43"/>
      <c r="E55" s="43"/>
      <c r="F55" s="36" t="str">
        <f>E17</f>
        <v>Spol. vlas. pro dům, Stiborova 604/16,605/18, OL</v>
      </c>
      <c r="G55" s="43"/>
      <c r="H55" s="43"/>
      <c r="I55" s="129" t="s">
        <v>33</v>
      </c>
      <c r="J55" s="36" t="str">
        <f>E23</f>
        <v>Ing. Jiří Zatloukal, Věra Čížková</v>
      </c>
      <c r="K55" s="46"/>
    </row>
    <row r="56" spans="2:47" s="1" customFormat="1" ht="14.45" customHeight="1">
      <c r="B56" s="42"/>
      <c r="C56" s="38" t="s">
        <v>31</v>
      </c>
      <c r="D56" s="43"/>
      <c r="E56" s="43"/>
      <c r="F56" s="36" t="str">
        <f>IF(E20="","",E20)</f>
        <v/>
      </c>
      <c r="G56" s="43"/>
      <c r="H56" s="43"/>
      <c r="I56" s="128"/>
      <c r="J56" s="43"/>
      <c r="K56" s="46"/>
    </row>
    <row r="57" spans="2:47" s="1" customFormat="1" ht="10.35" customHeight="1">
      <c r="B57" s="42"/>
      <c r="C57" s="43"/>
      <c r="D57" s="43"/>
      <c r="E57" s="43"/>
      <c r="F57" s="43"/>
      <c r="G57" s="43"/>
      <c r="H57" s="43"/>
      <c r="I57" s="128"/>
      <c r="J57" s="43"/>
      <c r="K57" s="46"/>
    </row>
    <row r="58" spans="2:47" s="1" customFormat="1" ht="29.25" customHeight="1">
      <c r="B58" s="42"/>
      <c r="C58" s="154" t="s">
        <v>104</v>
      </c>
      <c r="D58" s="142"/>
      <c r="E58" s="142"/>
      <c r="F58" s="142"/>
      <c r="G58" s="142"/>
      <c r="H58" s="142"/>
      <c r="I58" s="155"/>
      <c r="J58" s="156" t="s">
        <v>105</v>
      </c>
      <c r="K58" s="157"/>
    </row>
    <row r="59" spans="2:47" s="1" customFormat="1" ht="10.35" customHeight="1">
      <c r="B59" s="42"/>
      <c r="C59" s="43"/>
      <c r="D59" s="43"/>
      <c r="E59" s="43"/>
      <c r="F59" s="43"/>
      <c r="G59" s="43"/>
      <c r="H59" s="43"/>
      <c r="I59" s="128"/>
      <c r="J59" s="43"/>
      <c r="K59" s="46"/>
    </row>
    <row r="60" spans="2:47" s="1" customFormat="1" ht="29.25" customHeight="1">
      <c r="B60" s="42"/>
      <c r="C60" s="158" t="s">
        <v>106</v>
      </c>
      <c r="D60" s="43"/>
      <c r="E60" s="43"/>
      <c r="F60" s="43"/>
      <c r="G60" s="43"/>
      <c r="H60" s="43"/>
      <c r="I60" s="128"/>
      <c r="J60" s="138">
        <f>J83</f>
        <v>0</v>
      </c>
      <c r="K60" s="46"/>
      <c r="AU60" s="25" t="s">
        <v>107</v>
      </c>
    </row>
    <row r="61" spans="2:47" s="8" customFormat="1" ht="24.95" customHeight="1">
      <c r="B61" s="159"/>
      <c r="C61" s="160"/>
      <c r="D61" s="161" t="s">
        <v>815</v>
      </c>
      <c r="E61" s="162"/>
      <c r="F61" s="162"/>
      <c r="G61" s="162"/>
      <c r="H61" s="162"/>
      <c r="I61" s="163"/>
      <c r="J61" s="164">
        <f>J84</f>
        <v>0</v>
      </c>
      <c r="K61" s="165"/>
    </row>
    <row r="62" spans="2:47" s="1" customFormat="1" ht="21.75" customHeight="1">
      <c r="B62" s="42"/>
      <c r="C62" s="43"/>
      <c r="D62" s="43"/>
      <c r="E62" s="43"/>
      <c r="F62" s="43"/>
      <c r="G62" s="43"/>
      <c r="H62" s="43"/>
      <c r="I62" s="128"/>
      <c r="J62" s="43"/>
      <c r="K62" s="4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9"/>
      <c r="J63" s="58"/>
      <c r="K63" s="59"/>
    </row>
    <row r="67" spans="2:12" s="1" customFormat="1" ht="6.95" customHeight="1">
      <c r="B67" s="60"/>
      <c r="C67" s="61"/>
      <c r="D67" s="61"/>
      <c r="E67" s="61"/>
      <c r="F67" s="61"/>
      <c r="G67" s="61"/>
      <c r="H67" s="61"/>
      <c r="I67" s="152"/>
      <c r="J67" s="61"/>
      <c r="K67" s="61"/>
      <c r="L67" s="62"/>
    </row>
    <row r="68" spans="2:12" s="1" customFormat="1" ht="36.950000000000003" customHeight="1">
      <c r="B68" s="42"/>
      <c r="C68" s="63" t="s">
        <v>126</v>
      </c>
      <c r="D68" s="64"/>
      <c r="E68" s="64"/>
      <c r="F68" s="64"/>
      <c r="G68" s="64"/>
      <c r="H68" s="64"/>
      <c r="I68" s="173"/>
      <c r="J68" s="64"/>
      <c r="K68" s="64"/>
      <c r="L68" s="62"/>
    </row>
    <row r="69" spans="2:12" s="1" customFormat="1" ht="6.95" customHeight="1">
      <c r="B69" s="42"/>
      <c r="C69" s="64"/>
      <c r="D69" s="64"/>
      <c r="E69" s="64"/>
      <c r="F69" s="64"/>
      <c r="G69" s="64"/>
      <c r="H69" s="64"/>
      <c r="I69" s="173"/>
      <c r="J69" s="64"/>
      <c r="K69" s="64"/>
      <c r="L69" s="62"/>
    </row>
    <row r="70" spans="2:12" s="1" customFormat="1" ht="14.45" customHeight="1">
      <c r="B70" s="42"/>
      <c r="C70" s="66" t="s">
        <v>18</v>
      </c>
      <c r="D70" s="64"/>
      <c r="E70" s="64"/>
      <c r="F70" s="64"/>
      <c r="G70" s="64"/>
      <c r="H70" s="64"/>
      <c r="I70" s="173"/>
      <c r="J70" s="64"/>
      <c r="K70" s="64"/>
      <c r="L70" s="62"/>
    </row>
    <row r="71" spans="2:12" s="1" customFormat="1" ht="22.5" customHeight="1">
      <c r="B71" s="42"/>
      <c r="C71" s="64"/>
      <c r="D71" s="64"/>
      <c r="E71" s="414" t="str">
        <f>E7</f>
        <v>SÚ bytového domu - zatepelní fasády a podlah lodžií</v>
      </c>
      <c r="F71" s="415"/>
      <c r="G71" s="415"/>
      <c r="H71" s="415"/>
      <c r="I71" s="173"/>
      <c r="J71" s="64"/>
      <c r="K71" s="64"/>
      <c r="L71" s="62"/>
    </row>
    <row r="72" spans="2:12">
      <c r="B72" s="29"/>
      <c r="C72" s="66" t="s">
        <v>99</v>
      </c>
      <c r="D72" s="174"/>
      <c r="E72" s="174"/>
      <c r="F72" s="174"/>
      <c r="G72" s="174"/>
      <c r="H72" s="174"/>
      <c r="J72" s="174"/>
      <c r="K72" s="174"/>
      <c r="L72" s="175"/>
    </row>
    <row r="73" spans="2:12" s="1" customFormat="1" ht="22.5" customHeight="1">
      <c r="B73" s="42"/>
      <c r="C73" s="64"/>
      <c r="D73" s="64"/>
      <c r="E73" s="414" t="s">
        <v>100</v>
      </c>
      <c r="F73" s="416"/>
      <c r="G73" s="416"/>
      <c r="H73" s="416"/>
      <c r="I73" s="173"/>
      <c r="J73" s="64"/>
      <c r="K73" s="64"/>
      <c r="L73" s="62"/>
    </row>
    <row r="74" spans="2:12" s="1" customFormat="1" ht="14.45" customHeight="1">
      <c r="B74" s="42"/>
      <c r="C74" s="66" t="s">
        <v>101</v>
      </c>
      <c r="D74" s="64"/>
      <c r="E74" s="64"/>
      <c r="F74" s="64"/>
      <c r="G74" s="64"/>
      <c r="H74" s="64"/>
      <c r="I74" s="173"/>
      <c r="J74" s="64"/>
      <c r="K74" s="64"/>
      <c r="L74" s="62"/>
    </row>
    <row r="75" spans="2:12" s="1" customFormat="1" ht="23.25" customHeight="1">
      <c r="B75" s="42"/>
      <c r="C75" s="64"/>
      <c r="D75" s="64"/>
      <c r="E75" s="386" t="str">
        <f>E11</f>
        <v>01b - Způsobilé výdaje na vedlejší aktivity projektu</v>
      </c>
      <c r="F75" s="416"/>
      <c r="G75" s="416"/>
      <c r="H75" s="416"/>
      <c r="I75" s="173"/>
      <c r="J75" s="64"/>
      <c r="K75" s="64"/>
      <c r="L75" s="62"/>
    </row>
    <row r="76" spans="2:12" s="1" customFormat="1" ht="6.95" customHeight="1">
      <c r="B76" s="42"/>
      <c r="C76" s="64"/>
      <c r="D76" s="64"/>
      <c r="E76" s="64"/>
      <c r="F76" s="64"/>
      <c r="G76" s="64"/>
      <c r="H76" s="64"/>
      <c r="I76" s="173"/>
      <c r="J76" s="64"/>
      <c r="K76" s="64"/>
      <c r="L76" s="62"/>
    </row>
    <row r="77" spans="2:12" s="1" customFormat="1" ht="18" customHeight="1">
      <c r="B77" s="42"/>
      <c r="C77" s="66" t="s">
        <v>23</v>
      </c>
      <c r="D77" s="64"/>
      <c r="E77" s="64"/>
      <c r="F77" s="176" t="str">
        <f>F14</f>
        <v>Olomouc - Neředín</v>
      </c>
      <c r="G77" s="64"/>
      <c r="H77" s="64"/>
      <c r="I77" s="177" t="s">
        <v>25</v>
      </c>
      <c r="J77" s="74" t="str">
        <f>IF(J14="","",J14)</f>
        <v>5. 5. 2017</v>
      </c>
      <c r="K77" s="64"/>
      <c r="L77" s="62"/>
    </row>
    <row r="78" spans="2:12" s="1" customFormat="1" ht="6.95" customHeight="1">
      <c r="B78" s="42"/>
      <c r="C78" s="64"/>
      <c r="D78" s="64"/>
      <c r="E78" s="64"/>
      <c r="F78" s="64"/>
      <c r="G78" s="64"/>
      <c r="H78" s="64"/>
      <c r="I78" s="173"/>
      <c r="J78" s="64"/>
      <c r="K78" s="64"/>
      <c r="L78" s="62"/>
    </row>
    <row r="79" spans="2:12" s="1" customFormat="1">
      <c r="B79" s="42"/>
      <c r="C79" s="66" t="s">
        <v>27</v>
      </c>
      <c r="D79" s="64"/>
      <c r="E79" s="64"/>
      <c r="F79" s="176" t="str">
        <f>E17</f>
        <v>Spol. vlas. pro dům, Stiborova 604/16,605/18, OL</v>
      </c>
      <c r="G79" s="64"/>
      <c r="H79" s="64"/>
      <c r="I79" s="177" t="s">
        <v>33</v>
      </c>
      <c r="J79" s="176" t="str">
        <f>E23</f>
        <v>Ing. Jiří Zatloukal, Věra Čížková</v>
      </c>
      <c r="K79" s="64"/>
      <c r="L79" s="62"/>
    </row>
    <row r="80" spans="2:12" s="1" customFormat="1" ht="14.45" customHeight="1">
      <c r="B80" s="42"/>
      <c r="C80" s="66" t="s">
        <v>31</v>
      </c>
      <c r="D80" s="64"/>
      <c r="E80" s="64"/>
      <c r="F80" s="176" t="str">
        <f>IF(E20="","",E20)</f>
        <v/>
      </c>
      <c r="G80" s="64"/>
      <c r="H80" s="64"/>
      <c r="I80" s="173"/>
      <c r="J80" s="64"/>
      <c r="K80" s="64"/>
      <c r="L80" s="62"/>
    </row>
    <row r="81" spans="2:65" s="1" customFormat="1" ht="10.35" customHeight="1">
      <c r="B81" s="42"/>
      <c r="C81" s="64"/>
      <c r="D81" s="64"/>
      <c r="E81" s="64"/>
      <c r="F81" s="64"/>
      <c r="G81" s="64"/>
      <c r="H81" s="64"/>
      <c r="I81" s="173"/>
      <c r="J81" s="64"/>
      <c r="K81" s="64"/>
      <c r="L81" s="62"/>
    </row>
    <row r="82" spans="2:65" s="10" customFormat="1" ht="29.25" customHeight="1">
      <c r="B82" s="178"/>
      <c r="C82" s="179" t="s">
        <v>127</v>
      </c>
      <c r="D82" s="180" t="s">
        <v>57</v>
      </c>
      <c r="E82" s="180" t="s">
        <v>53</v>
      </c>
      <c r="F82" s="180" t="s">
        <v>128</v>
      </c>
      <c r="G82" s="180" t="s">
        <v>129</v>
      </c>
      <c r="H82" s="180" t="s">
        <v>130</v>
      </c>
      <c r="I82" s="181" t="s">
        <v>131</v>
      </c>
      <c r="J82" s="180" t="s">
        <v>105</v>
      </c>
      <c r="K82" s="182" t="s">
        <v>132</v>
      </c>
      <c r="L82" s="183"/>
      <c r="M82" s="82" t="s">
        <v>133</v>
      </c>
      <c r="N82" s="83" t="s">
        <v>42</v>
      </c>
      <c r="O82" s="83" t="s">
        <v>134</v>
      </c>
      <c r="P82" s="83" t="s">
        <v>135</v>
      </c>
      <c r="Q82" s="83" t="s">
        <v>136</v>
      </c>
      <c r="R82" s="83" t="s">
        <v>137</v>
      </c>
      <c r="S82" s="83" t="s">
        <v>138</v>
      </c>
      <c r="T82" s="84" t="s">
        <v>139</v>
      </c>
    </row>
    <row r="83" spans="2:65" s="1" customFormat="1" ht="29.25" customHeight="1">
      <c r="B83" s="42"/>
      <c r="C83" s="88" t="s">
        <v>106</v>
      </c>
      <c r="D83" s="64"/>
      <c r="E83" s="64"/>
      <c r="F83" s="64"/>
      <c r="G83" s="64"/>
      <c r="H83" s="64"/>
      <c r="I83" s="173"/>
      <c r="J83" s="184">
        <f>BK83</f>
        <v>0</v>
      </c>
      <c r="K83" s="64"/>
      <c r="L83" s="62"/>
      <c r="M83" s="85"/>
      <c r="N83" s="86"/>
      <c r="O83" s="86"/>
      <c r="P83" s="185">
        <f>P84</f>
        <v>0</v>
      </c>
      <c r="Q83" s="86"/>
      <c r="R83" s="185">
        <f>R84</f>
        <v>0</v>
      </c>
      <c r="S83" s="86"/>
      <c r="T83" s="186">
        <f>T84</f>
        <v>0</v>
      </c>
      <c r="AT83" s="25" t="s">
        <v>71</v>
      </c>
      <c r="AU83" s="25" t="s">
        <v>107</v>
      </c>
      <c r="BK83" s="187">
        <f>BK84</f>
        <v>0</v>
      </c>
    </row>
    <row r="84" spans="2:65" s="11" customFormat="1" ht="37.35" customHeight="1">
      <c r="B84" s="188"/>
      <c r="C84" s="189"/>
      <c r="D84" s="202" t="s">
        <v>71</v>
      </c>
      <c r="E84" s="284" t="s">
        <v>816</v>
      </c>
      <c r="F84" s="284" t="s">
        <v>817</v>
      </c>
      <c r="G84" s="189"/>
      <c r="H84" s="189"/>
      <c r="I84" s="192"/>
      <c r="J84" s="285">
        <f>BK84</f>
        <v>0</v>
      </c>
      <c r="K84" s="189"/>
      <c r="L84" s="194"/>
      <c r="M84" s="195"/>
      <c r="N84" s="196"/>
      <c r="O84" s="196"/>
      <c r="P84" s="197">
        <f>SUM(P85:P92)</f>
        <v>0</v>
      </c>
      <c r="Q84" s="196"/>
      <c r="R84" s="197">
        <f>SUM(R85:R92)</f>
        <v>0</v>
      </c>
      <c r="S84" s="196"/>
      <c r="T84" s="198">
        <f>SUM(T85:T92)</f>
        <v>0</v>
      </c>
      <c r="AR84" s="199" t="s">
        <v>168</v>
      </c>
      <c r="AT84" s="200" t="s">
        <v>71</v>
      </c>
      <c r="AU84" s="200" t="s">
        <v>72</v>
      </c>
      <c r="AY84" s="199" t="s">
        <v>142</v>
      </c>
      <c r="BK84" s="201">
        <f>SUM(BK85:BK92)</f>
        <v>0</v>
      </c>
    </row>
    <row r="85" spans="2:65" s="1" customFormat="1" ht="31.5" customHeight="1">
      <c r="B85" s="42"/>
      <c r="C85" s="205" t="s">
        <v>217</v>
      </c>
      <c r="D85" s="205" t="s">
        <v>144</v>
      </c>
      <c r="E85" s="206" t="s">
        <v>818</v>
      </c>
      <c r="F85" s="207" t="s">
        <v>819</v>
      </c>
      <c r="G85" s="208" t="s">
        <v>820</v>
      </c>
      <c r="H85" s="209">
        <v>1</v>
      </c>
      <c r="I85" s="210"/>
      <c r="J85" s="211">
        <f>ROUND(I85*H85,2)</f>
        <v>0</v>
      </c>
      <c r="K85" s="207" t="s">
        <v>148</v>
      </c>
      <c r="L85" s="62"/>
      <c r="M85" s="212" t="s">
        <v>21</v>
      </c>
      <c r="N85" s="213" t="s">
        <v>44</v>
      </c>
      <c r="O85" s="43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AR85" s="25" t="s">
        <v>821</v>
      </c>
      <c r="AT85" s="25" t="s">
        <v>144</v>
      </c>
      <c r="AU85" s="25" t="s">
        <v>79</v>
      </c>
      <c r="AY85" s="25" t="s">
        <v>142</v>
      </c>
      <c r="BE85" s="216">
        <f>IF(N85="základní",J85,0)</f>
        <v>0</v>
      </c>
      <c r="BF85" s="216">
        <f>IF(N85="snížená",J85,0)</f>
        <v>0</v>
      </c>
      <c r="BG85" s="216">
        <f>IF(N85="zákl. přenesená",J85,0)</f>
        <v>0</v>
      </c>
      <c r="BH85" s="216">
        <f>IF(N85="sníž. přenesená",J85,0)</f>
        <v>0</v>
      </c>
      <c r="BI85" s="216">
        <f>IF(N85="nulová",J85,0)</f>
        <v>0</v>
      </c>
      <c r="BJ85" s="25" t="s">
        <v>85</v>
      </c>
      <c r="BK85" s="216">
        <f>ROUND(I85*H85,2)</f>
        <v>0</v>
      </c>
      <c r="BL85" s="25" t="s">
        <v>821</v>
      </c>
      <c r="BM85" s="25" t="s">
        <v>822</v>
      </c>
    </row>
    <row r="86" spans="2:65" s="12" customFormat="1" ht="13.5">
      <c r="B86" s="217"/>
      <c r="C86" s="218"/>
      <c r="D86" s="219" t="s">
        <v>151</v>
      </c>
      <c r="E86" s="220" t="s">
        <v>21</v>
      </c>
      <c r="F86" s="221" t="s">
        <v>823</v>
      </c>
      <c r="G86" s="218"/>
      <c r="H86" s="222" t="s">
        <v>21</v>
      </c>
      <c r="I86" s="223"/>
      <c r="J86" s="218"/>
      <c r="K86" s="218"/>
      <c r="L86" s="224"/>
      <c r="M86" s="225"/>
      <c r="N86" s="226"/>
      <c r="O86" s="226"/>
      <c r="P86" s="226"/>
      <c r="Q86" s="226"/>
      <c r="R86" s="226"/>
      <c r="S86" s="226"/>
      <c r="T86" s="227"/>
      <c r="AT86" s="228" t="s">
        <v>151</v>
      </c>
      <c r="AU86" s="228" t="s">
        <v>79</v>
      </c>
      <c r="AV86" s="12" t="s">
        <v>79</v>
      </c>
      <c r="AW86" s="12" t="s">
        <v>35</v>
      </c>
      <c r="AX86" s="12" t="s">
        <v>72</v>
      </c>
      <c r="AY86" s="228" t="s">
        <v>142</v>
      </c>
    </row>
    <row r="87" spans="2:65" s="13" customFormat="1" ht="13.5">
      <c r="B87" s="229"/>
      <c r="C87" s="230"/>
      <c r="D87" s="231" t="s">
        <v>151</v>
      </c>
      <c r="E87" s="232" t="s">
        <v>21</v>
      </c>
      <c r="F87" s="233" t="s">
        <v>79</v>
      </c>
      <c r="G87" s="230"/>
      <c r="H87" s="234">
        <v>1</v>
      </c>
      <c r="I87" s="235"/>
      <c r="J87" s="230"/>
      <c r="K87" s="230"/>
      <c r="L87" s="236"/>
      <c r="M87" s="237"/>
      <c r="N87" s="238"/>
      <c r="O87" s="238"/>
      <c r="P87" s="238"/>
      <c r="Q87" s="238"/>
      <c r="R87" s="238"/>
      <c r="S87" s="238"/>
      <c r="T87" s="239"/>
      <c r="AT87" s="240" t="s">
        <v>151</v>
      </c>
      <c r="AU87" s="240" t="s">
        <v>79</v>
      </c>
      <c r="AV87" s="13" t="s">
        <v>85</v>
      </c>
      <c r="AW87" s="13" t="s">
        <v>35</v>
      </c>
      <c r="AX87" s="13" t="s">
        <v>79</v>
      </c>
      <c r="AY87" s="240" t="s">
        <v>142</v>
      </c>
    </row>
    <row r="88" spans="2:65" s="1" customFormat="1" ht="22.5" customHeight="1">
      <c r="B88" s="42"/>
      <c r="C88" s="205" t="s">
        <v>232</v>
      </c>
      <c r="D88" s="205" t="s">
        <v>144</v>
      </c>
      <c r="E88" s="206" t="s">
        <v>824</v>
      </c>
      <c r="F88" s="207" t="s">
        <v>825</v>
      </c>
      <c r="G88" s="208" t="s">
        <v>820</v>
      </c>
      <c r="H88" s="209">
        <v>2</v>
      </c>
      <c r="I88" s="210"/>
      <c r="J88" s="211">
        <f>ROUND(I88*H88,2)</f>
        <v>0</v>
      </c>
      <c r="K88" s="207" t="s">
        <v>148</v>
      </c>
      <c r="L88" s="62"/>
      <c r="M88" s="212" t="s">
        <v>21</v>
      </c>
      <c r="N88" s="213" t="s">
        <v>44</v>
      </c>
      <c r="O88" s="43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AR88" s="25" t="s">
        <v>821</v>
      </c>
      <c r="AT88" s="25" t="s">
        <v>144</v>
      </c>
      <c r="AU88" s="25" t="s">
        <v>79</v>
      </c>
      <c r="AY88" s="25" t="s">
        <v>142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25" t="s">
        <v>85</v>
      </c>
      <c r="BK88" s="216">
        <f>ROUND(I88*H88,2)</f>
        <v>0</v>
      </c>
      <c r="BL88" s="25" t="s">
        <v>821</v>
      </c>
      <c r="BM88" s="25" t="s">
        <v>826</v>
      </c>
    </row>
    <row r="89" spans="2:65" s="12" customFormat="1" ht="13.5">
      <c r="B89" s="217"/>
      <c r="C89" s="218"/>
      <c r="D89" s="219" t="s">
        <v>151</v>
      </c>
      <c r="E89" s="220" t="s">
        <v>21</v>
      </c>
      <c r="F89" s="221" t="s">
        <v>827</v>
      </c>
      <c r="G89" s="218"/>
      <c r="H89" s="222" t="s">
        <v>21</v>
      </c>
      <c r="I89" s="223"/>
      <c r="J89" s="218"/>
      <c r="K89" s="218"/>
      <c r="L89" s="224"/>
      <c r="M89" s="225"/>
      <c r="N89" s="226"/>
      <c r="O89" s="226"/>
      <c r="P89" s="226"/>
      <c r="Q89" s="226"/>
      <c r="R89" s="226"/>
      <c r="S89" s="226"/>
      <c r="T89" s="227"/>
      <c r="AT89" s="228" t="s">
        <v>151</v>
      </c>
      <c r="AU89" s="228" t="s">
        <v>79</v>
      </c>
      <c r="AV89" s="12" t="s">
        <v>79</v>
      </c>
      <c r="AW89" s="12" t="s">
        <v>35</v>
      </c>
      <c r="AX89" s="12" t="s">
        <v>72</v>
      </c>
      <c r="AY89" s="228" t="s">
        <v>142</v>
      </c>
    </row>
    <row r="90" spans="2:65" s="13" customFormat="1" ht="13.5">
      <c r="B90" s="229"/>
      <c r="C90" s="230"/>
      <c r="D90" s="231" t="s">
        <v>151</v>
      </c>
      <c r="E90" s="232" t="s">
        <v>21</v>
      </c>
      <c r="F90" s="233" t="s">
        <v>85</v>
      </c>
      <c r="G90" s="230"/>
      <c r="H90" s="234">
        <v>2</v>
      </c>
      <c r="I90" s="235"/>
      <c r="J90" s="230"/>
      <c r="K90" s="230"/>
      <c r="L90" s="236"/>
      <c r="M90" s="237"/>
      <c r="N90" s="238"/>
      <c r="O90" s="238"/>
      <c r="P90" s="238"/>
      <c r="Q90" s="238"/>
      <c r="R90" s="238"/>
      <c r="S90" s="238"/>
      <c r="T90" s="239"/>
      <c r="AT90" s="240" t="s">
        <v>151</v>
      </c>
      <c r="AU90" s="240" t="s">
        <v>79</v>
      </c>
      <c r="AV90" s="13" t="s">
        <v>85</v>
      </c>
      <c r="AW90" s="13" t="s">
        <v>35</v>
      </c>
      <c r="AX90" s="13" t="s">
        <v>79</v>
      </c>
      <c r="AY90" s="240" t="s">
        <v>142</v>
      </c>
    </row>
    <row r="91" spans="2:65" s="1" customFormat="1" ht="31.5" customHeight="1">
      <c r="B91" s="42"/>
      <c r="C91" s="205" t="s">
        <v>237</v>
      </c>
      <c r="D91" s="205" t="s">
        <v>144</v>
      </c>
      <c r="E91" s="206" t="s">
        <v>828</v>
      </c>
      <c r="F91" s="207" t="s">
        <v>829</v>
      </c>
      <c r="G91" s="208" t="s">
        <v>820</v>
      </c>
      <c r="H91" s="209">
        <v>1</v>
      </c>
      <c r="I91" s="210"/>
      <c r="J91" s="211">
        <f>ROUND(I91*H91,2)</f>
        <v>0</v>
      </c>
      <c r="K91" s="207" t="s">
        <v>148</v>
      </c>
      <c r="L91" s="62"/>
      <c r="M91" s="212" t="s">
        <v>21</v>
      </c>
      <c r="N91" s="213" t="s">
        <v>44</v>
      </c>
      <c r="O91" s="43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AR91" s="25" t="s">
        <v>821</v>
      </c>
      <c r="AT91" s="25" t="s">
        <v>144</v>
      </c>
      <c r="AU91" s="25" t="s">
        <v>79</v>
      </c>
      <c r="AY91" s="25" t="s">
        <v>142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25" t="s">
        <v>85</v>
      </c>
      <c r="BK91" s="216">
        <f>ROUND(I91*H91,2)</f>
        <v>0</v>
      </c>
      <c r="BL91" s="25" t="s">
        <v>821</v>
      </c>
      <c r="BM91" s="25" t="s">
        <v>830</v>
      </c>
    </row>
    <row r="92" spans="2:65" s="1" customFormat="1" ht="22.5" customHeight="1">
      <c r="B92" s="42"/>
      <c r="C92" s="205" t="s">
        <v>10</v>
      </c>
      <c r="D92" s="205" t="s">
        <v>144</v>
      </c>
      <c r="E92" s="206" t="s">
        <v>831</v>
      </c>
      <c r="F92" s="207" t="s">
        <v>832</v>
      </c>
      <c r="G92" s="208" t="s">
        <v>820</v>
      </c>
      <c r="H92" s="209">
        <v>1</v>
      </c>
      <c r="I92" s="210"/>
      <c r="J92" s="211">
        <f>ROUND(I92*H92,2)</f>
        <v>0</v>
      </c>
      <c r="K92" s="207" t="s">
        <v>148</v>
      </c>
      <c r="L92" s="62"/>
      <c r="M92" s="212" t="s">
        <v>21</v>
      </c>
      <c r="N92" s="286" t="s">
        <v>44</v>
      </c>
      <c r="O92" s="287"/>
      <c r="P92" s="288">
        <f>O92*H92</f>
        <v>0</v>
      </c>
      <c r="Q92" s="288">
        <v>0</v>
      </c>
      <c r="R92" s="288">
        <f>Q92*H92</f>
        <v>0</v>
      </c>
      <c r="S92" s="288">
        <v>0</v>
      </c>
      <c r="T92" s="289">
        <f>S92*H92</f>
        <v>0</v>
      </c>
      <c r="AR92" s="25" t="s">
        <v>821</v>
      </c>
      <c r="AT92" s="25" t="s">
        <v>144</v>
      </c>
      <c r="AU92" s="25" t="s">
        <v>79</v>
      </c>
      <c r="AY92" s="25" t="s">
        <v>142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25" t="s">
        <v>85</v>
      </c>
      <c r="BK92" s="216">
        <f>ROUND(I92*H92,2)</f>
        <v>0</v>
      </c>
      <c r="BL92" s="25" t="s">
        <v>821</v>
      </c>
      <c r="BM92" s="25" t="s">
        <v>833</v>
      </c>
    </row>
    <row r="93" spans="2:65" s="1" customFormat="1" ht="6.95" customHeight="1">
      <c r="B93" s="57"/>
      <c r="C93" s="58"/>
      <c r="D93" s="58"/>
      <c r="E93" s="58"/>
      <c r="F93" s="58"/>
      <c r="G93" s="58"/>
      <c r="H93" s="58"/>
      <c r="I93" s="149"/>
      <c r="J93" s="58"/>
      <c r="K93" s="58"/>
      <c r="L93" s="62"/>
    </row>
  </sheetData>
  <sheetProtection algorithmName="SHA-512" hashValue="GKZl23uL1UA41DRxBagwWdqZsEjb4wgH+GRdrC8xZtx7y15gyNj8tPz9+tvbTJFMZpViBZUsIyjLFziTfs8i3A==" saltValue="uhyMc22SagduE5PQSaHg1g==" spinCount="100000" sheet="1" objects="1" scenarios="1" formatCells="0" formatColumns="0" formatRows="0" sort="0" autoFilter="0"/>
  <autoFilter ref="C82:K92"/>
  <mergeCells count="12">
    <mergeCell ref="G1:H1"/>
    <mergeCell ref="L2:V2"/>
    <mergeCell ref="E49:H49"/>
    <mergeCell ref="E51:H51"/>
    <mergeCell ref="E71:H71"/>
    <mergeCell ref="E73:H73"/>
    <mergeCell ref="E75:H75"/>
    <mergeCell ref="E7:H7"/>
    <mergeCell ref="E9:H9"/>
    <mergeCell ref="E11:H11"/>
    <mergeCell ref="E26:H26"/>
    <mergeCell ref="E47:H47"/>
  </mergeCells>
  <hyperlinks>
    <hyperlink ref="F1:G1" location="C2" display="1) Krycí list soupisu"/>
    <hyperlink ref="G1:H1" location="C58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21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2"/>
      <c r="B1" s="122"/>
      <c r="C1" s="122"/>
      <c r="D1" s="123" t="s">
        <v>1</v>
      </c>
      <c r="E1" s="122"/>
      <c r="F1" s="124" t="s">
        <v>93</v>
      </c>
      <c r="G1" s="417" t="s">
        <v>94</v>
      </c>
      <c r="H1" s="417"/>
      <c r="I1" s="125"/>
      <c r="J1" s="124" t="s">
        <v>95</v>
      </c>
      <c r="K1" s="123" t="s">
        <v>96</v>
      </c>
      <c r="L1" s="124" t="s">
        <v>97</v>
      </c>
      <c r="M1" s="124"/>
      <c r="N1" s="124"/>
      <c r="O1" s="124"/>
      <c r="P1" s="124"/>
      <c r="Q1" s="124"/>
      <c r="R1" s="124"/>
      <c r="S1" s="124"/>
      <c r="T1" s="124"/>
      <c r="U1" s="21"/>
      <c r="V1" s="21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</row>
    <row r="2" spans="1:70" ht="36.950000000000003" customHeight="1"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AT2" s="25" t="s">
        <v>92</v>
      </c>
    </row>
    <row r="3" spans="1:70" ht="6.95" customHeight="1">
      <c r="B3" s="26"/>
      <c r="C3" s="27"/>
      <c r="D3" s="27"/>
      <c r="E3" s="27"/>
      <c r="F3" s="27"/>
      <c r="G3" s="27"/>
      <c r="H3" s="27"/>
      <c r="I3" s="126"/>
      <c r="J3" s="27"/>
      <c r="K3" s="28"/>
      <c r="AT3" s="25" t="s">
        <v>79</v>
      </c>
    </row>
    <row r="4" spans="1:70" ht="36.950000000000003" customHeight="1">
      <c r="B4" s="29"/>
      <c r="C4" s="30"/>
      <c r="D4" s="31" t="s">
        <v>98</v>
      </c>
      <c r="E4" s="30"/>
      <c r="F4" s="30"/>
      <c r="G4" s="30"/>
      <c r="H4" s="30"/>
      <c r="I4" s="127"/>
      <c r="J4" s="30"/>
      <c r="K4" s="32"/>
      <c r="M4" s="33" t="s">
        <v>12</v>
      </c>
      <c r="AT4" s="25" t="s">
        <v>6</v>
      </c>
    </row>
    <row r="5" spans="1:70" ht="6.95" customHeight="1">
      <c r="B5" s="29"/>
      <c r="C5" s="30"/>
      <c r="D5" s="30"/>
      <c r="E5" s="30"/>
      <c r="F5" s="30"/>
      <c r="G5" s="30"/>
      <c r="H5" s="30"/>
      <c r="I5" s="127"/>
      <c r="J5" s="30"/>
      <c r="K5" s="32"/>
    </row>
    <row r="6" spans="1:70">
      <c r="B6" s="29"/>
      <c r="C6" s="30"/>
      <c r="D6" s="38" t="s">
        <v>18</v>
      </c>
      <c r="E6" s="30"/>
      <c r="F6" s="30"/>
      <c r="G6" s="30"/>
      <c r="H6" s="30"/>
      <c r="I6" s="127"/>
      <c r="J6" s="30"/>
      <c r="K6" s="32"/>
    </row>
    <row r="7" spans="1:70" ht="22.5" customHeight="1">
      <c r="B7" s="29"/>
      <c r="C7" s="30"/>
      <c r="D7" s="30"/>
      <c r="E7" s="410" t="str">
        <f>'Rekapitulace stavby'!K6</f>
        <v>SÚ bytového domu - zatepelní fasády a podlah lodžií</v>
      </c>
      <c r="F7" s="411"/>
      <c r="G7" s="411"/>
      <c r="H7" s="411"/>
      <c r="I7" s="127"/>
      <c r="J7" s="30"/>
      <c r="K7" s="32"/>
    </row>
    <row r="8" spans="1:70" s="1" customFormat="1">
      <c r="B8" s="42"/>
      <c r="C8" s="43"/>
      <c r="D8" s="38" t="s">
        <v>99</v>
      </c>
      <c r="E8" s="43"/>
      <c r="F8" s="43"/>
      <c r="G8" s="43"/>
      <c r="H8" s="43"/>
      <c r="I8" s="128"/>
      <c r="J8" s="43"/>
      <c r="K8" s="46"/>
    </row>
    <row r="9" spans="1:70" s="1" customFormat="1" ht="36.950000000000003" customHeight="1">
      <c r="B9" s="42"/>
      <c r="C9" s="43"/>
      <c r="D9" s="43"/>
      <c r="E9" s="413" t="s">
        <v>834</v>
      </c>
      <c r="F9" s="412"/>
      <c r="G9" s="412"/>
      <c r="H9" s="412"/>
      <c r="I9" s="128"/>
      <c r="J9" s="43"/>
      <c r="K9" s="46"/>
    </row>
    <row r="10" spans="1:70" s="1" customFormat="1" ht="13.5">
      <c r="B10" s="42"/>
      <c r="C10" s="43"/>
      <c r="D10" s="43"/>
      <c r="E10" s="43"/>
      <c r="F10" s="43"/>
      <c r="G10" s="43"/>
      <c r="H10" s="43"/>
      <c r="I10" s="128"/>
      <c r="J10" s="43"/>
      <c r="K10" s="46"/>
    </row>
    <row r="11" spans="1:70" s="1" customFormat="1" ht="14.45" customHeight="1">
      <c r="B11" s="42"/>
      <c r="C11" s="43"/>
      <c r="D11" s="38" t="s">
        <v>20</v>
      </c>
      <c r="E11" s="43"/>
      <c r="F11" s="36" t="s">
        <v>21</v>
      </c>
      <c r="G11" s="43"/>
      <c r="H11" s="43"/>
      <c r="I11" s="129" t="s">
        <v>22</v>
      </c>
      <c r="J11" s="36" t="s">
        <v>21</v>
      </c>
      <c r="K11" s="46"/>
    </row>
    <row r="12" spans="1:70" s="1" customFormat="1" ht="14.45" customHeight="1">
      <c r="B12" s="42"/>
      <c r="C12" s="43"/>
      <c r="D12" s="38" t="s">
        <v>23</v>
      </c>
      <c r="E12" s="43"/>
      <c r="F12" s="36" t="s">
        <v>24</v>
      </c>
      <c r="G12" s="43"/>
      <c r="H12" s="43"/>
      <c r="I12" s="129" t="s">
        <v>25</v>
      </c>
      <c r="J12" s="130" t="str">
        <f>'Rekapitulace stavby'!AN8</f>
        <v>5. 5. 2017</v>
      </c>
      <c r="K12" s="46"/>
    </row>
    <row r="13" spans="1:70" s="1" customFormat="1" ht="10.9" customHeight="1">
      <c r="B13" s="42"/>
      <c r="C13" s="43"/>
      <c r="D13" s="43"/>
      <c r="E13" s="43"/>
      <c r="F13" s="43"/>
      <c r="G13" s="43"/>
      <c r="H13" s="43"/>
      <c r="I13" s="128"/>
      <c r="J13" s="43"/>
      <c r="K13" s="46"/>
    </row>
    <row r="14" spans="1:70" s="1" customFormat="1" ht="14.45" customHeight="1">
      <c r="B14" s="42"/>
      <c r="C14" s="43"/>
      <c r="D14" s="38" t="s">
        <v>27</v>
      </c>
      <c r="E14" s="43"/>
      <c r="F14" s="43"/>
      <c r="G14" s="43"/>
      <c r="H14" s="43"/>
      <c r="I14" s="129" t="s">
        <v>28</v>
      </c>
      <c r="J14" s="36" t="s">
        <v>21</v>
      </c>
      <c r="K14" s="46"/>
    </row>
    <row r="15" spans="1:70" s="1" customFormat="1" ht="18" customHeight="1">
      <c r="B15" s="42"/>
      <c r="C15" s="43"/>
      <c r="D15" s="43"/>
      <c r="E15" s="36" t="s">
        <v>29</v>
      </c>
      <c r="F15" s="43"/>
      <c r="G15" s="43"/>
      <c r="H15" s="43"/>
      <c r="I15" s="129" t="s">
        <v>30</v>
      </c>
      <c r="J15" s="36" t="s">
        <v>21</v>
      </c>
      <c r="K15" s="46"/>
    </row>
    <row r="16" spans="1:70" s="1" customFormat="1" ht="6.95" customHeight="1">
      <c r="B16" s="42"/>
      <c r="C16" s="43"/>
      <c r="D16" s="43"/>
      <c r="E16" s="43"/>
      <c r="F16" s="43"/>
      <c r="G16" s="43"/>
      <c r="H16" s="43"/>
      <c r="I16" s="128"/>
      <c r="J16" s="43"/>
      <c r="K16" s="46"/>
    </row>
    <row r="17" spans="2:11" s="1" customFormat="1" ht="14.45" customHeight="1">
      <c r="B17" s="42"/>
      <c r="C17" s="43"/>
      <c r="D17" s="38" t="s">
        <v>31</v>
      </c>
      <c r="E17" s="43"/>
      <c r="F17" s="43"/>
      <c r="G17" s="43"/>
      <c r="H17" s="43"/>
      <c r="I17" s="129" t="s">
        <v>28</v>
      </c>
      <c r="J17" s="36" t="str">
        <f>IF('Rekapitulace stavby'!AN13="Vyplň údaj","",IF('Rekapitulace stavby'!AN13="","",'Rekapitulace stavby'!AN13))</f>
        <v/>
      </c>
      <c r="K17" s="46"/>
    </row>
    <row r="18" spans="2:11" s="1" customFormat="1" ht="18" customHeight="1">
      <c r="B18" s="42"/>
      <c r="C18" s="43"/>
      <c r="D18" s="43"/>
      <c r="E18" s="36" t="str">
        <f>IF('Rekapitulace stavby'!E14="Vyplň údaj","",IF('Rekapitulace stavby'!E14="","",'Rekapitulace stavby'!E14))</f>
        <v/>
      </c>
      <c r="F18" s="43"/>
      <c r="G18" s="43"/>
      <c r="H18" s="43"/>
      <c r="I18" s="129" t="s">
        <v>30</v>
      </c>
      <c r="J18" s="36" t="str">
        <f>IF('Rekapitulace stavby'!AN14="Vyplň údaj","",IF('Rekapitulace stavby'!AN14="","",'Rekapitulace stavby'!AN14))</f>
        <v/>
      </c>
      <c r="K18" s="46"/>
    </row>
    <row r="19" spans="2:11" s="1" customFormat="1" ht="6.95" customHeight="1">
      <c r="B19" s="42"/>
      <c r="C19" s="43"/>
      <c r="D19" s="43"/>
      <c r="E19" s="43"/>
      <c r="F19" s="43"/>
      <c r="G19" s="43"/>
      <c r="H19" s="43"/>
      <c r="I19" s="128"/>
      <c r="J19" s="43"/>
      <c r="K19" s="46"/>
    </row>
    <row r="20" spans="2:11" s="1" customFormat="1" ht="14.45" customHeight="1">
      <c r="B20" s="42"/>
      <c r="C20" s="43"/>
      <c r="D20" s="38" t="s">
        <v>33</v>
      </c>
      <c r="E20" s="43"/>
      <c r="F20" s="43"/>
      <c r="G20" s="43"/>
      <c r="H20" s="43"/>
      <c r="I20" s="129" t="s">
        <v>28</v>
      </c>
      <c r="J20" s="36" t="s">
        <v>21</v>
      </c>
      <c r="K20" s="46"/>
    </row>
    <row r="21" spans="2:11" s="1" customFormat="1" ht="18" customHeight="1">
      <c r="B21" s="42"/>
      <c r="C21" s="43"/>
      <c r="D21" s="43"/>
      <c r="E21" s="36" t="s">
        <v>34</v>
      </c>
      <c r="F21" s="43"/>
      <c r="G21" s="43"/>
      <c r="H21" s="43"/>
      <c r="I21" s="129" t="s">
        <v>30</v>
      </c>
      <c r="J21" s="36" t="s">
        <v>21</v>
      </c>
      <c r="K21" s="46"/>
    </row>
    <row r="22" spans="2:11" s="1" customFormat="1" ht="6.95" customHeight="1">
      <c r="B22" s="42"/>
      <c r="C22" s="43"/>
      <c r="D22" s="43"/>
      <c r="E22" s="43"/>
      <c r="F22" s="43"/>
      <c r="G22" s="43"/>
      <c r="H22" s="43"/>
      <c r="I22" s="128"/>
      <c r="J22" s="43"/>
      <c r="K22" s="46"/>
    </row>
    <row r="23" spans="2:11" s="1" customFormat="1" ht="14.45" customHeight="1">
      <c r="B23" s="42"/>
      <c r="C23" s="43"/>
      <c r="D23" s="38" t="s">
        <v>36</v>
      </c>
      <c r="E23" s="43"/>
      <c r="F23" s="43"/>
      <c r="G23" s="43"/>
      <c r="H23" s="43"/>
      <c r="I23" s="128"/>
      <c r="J23" s="43"/>
      <c r="K23" s="46"/>
    </row>
    <row r="24" spans="2:11" s="7" customFormat="1" ht="22.5" customHeight="1">
      <c r="B24" s="131"/>
      <c r="C24" s="132"/>
      <c r="D24" s="132"/>
      <c r="E24" s="375" t="s">
        <v>21</v>
      </c>
      <c r="F24" s="375"/>
      <c r="G24" s="375"/>
      <c r="H24" s="375"/>
      <c r="I24" s="133"/>
      <c r="J24" s="132"/>
      <c r="K24" s="134"/>
    </row>
    <row r="25" spans="2:11" s="1" customFormat="1" ht="6.95" customHeight="1">
      <c r="B25" s="42"/>
      <c r="C25" s="43"/>
      <c r="D25" s="43"/>
      <c r="E25" s="43"/>
      <c r="F25" s="43"/>
      <c r="G25" s="43"/>
      <c r="H25" s="43"/>
      <c r="I25" s="128"/>
      <c r="J25" s="43"/>
      <c r="K25" s="46"/>
    </row>
    <row r="26" spans="2:11" s="1" customFormat="1" ht="6.95" customHeight="1">
      <c r="B26" s="42"/>
      <c r="C26" s="43"/>
      <c r="D26" s="86"/>
      <c r="E26" s="86"/>
      <c r="F26" s="86"/>
      <c r="G26" s="86"/>
      <c r="H26" s="86"/>
      <c r="I26" s="135"/>
      <c r="J26" s="86"/>
      <c r="K26" s="136"/>
    </row>
    <row r="27" spans="2:11" s="1" customFormat="1" ht="25.35" customHeight="1">
      <c r="B27" s="42"/>
      <c r="C27" s="43"/>
      <c r="D27" s="137" t="s">
        <v>38</v>
      </c>
      <c r="E27" s="43"/>
      <c r="F27" s="43"/>
      <c r="G27" s="43"/>
      <c r="H27" s="43"/>
      <c r="I27" s="128"/>
      <c r="J27" s="138">
        <f>ROUND(J78,2)</f>
        <v>0</v>
      </c>
      <c r="K27" s="46"/>
    </row>
    <row r="28" spans="2:11" s="1" customFormat="1" ht="6.95" customHeight="1">
      <c r="B28" s="42"/>
      <c r="C28" s="43"/>
      <c r="D28" s="86"/>
      <c r="E28" s="86"/>
      <c r="F28" s="86"/>
      <c r="G28" s="86"/>
      <c r="H28" s="86"/>
      <c r="I28" s="135"/>
      <c r="J28" s="86"/>
      <c r="K28" s="136"/>
    </row>
    <row r="29" spans="2:11" s="1" customFormat="1" ht="14.45" customHeight="1">
      <c r="B29" s="42"/>
      <c r="C29" s="43"/>
      <c r="D29" s="43"/>
      <c r="E29" s="43"/>
      <c r="F29" s="47" t="s">
        <v>40</v>
      </c>
      <c r="G29" s="43"/>
      <c r="H29" s="43"/>
      <c r="I29" s="139" t="s">
        <v>39</v>
      </c>
      <c r="J29" s="47" t="s">
        <v>41</v>
      </c>
      <c r="K29" s="46"/>
    </row>
    <row r="30" spans="2:11" s="1" customFormat="1" ht="14.45" customHeight="1">
      <c r="B30" s="42"/>
      <c r="C30" s="43"/>
      <c r="D30" s="50" t="s">
        <v>42</v>
      </c>
      <c r="E30" s="50" t="s">
        <v>43</v>
      </c>
      <c r="F30" s="140">
        <f>ROUND(SUM(BE78:BE96), 2)</f>
        <v>0</v>
      </c>
      <c r="G30" s="43"/>
      <c r="H30" s="43"/>
      <c r="I30" s="141">
        <v>0.21</v>
      </c>
      <c r="J30" s="140">
        <f>ROUND(ROUND((SUM(BE78:BE96)), 2)*I30, 2)</f>
        <v>0</v>
      </c>
      <c r="K30" s="46"/>
    </row>
    <row r="31" spans="2:11" s="1" customFormat="1" ht="14.45" customHeight="1">
      <c r="B31" s="42"/>
      <c r="C31" s="43"/>
      <c r="D31" s="43"/>
      <c r="E31" s="50" t="s">
        <v>44</v>
      </c>
      <c r="F31" s="140">
        <f>ROUND(SUM(BF78:BF96), 2)</f>
        <v>0</v>
      </c>
      <c r="G31" s="43"/>
      <c r="H31" s="43"/>
      <c r="I31" s="141">
        <v>0.15</v>
      </c>
      <c r="J31" s="140">
        <f>ROUND(ROUND((SUM(BF78:BF96)), 2)*I31, 2)</f>
        <v>0</v>
      </c>
      <c r="K31" s="46"/>
    </row>
    <row r="32" spans="2:11" s="1" customFormat="1" ht="14.45" hidden="1" customHeight="1">
      <c r="B32" s="42"/>
      <c r="C32" s="43"/>
      <c r="D32" s="43"/>
      <c r="E32" s="50" t="s">
        <v>45</v>
      </c>
      <c r="F32" s="140">
        <f>ROUND(SUM(BG78:BG96), 2)</f>
        <v>0</v>
      </c>
      <c r="G32" s="43"/>
      <c r="H32" s="43"/>
      <c r="I32" s="141">
        <v>0.21</v>
      </c>
      <c r="J32" s="140">
        <v>0</v>
      </c>
      <c r="K32" s="46"/>
    </row>
    <row r="33" spans="2:11" s="1" customFormat="1" ht="14.45" hidden="1" customHeight="1">
      <c r="B33" s="42"/>
      <c r="C33" s="43"/>
      <c r="D33" s="43"/>
      <c r="E33" s="50" t="s">
        <v>46</v>
      </c>
      <c r="F33" s="140">
        <f>ROUND(SUM(BH78:BH96), 2)</f>
        <v>0</v>
      </c>
      <c r="G33" s="43"/>
      <c r="H33" s="43"/>
      <c r="I33" s="141">
        <v>0.15</v>
      </c>
      <c r="J33" s="140">
        <v>0</v>
      </c>
      <c r="K33" s="46"/>
    </row>
    <row r="34" spans="2:11" s="1" customFormat="1" ht="14.45" hidden="1" customHeight="1">
      <c r="B34" s="42"/>
      <c r="C34" s="43"/>
      <c r="D34" s="43"/>
      <c r="E34" s="50" t="s">
        <v>47</v>
      </c>
      <c r="F34" s="140">
        <f>ROUND(SUM(BI78:BI96), 2)</f>
        <v>0</v>
      </c>
      <c r="G34" s="43"/>
      <c r="H34" s="43"/>
      <c r="I34" s="141">
        <v>0</v>
      </c>
      <c r="J34" s="140">
        <v>0</v>
      </c>
      <c r="K34" s="46"/>
    </row>
    <row r="35" spans="2:11" s="1" customFormat="1" ht="6.95" customHeight="1">
      <c r="B35" s="42"/>
      <c r="C35" s="43"/>
      <c r="D35" s="43"/>
      <c r="E35" s="43"/>
      <c r="F35" s="43"/>
      <c r="G35" s="43"/>
      <c r="H35" s="43"/>
      <c r="I35" s="128"/>
      <c r="J35" s="43"/>
      <c r="K35" s="46"/>
    </row>
    <row r="36" spans="2:11" s="1" customFormat="1" ht="25.35" customHeight="1">
      <c r="B36" s="42"/>
      <c r="C36" s="142"/>
      <c r="D36" s="143" t="s">
        <v>48</v>
      </c>
      <c r="E36" s="80"/>
      <c r="F36" s="80"/>
      <c r="G36" s="144" t="s">
        <v>49</v>
      </c>
      <c r="H36" s="145" t="s">
        <v>50</v>
      </c>
      <c r="I36" s="146"/>
      <c r="J36" s="147">
        <f>SUM(J27:J34)</f>
        <v>0</v>
      </c>
      <c r="K36" s="148"/>
    </row>
    <row r="37" spans="2:11" s="1" customFormat="1" ht="14.45" customHeight="1">
      <c r="B37" s="57"/>
      <c r="C37" s="58"/>
      <c r="D37" s="58"/>
      <c r="E37" s="58"/>
      <c r="F37" s="58"/>
      <c r="G37" s="58"/>
      <c r="H37" s="58"/>
      <c r="I37" s="149"/>
      <c r="J37" s="58"/>
      <c r="K37" s="59"/>
    </row>
    <row r="41" spans="2:11" s="1" customFormat="1" ht="6.95" customHeight="1">
      <c r="B41" s="150"/>
      <c r="C41" s="151"/>
      <c r="D41" s="151"/>
      <c r="E41" s="151"/>
      <c r="F41" s="151"/>
      <c r="G41" s="151"/>
      <c r="H41" s="151"/>
      <c r="I41" s="152"/>
      <c r="J41" s="151"/>
      <c r="K41" s="153"/>
    </row>
    <row r="42" spans="2:11" s="1" customFormat="1" ht="36.950000000000003" customHeight="1">
      <c r="B42" s="42"/>
      <c r="C42" s="31" t="s">
        <v>103</v>
      </c>
      <c r="D42" s="43"/>
      <c r="E42" s="43"/>
      <c r="F42" s="43"/>
      <c r="G42" s="43"/>
      <c r="H42" s="43"/>
      <c r="I42" s="128"/>
      <c r="J42" s="43"/>
      <c r="K42" s="46"/>
    </row>
    <row r="43" spans="2:11" s="1" customFormat="1" ht="6.95" customHeight="1">
      <c r="B43" s="42"/>
      <c r="C43" s="43"/>
      <c r="D43" s="43"/>
      <c r="E43" s="43"/>
      <c r="F43" s="43"/>
      <c r="G43" s="43"/>
      <c r="H43" s="43"/>
      <c r="I43" s="128"/>
      <c r="J43" s="43"/>
      <c r="K43" s="46"/>
    </row>
    <row r="44" spans="2:11" s="1" customFormat="1" ht="14.45" customHeight="1">
      <c r="B44" s="42"/>
      <c r="C44" s="38" t="s">
        <v>18</v>
      </c>
      <c r="D44" s="43"/>
      <c r="E44" s="43"/>
      <c r="F44" s="43"/>
      <c r="G44" s="43"/>
      <c r="H44" s="43"/>
      <c r="I44" s="128"/>
      <c r="J44" s="43"/>
      <c r="K44" s="46"/>
    </row>
    <row r="45" spans="2:11" s="1" customFormat="1" ht="22.5" customHeight="1">
      <c r="B45" s="42"/>
      <c r="C45" s="43"/>
      <c r="D45" s="43"/>
      <c r="E45" s="410" t="str">
        <f>E7</f>
        <v>SÚ bytového domu - zatepelní fasády a podlah lodžií</v>
      </c>
      <c r="F45" s="411"/>
      <c r="G45" s="411"/>
      <c r="H45" s="411"/>
      <c r="I45" s="128"/>
      <c r="J45" s="43"/>
      <c r="K45" s="46"/>
    </row>
    <row r="46" spans="2:11" s="1" customFormat="1" ht="14.45" customHeight="1">
      <c r="B46" s="42"/>
      <c r="C46" s="38" t="s">
        <v>99</v>
      </c>
      <c r="D46" s="43"/>
      <c r="E46" s="43"/>
      <c r="F46" s="43"/>
      <c r="G46" s="43"/>
      <c r="H46" s="43"/>
      <c r="I46" s="128"/>
      <c r="J46" s="43"/>
      <c r="K46" s="46"/>
    </row>
    <row r="47" spans="2:11" s="1" customFormat="1" ht="23.25" customHeight="1">
      <c r="B47" s="42"/>
      <c r="C47" s="43"/>
      <c r="D47" s="43"/>
      <c r="E47" s="413" t="str">
        <f>E9</f>
        <v>02 - Nezpůsobilé výdaje</v>
      </c>
      <c r="F47" s="412"/>
      <c r="G47" s="412"/>
      <c r="H47" s="412"/>
      <c r="I47" s="128"/>
      <c r="J47" s="43"/>
      <c r="K47" s="46"/>
    </row>
    <row r="48" spans="2:11" s="1" customFormat="1" ht="6.95" customHeight="1">
      <c r="B48" s="42"/>
      <c r="C48" s="43"/>
      <c r="D48" s="43"/>
      <c r="E48" s="43"/>
      <c r="F48" s="43"/>
      <c r="G48" s="43"/>
      <c r="H48" s="43"/>
      <c r="I48" s="128"/>
      <c r="J48" s="43"/>
      <c r="K48" s="46"/>
    </row>
    <row r="49" spans="2:47" s="1" customFormat="1" ht="18" customHeight="1">
      <c r="B49" s="42"/>
      <c r="C49" s="38" t="s">
        <v>23</v>
      </c>
      <c r="D49" s="43"/>
      <c r="E49" s="43"/>
      <c r="F49" s="36" t="str">
        <f>F12</f>
        <v>Olomouc - Neředín</v>
      </c>
      <c r="G49" s="43"/>
      <c r="H49" s="43"/>
      <c r="I49" s="129" t="s">
        <v>25</v>
      </c>
      <c r="J49" s="130" t="str">
        <f>IF(J12="","",J12)</f>
        <v>5. 5. 2017</v>
      </c>
      <c r="K49" s="46"/>
    </row>
    <row r="50" spans="2:47" s="1" customFormat="1" ht="6.95" customHeight="1">
      <c r="B50" s="42"/>
      <c r="C50" s="43"/>
      <c r="D50" s="43"/>
      <c r="E50" s="43"/>
      <c r="F50" s="43"/>
      <c r="G50" s="43"/>
      <c r="H50" s="43"/>
      <c r="I50" s="128"/>
      <c r="J50" s="43"/>
      <c r="K50" s="46"/>
    </row>
    <row r="51" spans="2:47" s="1" customFormat="1">
      <c r="B51" s="42"/>
      <c r="C51" s="38" t="s">
        <v>27</v>
      </c>
      <c r="D51" s="43"/>
      <c r="E51" s="43"/>
      <c r="F51" s="36" t="str">
        <f>E15</f>
        <v>Spol. vlas. pro dům, Stiborova 604/16,605/18, OL</v>
      </c>
      <c r="G51" s="43"/>
      <c r="H51" s="43"/>
      <c r="I51" s="129" t="s">
        <v>33</v>
      </c>
      <c r="J51" s="36" t="str">
        <f>E21</f>
        <v>Ing. Jiří Zatloukal, Věra Čížková</v>
      </c>
      <c r="K51" s="46"/>
    </row>
    <row r="52" spans="2:47" s="1" customFormat="1" ht="14.45" customHeight="1">
      <c r="B52" s="42"/>
      <c r="C52" s="38" t="s">
        <v>31</v>
      </c>
      <c r="D52" s="43"/>
      <c r="E52" s="43"/>
      <c r="F52" s="36" t="str">
        <f>IF(E18="","",E18)</f>
        <v/>
      </c>
      <c r="G52" s="43"/>
      <c r="H52" s="43"/>
      <c r="I52" s="128"/>
      <c r="J52" s="43"/>
      <c r="K52" s="46"/>
    </row>
    <row r="53" spans="2:47" s="1" customFormat="1" ht="10.35" customHeight="1">
      <c r="B53" s="42"/>
      <c r="C53" s="43"/>
      <c r="D53" s="43"/>
      <c r="E53" s="43"/>
      <c r="F53" s="43"/>
      <c r="G53" s="43"/>
      <c r="H53" s="43"/>
      <c r="I53" s="128"/>
      <c r="J53" s="43"/>
      <c r="K53" s="46"/>
    </row>
    <row r="54" spans="2:47" s="1" customFormat="1" ht="29.25" customHeight="1">
      <c r="B54" s="42"/>
      <c r="C54" s="154" t="s">
        <v>104</v>
      </c>
      <c r="D54" s="142"/>
      <c r="E54" s="142"/>
      <c r="F54" s="142"/>
      <c r="G54" s="142"/>
      <c r="H54" s="142"/>
      <c r="I54" s="155"/>
      <c r="J54" s="156" t="s">
        <v>105</v>
      </c>
      <c r="K54" s="157"/>
    </row>
    <row r="55" spans="2:47" s="1" customFormat="1" ht="10.35" customHeight="1">
      <c r="B55" s="42"/>
      <c r="C55" s="43"/>
      <c r="D55" s="43"/>
      <c r="E55" s="43"/>
      <c r="F55" s="43"/>
      <c r="G55" s="43"/>
      <c r="H55" s="43"/>
      <c r="I55" s="128"/>
      <c r="J55" s="43"/>
      <c r="K55" s="46"/>
    </row>
    <row r="56" spans="2:47" s="1" customFormat="1" ht="29.25" customHeight="1">
      <c r="B56" s="42"/>
      <c r="C56" s="158" t="s">
        <v>106</v>
      </c>
      <c r="D56" s="43"/>
      <c r="E56" s="43"/>
      <c r="F56" s="43"/>
      <c r="G56" s="43"/>
      <c r="H56" s="43"/>
      <c r="I56" s="128"/>
      <c r="J56" s="138">
        <f>J78</f>
        <v>0</v>
      </c>
      <c r="K56" s="46"/>
      <c r="AU56" s="25" t="s">
        <v>107</v>
      </c>
    </row>
    <row r="57" spans="2:47" s="8" customFormat="1" ht="24.95" customHeight="1">
      <c r="B57" s="159"/>
      <c r="C57" s="160"/>
      <c r="D57" s="161" t="s">
        <v>116</v>
      </c>
      <c r="E57" s="162"/>
      <c r="F57" s="162"/>
      <c r="G57" s="162"/>
      <c r="H57" s="162"/>
      <c r="I57" s="163"/>
      <c r="J57" s="164">
        <f>J79</f>
        <v>0</v>
      </c>
      <c r="K57" s="165"/>
    </row>
    <row r="58" spans="2:47" s="9" customFormat="1" ht="19.899999999999999" customHeight="1">
      <c r="B58" s="166"/>
      <c r="C58" s="167"/>
      <c r="D58" s="168" t="s">
        <v>123</v>
      </c>
      <c r="E58" s="169"/>
      <c r="F58" s="169"/>
      <c r="G58" s="169"/>
      <c r="H58" s="169"/>
      <c r="I58" s="170"/>
      <c r="J58" s="171">
        <f>J80</f>
        <v>0</v>
      </c>
      <c r="K58" s="172"/>
    </row>
    <row r="59" spans="2:47" s="1" customFormat="1" ht="21.75" customHeight="1">
      <c r="B59" s="42"/>
      <c r="C59" s="43"/>
      <c r="D59" s="43"/>
      <c r="E59" s="43"/>
      <c r="F59" s="43"/>
      <c r="G59" s="43"/>
      <c r="H59" s="43"/>
      <c r="I59" s="128"/>
      <c r="J59" s="43"/>
      <c r="K59" s="46"/>
    </row>
    <row r="60" spans="2:47" s="1" customFormat="1" ht="6.95" customHeight="1">
      <c r="B60" s="57"/>
      <c r="C60" s="58"/>
      <c r="D60" s="58"/>
      <c r="E60" s="58"/>
      <c r="F60" s="58"/>
      <c r="G60" s="58"/>
      <c r="H60" s="58"/>
      <c r="I60" s="149"/>
      <c r="J60" s="58"/>
      <c r="K60" s="59"/>
    </row>
    <row r="64" spans="2:47" s="1" customFormat="1" ht="6.95" customHeight="1">
      <c r="B64" s="60"/>
      <c r="C64" s="61"/>
      <c r="D64" s="61"/>
      <c r="E64" s="61"/>
      <c r="F64" s="61"/>
      <c r="G64" s="61"/>
      <c r="H64" s="61"/>
      <c r="I64" s="152"/>
      <c r="J64" s="61"/>
      <c r="K64" s="61"/>
      <c r="L64" s="62"/>
    </row>
    <row r="65" spans="2:63" s="1" customFormat="1" ht="36.950000000000003" customHeight="1">
      <c r="B65" s="42"/>
      <c r="C65" s="63" t="s">
        <v>126</v>
      </c>
      <c r="D65" s="64"/>
      <c r="E65" s="64"/>
      <c r="F65" s="64"/>
      <c r="G65" s="64"/>
      <c r="H65" s="64"/>
      <c r="I65" s="173"/>
      <c r="J65" s="64"/>
      <c r="K65" s="64"/>
      <c r="L65" s="62"/>
    </row>
    <row r="66" spans="2:63" s="1" customFormat="1" ht="6.95" customHeight="1">
      <c r="B66" s="42"/>
      <c r="C66" s="64"/>
      <c r="D66" s="64"/>
      <c r="E66" s="64"/>
      <c r="F66" s="64"/>
      <c r="G66" s="64"/>
      <c r="H66" s="64"/>
      <c r="I66" s="173"/>
      <c r="J66" s="64"/>
      <c r="K66" s="64"/>
      <c r="L66" s="62"/>
    </row>
    <row r="67" spans="2:63" s="1" customFormat="1" ht="14.45" customHeight="1">
      <c r="B67" s="42"/>
      <c r="C67" s="66" t="s">
        <v>18</v>
      </c>
      <c r="D67" s="64"/>
      <c r="E67" s="64"/>
      <c r="F67" s="64"/>
      <c r="G67" s="64"/>
      <c r="H67" s="64"/>
      <c r="I67" s="173"/>
      <c r="J67" s="64"/>
      <c r="K67" s="64"/>
      <c r="L67" s="62"/>
    </row>
    <row r="68" spans="2:63" s="1" customFormat="1" ht="22.5" customHeight="1">
      <c r="B68" s="42"/>
      <c r="C68" s="64"/>
      <c r="D68" s="64"/>
      <c r="E68" s="414" t="str">
        <f>E7</f>
        <v>SÚ bytového domu - zatepelní fasády a podlah lodžií</v>
      </c>
      <c r="F68" s="415"/>
      <c r="G68" s="415"/>
      <c r="H68" s="415"/>
      <c r="I68" s="173"/>
      <c r="J68" s="64"/>
      <c r="K68" s="64"/>
      <c r="L68" s="62"/>
    </row>
    <row r="69" spans="2:63" s="1" customFormat="1" ht="14.45" customHeight="1">
      <c r="B69" s="42"/>
      <c r="C69" s="66" t="s">
        <v>99</v>
      </c>
      <c r="D69" s="64"/>
      <c r="E69" s="64"/>
      <c r="F69" s="64"/>
      <c r="G69" s="64"/>
      <c r="H69" s="64"/>
      <c r="I69" s="173"/>
      <c r="J69" s="64"/>
      <c r="K69" s="64"/>
      <c r="L69" s="62"/>
    </row>
    <row r="70" spans="2:63" s="1" customFormat="1" ht="23.25" customHeight="1">
      <c r="B70" s="42"/>
      <c r="C70" s="64"/>
      <c r="D70" s="64"/>
      <c r="E70" s="386" t="str">
        <f>E9</f>
        <v>02 - Nezpůsobilé výdaje</v>
      </c>
      <c r="F70" s="416"/>
      <c r="G70" s="416"/>
      <c r="H70" s="416"/>
      <c r="I70" s="173"/>
      <c r="J70" s="64"/>
      <c r="K70" s="64"/>
      <c r="L70" s="62"/>
    </row>
    <row r="71" spans="2:63" s="1" customFormat="1" ht="6.95" customHeight="1">
      <c r="B71" s="42"/>
      <c r="C71" s="64"/>
      <c r="D71" s="64"/>
      <c r="E71" s="64"/>
      <c r="F71" s="64"/>
      <c r="G71" s="64"/>
      <c r="H71" s="64"/>
      <c r="I71" s="173"/>
      <c r="J71" s="64"/>
      <c r="K71" s="64"/>
      <c r="L71" s="62"/>
    </row>
    <row r="72" spans="2:63" s="1" customFormat="1" ht="18" customHeight="1">
      <c r="B72" s="42"/>
      <c r="C72" s="66" t="s">
        <v>23</v>
      </c>
      <c r="D72" s="64"/>
      <c r="E72" s="64"/>
      <c r="F72" s="176" t="str">
        <f>F12</f>
        <v>Olomouc - Neředín</v>
      </c>
      <c r="G72" s="64"/>
      <c r="H72" s="64"/>
      <c r="I72" s="177" t="s">
        <v>25</v>
      </c>
      <c r="J72" s="74" t="str">
        <f>IF(J12="","",J12)</f>
        <v>5. 5. 2017</v>
      </c>
      <c r="K72" s="64"/>
      <c r="L72" s="62"/>
    </row>
    <row r="73" spans="2:63" s="1" customFormat="1" ht="6.95" customHeight="1">
      <c r="B73" s="42"/>
      <c r="C73" s="64"/>
      <c r="D73" s="64"/>
      <c r="E73" s="64"/>
      <c r="F73" s="64"/>
      <c r="G73" s="64"/>
      <c r="H73" s="64"/>
      <c r="I73" s="173"/>
      <c r="J73" s="64"/>
      <c r="K73" s="64"/>
      <c r="L73" s="62"/>
    </row>
    <row r="74" spans="2:63" s="1" customFormat="1">
      <c r="B74" s="42"/>
      <c r="C74" s="66" t="s">
        <v>27</v>
      </c>
      <c r="D74" s="64"/>
      <c r="E74" s="64"/>
      <c r="F74" s="176" t="str">
        <f>E15</f>
        <v>Spol. vlas. pro dům, Stiborova 604/16,605/18, OL</v>
      </c>
      <c r="G74" s="64"/>
      <c r="H74" s="64"/>
      <c r="I74" s="177" t="s">
        <v>33</v>
      </c>
      <c r="J74" s="176" t="str">
        <f>E21</f>
        <v>Ing. Jiří Zatloukal, Věra Čížková</v>
      </c>
      <c r="K74" s="64"/>
      <c r="L74" s="62"/>
    </row>
    <row r="75" spans="2:63" s="1" customFormat="1" ht="14.45" customHeight="1">
      <c r="B75" s="42"/>
      <c r="C75" s="66" t="s">
        <v>31</v>
      </c>
      <c r="D75" s="64"/>
      <c r="E75" s="64"/>
      <c r="F75" s="176" t="str">
        <f>IF(E18="","",E18)</f>
        <v/>
      </c>
      <c r="G75" s="64"/>
      <c r="H75" s="64"/>
      <c r="I75" s="173"/>
      <c r="J75" s="64"/>
      <c r="K75" s="64"/>
      <c r="L75" s="62"/>
    </row>
    <row r="76" spans="2:63" s="1" customFormat="1" ht="10.35" customHeight="1">
      <c r="B76" s="42"/>
      <c r="C76" s="64"/>
      <c r="D76" s="64"/>
      <c r="E76" s="64"/>
      <c r="F76" s="64"/>
      <c r="G76" s="64"/>
      <c r="H76" s="64"/>
      <c r="I76" s="173"/>
      <c r="J76" s="64"/>
      <c r="K76" s="64"/>
      <c r="L76" s="62"/>
    </row>
    <row r="77" spans="2:63" s="10" customFormat="1" ht="29.25" customHeight="1">
      <c r="B77" s="178"/>
      <c r="C77" s="179" t="s">
        <v>127</v>
      </c>
      <c r="D77" s="180" t="s">
        <v>57</v>
      </c>
      <c r="E77" s="180" t="s">
        <v>53</v>
      </c>
      <c r="F77" s="180" t="s">
        <v>128</v>
      </c>
      <c r="G77" s="180" t="s">
        <v>129</v>
      </c>
      <c r="H77" s="180" t="s">
        <v>130</v>
      </c>
      <c r="I77" s="181" t="s">
        <v>131</v>
      </c>
      <c r="J77" s="180" t="s">
        <v>105</v>
      </c>
      <c r="K77" s="182" t="s">
        <v>132</v>
      </c>
      <c r="L77" s="183"/>
      <c r="M77" s="82" t="s">
        <v>133</v>
      </c>
      <c r="N77" s="83" t="s">
        <v>42</v>
      </c>
      <c r="O77" s="83" t="s">
        <v>134</v>
      </c>
      <c r="P77" s="83" t="s">
        <v>135</v>
      </c>
      <c r="Q77" s="83" t="s">
        <v>136</v>
      </c>
      <c r="R77" s="83" t="s">
        <v>137</v>
      </c>
      <c r="S77" s="83" t="s">
        <v>138</v>
      </c>
      <c r="T77" s="84" t="s">
        <v>139</v>
      </c>
    </row>
    <row r="78" spans="2:63" s="1" customFormat="1" ht="29.25" customHeight="1">
      <c r="B78" s="42"/>
      <c r="C78" s="88" t="s">
        <v>106</v>
      </c>
      <c r="D78" s="64"/>
      <c r="E78" s="64"/>
      <c r="F78" s="64"/>
      <c r="G78" s="64"/>
      <c r="H78" s="64"/>
      <c r="I78" s="173"/>
      <c r="J78" s="184">
        <f>BK78</f>
        <v>0</v>
      </c>
      <c r="K78" s="64"/>
      <c r="L78" s="62"/>
      <c r="M78" s="85"/>
      <c r="N78" s="86"/>
      <c r="O78" s="86"/>
      <c r="P78" s="185">
        <f>P79</f>
        <v>0</v>
      </c>
      <c r="Q78" s="86"/>
      <c r="R78" s="185">
        <f>R79</f>
        <v>0.15128</v>
      </c>
      <c r="S78" s="86"/>
      <c r="T78" s="186">
        <f>T79</f>
        <v>0</v>
      </c>
      <c r="AT78" s="25" t="s">
        <v>71</v>
      </c>
      <c r="AU78" s="25" t="s">
        <v>107</v>
      </c>
      <c r="BK78" s="187">
        <f>BK79</f>
        <v>0</v>
      </c>
    </row>
    <row r="79" spans="2:63" s="11" customFormat="1" ht="37.35" customHeight="1">
      <c r="B79" s="188"/>
      <c r="C79" s="189"/>
      <c r="D79" s="190" t="s">
        <v>71</v>
      </c>
      <c r="E79" s="191" t="s">
        <v>495</v>
      </c>
      <c r="F79" s="191" t="s">
        <v>496</v>
      </c>
      <c r="G79" s="189"/>
      <c r="H79" s="189"/>
      <c r="I79" s="192"/>
      <c r="J79" s="193">
        <f>BK79</f>
        <v>0</v>
      </c>
      <c r="K79" s="189"/>
      <c r="L79" s="194"/>
      <c r="M79" s="195"/>
      <c r="N79" s="196"/>
      <c r="O79" s="196"/>
      <c r="P79" s="197">
        <f>P80</f>
        <v>0</v>
      </c>
      <c r="Q79" s="196"/>
      <c r="R79" s="197">
        <f>R80</f>
        <v>0.15128</v>
      </c>
      <c r="S79" s="196"/>
      <c r="T79" s="198">
        <f>T80</f>
        <v>0</v>
      </c>
      <c r="AR79" s="199" t="s">
        <v>85</v>
      </c>
      <c r="AT79" s="200" t="s">
        <v>71</v>
      </c>
      <c r="AU79" s="200" t="s">
        <v>72</v>
      </c>
      <c r="AY79" s="199" t="s">
        <v>142</v>
      </c>
      <c r="BK79" s="201">
        <f>BK80</f>
        <v>0</v>
      </c>
    </row>
    <row r="80" spans="2:63" s="11" customFormat="1" ht="19.899999999999999" customHeight="1">
      <c r="B80" s="188"/>
      <c r="C80" s="189"/>
      <c r="D80" s="202" t="s">
        <v>71</v>
      </c>
      <c r="E80" s="203" t="s">
        <v>728</v>
      </c>
      <c r="F80" s="203" t="s">
        <v>729</v>
      </c>
      <c r="G80" s="189"/>
      <c r="H80" s="189"/>
      <c r="I80" s="192"/>
      <c r="J80" s="204">
        <f>BK80</f>
        <v>0</v>
      </c>
      <c r="K80" s="189"/>
      <c r="L80" s="194"/>
      <c r="M80" s="195"/>
      <c r="N80" s="196"/>
      <c r="O80" s="196"/>
      <c r="P80" s="197">
        <f>SUM(P81:P96)</f>
        <v>0</v>
      </c>
      <c r="Q80" s="196"/>
      <c r="R80" s="197">
        <f>SUM(R81:R96)</f>
        <v>0.15128</v>
      </c>
      <c r="S80" s="196"/>
      <c r="T80" s="198">
        <f>SUM(T81:T96)</f>
        <v>0</v>
      </c>
      <c r="AR80" s="199" t="s">
        <v>85</v>
      </c>
      <c r="AT80" s="200" t="s">
        <v>71</v>
      </c>
      <c r="AU80" s="200" t="s">
        <v>79</v>
      </c>
      <c r="AY80" s="199" t="s">
        <v>142</v>
      </c>
      <c r="BK80" s="201">
        <f>SUM(BK81:BK96)</f>
        <v>0</v>
      </c>
    </row>
    <row r="81" spans="2:65" s="1" customFormat="1" ht="22.5" customHeight="1">
      <c r="B81" s="42"/>
      <c r="C81" s="205" t="s">
        <v>79</v>
      </c>
      <c r="D81" s="205" t="s">
        <v>144</v>
      </c>
      <c r="E81" s="206" t="s">
        <v>835</v>
      </c>
      <c r="F81" s="207" t="s">
        <v>836</v>
      </c>
      <c r="G81" s="208" t="s">
        <v>622</v>
      </c>
      <c r="H81" s="209">
        <v>2</v>
      </c>
      <c r="I81" s="210"/>
      <c r="J81" s="211">
        <f>ROUND(I81*H81,2)</f>
        <v>0</v>
      </c>
      <c r="K81" s="207" t="s">
        <v>148</v>
      </c>
      <c r="L81" s="62"/>
      <c r="M81" s="212" t="s">
        <v>21</v>
      </c>
      <c r="N81" s="213" t="s">
        <v>44</v>
      </c>
      <c r="O81" s="43"/>
      <c r="P81" s="214">
        <f>O81*H81</f>
        <v>0</v>
      </c>
      <c r="Q81" s="214">
        <v>0</v>
      </c>
      <c r="R81" s="214">
        <f>Q81*H81</f>
        <v>0</v>
      </c>
      <c r="S81" s="214">
        <v>0</v>
      </c>
      <c r="T81" s="215">
        <f>S81*H81</f>
        <v>0</v>
      </c>
      <c r="AR81" s="25" t="s">
        <v>262</v>
      </c>
      <c r="AT81" s="25" t="s">
        <v>144</v>
      </c>
      <c r="AU81" s="25" t="s">
        <v>85</v>
      </c>
      <c r="AY81" s="25" t="s">
        <v>142</v>
      </c>
      <c r="BE81" s="216">
        <f>IF(N81="základní",J81,0)</f>
        <v>0</v>
      </c>
      <c r="BF81" s="216">
        <f>IF(N81="snížená",J81,0)</f>
        <v>0</v>
      </c>
      <c r="BG81" s="216">
        <f>IF(N81="zákl. přenesená",J81,0)</f>
        <v>0</v>
      </c>
      <c r="BH81" s="216">
        <f>IF(N81="sníž. přenesená",J81,0)</f>
        <v>0</v>
      </c>
      <c r="BI81" s="216">
        <f>IF(N81="nulová",J81,0)</f>
        <v>0</v>
      </c>
      <c r="BJ81" s="25" t="s">
        <v>85</v>
      </c>
      <c r="BK81" s="216">
        <f>ROUND(I81*H81,2)</f>
        <v>0</v>
      </c>
      <c r="BL81" s="25" t="s">
        <v>262</v>
      </c>
      <c r="BM81" s="25" t="s">
        <v>837</v>
      </c>
    </row>
    <row r="82" spans="2:65" s="12" customFormat="1" ht="13.5">
      <c r="B82" s="217"/>
      <c r="C82" s="218"/>
      <c r="D82" s="219" t="s">
        <v>151</v>
      </c>
      <c r="E82" s="220" t="s">
        <v>21</v>
      </c>
      <c r="F82" s="221" t="s">
        <v>838</v>
      </c>
      <c r="G82" s="218"/>
      <c r="H82" s="222" t="s">
        <v>21</v>
      </c>
      <c r="I82" s="223"/>
      <c r="J82" s="218"/>
      <c r="K82" s="218"/>
      <c r="L82" s="224"/>
      <c r="M82" s="225"/>
      <c r="N82" s="226"/>
      <c r="O82" s="226"/>
      <c r="P82" s="226"/>
      <c r="Q82" s="226"/>
      <c r="R82" s="226"/>
      <c r="S82" s="226"/>
      <c r="T82" s="227"/>
      <c r="AT82" s="228" t="s">
        <v>151</v>
      </c>
      <c r="AU82" s="228" t="s">
        <v>85</v>
      </c>
      <c r="AV82" s="12" t="s">
        <v>79</v>
      </c>
      <c r="AW82" s="12" t="s">
        <v>35</v>
      </c>
      <c r="AX82" s="12" t="s">
        <v>72</v>
      </c>
      <c r="AY82" s="228" t="s">
        <v>142</v>
      </c>
    </row>
    <row r="83" spans="2:65" s="13" customFormat="1" ht="13.5">
      <c r="B83" s="229"/>
      <c r="C83" s="230"/>
      <c r="D83" s="231" t="s">
        <v>151</v>
      </c>
      <c r="E83" s="232" t="s">
        <v>21</v>
      </c>
      <c r="F83" s="233" t="s">
        <v>85</v>
      </c>
      <c r="G83" s="230"/>
      <c r="H83" s="234">
        <v>2</v>
      </c>
      <c r="I83" s="235"/>
      <c r="J83" s="230"/>
      <c r="K83" s="230"/>
      <c r="L83" s="236"/>
      <c r="M83" s="237"/>
      <c r="N83" s="238"/>
      <c r="O83" s="238"/>
      <c r="P83" s="238"/>
      <c r="Q83" s="238"/>
      <c r="R83" s="238"/>
      <c r="S83" s="238"/>
      <c r="T83" s="239"/>
      <c r="AT83" s="240" t="s">
        <v>151</v>
      </c>
      <c r="AU83" s="240" t="s">
        <v>85</v>
      </c>
      <c r="AV83" s="13" t="s">
        <v>85</v>
      </c>
      <c r="AW83" s="13" t="s">
        <v>35</v>
      </c>
      <c r="AX83" s="13" t="s">
        <v>79</v>
      </c>
      <c r="AY83" s="240" t="s">
        <v>142</v>
      </c>
    </row>
    <row r="84" spans="2:65" s="1" customFormat="1" ht="22.5" customHeight="1">
      <c r="B84" s="42"/>
      <c r="C84" s="255" t="s">
        <v>85</v>
      </c>
      <c r="D84" s="255" t="s">
        <v>188</v>
      </c>
      <c r="E84" s="256" t="s">
        <v>839</v>
      </c>
      <c r="F84" s="257" t="s">
        <v>840</v>
      </c>
      <c r="G84" s="258" t="s">
        <v>622</v>
      </c>
      <c r="H84" s="259">
        <v>48</v>
      </c>
      <c r="I84" s="260"/>
      <c r="J84" s="261">
        <f>ROUND(I84*H84,2)</f>
        <v>0</v>
      </c>
      <c r="K84" s="257" t="s">
        <v>148</v>
      </c>
      <c r="L84" s="262"/>
      <c r="M84" s="263" t="s">
        <v>21</v>
      </c>
      <c r="N84" s="264" t="s">
        <v>44</v>
      </c>
      <c r="O84" s="43"/>
      <c r="P84" s="214">
        <f>O84*H84</f>
        <v>0</v>
      </c>
      <c r="Q84" s="214">
        <v>2.98E-3</v>
      </c>
      <c r="R84" s="214">
        <f>Q84*H84</f>
        <v>0.14304</v>
      </c>
      <c r="S84" s="214">
        <v>0</v>
      </c>
      <c r="T84" s="215">
        <f>S84*H84</f>
        <v>0</v>
      </c>
      <c r="AR84" s="25" t="s">
        <v>410</v>
      </c>
      <c r="AT84" s="25" t="s">
        <v>188</v>
      </c>
      <c r="AU84" s="25" t="s">
        <v>85</v>
      </c>
      <c r="AY84" s="25" t="s">
        <v>142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25" t="s">
        <v>85</v>
      </c>
      <c r="BK84" s="216">
        <f>ROUND(I84*H84,2)</f>
        <v>0</v>
      </c>
      <c r="BL84" s="25" t="s">
        <v>262</v>
      </c>
      <c r="BM84" s="25" t="s">
        <v>841</v>
      </c>
    </row>
    <row r="85" spans="2:65" s="13" customFormat="1" ht="13.5">
      <c r="B85" s="229"/>
      <c r="C85" s="230"/>
      <c r="D85" s="231" t="s">
        <v>151</v>
      </c>
      <c r="E85" s="232" t="s">
        <v>21</v>
      </c>
      <c r="F85" s="233" t="s">
        <v>842</v>
      </c>
      <c r="G85" s="230"/>
      <c r="H85" s="234">
        <v>48</v>
      </c>
      <c r="I85" s="235"/>
      <c r="J85" s="230"/>
      <c r="K85" s="230"/>
      <c r="L85" s="236"/>
      <c r="M85" s="237"/>
      <c r="N85" s="238"/>
      <c r="O85" s="238"/>
      <c r="P85" s="238"/>
      <c r="Q85" s="238"/>
      <c r="R85" s="238"/>
      <c r="S85" s="238"/>
      <c r="T85" s="239"/>
      <c r="AT85" s="240" t="s">
        <v>151</v>
      </c>
      <c r="AU85" s="240" t="s">
        <v>85</v>
      </c>
      <c r="AV85" s="13" t="s">
        <v>85</v>
      </c>
      <c r="AW85" s="13" t="s">
        <v>35</v>
      </c>
      <c r="AX85" s="13" t="s">
        <v>79</v>
      </c>
      <c r="AY85" s="240" t="s">
        <v>142</v>
      </c>
    </row>
    <row r="86" spans="2:65" s="1" customFormat="1" ht="31.5" customHeight="1">
      <c r="B86" s="42"/>
      <c r="C86" s="205" t="s">
        <v>159</v>
      </c>
      <c r="D86" s="205" t="s">
        <v>144</v>
      </c>
      <c r="E86" s="206" t="s">
        <v>843</v>
      </c>
      <c r="F86" s="207" t="s">
        <v>844</v>
      </c>
      <c r="G86" s="208" t="s">
        <v>622</v>
      </c>
      <c r="H86" s="209">
        <v>2</v>
      </c>
      <c r="I86" s="210"/>
      <c r="J86" s="211">
        <f>ROUND(I86*H86,2)</f>
        <v>0</v>
      </c>
      <c r="K86" s="207" t="s">
        <v>21</v>
      </c>
      <c r="L86" s="62"/>
      <c r="M86" s="212" t="s">
        <v>21</v>
      </c>
      <c r="N86" s="213" t="s">
        <v>44</v>
      </c>
      <c r="O86" s="43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AR86" s="25" t="s">
        <v>262</v>
      </c>
      <c r="AT86" s="25" t="s">
        <v>144</v>
      </c>
      <c r="AU86" s="25" t="s">
        <v>85</v>
      </c>
      <c r="AY86" s="25" t="s">
        <v>142</v>
      </c>
      <c r="BE86" s="216">
        <f>IF(N86="základní",J86,0)</f>
        <v>0</v>
      </c>
      <c r="BF86" s="216">
        <f>IF(N86="snížená",J86,0)</f>
        <v>0</v>
      </c>
      <c r="BG86" s="216">
        <f>IF(N86="zákl. přenesená",J86,0)</f>
        <v>0</v>
      </c>
      <c r="BH86" s="216">
        <f>IF(N86="sníž. přenesená",J86,0)</f>
        <v>0</v>
      </c>
      <c r="BI86" s="216">
        <f>IF(N86="nulová",J86,0)</f>
        <v>0</v>
      </c>
      <c r="BJ86" s="25" t="s">
        <v>85</v>
      </c>
      <c r="BK86" s="216">
        <f>ROUND(I86*H86,2)</f>
        <v>0</v>
      </c>
      <c r="BL86" s="25" t="s">
        <v>262</v>
      </c>
      <c r="BM86" s="25" t="s">
        <v>845</v>
      </c>
    </row>
    <row r="87" spans="2:65" s="1" customFormat="1" ht="22.5" customHeight="1">
      <c r="B87" s="42"/>
      <c r="C87" s="255" t="s">
        <v>149</v>
      </c>
      <c r="D87" s="255" t="s">
        <v>188</v>
      </c>
      <c r="E87" s="256" t="s">
        <v>846</v>
      </c>
      <c r="F87" s="257" t="s">
        <v>847</v>
      </c>
      <c r="G87" s="258" t="s">
        <v>622</v>
      </c>
      <c r="H87" s="259">
        <v>2</v>
      </c>
      <c r="I87" s="260"/>
      <c r="J87" s="261">
        <f>ROUND(I87*H87,2)</f>
        <v>0</v>
      </c>
      <c r="K87" s="257" t="s">
        <v>21</v>
      </c>
      <c r="L87" s="262"/>
      <c r="M87" s="263" t="s">
        <v>21</v>
      </c>
      <c r="N87" s="264" t="s">
        <v>44</v>
      </c>
      <c r="O87" s="43"/>
      <c r="P87" s="214">
        <f>O87*H87</f>
        <v>0</v>
      </c>
      <c r="Q87" s="214">
        <v>2.2000000000000001E-3</v>
      </c>
      <c r="R87" s="214">
        <f>Q87*H87</f>
        <v>4.4000000000000003E-3</v>
      </c>
      <c r="S87" s="214">
        <v>0</v>
      </c>
      <c r="T87" s="215">
        <f>S87*H87</f>
        <v>0</v>
      </c>
      <c r="AR87" s="25" t="s">
        <v>410</v>
      </c>
      <c r="AT87" s="25" t="s">
        <v>188</v>
      </c>
      <c r="AU87" s="25" t="s">
        <v>85</v>
      </c>
      <c r="AY87" s="25" t="s">
        <v>142</v>
      </c>
      <c r="BE87" s="216">
        <f>IF(N87="základní",J87,0)</f>
        <v>0</v>
      </c>
      <c r="BF87" s="216">
        <f>IF(N87="snížená",J87,0)</f>
        <v>0</v>
      </c>
      <c r="BG87" s="216">
        <f>IF(N87="zákl. přenesená",J87,0)</f>
        <v>0</v>
      </c>
      <c r="BH87" s="216">
        <f>IF(N87="sníž. přenesená",J87,0)</f>
        <v>0</v>
      </c>
      <c r="BI87" s="216">
        <f>IF(N87="nulová",J87,0)</f>
        <v>0</v>
      </c>
      <c r="BJ87" s="25" t="s">
        <v>85</v>
      </c>
      <c r="BK87" s="216">
        <f>ROUND(I87*H87,2)</f>
        <v>0</v>
      </c>
      <c r="BL87" s="25" t="s">
        <v>262</v>
      </c>
      <c r="BM87" s="25" t="s">
        <v>848</v>
      </c>
    </row>
    <row r="88" spans="2:65" s="1" customFormat="1" ht="22.5" customHeight="1">
      <c r="B88" s="42"/>
      <c r="C88" s="205" t="s">
        <v>168</v>
      </c>
      <c r="D88" s="205" t="s">
        <v>144</v>
      </c>
      <c r="E88" s="206" t="s">
        <v>849</v>
      </c>
      <c r="F88" s="207" t="s">
        <v>850</v>
      </c>
      <c r="G88" s="208" t="s">
        <v>622</v>
      </c>
      <c r="H88" s="209">
        <v>2</v>
      </c>
      <c r="I88" s="210"/>
      <c r="J88" s="211">
        <f>ROUND(I88*H88,2)</f>
        <v>0</v>
      </c>
      <c r="K88" s="207" t="s">
        <v>21</v>
      </c>
      <c r="L88" s="62"/>
      <c r="M88" s="212" t="s">
        <v>21</v>
      </c>
      <c r="N88" s="213" t="s">
        <v>44</v>
      </c>
      <c r="O88" s="43"/>
      <c r="P88" s="214">
        <f>O88*H88</f>
        <v>0</v>
      </c>
      <c r="Q88" s="214">
        <v>6.4000000000000005E-4</v>
      </c>
      <c r="R88" s="214">
        <f>Q88*H88</f>
        <v>1.2800000000000001E-3</v>
      </c>
      <c r="S88" s="214">
        <v>0</v>
      </c>
      <c r="T88" s="215">
        <f>S88*H88</f>
        <v>0</v>
      </c>
      <c r="AR88" s="25" t="s">
        <v>262</v>
      </c>
      <c r="AT88" s="25" t="s">
        <v>144</v>
      </c>
      <c r="AU88" s="25" t="s">
        <v>85</v>
      </c>
      <c r="AY88" s="25" t="s">
        <v>142</v>
      </c>
      <c r="BE88" s="216">
        <f>IF(N88="základní",J88,0)</f>
        <v>0</v>
      </c>
      <c r="BF88" s="216">
        <f>IF(N88="snížená",J88,0)</f>
        <v>0</v>
      </c>
      <c r="BG88" s="216">
        <f>IF(N88="zákl. přenesená",J88,0)</f>
        <v>0</v>
      </c>
      <c r="BH88" s="216">
        <f>IF(N88="sníž. přenesená",J88,0)</f>
        <v>0</v>
      </c>
      <c r="BI88" s="216">
        <f>IF(N88="nulová",J88,0)</f>
        <v>0</v>
      </c>
      <c r="BJ88" s="25" t="s">
        <v>85</v>
      </c>
      <c r="BK88" s="216">
        <f>ROUND(I88*H88,2)</f>
        <v>0</v>
      </c>
      <c r="BL88" s="25" t="s">
        <v>262</v>
      </c>
      <c r="BM88" s="25" t="s">
        <v>851</v>
      </c>
    </row>
    <row r="89" spans="2:65" s="12" customFormat="1" ht="13.5">
      <c r="B89" s="217"/>
      <c r="C89" s="218"/>
      <c r="D89" s="219" t="s">
        <v>151</v>
      </c>
      <c r="E89" s="220" t="s">
        <v>21</v>
      </c>
      <c r="F89" s="221" t="s">
        <v>852</v>
      </c>
      <c r="G89" s="218"/>
      <c r="H89" s="222" t="s">
        <v>21</v>
      </c>
      <c r="I89" s="223"/>
      <c r="J89" s="218"/>
      <c r="K89" s="218"/>
      <c r="L89" s="224"/>
      <c r="M89" s="225"/>
      <c r="N89" s="226"/>
      <c r="O89" s="226"/>
      <c r="P89" s="226"/>
      <c r="Q89" s="226"/>
      <c r="R89" s="226"/>
      <c r="S89" s="226"/>
      <c r="T89" s="227"/>
      <c r="AT89" s="228" t="s">
        <v>151</v>
      </c>
      <c r="AU89" s="228" t="s">
        <v>85</v>
      </c>
      <c r="AV89" s="12" t="s">
        <v>79</v>
      </c>
      <c r="AW89" s="12" t="s">
        <v>35</v>
      </c>
      <c r="AX89" s="12" t="s">
        <v>72</v>
      </c>
      <c r="AY89" s="228" t="s">
        <v>142</v>
      </c>
    </row>
    <row r="90" spans="2:65" s="12" customFormat="1" ht="13.5">
      <c r="B90" s="217"/>
      <c r="C90" s="218"/>
      <c r="D90" s="219" t="s">
        <v>151</v>
      </c>
      <c r="E90" s="220" t="s">
        <v>21</v>
      </c>
      <c r="F90" s="221" t="s">
        <v>853</v>
      </c>
      <c r="G90" s="218"/>
      <c r="H90" s="222" t="s">
        <v>21</v>
      </c>
      <c r="I90" s="223"/>
      <c r="J90" s="218"/>
      <c r="K90" s="218"/>
      <c r="L90" s="224"/>
      <c r="M90" s="225"/>
      <c r="N90" s="226"/>
      <c r="O90" s="226"/>
      <c r="P90" s="226"/>
      <c r="Q90" s="226"/>
      <c r="R90" s="226"/>
      <c r="S90" s="226"/>
      <c r="T90" s="227"/>
      <c r="AT90" s="228" t="s">
        <v>151</v>
      </c>
      <c r="AU90" s="228" t="s">
        <v>85</v>
      </c>
      <c r="AV90" s="12" t="s">
        <v>79</v>
      </c>
      <c r="AW90" s="12" t="s">
        <v>35</v>
      </c>
      <c r="AX90" s="12" t="s">
        <v>72</v>
      </c>
      <c r="AY90" s="228" t="s">
        <v>142</v>
      </c>
    </row>
    <row r="91" spans="2:65" s="13" customFormat="1" ht="13.5">
      <c r="B91" s="229"/>
      <c r="C91" s="230"/>
      <c r="D91" s="231" t="s">
        <v>151</v>
      </c>
      <c r="E91" s="232" t="s">
        <v>21</v>
      </c>
      <c r="F91" s="233" t="s">
        <v>85</v>
      </c>
      <c r="G91" s="230"/>
      <c r="H91" s="234">
        <v>2</v>
      </c>
      <c r="I91" s="235"/>
      <c r="J91" s="230"/>
      <c r="K91" s="230"/>
      <c r="L91" s="236"/>
      <c r="M91" s="237"/>
      <c r="N91" s="238"/>
      <c r="O91" s="238"/>
      <c r="P91" s="238"/>
      <c r="Q91" s="238"/>
      <c r="R91" s="238"/>
      <c r="S91" s="238"/>
      <c r="T91" s="239"/>
      <c r="AT91" s="240" t="s">
        <v>151</v>
      </c>
      <c r="AU91" s="240" t="s">
        <v>85</v>
      </c>
      <c r="AV91" s="13" t="s">
        <v>85</v>
      </c>
      <c r="AW91" s="13" t="s">
        <v>35</v>
      </c>
      <c r="AX91" s="13" t="s">
        <v>79</v>
      </c>
      <c r="AY91" s="240" t="s">
        <v>142</v>
      </c>
    </row>
    <row r="92" spans="2:65" s="1" customFormat="1" ht="22.5" customHeight="1">
      <c r="B92" s="42"/>
      <c r="C92" s="205" t="s">
        <v>172</v>
      </c>
      <c r="D92" s="205" t="s">
        <v>144</v>
      </c>
      <c r="E92" s="206" t="s">
        <v>854</v>
      </c>
      <c r="F92" s="207" t="s">
        <v>855</v>
      </c>
      <c r="G92" s="208" t="s">
        <v>622</v>
      </c>
      <c r="H92" s="209">
        <v>4</v>
      </c>
      <c r="I92" s="210"/>
      <c r="J92" s="211">
        <f>ROUND(I92*H92,2)</f>
        <v>0</v>
      </c>
      <c r="K92" s="207" t="s">
        <v>21</v>
      </c>
      <c r="L92" s="62"/>
      <c r="M92" s="212" t="s">
        <v>21</v>
      </c>
      <c r="N92" s="213" t="s">
        <v>44</v>
      </c>
      <c r="O92" s="43"/>
      <c r="P92" s="214">
        <f>O92*H92</f>
        <v>0</v>
      </c>
      <c r="Q92" s="214">
        <v>6.4000000000000005E-4</v>
      </c>
      <c r="R92" s="214">
        <f>Q92*H92</f>
        <v>2.5600000000000002E-3</v>
      </c>
      <c r="S92" s="214">
        <v>0</v>
      </c>
      <c r="T92" s="215">
        <f>S92*H92</f>
        <v>0</v>
      </c>
      <c r="AR92" s="25" t="s">
        <v>262</v>
      </c>
      <c r="AT92" s="25" t="s">
        <v>144</v>
      </c>
      <c r="AU92" s="25" t="s">
        <v>85</v>
      </c>
      <c r="AY92" s="25" t="s">
        <v>142</v>
      </c>
      <c r="BE92" s="216">
        <f>IF(N92="základní",J92,0)</f>
        <v>0</v>
      </c>
      <c r="BF92" s="216">
        <f>IF(N92="snížená",J92,0)</f>
        <v>0</v>
      </c>
      <c r="BG92" s="216">
        <f>IF(N92="zákl. přenesená",J92,0)</f>
        <v>0</v>
      </c>
      <c r="BH92" s="216">
        <f>IF(N92="sníž. přenesená",J92,0)</f>
        <v>0</v>
      </c>
      <c r="BI92" s="216">
        <f>IF(N92="nulová",J92,0)</f>
        <v>0</v>
      </c>
      <c r="BJ92" s="25" t="s">
        <v>85</v>
      </c>
      <c r="BK92" s="216">
        <f>ROUND(I92*H92,2)</f>
        <v>0</v>
      </c>
      <c r="BL92" s="25" t="s">
        <v>262</v>
      </c>
      <c r="BM92" s="25" t="s">
        <v>856</v>
      </c>
    </row>
    <row r="93" spans="2:65" s="12" customFormat="1" ht="13.5">
      <c r="B93" s="217"/>
      <c r="C93" s="218"/>
      <c r="D93" s="219" t="s">
        <v>151</v>
      </c>
      <c r="E93" s="220" t="s">
        <v>21</v>
      </c>
      <c r="F93" s="221" t="s">
        <v>857</v>
      </c>
      <c r="G93" s="218"/>
      <c r="H93" s="222" t="s">
        <v>21</v>
      </c>
      <c r="I93" s="223"/>
      <c r="J93" s="218"/>
      <c r="K93" s="218"/>
      <c r="L93" s="224"/>
      <c r="M93" s="225"/>
      <c r="N93" s="226"/>
      <c r="O93" s="226"/>
      <c r="P93" s="226"/>
      <c r="Q93" s="226"/>
      <c r="R93" s="226"/>
      <c r="S93" s="226"/>
      <c r="T93" s="227"/>
      <c r="AT93" s="228" t="s">
        <v>151</v>
      </c>
      <c r="AU93" s="228" t="s">
        <v>85</v>
      </c>
      <c r="AV93" s="12" t="s">
        <v>79</v>
      </c>
      <c r="AW93" s="12" t="s">
        <v>35</v>
      </c>
      <c r="AX93" s="12" t="s">
        <v>72</v>
      </c>
      <c r="AY93" s="228" t="s">
        <v>142</v>
      </c>
    </row>
    <row r="94" spans="2:65" s="12" customFormat="1" ht="13.5">
      <c r="B94" s="217"/>
      <c r="C94" s="218"/>
      <c r="D94" s="219" t="s">
        <v>151</v>
      </c>
      <c r="E94" s="220" t="s">
        <v>21</v>
      </c>
      <c r="F94" s="221" t="s">
        <v>853</v>
      </c>
      <c r="G94" s="218"/>
      <c r="H94" s="222" t="s">
        <v>21</v>
      </c>
      <c r="I94" s="223"/>
      <c r="J94" s="218"/>
      <c r="K94" s="218"/>
      <c r="L94" s="224"/>
      <c r="M94" s="225"/>
      <c r="N94" s="226"/>
      <c r="O94" s="226"/>
      <c r="P94" s="226"/>
      <c r="Q94" s="226"/>
      <c r="R94" s="226"/>
      <c r="S94" s="226"/>
      <c r="T94" s="227"/>
      <c r="AT94" s="228" t="s">
        <v>151</v>
      </c>
      <c r="AU94" s="228" t="s">
        <v>85</v>
      </c>
      <c r="AV94" s="12" t="s">
        <v>79</v>
      </c>
      <c r="AW94" s="12" t="s">
        <v>35</v>
      </c>
      <c r="AX94" s="12" t="s">
        <v>72</v>
      </c>
      <c r="AY94" s="228" t="s">
        <v>142</v>
      </c>
    </row>
    <row r="95" spans="2:65" s="13" customFormat="1" ht="13.5">
      <c r="B95" s="229"/>
      <c r="C95" s="230"/>
      <c r="D95" s="231" t="s">
        <v>151</v>
      </c>
      <c r="E95" s="232" t="s">
        <v>21</v>
      </c>
      <c r="F95" s="233" t="s">
        <v>149</v>
      </c>
      <c r="G95" s="230"/>
      <c r="H95" s="234">
        <v>4</v>
      </c>
      <c r="I95" s="235"/>
      <c r="J95" s="230"/>
      <c r="K95" s="230"/>
      <c r="L95" s="236"/>
      <c r="M95" s="237"/>
      <c r="N95" s="238"/>
      <c r="O95" s="238"/>
      <c r="P95" s="238"/>
      <c r="Q95" s="238"/>
      <c r="R95" s="238"/>
      <c r="S95" s="238"/>
      <c r="T95" s="239"/>
      <c r="AT95" s="240" t="s">
        <v>151</v>
      </c>
      <c r="AU95" s="240" t="s">
        <v>85</v>
      </c>
      <c r="AV95" s="13" t="s">
        <v>85</v>
      </c>
      <c r="AW95" s="13" t="s">
        <v>35</v>
      </c>
      <c r="AX95" s="13" t="s">
        <v>79</v>
      </c>
      <c r="AY95" s="240" t="s">
        <v>142</v>
      </c>
    </row>
    <row r="96" spans="2:65" s="1" customFormat="1" ht="31.5" customHeight="1">
      <c r="B96" s="42"/>
      <c r="C96" s="205" t="s">
        <v>178</v>
      </c>
      <c r="D96" s="205" t="s">
        <v>144</v>
      </c>
      <c r="E96" s="206" t="s">
        <v>777</v>
      </c>
      <c r="F96" s="207" t="s">
        <v>778</v>
      </c>
      <c r="G96" s="208" t="s">
        <v>175</v>
      </c>
      <c r="H96" s="209">
        <v>0.151</v>
      </c>
      <c r="I96" s="210"/>
      <c r="J96" s="211">
        <f>ROUND(I96*H96,2)</f>
        <v>0</v>
      </c>
      <c r="K96" s="207" t="s">
        <v>148</v>
      </c>
      <c r="L96" s="62"/>
      <c r="M96" s="212" t="s">
        <v>21</v>
      </c>
      <c r="N96" s="286" t="s">
        <v>44</v>
      </c>
      <c r="O96" s="287"/>
      <c r="P96" s="288">
        <f>O96*H96</f>
        <v>0</v>
      </c>
      <c r="Q96" s="288">
        <v>0</v>
      </c>
      <c r="R96" s="288">
        <f>Q96*H96</f>
        <v>0</v>
      </c>
      <c r="S96" s="288">
        <v>0</v>
      </c>
      <c r="T96" s="289">
        <f>S96*H96</f>
        <v>0</v>
      </c>
      <c r="AR96" s="25" t="s">
        <v>262</v>
      </c>
      <c r="AT96" s="25" t="s">
        <v>144</v>
      </c>
      <c r="AU96" s="25" t="s">
        <v>85</v>
      </c>
      <c r="AY96" s="25" t="s">
        <v>142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25" t="s">
        <v>85</v>
      </c>
      <c r="BK96" s="216">
        <f>ROUND(I96*H96,2)</f>
        <v>0</v>
      </c>
      <c r="BL96" s="25" t="s">
        <v>262</v>
      </c>
      <c r="BM96" s="25" t="s">
        <v>858</v>
      </c>
    </row>
    <row r="97" spans="2:12" s="1" customFormat="1" ht="6.95" customHeight="1">
      <c r="B97" s="57"/>
      <c r="C97" s="58"/>
      <c r="D97" s="58"/>
      <c r="E97" s="58"/>
      <c r="F97" s="58"/>
      <c r="G97" s="58"/>
      <c r="H97" s="58"/>
      <c r="I97" s="149"/>
      <c r="J97" s="58"/>
      <c r="K97" s="58"/>
      <c r="L97" s="62"/>
    </row>
  </sheetData>
  <sheetProtection algorithmName="SHA-512" hashValue="FjtNbLkY97JoUsR1uXgIbn5hE2UUK/BML7ZeYJvo/ihA+TOmZLZAdkpkBIZG7ToEpwKags33LEbRlFVrlNKuCw==" saltValue="HJkSkJ3yLnY8oaxfBQ2wjw==" spinCount="100000" sheet="1" objects="1" scenarios="1" formatCells="0" formatColumns="0" formatRows="0" sort="0" autoFilter="0"/>
  <autoFilter ref="C77:K96"/>
  <mergeCells count="9">
    <mergeCell ref="E68:H68"/>
    <mergeCell ref="E70:H7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90" customWidth="1"/>
    <col min="2" max="2" width="1.6640625" style="290" customWidth="1"/>
    <col min="3" max="4" width="5" style="290" customWidth="1"/>
    <col min="5" max="5" width="11.6640625" style="290" customWidth="1"/>
    <col min="6" max="6" width="9.1640625" style="290" customWidth="1"/>
    <col min="7" max="7" width="5" style="290" customWidth="1"/>
    <col min="8" max="8" width="77.83203125" style="290" customWidth="1"/>
    <col min="9" max="10" width="20" style="290" customWidth="1"/>
    <col min="11" max="11" width="1.6640625" style="290" customWidth="1"/>
  </cols>
  <sheetData>
    <row r="1" spans="2:11" ht="37.5" customHeight="1"/>
    <row r="2" spans="2:1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pans="2:11" s="16" customFormat="1" ht="45" customHeight="1">
      <c r="B3" s="294"/>
      <c r="C3" s="421" t="s">
        <v>859</v>
      </c>
      <c r="D3" s="421"/>
      <c r="E3" s="421"/>
      <c r="F3" s="421"/>
      <c r="G3" s="421"/>
      <c r="H3" s="421"/>
      <c r="I3" s="421"/>
      <c r="J3" s="421"/>
      <c r="K3" s="295"/>
    </row>
    <row r="4" spans="2:11" ht="25.5" customHeight="1">
      <c r="B4" s="296"/>
      <c r="C4" s="425" t="s">
        <v>860</v>
      </c>
      <c r="D4" s="425"/>
      <c r="E4" s="425"/>
      <c r="F4" s="425"/>
      <c r="G4" s="425"/>
      <c r="H4" s="425"/>
      <c r="I4" s="425"/>
      <c r="J4" s="425"/>
      <c r="K4" s="297"/>
    </row>
    <row r="5" spans="2:11" ht="5.25" customHeight="1">
      <c r="B5" s="296"/>
      <c r="C5" s="298"/>
      <c r="D5" s="298"/>
      <c r="E5" s="298"/>
      <c r="F5" s="298"/>
      <c r="G5" s="298"/>
      <c r="H5" s="298"/>
      <c r="I5" s="298"/>
      <c r="J5" s="298"/>
      <c r="K5" s="297"/>
    </row>
    <row r="6" spans="2:11" ht="15" customHeight="1">
      <c r="B6" s="296"/>
      <c r="C6" s="424" t="s">
        <v>861</v>
      </c>
      <c r="D6" s="424"/>
      <c r="E6" s="424"/>
      <c r="F6" s="424"/>
      <c r="G6" s="424"/>
      <c r="H6" s="424"/>
      <c r="I6" s="424"/>
      <c r="J6" s="424"/>
      <c r="K6" s="297"/>
    </row>
    <row r="7" spans="2:11" ht="15" customHeight="1">
      <c r="B7" s="300"/>
      <c r="C7" s="424" t="s">
        <v>862</v>
      </c>
      <c r="D7" s="424"/>
      <c r="E7" s="424"/>
      <c r="F7" s="424"/>
      <c r="G7" s="424"/>
      <c r="H7" s="424"/>
      <c r="I7" s="424"/>
      <c r="J7" s="424"/>
      <c r="K7" s="297"/>
    </row>
    <row r="8" spans="2:1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pans="2:11" ht="15" customHeight="1">
      <c r="B9" s="300"/>
      <c r="C9" s="424" t="s">
        <v>863</v>
      </c>
      <c r="D9" s="424"/>
      <c r="E9" s="424"/>
      <c r="F9" s="424"/>
      <c r="G9" s="424"/>
      <c r="H9" s="424"/>
      <c r="I9" s="424"/>
      <c r="J9" s="424"/>
      <c r="K9" s="297"/>
    </row>
    <row r="10" spans="2:11" ht="15" customHeight="1">
      <c r="B10" s="300"/>
      <c r="C10" s="299"/>
      <c r="D10" s="424" t="s">
        <v>864</v>
      </c>
      <c r="E10" s="424"/>
      <c r="F10" s="424"/>
      <c r="G10" s="424"/>
      <c r="H10" s="424"/>
      <c r="I10" s="424"/>
      <c r="J10" s="424"/>
      <c r="K10" s="297"/>
    </row>
    <row r="11" spans="2:11" ht="15" customHeight="1">
      <c r="B11" s="300"/>
      <c r="C11" s="301"/>
      <c r="D11" s="424" t="s">
        <v>865</v>
      </c>
      <c r="E11" s="424"/>
      <c r="F11" s="424"/>
      <c r="G11" s="424"/>
      <c r="H11" s="424"/>
      <c r="I11" s="424"/>
      <c r="J11" s="424"/>
      <c r="K11" s="297"/>
    </row>
    <row r="12" spans="2:11" ht="12.75" customHeight="1">
      <c r="B12" s="300"/>
      <c r="C12" s="301"/>
      <c r="D12" s="301"/>
      <c r="E12" s="301"/>
      <c r="F12" s="301"/>
      <c r="G12" s="301"/>
      <c r="H12" s="301"/>
      <c r="I12" s="301"/>
      <c r="J12" s="301"/>
      <c r="K12" s="297"/>
    </row>
    <row r="13" spans="2:11" ht="15" customHeight="1">
      <c r="B13" s="300"/>
      <c r="C13" s="301"/>
      <c r="D13" s="424" t="s">
        <v>866</v>
      </c>
      <c r="E13" s="424"/>
      <c r="F13" s="424"/>
      <c r="G13" s="424"/>
      <c r="H13" s="424"/>
      <c r="I13" s="424"/>
      <c r="J13" s="424"/>
      <c r="K13" s="297"/>
    </row>
    <row r="14" spans="2:11" ht="15" customHeight="1">
      <c r="B14" s="300"/>
      <c r="C14" s="301"/>
      <c r="D14" s="424" t="s">
        <v>867</v>
      </c>
      <c r="E14" s="424"/>
      <c r="F14" s="424"/>
      <c r="G14" s="424"/>
      <c r="H14" s="424"/>
      <c r="I14" s="424"/>
      <c r="J14" s="424"/>
      <c r="K14" s="297"/>
    </row>
    <row r="15" spans="2:11" ht="15" customHeight="1">
      <c r="B15" s="300"/>
      <c r="C15" s="301"/>
      <c r="D15" s="424" t="s">
        <v>868</v>
      </c>
      <c r="E15" s="424"/>
      <c r="F15" s="424"/>
      <c r="G15" s="424"/>
      <c r="H15" s="424"/>
      <c r="I15" s="424"/>
      <c r="J15" s="424"/>
      <c r="K15" s="297"/>
    </row>
    <row r="16" spans="2:11" ht="15" customHeight="1">
      <c r="B16" s="300"/>
      <c r="C16" s="301"/>
      <c r="D16" s="301"/>
      <c r="E16" s="302" t="s">
        <v>78</v>
      </c>
      <c r="F16" s="424" t="s">
        <v>869</v>
      </c>
      <c r="G16" s="424"/>
      <c r="H16" s="424"/>
      <c r="I16" s="424"/>
      <c r="J16" s="424"/>
      <c r="K16" s="297"/>
    </row>
    <row r="17" spans="2:11" ht="15" customHeight="1">
      <c r="B17" s="300"/>
      <c r="C17" s="301"/>
      <c r="D17" s="301"/>
      <c r="E17" s="302" t="s">
        <v>870</v>
      </c>
      <c r="F17" s="424" t="s">
        <v>871</v>
      </c>
      <c r="G17" s="424"/>
      <c r="H17" s="424"/>
      <c r="I17" s="424"/>
      <c r="J17" s="424"/>
      <c r="K17" s="297"/>
    </row>
    <row r="18" spans="2:11" ht="15" customHeight="1">
      <c r="B18" s="300"/>
      <c r="C18" s="301"/>
      <c r="D18" s="301"/>
      <c r="E18" s="302" t="s">
        <v>872</v>
      </c>
      <c r="F18" s="424" t="s">
        <v>873</v>
      </c>
      <c r="G18" s="424"/>
      <c r="H18" s="424"/>
      <c r="I18" s="424"/>
      <c r="J18" s="424"/>
      <c r="K18" s="297"/>
    </row>
    <row r="19" spans="2:11" ht="15" customHeight="1">
      <c r="B19" s="300"/>
      <c r="C19" s="301"/>
      <c r="D19" s="301"/>
      <c r="E19" s="302" t="s">
        <v>874</v>
      </c>
      <c r="F19" s="424" t="s">
        <v>875</v>
      </c>
      <c r="G19" s="424"/>
      <c r="H19" s="424"/>
      <c r="I19" s="424"/>
      <c r="J19" s="424"/>
      <c r="K19" s="297"/>
    </row>
    <row r="20" spans="2:11" ht="15" customHeight="1">
      <c r="B20" s="300"/>
      <c r="C20" s="301"/>
      <c r="D20" s="301"/>
      <c r="E20" s="302" t="s">
        <v>876</v>
      </c>
      <c r="F20" s="424" t="s">
        <v>877</v>
      </c>
      <c r="G20" s="424"/>
      <c r="H20" s="424"/>
      <c r="I20" s="424"/>
      <c r="J20" s="424"/>
      <c r="K20" s="297"/>
    </row>
    <row r="21" spans="2:11" ht="15" customHeight="1">
      <c r="B21" s="300"/>
      <c r="C21" s="301"/>
      <c r="D21" s="301"/>
      <c r="E21" s="302" t="s">
        <v>84</v>
      </c>
      <c r="F21" s="424" t="s">
        <v>878</v>
      </c>
      <c r="G21" s="424"/>
      <c r="H21" s="424"/>
      <c r="I21" s="424"/>
      <c r="J21" s="424"/>
      <c r="K21" s="297"/>
    </row>
    <row r="22" spans="2:11" ht="12.75" customHeight="1">
      <c r="B22" s="300"/>
      <c r="C22" s="301"/>
      <c r="D22" s="301"/>
      <c r="E22" s="301"/>
      <c r="F22" s="301"/>
      <c r="G22" s="301"/>
      <c r="H22" s="301"/>
      <c r="I22" s="301"/>
      <c r="J22" s="301"/>
      <c r="K22" s="297"/>
    </row>
    <row r="23" spans="2:11" ht="15" customHeight="1">
      <c r="B23" s="300"/>
      <c r="C23" s="424" t="s">
        <v>879</v>
      </c>
      <c r="D23" s="424"/>
      <c r="E23" s="424"/>
      <c r="F23" s="424"/>
      <c r="G23" s="424"/>
      <c r="H23" s="424"/>
      <c r="I23" s="424"/>
      <c r="J23" s="424"/>
      <c r="K23" s="297"/>
    </row>
    <row r="24" spans="2:11" ht="15" customHeight="1">
      <c r="B24" s="300"/>
      <c r="C24" s="424" t="s">
        <v>880</v>
      </c>
      <c r="D24" s="424"/>
      <c r="E24" s="424"/>
      <c r="F24" s="424"/>
      <c r="G24" s="424"/>
      <c r="H24" s="424"/>
      <c r="I24" s="424"/>
      <c r="J24" s="424"/>
      <c r="K24" s="297"/>
    </row>
    <row r="25" spans="2:11" ht="15" customHeight="1">
      <c r="B25" s="300"/>
      <c r="C25" s="299"/>
      <c r="D25" s="424" t="s">
        <v>881</v>
      </c>
      <c r="E25" s="424"/>
      <c r="F25" s="424"/>
      <c r="G25" s="424"/>
      <c r="H25" s="424"/>
      <c r="I25" s="424"/>
      <c r="J25" s="424"/>
      <c r="K25" s="297"/>
    </row>
    <row r="26" spans="2:11" ht="15" customHeight="1">
      <c r="B26" s="300"/>
      <c r="C26" s="301"/>
      <c r="D26" s="424" t="s">
        <v>882</v>
      </c>
      <c r="E26" s="424"/>
      <c r="F26" s="424"/>
      <c r="G26" s="424"/>
      <c r="H26" s="424"/>
      <c r="I26" s="424"/>
      <c r="J26" s="424"/>
      <c r="K26" s="297"/>
    </row>
    <row r="27" spans="2:11" ht="12.75" customHeight="1">
      <c r="B27" s="300"/>
      <c r="C27" s="301"/>
      <c r="D27" s="301"/>
      <c r="E27" s="301"/>
      <c r="F27" s="301"/>
      <c r="G27" s="301"/>
      <c r="H27" s="301"/>
      <c r="I27" s="301"/>
      <c r="J27" s="301"/>
      <c r="K27" s="297"/>
    </row>
    <row r="28" spans="2:11" ht="15" customHeight="1">
      <c r="B28" s="300"/>
      <c r="C28" s="301"/>
      <c r="D28" s="424" t="s">
        <v>883</v>
      </c>
      <c r="E28" s="424"/>
      <c r="F28" s="424"/>
      <c r="G28" s="424"/>
      <c r="H28" s="424"/>
      <c r="I28" s="424"/>
      <c r="J28" s="424"/>
      <c r="K28" s="297"/>
    </row>
    <row r="29" spans="2:11" ht="15" customHeight="1">
      <c r="B29" s="300"/>
      <c r="C29" s="301"/>
      <c r="D29" s="424" t="s">
        <v>884</v>
      </c>
      <c r="E29" s="424"/>
      <c r="F29" s="424"/>
      <c r="G29" s="424"/>
      <c r="H29" s="424"/>
      <c r="I29" s="424"/>
      <c r="J29" s="424"/>
      <c r="K29" s="297"/>
    </row>
    <row r="30" spans="2:11" ht="12.75" customHeight="1">
      <c r="B30" s="300"/>
      <c r="C30" s="301"/>
      <c r="D30" s="301"/>
      <c r="E30" s="301"/>
      <c r="F30" s="301"/>
      <c r="G30" s="301"/>
      <c r="H30" s="301"/>
      <c r="I30" s="301"/>
      <c r="J30" s="301"/>
      <c r="K30" s="297"/>
    </row>
    <row r="31" spans="2:11" ht="15" customHeight="1">
      <c r="B31" s="300"/>
      <c r="C31" s="301"/>
      <c r="D31" s="424" t="s">
        <v>885</v>
      </c>
      <c r="E31" s="424"/>
      <c r="F31" s="424"/>
      <c r="G31" s="424"/>
      <c r="H31" s="424"/>
      <c r="I31" s="424"/>
      <c r="J31" s="424"/>
      <c r="K31" s="297"/>
    </row>
    <row r="32" spans="2:11" ht="15" customHeight="1">
      <c r="B32" s="300"/>
      <c r="C32" s="301"/>
      <c r="D32" s="424" t="s">
        <v>886</v>
      </c>
      <c r="E32" s="424"/>
      <c r="F32" s="424"/>
      <c r="G32" s="424"/>
      <c r="H32" s="424"/>
      <c r="I32" s="424"/>
      <c r="J32" s="424"/>
      <c r="K32" s="297"/>
    </row>
    <row r="33" spans="2:11" ht="15" customHeight="1">
      <c r="B33" s="300"/>
      <c r="C33" s="301"/>
      <c r="D33" s="424" t="s">
        <v>887</v>
      </c>
      <c r="E33" s="424"/>
      <c r="F33" s="424"/>
      <c r="G33" s="424"/>
      <c r="H33" s="424"/>
      <c r="I33" s="424"/>
      <c r="J33" s="424"/>
      <c r="K33" s="297"/>
    </row>
    <row r="34" spans="2:11" ht="15" customHeight="1">
      <c r="B34" s="300"/>
      <c r="C34" s="301"/>
      <c r="D34" s="299"/>
      <c r="E34" s="303" t="s">
        <v>127</v>
      </c>
      <c r="F34" s="299"/>
      <c r="G34" s="424" t="s">
        <v>888</v>
      </c>
      <c r="H34" s="424"/>
      <c r="I34" s="424"/>
      <c r="J34" s="424"/>
      <c r="K34" s="297"/>
    </row>
    <row r="35" spans="2:11" ht="30.75" customHeight="1">
      <c r="B35" s="300"/>
      <c r="C35" s="301"/>
      <c r="D35" s="299"/>
      <c r="E35" s="303" t="s">
        <v>889</v>
      </c>
      <c r="F35" s="299"/>
      <c r="G35" s="424" t="s">
        <v>890</v>
      </c>
      <c r="H35" s="424"/>
      <c r="I35" s="424"/>
      <c r="J35" s="424"/>
      <c r="K35" s="297"/>
    </row>
    <row r="36" spans="2:11" ht="15" customHeight="1">
      <c r="B36" s="300"/>
      <c r="C36" s="301"/>
      <c r="D36" s="299"/>
      <c r="E36" s="303" t="s">
        <v>53</v>
      </c>
      <c r="F36" s="299"/>
      <c r="G36" s="424" t="s">
        <v>891</v>
      </c>
      <c r="H36" s="424"/>
      <c r="I36" s="424"/>
      <c r="J36" s="424"/>
      <c r="K36" s="297"/>
    </row>
    <row r="37" spans="2:11" ht="15" customHeight="1">
      <c r="B37" s="300"/>
      <c r="C37" s="301"/>
      <c r="D37" s="299"/>
      <c r="E37" s="303" t="s">
        <v>128</v>
      </c>
      <c r="F37" s="299"/>
      <c r="G37" s="424" t="s">
        <v>892</v>
      </c>
      <c r="H37" s="424"/>
      <c r="I37" s="424"/>
      <c r="J37" s="424"/>
      <c r="K37" s="297"/>
    </row>
    <row r="38" spans="2:11" ht="15" customHeight="1">
      <c r="B38" s="300"/>
      <c r="C38" s="301"/>
      <c r="D38" s="299"/>
      <c r="E38" s="303" t="s">
        <v>129</v>
      </c>
      <c r="F38" s="299"/>
      <c r="G38" s="424" t="s">
        <v>893</v>
      </c>
      <c r="H38" s="424"/>
      <c r="I38" s="424"/>
      <c r="J38" s="424"/>
      <c r="K38" s="297"/>
    </row>
    <row r="39" spans="2:11" ht="15" customHeight="1">
      <c r="B39" s="300"/>
      <c r="C39" s="301"/>
      <c r="D39" s="299"/>
      <c r="E39" s="303" t="s">
        <v>130</v>
      </c>
      <c r="F39" s="299"/>
      <c r="G39" s="424" t="s">
        <v>894</v>
      </c>
      <c r="H39" s="424"/>
      <c r="I39" s="424"/>
      <c r="J39" s="424"/>
      <c r="K39" s="297"/>
    </row>
    <row r="40" spans="2:11" ht="15" customHeight="1">
      <c r="B40" s="300"/>
      <c r="C40" s="301"/>
      <c r="D40" s="299"/>
      <c r="E40" s="303" t="s">
        <v>895</v>
      </c>
      <c r="F40" s="299"/>
      <c r="G40" s="424" t="s">
        <v>896</v>
      </c>
      <c r="H40" s="424"/>
      <c r="I40" s="424"/>
      <c r="J40" s="424"/>
      <c r="K40" s="297"/>
    </row>
    <row r="41" spans="2:11" ht="15" customHeight="1">
      <c r="B41" s="300"/>
      <c r="C41" s="301"/>
      <c r="D41" s="299"/>
      <c r="E41" s="303"/>
      <c r="F41" s="299"/>
      <c r="G41" s="424" t="s">
        <v>897</v>
      </c>
      <c r="H41" s="424"/>
      <c r="I41" s="424"/>
      <c r="J41" s="424"/>
      <c r="K41" s="297"/>
    </row>
    <row r="42" spans="2:11" ht="15" customHeight="1">
      <c r="B42" s="300"/>
      <c r="C42" s="301"/>
      <c r="D42" s="299"/>
      <c r="E42" s="303" t="s">
        <v>898</v>
      </c>
      <c r="F42" s="299"/>
      <c r="G42" s="424" t="s">
        <v>899</v>
      </c>
      <c r="H42" s="424"/>
      <c r="I42" s="424"/>
      <c r="J42" s="424"/>
      <c r="K42" s="297"/>
    </row>
    <row r="43" spans="2:11" ht="15" customHeight="1">
      <c r="B43" s="300"/>
      <c r="C43" s="301"/>
      <c r="D43" s="299"/>
      <c r="E43" s="303" t="s">
        <v>132</v>
      </c>
      <c r="F43" s="299"/>
      <c r="G43" s="424" t="s">
        <v>900</v>
      </c>
      <c r="H43" s="424"/>
      <c r="I43" s="424"/>
      <c r="J43" s="424"/>
      <c r="K43" s="297"/>
    </row>
    <row r="44" spans="2:11" ht="12.75" customHeight="1">
      <c r="B44" s="300"/>
      <c r="C44" s="301"/>
      <c r="D44" s="299"/>
      <c r="E44" s="299"/>
      <c r="F44" s="299"/>
      <c r="G44" s="299"/>
      <c r="H44" s="299"/>
      <c r="I44" s="299"/>
      <c r="J44" s="299"/>
      <c r="K44" s="297"/>
    </row>
    <row r="45" spans="2:11" ht="15" customHeight="1">
      <c r="B45" s="300"/>
      <c r="C45" s="301"/>
      <c r="D45" s="424" t="s">
        <v>901</v>
      </c>
      <c r="E45" s="424"/>
      <c r="F45" s="424"/>
      <c r="G45" s="424"/>
      <c r="H45" s="424"/>
      <c r="I45" s="424"/>
      <c r="J45" s="424"/>
      <c r="K45" s="297"/>
    </row>
    <row r="46" spans="2:11" ht="15" customHeight="1">
      <c r="B46" s="300"/>
      <c r="C46" s="301"/>
      <c r="D46" s="301"/>
      <c r="E46" s="424" t="s">
        <v>902</v>
      </c>
      <c r="F46" s="424"/>
      <c r="G46" s="424"/>
      <c r="H46" s="424"/>
      <c r="I46" s="424"/>
      <c r="J46" s="424"/>
      <c r="K46" s="297"/>
    </row>
    <row r="47" spans="2:11" ht="15" customHeight="1">
      <c r="B47" s="300"/>
      <c r="C47" s="301"/>
      <c r="D47" s="301"/>
      <c r="E47" s="424" t="s">
        <v>903</v>
      </c>
      <c r="F47" s="424"/>
      <c r="G47" s="424"/>
      <c r="H47" s="424"/>
      <c r="I47" s="424"/>
      <c r="J47" s="424"/>
      <c r="K47" s="297"/>
    </row>
    <row r="48" spans="2:11" ht="15" customHeight="1">
      <c r="B48" s="300"/>
      <c r="C48" s="301"/>
      <c r="D48" s="301"/>
      <c r="E48" s="424" t="s">
        <v>904</v>
      </c>
      <c r="F48" s="424"/>
      <c r="G48" s="424"/>
      <c r="H48" s="424"/>
      <c r="I48" s="424"/>
      <c r="J48" s="424"/>
      <c r="K48" s="297"/>
    </row>
    <row r="49" spans="2:11" ht="15" customHeight="1">
      <c r="B49" s="300"/>
      <c r="C49" s="301"/>
      <c r="D49" s="424" t="s">
        <v>905</v>
      </c>
      <c r="E49" s="424"/>
      <c r="F49" s="424"/>
      <c r="G49" s="424"/>
      <c r="H49" s="424"/>
      <c r="I49" s="424"/>
      <c r="J49" s="424"/>
      <c r="K49" s="297"/>
    </row>
    <row r="50" spans="2:11" ht="25.5" customHeight="1">
      <c r="B50" s="296"/>
      <c r="C50" s="425" t="s">
        <v>906</v>
      </c>
      <c r="D50" s="425"/>
      <c r="E50" s="425"/>
      <c r="F50" s="425"/>
      <c r="G50" s="425"/>
      <c r="H50" s="425"/>
      <c r="I50" s="425"/>
      <c r="J50" s="425"/>
      <c r="K50" s="297"/>
    </row>
    <row r="51" spans="2:11" ht="5.25" customHeight="1">
      <c r="B51" s="296"/>
      <c r="C51" s="298"/>
      <c r="D51" s="298"/>
      <c r="E51" s="298"/>
      <c r="F51" s="298"/>
      <c r="G51" s="298"/>
      <c r="H51" s="298"/>
      <c r="I51" s="298"/>
      <c r="J51" s="298"/>
      <c r="K51" s="297"/>
    </row>
    <row r="52" spans="2:11" ht="15" customHeight="1">
      <c r="B52" s="296"/>
      <c r="C52" s="424" t="s">
        <v>907</v>
      </c>
      <c r="D52" s="424"/>
      <c r="E52" s="424"/>
      <c r="F52" s="424"/>
      <c r="G52" s="424"/>
      <c r="H52" s="424"/>
      <c r="I52" s="424"/>
      <c r="J52" s="424"/>
      <c r="K52" s="297"/>
    </row>
    <row r="53" spans="2:11" ht="15" customHeight="1">
      <c r="B53" s="296"/>
      <c r="C53" s="424" t="s">
        <v>908</v>
      </c>
      <c r="D53" s="424"/>
      <c r="E53" s="424"/>
      <c r="F53" s="424"/>
      <c r="G53" s="424"/>
      <c r="H53" s="424"/>
      <c r="I53" s="424"/>
      <c r="J53" s="424"/>
      <c r="K53" s="297"/>
    </row>
    <row r="54" spans="2:11" ht="12.75" customHeight="1">
      <c r="B54" s="296"/>
      <c r="C54" s="299"/>
      <c r="D54" s="299"/>
      <c r="E54" s="299"/>
      <c r="F54" s="299"/>
      <c r="G54" s="299"/>
      <c r="H54" s="299"/>
      <c r="I54" s="299"/>
      <c r="J54" s="299"/>
      <c r="K54" s="297"/>
    </row>
    <row r="55" spans="2:11" ht="15" customHeight="1">
      <c r="B55" s="296"/>
      <c r="C55" s="424" t="s">
        <v>909</v>
      </c>
      <c r="D55" s="424"/>
      <c r="E55" s="424"/>
      <c r="F55" s="424"/>
      <c r="G55" s="424"/>
      <c r="H55" s="424"/>
      <c r="I55" s="424"/>
      <c r="J55" s="424"/>
      <c r="K55" s="297"/>
    </row>
    <row r="56" spans="2:11" ht="15" customHeight="1">
      <c r="B56" s="296"/>
      <c r="C56" s="301"/>
      <c r="D56" s="424" t="s">
        <v>910</v>
      </c>
      <c r="E56" s="424"/>
      <c r="F56" s="424"/>
      <c r="G56" s="424"/>
      <c r="H56" s="424"/>
      <c r="I56" s="424"/>
      <c r="J56" s="424"/>
      <c r="K56" s="297"/>
    </row>
    <row r="57" spans="2:11" ht="15" customHeight="1">
      <c r="B57" s="296"/>
      <c r="C57" s="301"/>
      <c r="D57" s="424" t="s">
        <v>911</v>
      </c>
      <c r="E57" s="424"/>
      <c r="F57" s="424"/>
      <c r="G57" s="424"/>
      <c r="H57" s="424"/>
      <c r="I57" s="424"/>
      <c r="J57" s="424"/>
      <c r="K57" s="297"/>
    </row>
    <row r="58" spans="2:11" ht="15" customHeight="1">
      <c r="B58" s="296"/>
      <c r="C58" s="301"/>
      <c r="D58" s="424" t="s">
        <v>912</v>
      </c>
      <c r="E58" s="424"/>
      <c r="F58" s="424"/>
      <c r="G58" s="424"/>
      <c r="H58" s="424"/>
      <c r="I58" s="424"/>
      <c r="J58" s="424"/>
      <c r="K58" s="297"/>
    </row>
    <row r="59" spans="2:11" ht="15" customHeight="1">
      <c r="B59" s="296"/>
      <c r="C59" s="301"/>
      <c r="D59" s="424" t="s">
        <v>913</v>
      </c>
      <c r="E59" s="424"/>
      <c r="F59" s="424"/>
      <c r="G59" s="424"/>
      <c r="H59" s="424"/>
      <c r="I59" s="424"/>
      <c r="J59" s="424"/>
      <c r="K59" s="297"/>
    </row>
    <row r="60" spans="2:11" ht="15" customHeight="1">
      <c r="B60" s="296"/>
      <c r="C60" s="301"/>
      <c r="D60" s="423" t="s">
        <v>914</v>
      </c>
      <c r="E60" s="423"/>
      <c r="F60" s="423"/>
      <c r="G60" s="423"/>
      <c r="H60" s="423"/>
      <c r="I60" s="423"/>
      <c r="J60" s="423"/>
      <c r="K60" s="297"/>
    </row>
    <row r="61" spans="2:11" ht="15" customHeight="1">
      <c r="B61" s="296"/>
      <c r="C61" s="301"/>
      <c r="D61" s="424" t="s">
        <v>915</v>
      </c>
      <c r="E61" s="424"/>
      <c r="F61" s="424"/>
      <c r="G61" s="424"/>
      <c r="H61" s="424"/>
      <c r="I61" s="424"/>
      <c r="J61" s="424"/>
      <c r="K61" s="297"/>
    </row>
    <row r="62" spans="2:11" ht="12.75" customHeight="1">
      <c r="B62" s="296"/>
      <c r="C62" s="301"/>
      <c r="D62" s="301"/>
      <c r="E62" s="304"/>
      <c r="F62" s="301"/>
      <c r="G62" s="301"/>
      <c r="H62" s="301"/>
      <c r="I62" s="301"/>
      <c r="J62" s="301"/>
      <c r="K62" s="297"/>
    </row>
    <row r="63" spans="2:11" ht="15" customHeight="1">
      <c r="B63" s="296"/>
      <c r="C63" s="301"/>
      <c r="D63" s="424" t="s">
        <v>916</v>
      </c>
      <c r="E63" s="424"/>
      <c r="F63" s="424"/>
      <c r="G63" s="424"/>
      <c r="H63" s="424"/>
      <c r="I63" s="424"/>
      <c r="J63" s="424"/>
      <c r="K63" s="297"/>
    </row>
    <row r="64" spans="2:11" ht="15" customHeight="1">
      <c r="B64" s="296"/>
      <c r="C64" s="301"/>
      <c r="D64" s="423" t="s">
        <v>917</v>
      </c>
      <c r="E64" s="423"/>
      <c r="F64" s="423"/>
      <c r="G64" s="423"/>
      <c r="H64" s="423"/>
      <c r="I64" s="423"/>
      <c r="J64" s="423"/>
      <c r="K64" s="297"/>
    </row>
    <row r="65" spans="2:11" ht="15" customHeight="1">
      <c r="B65" s="296"/>
      <c r="C65" s="301"/>
      <c r="D65" s="424" t="s">
        <v>918</v>
      </c>
      <c r="E65" s="424"/>
      <c r="F65" s="424"/>
      <c r="G65" s="424"/>
      <c r="H65" s="424"/>
      <c r="I65" s="424"/>
      <c r="J65" s="424"/>
      <c r="K65" s="297"/>
    </row>
    <row r="66" spans="2:11" ht="15" customHeight="1">
      <c r="B66" s="296"/>
      <c r="C66" s="301"/>
      <c r="D66" s="424" t="s">
        <v>919</v>
      </c>
      <c r="E66" s="424"/>
      <c r="F66" s="424"/>
      <c r="G66" s="424"/>
      <c r="H66" s="424"/>
      <c r="I66" s="424"/>
      <c r="J66" s="424"/>
      <c r="K66" s="297"/>
    </row>
    <row r="67" spans="2:11" ht="15" customHeight="1">
      <c r="B67" s="296"/>
      <c r="C67" s="301"/>
      <c r="D67" s="424" t="s">
        <v>920</v>
      </c>
      <c r="E67" s="424"/>
      <c r="F67" s="424"/>
      <c r="G67" s="424"/>
      <c r="H67" s="424"/>
      <c r="I67" s="424"/>
      <c r="J67" s="424"/>
      <c r="K67" s="297"/>
    </row>
    <row r="68" spans="2:11" ht="15" customHeight="1">
      <c r="B68" s="296"/>
      <c r="C68" s="301"/>
      <c r="D68" s="424" t="s">
        <v>921</v>
      </c>
      <c r="E68" s="424"/>
      <c r="F68" s="424"/>
      <c r="G68" s="424"/>
      <c r="H68" s="424"/>
      <c r="I68" s="424"/>
      <c r="J68" s="424"/>
      <c r="K68" s="297"/>
    </row>
    <row r="69" spans="2:11" ht="12.75" customHeight="1">
      <c r="B69" s="305"/>
      <c r="C69" s="306"/>
      <c r="D69" s="306"/>
      <c r="E69" s="306"/>
      <c r="F69" s="306"/>
      <c r="G69" s="306"/>
      <c r="H69" s="306"/>
      <c r="I69" s="306"/>
      <c r="J69" s="306"/>
      <c r="K69" s="307"/>
    </row>
    <row r="70" spans="2:11" ht="18.75" customHeight="1">
      <c r="B70" s="308"/>
      <c r="C70" s="308"/>
      <c r="D70" s="308"/>
      <c r="E70" s="308"/>
      <c r="F70" s="308"/>
      <c r="G70" s="308"/>
      <c r="H70" s="308"/>
      <c r="I70" s="308"/>
      <c r="J70" s="308"/>
      <c r="K70" s="309"/>
    </row>
    <row r="71" spans="2:11" ht="18.75" customHeight="1">
      <c r="B71" s="309"/>
      <c r="C71" s="309"/>
      <c r="D71" s="309"/>
      <c r="E71" s="309"/>
      <c r="F71" s="309"/>
      <c r="G71" s="309"/>
      <c r="H71" s="309"/>
      <c r="I71" s="309"/>
      <c r="J71" s="309"/>
      <c r="K71" s="309"/>
    </row>
    <row r="72" spans="2:11" ht="7.5" customHeight="1">
      <c r="B72" s="310"/>
      <c r="C72" s="311"/>
      <c r="D72" s="311"/>
      <c r="E72" s="311"/>
      <c r="F72" s="311"/>
      <c r="G72" s="311"/>
      <c r="H72" s="311"/>
      <c r="I72" s="311"/>
      <c r="J72" s="311"/>
      <c r="K72" s="312"/>
    </row>
    <row r="73" spans="2:11" ht="45" customHeight="1">
      <c r="B73" s="313"/>
      <c r="C73" s="422" t="s">
        <v>97</v>
      </c>
      <c r="D73" s="422"/>
      <c r="E73" s="422"/>
      <c r="F73" s="422"/>
      <c r="G73" s="422"/>
      <c r="H73" s="422"/>
      <c r="I73" s="422"/>
      <c r="J73" s="422"/>
      <c r="K73" s="314"/>
    </row>
    <row r="74" spans="2:11" ht="17.25" customHeight="1">
      <c r="B74" s="313"/>
      <c r="C74" s="315" t="s">
        <v>922</v>
      </c>
      <c r="D74" s="315"/>
      <c r="E74" s="315"/>
      <c r="F74" s="315" t="s">
        <v>923</v>
      </c>
      <c r="G74" s="316"/>
      <c r="H74" s="315" t="s">
        <v>128</v>
      </c>
      <c r="I74" s="315" t="s">
        <v>57</v>
      </c>
      <c r="J74" s="315" t="s">
        <v>924</v>
      </c>
      <c r="K74" s="314"/>
    </row>
    <row r="75" spans="2:11" ht="17.25" customHeight="1">
      <c r="B75" s="313"/>
      <c r="C75" s="317" t="s">
        <v>925</v>
      </c>
      <c r="D75" s="317"/>
      <c r="E75" s="317"/>
      <c r="F75" s="318" t="s">
        <v>926</v>
      </c>
      <c r="G75" s="319"/>
      <c r="H75" s="317"/>
      <c r="I75" s="317"/>
      <c r="J75" s="317" t="s">
        <v>927</v>
      </c>
      <c r="K75" s="314"/>
    </row>
    <row r="76" spans="2:11" ht="5.25" customHeight="1">
      <c r="B76" s="313"/>
      <c r="C76" s="320"/>
      <c r="D76" s="320"/>
      <c r="E76" s="320"/>
      <c r="F76" s="320"/>
      <c r="G76" s="321"/>
      <c r="H76" s="320"/>
      <c r="I76" s="320"/>
      <c r="J76" s="320"/>
      <c r="K76" s="314"/>
    </row>
    <row r="77" spans="2:11" ht="15" customHeight="1">
      <c r="B77" s="313"/>
      <c r="C77" s="303" t="s">
        <v>53</v>
      </c>
      <c r="D77" s="320"/>
      <c r="E77" s="320"/>
      <c r="F77" s="322" t="s">
        <v>928</v>
      </c>
      <c r="G77" s="321"/>
      <c r="H77" s="303" t="s">
        <v>929</v>
      </c>
      <c r="I77" s="303" t="s">
        <v>930</v>
      </c>
      <c r="J77" s="303">
        <v>20</v>
      </c>
      <c r="K77" s="314"/>
    </row>
    <row r="78" spans="2:11" ht="15" customHeight="1">
      <c r="B78" s="313"/>
      <c r="C78" s="303" t="s">
        <v>931</v>
      </c>
      <c r="D78" s="303"/>
      <c r="E78" s="303"/>
      <c r="F78" s="322" t="s">
        <v>928</v>
      </c>
      <c r="G78" s="321"/>
      <c r="H78" s="303" t="s">
        <v>932</v>
      </c>
      <c r="I78" s="303" t="s">
        <v>930</v>
      </c>
      <c r="J78" s="303">
        <v>120</v>
      </c>
      <c r="K78" s="314"/>
    </row>
    <row r="79" spans="2:11" ht="15" customHeight="1">
      <c r="B79" s="323"/>
      <c r="C79" s="303" t="s">
        <v>933</v>
      </c>
      <c r="D79" s="303"/>
      <c r="E79" s="303"/>
      <c r="F79" s="322" t="s">
        <v>934</v>
      </c>
      <c r="G79" s="321"/>
      <c r="H79" s="303" t="s">
        <v>935</v>
      </c>
      <c r="I79" s="303" t="s">
        <v>930</v>
      </c>
      <c r="J79" s="303">
        <v>50</v>
      </c>
      <c r="K79" s="314"/>
    </row>
    <row r="80" spans="2:11" ht="15" customHeight="1">
      <c r="B80" s="323"/>
      <c r="C80" s="303" t="s">
        <v>936</v>
      </c>
      <c r="D80" s="303"/>
      <c r="E80" s="303"/>
      <c r="F80" s="322" t="s">
        <v>928</v>
      </c>
      <c r="G80" s="321"/>
      <c r="H80" s="303" t="s">
        <v>937</v>
      </c>
      <c r="I80" s="303" t="s">
        <v>938</v>
      </c>
      <c r="J80" s="303"/>
      <c r="K80" s="314"/>
    </row>
    <row r="81" spans="2:11" ht="15" customHeight="1">
      <c r="B81" s="323"/>
      <c r="C81" s="324" t="s">
        <v>939</v>
      </c>
      <c r="D81" s="324"/>
      <c r="E81" s="324"/>
      <c r="F81" s="325" t="s">
        <v>934</v>
      </c>
      <c r="G81" s="324"/>
      <c r="H81" s="324" t="s">
        <v>940</v>
      </c>
      <c r="I81" s="324" t="s">
        <v>930</v>
      </c>
      <c r="J81" s="324">
        <v>15</v>
      </c>
      <c r="K81" s="314"/>
    </row>
    <row r="82" spans="2:11" ht="15" customHeight="1">
      <c r="B82" s="323"/>
      <c r="C82" s="324" t="s">
        <v>941</v>
      </c>
      <c r="D82" s="324"/>
      <c r="E82" s="324"/>
      <c r="F82" s="325" t="s">
        <v>934</v>
      </c>
      <c r="G82" s="324"/>
      <c r="H82" s="324" t="s">
        <v>942</v>
      </c>
      <c r="I82" s="324" t="s">
        <v>930</v>
      </c>
      <c r="J82" s="324">
        <v>15</v>
      </c>
      <c r="K82" s="314"/>
    </row>
    <row r="83" spans="2:11" ht="15" customHeight="1">
      <c r="B83" s="323"/>
      <c r="C83" s="324" t="s">
        <v>943</v>
      </c>
      <c r="D83" s="324"/>
      <c r="E83" s="324"/>
      <c r="F83" s="325" t="s">
        <v>934</v>
      </c>
      <c r="G83" s="324"/>
      <c r="H83" s="324" t="s">
        <v>944</v>
      </c>
      <c r="I83" s="324" t="s">
        <v>930</v>
      </c>
      <c r="J83" s="324">
        <v>20</v>
      </c>
      <c r="K83" s="314"/>
    </row>
    <row r="84" spans="2:11" ht="15" customHeight="1">
      <c r="B84" s="323"/>
      <c r="C84" s="324" t="s">
        <v>945</v>
      </c>
      <c r="D84" s="324"/>
      <c r="E84" s="324"/>
      <c r="F84" s="325" t="s">
        <v>934</v>
      </c>
      <c r="G84" s="324"/>
      <c r="H84" s="324" t="s">
        <v>946</v>
      </c>
      <c r="I84" s="324" t="s">
        <v>930</v>
      </c>
      <c r="J84" s="324">
        <v>20</v>
      </c>
      <c r="K84" s="314"/>
    </row>
    <row r="85" spans="2:11" ht="15" customHeight="1">
      <c r="B85" s="323"/>
      <c r="C85" s="303" t="s">
        <v>947</v>
      </c>
      <c r="D85" s="303"/>
      <c r="E85" s="303"/>
      <c r="F85" s="322" t="s">
        <v>934</v>
      </c>
      <c r="G85" s="321"/>
      <c r="H85" s="303" t="s">
        <v>948</v>
      </c>
      <c r="I85" s="303" t="s">
        <v>930</v>
      </c>
      <c r="J85" s="303">
        <v>50</v>
      </c>
      <c r="K85" s="314"/>
    </row>
    <row r="86" spans="2:11" ht="15" customHeight="1">
      <c r="B86" s="323"/>
      <c r="C86" s="303" t="s">
        <v>949</v>
      </c>
      <c r="D86" s="303"/>
      <c r="E86" s="303"/>
      <c r="F86" s="322" t="s">
        <v>934</v>
      </c>
      <c r="G86" s="321"/>
      <c r="H86" s="303" t="s">
        <v>950</v>
      </c>
      <c r="I86" s="303" t="s">
        <v>930</v>
      </c>
      <c r="J86" s="303">
        <v>20</v>
      </c>
      <c r="K86" s="314"/>
    </row>
    <row r="87" spans="2:11" ht="15" customHeight="1">
      <c r="B87" s="323"/>
      <c r="C87" s="303" t="s">
        <v>951</v>
      </c>
      <c r="D87" s="303"/>
      <c r="E87" s="303"/>
      <c r="F87" s="322" t="s">
        <v>934</v>
      </c>
      <c r="G87" s="321"/>
      <c r="H87" s="303" t="s">
        <v>952</v>
      </c>
      <c r="I87" s="303" t="s">
        <v>930</v>
      </c>
      <c r="J87" s="303">
        <v>20</v>
      </c>
      <c r="K87" s="314"/>
    </row>
    <row r="88" spans="2:11" ht="15" customHeight="1">
      <c r="B88" s="323"/>
      <c r="C88" s="303" t="s">
        <v>953</v>
      </c>
      <c r="D88" s="303"/>
      <c r="E88" s="303"/>
      <c r="F88" s="322" t="s">
        <v>934</v>
      </c>
      <c r="G88" s="321"/>
      <c r="H88" s="303" t="s">
        <v>954</v>
      </c>
      <c r="I88" s="303" t="s">
        <v>930</v>
      </c>
      <c r="J88" s="303">
        <v>50</v>
      </c>
      <c r="K88" s="314"/>
    </row>
    <row r="89" spans="2:11" ht="15" customHeight="1">
      <c r="B89" s="323"/>
      <c r="C89" s="303" t="s">
        <v>955</v>
      </c>
      <c r="D89" s="303"/>
      <c r="E89" s="303"/>
      <c r="F89" s="322" t="s">
        <v>934</v>
      </c>
      <c r="G89" s="321"/>
      <c r="H89" s="303" t="s">
        <v>955</v>
      </c>
      <c r="I89" s="303" t="s">
        <v>930</v>
      </c>
      <c r="J89" s="303">
        <v>50</v>
      </c>
      <c r="K89" s="314"/>
    </row>
    <row r="90" spans="2:11" ht="15" customHeight="1">
      <c r="B90" s="323"/>
      <c r="C90" s="303" t="s">
        <v>133</v>
      </c>
      <c r="D90" s="303"/>
      <c r="E90" s="303"/>
      <c r="F90" s="322" t="s">
        <v>934</v>
      </c>
      <c r="G90" s="321"/>
      <c r="H90" s="303" t="s">
        <v>956</v>
      </c>
      <c r="I90" s="303" t="s">
        <v>930</v>
      </c>
      <c r="J90" s="303">
        <v>255</v>
      </c>
      <c r="K90" s="314"/>
    </row>
    <row r="91" spans="2:11" ht="15" customHeight="1">
      <c r="B91" s="323"/>
      <c r="C91" s="303" t="s">
        <v>957</v>
      </c>
      <c r="D91" s="303"/>
      <c r="E91" s="303"/>
      <c r="F91" s="322" t="s">
        <v>928</v>
      </c>
      <c r="G91" s="321"/>
      <c r="H91" s="303" t="s">
        <v>958</v>
      </c>
      <c r="I91" s="303" t="s">
        <v>959</v>
      </c>
      <c r="J91" s="303"/>
      <c r="K91" s="314"/>
    </row>
    <row r="92" spans="2:11" ht="15" customHeight="1">
      <c r="B92" s="323"/>
      <c r="C92" s="303" t="s">
        <v>960</v>
      </c>
      <c r="D92" s="303"/>
      <c r="E92" s="303"/>
      <c r="F92" s="322" t="s">
        <v>928</v>
      </c>
      <c r="G92" s="321"/>
      <c r="H92" s="303" t="s">
        <v>961</v>
      </c>
      <c r="I92" s="303" t="s">
        <v>962</v>
      </c>
      <c r="J92" s="303"/>
      <c r="K92" s="314"/>
    </row>
    <row r="93" spans="2:11" ht="15" customHeight="1">
      <c r="B93" s="323"/>
      <c r="C93" s="303" t="s">
        <v>963</v>
      </c>
      <c r="D93" s="303"/>
      <c r="E93" s="303"/>
      <c r="F93" s="322" t="s">
        <v>928</v>
      </c>
      <c r="G93" s="321"/>
      <c r="H93" s="303" t="s">
        <v>963</v>
      </c>
      <c r="I93" s="303" t="s">
        <v>962</v>
      </c>
      <c r="J93" s="303"/>
      <c r="K93" s="314"/>
    </row>
    <row r="94" spans="2:11" ht="15" customHeight="1">
      <c r="B94" s="323"/>
      <c r="C94" s="303" t="s">
        <v>38</v>
      </c>
      <c r="D94" s="303"/>
      <c r="E94" s="303"/>
      <c r="F94" s="322" t="s">
        <v>928</v>
      </c>
      <c r="G94" s="321"/>
      <c r="H94" s="303" t="s">
        <v>964</v>
      </c>
      <c r="I94" s="303" t="s">
        <v>962</v>
      </c>
      <c r="J94" s="303"/>
      <c r="K94" s="314"/>
    </row>
    <row r="95" spans="2:11" ht="15" customHeight="1">
      <c r="B95" s="323"/>
      <c r="C95" s="303" t="s">
        <v>48</v>
      </c>
      <c r="D95" s="303"/>
      <c r="E95" s="303"/>
      <c r="F95" s="322" t="s">
        <v>928</v>
      </c>
      <c r="G95" s="321"/>
      <c r="H95" s="303" t="s">
        <v>965</v>
      </c>
      <c r="I95" s="303" t="s">
        <v>962</v>
      </c>
      <c r="J95" s="303"/>
      <c r="K95" s="314"/>
    </row>
    <row r="96" spans="2:11" ht="15" customHeight="1">
      <c r="B96" s="326"/>
      <c r="C96" s="327"/>
      <c r="D96" s="327"/>
      <c r="E96" s="327"/>
      <c r="F96" s="327"/>
      <c r="G96" s="327"/>
      <c r="H96" s="327"/>
      <c r="I96" s="327"/>
      <c r="J96" s="327"/>
      <c r="K96" s="328"/>
    </row>
    <row r="97" spans="2:11" ht="18.75" customHeight="1">
      <c r="B97" s="329"/>
      <c r="C97" s="330"/>
      <c r="D97" s="330"/>
      <c r="E97" s="330"/>
      <c r="F97" s="330"/>
      <c r="G97" s="330"/>
      <c r="H97" s="330"/>
      <c r="I97" s="330"/>
      <c r="J97" s="330"/>
      <c r="K97" s="329"/>
    </row>
    <row r="98" spans="2:11" ht="18.75" customHeight="1">
      <c r="B98" s="309"/>
      <c r="C98" s="309"/>
      <c r="D98" s="309"/>
      <c r="E98" s="309"/>
      <c r="F98" s="309"/>
      <c r="G98" s="309"/>
      <c r="H98" s="309"/>
      <c r="I98" s="309"/>
      <c r="J98" s="309"/>
      <c r="K98" s="309"/>
    </row>
    <row r="99" spans="2:11" ht="7.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2"/>
    </row>
    <row r="100" spans="2:11" ht="45" customHeight="1">
      <c r="B100" s="313"/>
      <c r="C100" s="422" t="s">
        <v>966</v>
      </c>
      <c r="D100" s="422"/>
      <c r="E100" s="422"/>
      <c r="F100" s="422"/>
      <c r="G100" s="422"/>
      <c r="H100" s="422"/>
      <c r="I100" s="422"/>
      <c r="J100" s="422"/>
      <c r="K100" s="314"/>
    </row>
    <row r="101" spans="2:11" ht="17.25" customHeight="1">
      <c r="B101" s="313"/>
      <c r="C101" s="315" t="s">
        <v>922</v>
      </c>
      <c r="D101" s="315"/>
      <c r="E101" s="315"/>
      <c r="F101" s="315" t="s">
        <v>923</v>
      </c>
      <c r="G101" s="316"/>
      <c r="H101" s="315" t="s">
        <v>128</v>
      </c>
      <c r="I101" s="315" t="s">
        <v>57</v>
      </c>
      <c r="J101" s="315" t="s">
        <v>924</v>
      </c>
      <c r="K101" s="314"/>
    </row>
    <row r="102" spans="2:11" ht="17.25" customHeight="1">
      <c r="B102" s="313"/>
      <c r="C102" s="317" t="s">
        <v>925</v>
      </c>
      <c r="D102" s="317"/>
      <c r="E102" s="317"/>
      <c r="F102" s="318" t="s">
        <v>926</v>
      </c>
      <c r="G102" s="319"/>
      <c r="H102" s="317"/>
      <c r="I102" s="317"/>
      <c r="J102" s="317" t="s">
        <v>927</v>
      </c>
      <c r="K102" s="314"/>
    </row>
    <row r="103" spans="2:11" ht="5.25" customHeight="1">
      <c r="B103" s="313"/>
      <c r="C103" s="315"/>
      <c r="D103" s="315"/>
      <c r="E103" s="315"/>
      <c r="F103" s="315"/>
      <c r="G103" s="331"/>
      <c r="H103" s="315"/>
      <c r="I103" s="315"/>
      <c r="J103" s="315"/>
      <c r="K103" s="314"/>
    </row>
    <row r="104" spans="2:11" ht="15" customHeight="1">
      <c r="B104" s="313"/>
      <c r="C104" s="303" t="s">
        <v>53</v>
      </c>
      <c r="D104" s="320"/>
      <c r="E104" s="320"/>
      <c r="F104" s="322" t="s">
        <v>928</v>
      </c>
      <c r="G104" s="331"/>
      <c r="H104" s="303" t="s">
        <v>967</v>
      </c>
      <c r="I104" s="303" t="s">
        <v>930</v>
      </c>
      <c r="J104" s="303">
        <v>20</v>
      </c>
      <c r="K104" s="314"/>
    </row>
    <row r="105" spans="2:11" ht="15" customHeight="1">
      <c r="B105" s="313"/>
      <c r="C105" s="303" t="s">
        <v>931</v>
      </c>
      <c r="D105" s="303"/>
      <c r="E105" s="303"/>
      <c r="F105" s="322" t="s">
        <v>928</v>
      </c>
      <c r="G105" s="303"/>
      <c r="H105" s="303" t="s">
        <v>967</v>
      </c>
      <c r="I105" s="303" t="s">
        <v>930</v>
      </c>
      <c r="J105" s="303">
        <v>120</v>
      </c>
      <c r="K105" s="314"/>
    </row>
    <row r="106" spans="2:11" ht="15" customHeight="1">
      <c r="B106" s="323"/>
      <c r="C106" s="303" t="s">
        <v>933</v>
      </c>
      <c r="D106" s="303"/>
      <c r="E106" s="303"/>
      <c r="F106" s="322" t="s">
        <v>934</v>
      </c>
      <c r="G106" s="303"/>
      <c r="H106" s="303" t="s">
        <v>967</v>
      </c>
      <c r="I106" s="303" t="s">
        <v>930</v>
      </c>
      <c r="J106" s="303">
        <v>50</v>
      </c>
      <c r="K106" s="314"/>
    </row>
    <row r="107" spans="2:11" ht="15" customHeight="1">
      <c r="B107" s="323"/>
      <c r="C107" s="303" t="s">
        <v>936</v>
      </c>
      <c r="D107" s="303"/>
      <c r="E107" s="303"/>
      <c r="F107" s="322" t="s">
        <v>928</v>
      </c>
      <c r="G107" s="303"/>
      <c r="H107" s="303" t="s">
        <v>967</v>
      </c>
      <c r="I107" s="303" t="s">
        <v>938</v>
      </c>
      <c r="J107" s="303"/>
      <c r="K107" s="314"/>
    </row>
    <row r="108" spans="2:11" ht="15" customHeight="1">
      <c r="B108" s="323"/>
      <c r="C108" s="303" t="s">
        <v>947</v>
      </c>
      <c r="D108" s="303"/>
      <c r="E108" s="303"/>
      <c r="F108" s="322" t="s">
        <v>934</v>
      </c>
      <c r="G108" s="303"/>
      <c r="H108" s="303" t="s">
        <v>967</v>
      </c>
      <c r="I108" s="303" t="s">
        <v>930</v>
      </c>
      <c r="J108" s="303">
        <v>50</v>
      </c>
      <c r="K108" s="314"/>
    </row>
    <row r="109" spans="2:11" ht="15" customHeight="1">
      <c r="B109" s="323"/>
      <c r="C109" s="303" t="s">
        <v>955</v>
      </c>
      <c r="D109" s="303"/>
      <c r="E109" s="303"/>
      <c r="F109" s="322" t="s">
        <v>934</v>
      </c>
      <c r="G109" s="303"/>
      <c r="H109" s="303" t="s">
        <v>967</v>
      </c>
      <c r="I109" s="303" t="s">
        <v>930</v>
      </c>
      <c r="J109" s="303">
        <v>50</v>
      </c>
      <c r="K109" s="314"/>
    </row>
    <row r="110" spans="2:11" ht="15" customHeight="1">
      <c r="B110" s="323"/>
      <c r="C110" s="303" t="s">
        <v>953</v>
      </c>
      <c r="D110" s="303"/>
      <c r="E110" s="303"/>
      <c r="F110" s="322" t="s">
        <v>934</v>
      </c>
      <c r="G110" s="303"/>
      <c r="H110" s="303" t="s">
        <v>967</v>
      </c>
      <c r="I110" s="303" t="s">
        <v>930</v>
      </c>
      <c r="J110" s="303">
        <v>50</v>
      </c>
      <c r="K110" s="314"/>
    </row>
    <row r="111" spans="2:11" ht="15" customHeight="1">
      <c r="B111" s="323"/>
      <c r="C111" s="303" t="s">
        <v>53</v>
      </c>
      <c r="D111" s="303"/>
      <c r="E111" s="303"/>
      <c r="F111" s="322" t="s">
        <v>928</v>
      </c>
      <c r="G111" s="303"/>
      <c r="H111" s="303" t="s">
        <v>968</v>
      </c>
      <c r="I111" s="303" t="s">
        <v>930</v>
      </c>
      <c r="J111" s="303">
        <v>20</v>
      </c>
      <c r="K111" s="314"/>
    </row>
    <row r="112" spans="2:11" ht="15" customHeight="1">
      <c r="B112" s="323"/>
      <c r="C112" s="303" t="s">
        <v>969</v>
      </c>
      <c r="D112" s="303"/>
      <c r="E112" s="303"/>
      <c r="F112" s="322" t="s">
        <v>928</v>
      </c>
      <c r="G112" s="303"/>
      <c r="H112" s="303" t="s">
        <v>970</v>
      </c>
      <c r="I112" s="303" t="s">
        <v>930</v>
      </c>
      <c r="J112" s="303">
        <v>120</v>
      </c>
      <c r="K112" s="314"/>
    </row>
    <row r="113" spans="2:11" ht="15" customHeight="1">
      <c r="B113" s="323"/>
      <c r="C113" s="303" t="s">
        <v>38</v>
      </c>
      <c r="D113" s="303"/>
      <c r="E113" s="303"/>
      <c r="F113" s="322" t="s">
        <v>928</v>
      </c>
      <c r="G113" s="303"/>
      <c r="H113" s="303" t="s">
        <v>971</v>
      </c>
      <c r="I113" s="303" t="s">
        <v>962</v>
      </c>
      <c r="J113" s="303"/>
      <c r="K113" s="314"/>
    </row>
    <row r="114" spans="2:11" ht="15" customHeight="1">
      <c r="B114" s="323"/>
      <c r="C114" s="303" t="s">
        <v>48</v>
      </c>
      <c r="D114" s="303"/>
      <c r="E114" s="303"/>
      <c r="F114" s="322" t="s">
        <v>928</v>
      </c>
      <c r="G114" s="303"/>
      <c r="H114" s="303" t="s">
        <v>972</v>
      </c>
      <c r="I114" s="303" t="s">
        <v>962</v>
      </c>
      <c r="J114" s="303"/>
      <c r="K114" s="314"/>
    </row>
    <row r="115" spans="2:11" ht="15" customHeight="1">
      <c r="B115" s="323"/>
      <c r="C115" s="303" t="s">
        <v>57</v>
      </c>
      <c r="D115" s="303"/>
      <c r="E115" s="303"/>
      <c r="F115" s="322" t="s">
        <v>928</v>
      </c>
      <c r="G115" s="303"/>
      <c r="H115" s="303" t="s">
        <v>973</v>
      </c>
      <c r="I115" s="303" t="s">
        <v>974</v>
      </c>
      <c r="J115" s="303"/>
      <c r="K115" s="314"/>
    </row>
    <row r="116" spans="2:11" ht="15" customHeight="1">
      <c r="B116" s="326"/>
      <c r="C116" s="332"/>
      <c r="D116" s="332"/>
      <c r="E116" s="332"/>
      <c r="F116" s="332"/>
      <c r="G116" s="332"/>
      <c r="H116" s="332"/>
      <c r="I116" s="332"/>
      <c r="J116" s="332"/>
      <c r="K116" s="328"/>
    </row>
    <row r="117" spans="2:11" ht="18.75" customHeight="1">
      <c r="B117" s="333"/>
      <c r="C117" s="299"/>
      <c r="D117" s="299"/>
      <c r="E117" s="299"/>
      <c r="F117" s="334"/>
      <c r="G117" s="299"/>
      <c r="H117" s="299"/>
      <c r="I117" s="299"/>
      <c r="J117" s="299"/>
      <c r="K117" s="333"/>
    </row>
    <row r="118" spans="2:11" ht="18.75" customHeight="1"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</row>
    <row r="119" spans="2:11" ht="7.5" customHeight="1">
      <c r="B119" s="335"/>
      <c r="C119" s="336"/>
      <c r="D119" s="336"/>
      <c r="E119" s="336"/>
      <c r="F119" s="336"/>
      <c r="G119" s="336"/>
      <c r="H119" s="336"/>
      <c r="I119" s="336"/>
      <c r="J119" s="336"/>
      <c r="K119" s="337"/>
    </row>
    <row r="120" spans="2:11" ht="45" customHeight="1">
      <c r="B120" s="338"/>
      <c r="C120" s="421" t="s">
        <v>975</v>
      </c>
      <c r="D120" s="421"/>
      <c r="E120" s="421"/>
      <c r="F120" s="421"/>
      <c r="G120" s="421"/>
      <c r="H120" s="421"/>
      <c r="I120" s="421"/>
      <c r="J120" s="421"/>
      <c r="K120" s="339"/>
    </row>
    <row r="121" spans="2:11" ht="17.25" customHeight="1">
      <c r="B121" s="340"/>
      <c r="C121" s="315" t="s">
        <v>922</v>
      </c>
      <c r="D121" s="315"/>
      <c r="E121" s="315"/>
      <c r="F121" s="315" t="s">
        <v>923</v>
      </c>
      <c r="G121" s="316"/>
      <c r="H121" s="315" t="s">
        <v>128</v>
      </c>
      <c r="I121" s="315" t="s">
        <v>57</v>
      </c>
      <c r="J121" s="315" t="s">
        <v>924</v>
      </c>
      <c r="K121" s="341"/>
    </row>
    <row r="122" spans="2:11" ht="17.25" customHeight="1">
      <c r="B122" s="340"/>
      <c r="C122" s="317" t="s">
        <v>925</v>
      </c>
      <c r="D122" s="317"/>
      <c r="E122" s="317"/>
      <c r="F122" s="318" t="s">
        <v>926</v>
      </c>
      <c r="G122" s="319"/>
      <c r="H122" s="317"/>
      <c r="I122" s="317"/>
      <c r="J122" s="317" t="s">
        <v>927</v>
      </c>
      <c r="K122" s="341"/>
    </row>
    <row r="123" spans="2:11" ht="5.25" customHeight="1">
      <c r="B123" s="342"/>
      <c r="C123" s="320"/>
      <c r="D123" s="320"/>
      <c r="E123" s="320"/>
      <c r="F123" s="320"/>
      <c r="G123" s="303"/>
      <c r="H123" s="320"/>
      <c r="I123" s="320"/>
      <c r="J123" s="320"/>
      <c r="K123" s="343"/>
    </row>
    <row r="124" spans="2:11" ht="15" customHeight="1">
      <c r="B124" s="342"/>
      <c r="C124" s="303" t="s">
        <v>931</v>
      </c>
      <c r="D124" s="320"/>
      <c r="E124" s="320"/>
      <c r="F124" s="322" t="s">
        <v>928</v>
      </c>
      <c r="G124" s="303"/>
      <c r="H124" s="303" t="s">
        <v>967</v>
      </c>
      <c r="I124" s="303" t="s">
        <v>930</v>
      </c>
      <c r="J124" s="303">
        <v>120</v>
      </c>
      <c r="K124" s="344"/>
    </row>
    <row r="125" spans="2:11" ht="15" customHeight="1">
      <c r="B125" s="342"/>
      <c r="C125" s="303" t="s">
        <v>976</v>
      </c>
      <c r="D125" s="303"/>
      <c r="E125" s="303"/>
      <c r="F125" s="322" t="s">
        <v>928</v>
      </c>
      <c r="G125" s="303"/>
      <c r="H125" s="303" t="s">
        <v>977</v>
      </c>
      <c r="I125" s="303" t="s">
        <v>930</v>
      </c>
      <c r="J125" s="303" t="s">
        <v>978</v>
      </c>
      <c r="K125" s="344"/>
    </row>
    <row r="126" spans="2:11" ht="15" customHeight="1">
      <c r="B126" s="342"/>
      <c r="C126" s="303" t="s">
        <v>84</v>
      </c>
      <c r="D126" s="303"/>
      <c r="E126" s="303"/>
      <c r="F126" s="322" t="s">
        <v>928</v>
      </c>
      <c r="G126" s="303"/>
      <c r="H126" s="303" t="s">
        <v>979</v>
      </c>
      <c r="I126" s="303" t="s">
        <v>930</v>
      </c>
      <c r="J126" s="303" t="s">
        <v>978</v>
      </c>
      <c r="K126" s="344"/>
    </row>
    <row r="127" spans="2:11" ht="15" customHeight="1">
      <c r="B127" s="342"/>
      <c r="C127" s="303" t="s">
        <v>939</v>
      </c>
      <c r="D127" s="303"/>
      <c r="E127" s="303"/>
      <c r="F127" s="322" t="s">
        <v>934</v>
      </c>
      <c r="G127" s="303"/>
      <c r="H127" s="303" t="s">
        <v>940</v>
      </c>
      <c r="I127" s="303" t="s">
        <v>930</v>
      </c>
      <c r="J127" s="303">
        <v>15</v>
      </c>
      <c r="K127" s="344"/>
    </row>
    <row r="128" spans="2:11" ht="15" customHeight="1">
      <c r="B128" s="342"/>
      <c r="C128" s="324" t="s">
        <v>941</v>
      </c>
      <c r="D128" s="324"/>
      <c r="E128" s="324"/>
      <c r="F128" s="325" t="s">
        <v>934</v>
      </c>
      <c r="G128" s="324"/>
      <c r="H128" s="324" t="s">
        <v>942</v>
      </c>
      <c r="I128" s="324" t="s">
        <v>930</v>
      </c>
      <c r="J128" s="324">
        <v>15</v>
      </c>
      <c r="K128" s="344"/>
    </row>
    <row r="129" spans="2:11" ht="15" customHeight="1">
      <c r="B129" s="342"/>
      <c r="C129" s="324" t="s">
        <v>943</v>
      </c>
      <c r="D129" s="324"/>
      <c r="E129" s="324"/>
      <c r="F129" s="325" t="s">
        <v>934</v>
      </c>
      <c r="G129" s="324"/>
      <c r="H129" s="324" t="s">
        <v>944</v>
      </c>
      <c r="I129" s="324" t="s">
        <v>930</v>
      </c>
      <c r="J129" s="324">
        <v>20</v>
      </c>
      <c r="K129" s="344"/>
    </row>
    <row r="130" spans="2:11" ht="15" customHeight="1">
      <c r="B130" s="342"/>
      <c r="C130" s="324" t="s">
        <v>945</v>
      </c>
      <c r="D130" s="324"/>
      <c r="E130" s="324"/>
      <c r="F130" s="325" t="s">
        <v>934</v>
      </c>
      <c r="G130" s="324"/>
      <c r="H130" s="324" t="s">
        <v>946</v>
      </c>
      <c r="I130" s="324" t="s">
        <v>930</v>
      </c>
      <c r="J130" s="324">
        <v>20</v>
      </c>
      <c r="K130" s="344"/>
    </row>
    <row r="131" spans="2:11" ht="15" customHeight="1">
      <c r="B131" s="342"/>
      <c r="C131" s="303" t="s">
        <v>933</v>
      </c>
      <c r="D131" s="303"/>
      <c r="E131" s="303"/>
      <c r="F131" s="322" t="s">
        <v>934</v>
      </c>
      <c r="G131" s="303"/>
      <c r="H131" s="303" t="s">
        <v>967</v>
      </c>
      <c r="I131" s="303" t="s">
        <v>930</v>
      </c>
      <c r="J131" s="303">
        <v>50</v>
      </c>
      <c r="K131" s="344"/>
    </row>
    <row r="132" spans="2:11" ht="15" customHeight="1">
      <c r="B132" s="342"/>
      <c r="C132" s="303" t="s">
        <v>947</v>
      </c>
      <c r="D132" s="303"/>
      <c r="E132" s="303"/>
      <c r="F132" s="322" t="s">
        <v>934</v>
      </c>
      <c r="G132" s="303"/>
      <c r="H132" s="303" t="s">
        <v>967</v>
      </c>
      <c r="I132" s="303" t="s">
        <v>930</v>
      </c>
      <c r="J132" s="303">
        <v>50</v>
      </c>
      <c r="K132" s="344"/>
    </row>
    <row r="133" spans="2:11" ht="15" customHeight="1">
      <c r="B133" s="342"/>
      <c r="C133" s="303" t="s">
        <v>953</v>
      </c>
      <c r="D133" s="303"/>
      <c r="E133" s="303"/>
      <c r="F133" s="322" t="s">
        <v>934</v>
      </c>
      <c r="G133" s="303"/>
      <c r="H133" s="303" t="s">
        <v>967</v>
      </c>
      <c r="I133" s="303" t="s">
        <v>930</v>
      </c>
      <c r="J133" s="303">
        <v>50</v>
      </c>
      <c r="K133" s="344"/>
    </row>
    <row r="134" spans="2:11" ht="15" customHeight="1">
      <c r="B134" s="342"/>
      <c r="C134" s="303" t="s">
        <v>955</v>
      </c>
      <c r="D134" s="303"/>
      <c r="E134" s="303"/>
      <c r="F134" s="322" t="s">
        <v>934</v>
      </c>
      <c r="G134" s="303"/>
      <c r="H134" s="303" t="s">
        <v>967</v>
      </c>
      <c r="I134" s="303" t="s">
        <v>930</v>
      </c>
      <c r="J134" s="303">
        <v>50</v>
      </c>
      <c r="K134" s="344"/>
    </row>
    <row r="135" spans="2:11" ht="15" customHeight="1">
      <c r="B135" s="342"/>
      <c r="C135" s="303" t="s">
        <v>133</v>
      </c>
      <c r="D135" s="303"/>
      <c r="E135" s="303"/>
      <c r="F135" s="322" t="s">
        <v>934</v>
      </c>
      <c r="G135" s="303"/>
      <c r="H135" s="303" t="s">
        <v>980</v>
      </c>
      <c r="I135" s="303" t="s">
        <v>930</v>
      </c>
      <c r="J135" s="303">
        <v>255</v>
      </c>
      <c r="K135" s="344"/>
    </row>
    <row r="136" spans="2:11" ht="15" customHeight="1">
      <c r="B136" s="342"/>
      <c r="C136" s="303" t="s">
        <v>957</v>
      </c>
      <c r="D136" s="303"/>
      <c r="E136" s="303"/>
      <c r="F136" s="322" t="s">
        <v>928</v>
      </c>
      <c r="G136" s="303"/>
      <c r="H136" s="303" t="s">
        <v>981</v>
      </c>
      <c r="I136" s="303" t="s">
        <v>959</v>
      </c>
      <c r="J136" s="303"/>
      <c r="K136" s="344"/>
    </row>
    <row r="137" spans="2:11" ht="15" customHeight="1">
      <c r="B137" s="342"/>
      <c r="C137" s="303" t="s">
        <v>960</v>
      </c>
      <c r="D137" s="303"/>
      <c r="E137" s="303"/>
      <c r="F137" s="322" t="s">
        <v>928</v>
      </c>
      <c r="G137" s="303"/>
      <c r="H137" s="303" t="s">
        <v>982</v>
      </c>
      <c r="I137" s="303" t="s">
        <v>962</v>
      </c>
      <c r="J137" s="303"/>
      <c r="K137" s="344"/>
    </row>
    <row r="138" spans="2:11" ht="15" customHeight="1">
      <c r="B138" s="342"/>
      <c r="C138" s="303" t="s">
        <v>963</v>
      </c>
      <c r="D138" s="303"/>
      <c r="E138" s="303"/>
      <c r="F138" s="322" t="s">
        <v>928</v>
      </c>
      <c r="G138" s="303"/>
      <c r="H138" s="303" t="s">
        <v>963</v>
      </c>
      <c r="I138" s="303" t="s">
        <v>962</v>
      </c>
      <c r="J138" s="303"/>
      <c r="K138" s="344"/>
    </row>
    <row r="139" spans="2:11" ht="15" customHeight="1">
      <c r="B139" s="342"/>
      <c r="C139" s="303" t="s">
        <v>38</v>
      </c>
      <c r="D139" s="303"/>
      <c r="E139" s="303"/>
      <c r="F139" s="322" t="s">
        <v>928</v>
      </c>
      <c r="G139" s="303"/>
      <c r="H139" s="303" t="s">
        <v>983</v>
      </c>
      <c r="I139" s="303" t="s">
        <v>962</v>
      </c>
      <c r="J139" s="303"/>
      <c r="K139" s="344"/>
    </row>
    <row r="140" spans="2:11" ht="15" customHeight="1">
      <c r="B140" s="342"/>
      <c r="C140" s="303" t="s">
        <v>984</v>
      </c>
      <c r="D140" s="303"/>
      <c r="E140" s="303"/>
      <c r="F140" s="322" t="s">
        <v>928</v>
      </c>
      <c r="G140" s="303"/>
      <c r="H140" s="303" t="s">
        <v>985</v>
      </c>
      <c r="I140" s="303" t="s">
        <v>962</v>
      </c>
      <c r="J140" s="303"/>
      <c r="K140" s="344"/>
    </row>
    <row r="141" spans="2:11" ht="15" customHeight="1">
      <c r="B141" s="345"/>
      <c r="C141" s="346"/>
      <c r="D141" s="346"/>
      <c r="E141" s="346"/>
      <c r="F141" s="346"/>
      <c r="G141" s="346"/>
      <c r="H141" s="346"/>
      <c r="I141" s="346"/>
      <c r="J141" s="346"/>
      <c r="K141" s="347"/>
    </row>
    <row r="142" spans="2:11" ht="18.75" customHeight="1">
      <c r="B142" s="299"/>
      <c r="C142" s="299"/>
      <c r="D142" s="299"/>
      <c r="E142" s="299"/>
      <c r="F142" s="334"/>
      <c r="G142" s="299"/>
      <c r="H142" s="299"/>
      <c r="I142" s="299"/>
      <c r="J142" s="299"/>
      <c r="K142" s="299"/>
    </row>
    <row r="143" spans="2:11" ht="18.75" customHeight="1">
      <c r="B143" s="309"/>
      <c r="C143" s="309"/>
      <c r="D143" s="309"/>
      <c r="E143" s="309"/>
      <c r="F143" s="309"/>
      <c r="G143" s="309"/>
      <c r="H143" s="309"/>
      <c r="I143" s="309"/>
      <c r="J143" s="309"/>
      <c r="K143" s="309"/>
    </row>
    <row r="144" spans="2:11" ht="7.5" customHeight="1">
      <c r="B144" s="310"/>
      <c r="C144" s="311"/>
      <c r="D144" s="311"/>
      <c r="E144" s="311"/>
      <c r="F144" s="311"/>
      <c r="G144" s="311"/>
      <c r="H144" s="311"/>
      <c r="I144" s="311"/>
      <c r="J144" s="311"/>
      <c r="K144" s="312"/>
    </row>
    <row r="145" spans="2:11" ht="45" customHeight="1">
      <c r="B145" s="313"/>
      <c r="C145" s="422" t="s">
        <v>986</v>
      </c>
      <c r="D145" s="422"/>
      <c r="E145" s="422"/>
      <c r="F145" s="422"/>
      <c r="G145" s="422"/>
      <c r="H145" s="422"/>
      <c r="I145" s="422"/>
      <c r="J145" s="422"/>
      <c r="K145" s="314"/>
    </row>
    <row r="146" spans="2:11" ht="17.25" customHeight="1">
      <c r="B146" s="313"/>
      <c r="C146" s="315" t="s">
        <v>922</v>
      </c>
      <c r="D146" s="315"/>
      <c r="E146" s="315"/>
      <c r="F146" s="315" t="s">
        <v>923</v>
      </c>
      <c r="G146" s="316"/>
      <c r="H146" s="315" t="s">
        <v>128</v>
      </c>
      <c r="I146" s="315" t="s">
        <v>57</v>
      </c>
      <c r="J146" s="315" t="s">
        <v>924</v>
      </c>
      <c r="K146" s="314"/>
    </row>
    <row r="147" spans="2:11" ht="17.25" customHeight="1">
      <c r="B147" s="313"/>
      <c r="C147" s="317" t="s">
        <v>925</v>
      </c>
      <c r="D147" s="317"/>
      <c r="E147" s="317"/>
      <c r="F147" s="318" t="s">
        <v>926</v>
      </c>
      <c r="G147" s="319"/>
      <c r="H147" s="317"/>
      <c r="I147" s="317"/>
      <c r="J147" s="317" t="s">
        <v>927</v>
      </c>
      <c r="K147" s="314"/>
    </row>
    <row r="148" spans="2:11" ht="5.25" customHeight="1">
      <c r="B148" s="323"/>
      <c r="C148" s="320"/>
      <c r="D148" s="320"/>
      <c r="E148" s="320"/>
      <c r="F148" s="320"/>
      <c r="G148" s="321"/>
      <c r="H148" s="320"/>
      <c r="I148" s="320"/>
      <c r="J148" s="320"/>
      <c r="K148" s="344"/>
    </row>
    <row r="149" spans="2:11" ht="15" customHeight="1">
      <c r="B149" s="323"/>
      <c r="C149" s="348" t="s">
        <v>931</v>
      </c>
      <c r="D149" s="303"/>
      <c r="E149" s="303"/>
      <c r="F149" s="349" t="s">
        <v>928</v>
      </c>
      <c r="G149" s="303"/>
      <c r="H149" s="348" t="s">
        <v>967</v>
      </c>
      <c r="I149" s="348" t="s">
        <v>930</v>
      </c>
      <c r="J149" s="348">
        <v>120</v>
      </c>
      <c r="K149" s="344"/>
    </row>
    <row r="150" spans="2:11" ht="15" customHeight="1">
      <c r="B150" s="323"/>
      <c r="C150" s="348" t="s">
        <v>976</v>
      </c>
      <c r="D150" s="303"/>
      <c r="E150" s="303"/>
      <c r="F150" s="349" t="s">
        <v>928</v>
      </c>
      <c r="G150" s="303"/>
      <c r="H150" s="348" t="s">
        <v>987</v>
      </c>
      <c r="I150" s="348" t="s">
        <v>930</v>
      </c>
      <c r="J150" s="348" t="s">
        <v>978</v>
      </c>
      <c r="K150" s="344"/>
    </row>
    <row r="151" spans="2:11" ht="15" customHeight="1">
      <c r="B151" s="323"/>
      <c r="C151" s="348" t="s">
        <v>84</v>
      </c>
      <c r="D151" s="303"/>
      <c r="E151" s="303"/>
      <c r="F151" s="349" t="s">
        <v>928</v>
      </c>
      <c r="G151" s="303"/>
      <c r="H151" s="348" t="s">
        <v>988</v>
      </c>
      <c r="I151" s="348" t="s">
        <v>930</v>
      </c>
      <c r="J151" s="348" t="s">
        <v>978</v>
      </c>
      <c r="K151" s="344"/>
    </row>
    <row r="152" spans="2:11" ht="15" customHeight="1">
      <c r="B152" s="323"/>
      <c r="C152" s="348" t="s">
        <v>933</v>
      </c>
      <c r="D152" s="303"/>
      <c r="E152" s="303"/>
      <c r="F152" s="349" t="s">
        <v>934</v>
      </c>
      <c r="G152" s="303"/>
      <c r="H152" s="348" t="s">
        <v>967</v>
      </c>
      <c r="I152" s="348" t="s">
        <v>930</v>
      </c>
      <c r="J152" s="348">
        <v>50</v>
      </c>
      <c r="K152" s="344"/>
    </row>
    <row r="153" spans="2:11" ht="15" customHeight="1">
      <c r="B153" s="323"/>
      <c r="C153" s="348" t="s">
        <v>936</v>
      </c>
      <c r="D153" s="303"/>
      <c r="E153" s="303"/>
      <c r="F153" s="349" t="s">
        <v>928</v>
      </c>
      <c r="G153" s="303"/>
      <c r="H153" s="348" t="s">
        <v>967</v>
      </c>
      <c r="I153" s="348" t="s">
        <v>938</v>
      </c>
      <c r="J153" s="348"/>
      <c r="K153" s="344"/>
    </row>
    <row r="154" spans="2:11" ht="15" customHeight="1">
      <c r="B154" s="323"/>
      <c r="C154" s="348" t="s">
        <v>947</v>
      </c>
      <c r="D154" s="303"/>
      <c r="E154" s="303"/>
      <c r="F154" s="349" t="s">
        <v>934</v>
      </c>
      <c r="G154" s="303"/>
      <c r="H154" s="348" t="s">
        <v>967</v>
      </c>
      <c r="I154" s="348" t="s">
        <v>930</v>
      </c>
      <c r="J154" s="348">
        <v>50</v>
      </c>
      <c r="K154" s="344"/>
    </row>
    <row r="155" spans="2:11" ht="15" customHeight="1">
      <c r="B155" s="323"/>
      <c r="C155" s="348" t="s">
        <v>955</v>
      </c>
      <c r="D155" s="303"/>
      <c r="E155" s="303"/>
      <c r="F155" s="349" t="s">
        <v>934</v>
      </c>
      <c r="G155" s="303"/>
      <c r="H155" s="348" t="s">
        <v>967</v>
      </c>
      <c r="I155" s="348" t="s">
        <v>930</v>
      </c>
      <c r="J155" s="348">
        <v>50</v>
      </c>
      <c r="K155" s="344"/>
    </row>
    <row r="156" spans="2:11" ht="15" customHeight="1">
      <c r="B156" s="323"/>
      <c r="C156" s="348" t="s">
        <v>953</v>
      </c>
      <c r="D156" s="303"/>
      <c r="E156" s="303"/>
      <c r="F156" s="349" t="s">
        <v>934</v>
      </c>
      <c r="G156" s="303"/>
      <c r="H156" s="348" t="s">
        <v>967</v>
      </c>
      <c r="I156" s="348" t="s">
        <v>930</v>
      </c>
      <c r="J156" s="348">
        <v>50</v>
      </c>
      <c r="K156" s="344"/>
    </row>
    <row r="157" spans="2:11" ht="15" customHeight="1">
      <c r="B157" s="323"/>
      <c r="C157" s="348" t="s">
        <v>104</v>
      </c>
      <c r="D157" s="303"/>
      <c r="E157" s="303"/>
      <c r="F157" s="349" t="s">
        <v>928</v>
      </c>
      <c r="G157" s="303"/>
      <c r="H157" s="348" t="s">
        <v>989</v>
      </c>
      <c r="I157" s="348" t="s">
        <v>930</v>
      </c>
      <c r="J157" s="348" t="s">
        <v>990</v>
      </c>
      <c r="K157" s="344"/>
    </row>
    <row r="158" spans="2:11" ht="15" customHeight="1">
      <c r="B158" s="323"/>
      <c r="C158" s="348" t="s">
        <v>991</v>
      </c>
      <c r="D158" s="303"/>
      <c r="E158" s="303"/>
      <c r="F158" s="349" t="s">
        <v>928</v>
      </c>
      <c r="G158" s="303"/>
      <c r="H158" s="348" t="s">
        <v>992</v>
      </c>
      <c r="I158" s="348" t="s">
        <v>962</v>
      </c>
      <c r="J158" s="348"/>
      <c r="K158" s="344"/>
    </row>
    <row r="159" spans="2:11" ht="15" customHeight="1">
      <c r="B159" s="350"/>
      <c r="C159" s="332"/>
      <c r="D159" s="332"/>
      <c r="E159" s="332"/>
      <c r="F159" s="332"/>
      <c r="G159" s="332"/>
      <c r="H159" s="332"/>
      <c r="I159" s="332"/>
      <c r="J159" s="332"/>
      <c r="K159" s="351"/>
    </row>
    <row r="160" spans="2:11" ht="18.75" customHeight="1">
      <c r="B160" s="299"/>
      <c r="C160" s="303"/>
      <c r="D160" s="303"/>
      <c r="E160" s="303"/>
      <c r="F160" s="322"/>
      <c r="G160" s="303"/>
      <c r="H160" s="303"/>
      <c r="I160" s="303"/>
      <c r="J160" s="303"/>
      <c r="K160" s="299"/>
    </row>
    <row r="161" spans="2:11" ht="18.75" customHeight="1">
      <c r="B161" s="309"/>
      <c r="C161" s="309"/>
      <c r="D161" s="309"/>
      <c r="E161" s="309"/>
      <c r="F161" s="309"/>
      <c r="G161" s="309"/>
      <c r="H161" s="309"/>
      <c r="I161" s="309"/>
      <c r="J161" s="309"/>
      <c r="K161" s="309"/>
    </row>
    <row r="162" spans="2:11" ht="7.5" customHeight="1">
      <c r="B162" s="291"/>
      <c r="C162" s="292"/>
      <c r="D162" s="292"/>
      <c r="E162" s="292"/>
      <c r="F162" s="292"/>
      <c r="G162" s="292"/>
      <c r="H162" s="292"/>
      <c r="I162" s="292"/>
      <c r="J162" s="292"/>
      <c r="K162" s="293"/>
    </row>
    <row r="163" spans="2:11" ht="45" customHeight="1">
      <c r="B163" s="294"/>
      <c r="C163" s="421" t="s">
        <v>993</v>
      </c>
      <c r="D163" s="421"/>
      <c r="E163" s="421"/>
      <c r="F163" s="421"/>
      <c r="G163" s="421"/>
      <c r="H163" s="421"/>
      <c r="I163" s="421"/>
      <c r="J163" s="421"/>
      <c r="K163" s="295"/>
    </row>
    <row r="164" spans="2:11" ht="17.25" customHeight="1">
      <c r="B164" s="294"/>
      <c r="C164" s="315" t="s">
        <v>922</v>
      </c>
      <c r="D164" s="315"/>
      <c r="E164" s="315"/>
      <c r="F164" s="315" t="s">
        <v>923</v>
      </c>
      <c r="G164" s="352"/>
      <c r="H164" s="353" t="s">
        <v>128</v>
      </c>
      <c r="I164" s="353" t="s">
        <v>57</v>
      </c>
      <c r="J164" s="315" t="s">
        <v>924</v>
      </c>
      <c r="K164" s="295"/>
    </row>
    <row r="165" spans="2:11" ht="17.25" customHeight="1">
      <c r="B165" s="296"/>
      <c r="C165" s="317" t="s">
        <v>925</v>
      </c>
      <c r="D165" s="317"/>
      <c r="E165" s="317"/>
      <c r="F165" s="318" t="s">
        <v>926</v>
      </c>
      <c r="G165" s="354"/>
      <c r="H165" s="355"/>
      <c r="I165" s="355"/>
      <c r="J165" s="317" t="s">
        <v>927</v>
      </c>
      <c r="K165" s="297"/>
    </row>
    <row r="166" spans="2:11" ht="5.25" customHeight="1">
      <c r="B166" s="323"/>
      <c r="C166" s="320"/>
      <c r="D166" s="320"/>
      <c r="E166" s="320"/>
      <c r="F166" s="320"/>
      <c r="G166" s="321"/>
      <c r="H166" s="320"/>
      <c r="I166" s="320"/>
      <c r="J166" s="320"/>
      <c r="K166" s="344"/>
    </row>
    <row r="167" spans="2:11" ht="15" customHeight="1">
      <c r="B167" s="323"/>
      <c r="C167" s="303" t="s">
        <v>931</v>
      </c>
      <c r="D167" s="303"/>
      <c r="E167" s="303"/>
      <c r="F167" s="322" t="s">
        <v>928</v>
      </c>
      <c r="G167" s="303"/>
      <c r="H167" s="303" t="s">
        <v>967</v>
      </c>
      <c r="I167" s="303" t="s">
        <v>930</v>
      </c>
      <c r="J167" s="303">
        <v>120</v>
      </c>
      <c r="K167" s="344"/>
    </row>
    <row r="168" spans="2:11" ht="15" customHeight="1">
      <c r="B168" s="323"/>
      <c r="C168" s="303" t="s">
        <v>976</v>
      </c>
      <c r="D168" s="303"/>
      <c r="E168" s="303"/>
      <c r="F168" s="322" t="s">
        <v>928</v>
      </c>
      <c r="G168" s="303"/>
      <c r="H168" s="303" t="s">
        <v>977</v>
      </c>
      <c r="I168" s="303" t="s">
        <v>930</v>
      </c>
      <c r="J168" s="303" t="s">
        <v>978</v>
      </c>
      <c r="K168" s="344"/>
    </row>
    <row r="169" spans="2:11" ht="15" customHeight="1">
      <c r="B169" s="323"/>
      <c r="C169" s="303" t="s">
        <v>84</v>
      </c>
      <c r="D169" s="303"/>
      <c r="E169" s="303"/>
      <c r="F169" s="322" t="s">
        <v>928</v>
      </c>
      <c r="G169" s="303"/>
      <c r="H169" s="303" t="s">
        <v>994</v>
      </c>
      <c r="I169" s="303" t="s">
        <v>930</v>
      </c>
      <c r="J169" s="303" t="s">
        <v>978</v>
      </c>
      <c r="K169" s="344"/>
    </row>
    <row r="170" spans="2:11" ht="15" customHeight="1">
      <c r="B170" s="323"/>
      <c r="C170" s="303" t="s">
        <v>933</v>
      </c>
      <c r="D170" s="303"/>
      <c r="E170" s="303"/>
      <c r="F170" s="322" t="s">
        <v>934</v>
      </c>
      <c r="G170" s="303"/>
      <c r="H170" s="303" t="s">
        <v>994</v>
      </c>
      <c r="I170" s="303" t="s">
        <v>930</v>
      </c>
      <c r="J170" s="303">
        <v>50</v>
      </c>
      <c r="K170" s="344"/>
    </row>
    <row r="171" spans="2:11" ht="15" customHeight="1">
      <c r="B171" s="323"/>
      <c r="C171" s="303" t="s">
        <v>936</v>
      </c>
      <c r="D171" s="303"/>
      <c r="E171" s="303"/>
      <c r="F171" s="322" t="s">
        <v>928</v>
      </c>
      <c r="G171" s="303"/>
      <c r="H171" s="303" t="s">
        <v>994</v>
      </c>
      <c r="I171" s="303" t="s">
        <v>938</v>
      </c>
      <c r="J171" s="303"/>
      <c r="K171" s="344"/>
    </row>
    <row r="172" spans="2:11" ht="15" customHeight="1">
      <c r="B172" s="323"/>
      <c r="C172" s="303" t="s">
        <v>947</v>
      </c>
      <c r="D172" s="303"/>
      <c r="E172" s="303"/>
      <c r="F172" s="322" t="s">
        <v>934</v>
      </c>
      <c r="G172" s="303"/>
      <c r="H172" s="303" t="s">
        <v>994</v>
      </c>
      <c r="I172" s="303" t="s">
        <v>930</v>
      </c>
      <c r="J172" s="303">
        <v>50</v>
      </c>
      <c r="K172" s="344"/>
    </row>
    <row r="173" spans="2:11" ht="15" customHeight="1">
      <c r="B173" s="323"/>
      <c r="C173" s="303" t="s">
        <v>955</v>
      </c>
      <c r="D173" s="303"/>
      <c r="E173" s="303"/>
      <c r="F173" s="322" t="s">
        <v>934</v>
      </c>
      <c r="G173" s="303"/>
      <c r="H173" s="303" t="s">
        <v>994</v>
      </c>
      <c r="I173" s="303" t="s">
        <v>930</v>
      </c>
      <c r="J173" s="303">
        <v>50</v>
      </c>
      <c r="K173" s="344"/>
    </row>
    <row r="174" spans="2:11" ht="15" customHeight="1">
      <c r="B174" s="323"/>
      <c r="C174" s="303" t="s">
        <v>953</v>
      </c>
      <c r="D174" s="303"/>
      <c r="E174" s="303"/>
      <c r="F174" s="322" t="s">
        <v>934</v>
      </c>
      <c r="G174" s="303"/>
      <c r="H174" s="303" t="s">
        <v>994</v>
      </c>
      <c r="I174" s="303" t="s">
        <v>930</v>
      </c>
      <c r="J174" s="303">
        <v>50</v>
      </c>
      <c r="K174" s="344"/>
    </row>
    <row r="175" spans="2:11" ht="15" customHeight="1">
      <c r="B175" s="323"/>
      <c r="C175" s="303" t="s">
        <v>127</v>
      </c>
      <c r="D175" s="303"/>
      <c r="E175" s="303"/>
      <c r="F175" s="322" t="s">
        <v>928</v>
      </c>
      <c r="G175" s="303"/>
      <c r="H175" s="303" t="s">
        <v>995</v>
      </c>
      <c r="I175" s="303" t="s">
        <v>996</v>
      </c>
      <c r="J175" s="303"/>
      <c r="K175" s="344"/>
    </row>
    <row r="176" spans="2:11" ht="15" customHeight="1">
      <c r="B176" s="323"/>
      <c r="C176" s="303" t="s">
        <v>57</v>
      </c>
      <c r="D176" s="303"/>
      <c r="E176" s="303"/>
      <c r="F176" s="322" t="s">
        <v>928</v>
      </c>
      <c r="G176" s="303"/>
      <c r="H176" s="303" t="s">
        <v>997</v>
      </c>
      <c r="I176" s="303" t="s">
        <v>998</v>
      </c>
      <c r="J176" s="303">
        <v>1</v>
      </c>
      <c r="K176" s="344"/>
    </row>
    <row r="177" spans="2:11" ht="15" customHeight="1">
      <c r="B177" s="323"/>
      <c r="C177" s="303" t="s">
        <v>53</v>
      </c>
      <c r="D177" s="303"/>
      <c r="E177" s="303"/>
      <c r="F177" s="322" t="s">
        <v>928</v>
      </c>
      <c r="G177" s="303"/>
      <c r="H177" s="303" t="s">
        <v>999</v>
      </c>
      <c r="I177" s="303" t="s">
        <v>930</v>
      </c>
      <c r="J177" s="303">
        <v>20</v>
      </c>
      <c r="K177" s="344"/>
    </row>
    <row r="178" spans="2:11" ht="15" customHeight="1">
      <c r="B178" s="323"/>
      <c r="C178" s="303" t="s">
        <v>128</v>
      </c>
      <c r="D178" s="303"/>
      <c r="E178" s="303"/>
      <c r="F178" s="322" t="s">
        <v>928</v>
      </c>
      <c r="G178" s="303"/>
      <c r="H178" s="303" t="s">
        <v>1000</v>
      </c>
      <c r="I178" s="303" t="s">
        <v>930</v>
      </c>
      <c r="J178" s="303">
        <v>255</v>
      </c>
      <c r="K178" s="344"/>
    </row>
    <row r="179" spans="2:11" ht="15" customHeight="1">
      <c r="B179" s="323"/>
      <c r="C179" s="303" t="s">
        <v>129</v>
      </c>
      <c r="D179" s="303"/>
      <c r="E179" s="303"/>
      <c r="F179" s="322" t="s">
        <v>928</v>
      </c>
      <c r="G179" s="303"/>
      <c r="H179" s="303" t="s">
        <v>893</v>
      </c>
      <c r="I179" s="303" t="s">
        <v>930</v>
      </c>
      <c r="J179" s="303">
        <v>10</v>
      </c>
      <c r="K179" s="344"/>
    </row>
    <row r="180" spans="2:11" ht="15" customHeight="1">
      <c r="B180" s="323"/>
      <c r="C180" s="303" t="s">
        <v>130</v>
      </c>
      <c r="D180" s="303"/>
      <c r="E180" s="303"/>
      <c r="F180" s="322" t="s">
        <v>928</v>
      </c>
      <c r="G180" s="303"/>
      <c r="H180" s="303" t="s">
        <v>1001</v>
      </c>
      <c r="I180" s="303" t="s">
        <v>962</v>
      </c>
      <c r="J180" s="303"/>
      <c r="K180" s="344"/>
    </row>
    <row r="181" spans="2:11" ht="15" customHeight="1">
      <c r="B181" s="323"/>
      <c r="C181" s="303" t="s">
        <v>1002</v>
      </c>
      <c r="D181" s="303"/>
      <c r="E181" s="303"/>
      <c r="F181" s="322" t="s">
        <v>928</v>
      </c>
      <c r="G181" s="303"/>
      <c r="H181" s="303" t="s">
        <v>1003</v>
      </c>
      <c r="I181" s="303" t="s">
        <v>962</v>
      </c>
      <c r="J181" s="303"/>
      <c r="K181" s="344"/>
    </row>
    <row r="182" spans="2:11" ht="15" customHeight="1">
      <c r="B182" s="323"/>
      <c r="C182" s="303" t="s">
        <v>991</v>
      </c>
      <c r="D182" s="303"/>
      <c r="E182" s="303"/>
      <c r="F182" s="322" t="s">
        <v>928</v>
      </c>
      <c r="G182" s="303"/>
      <c r="H182" s="303" t="s">
        <v>1004</v>
      </c>
      <c r="I182" s="303" t="s">
        <v>962</v>
      </c>
      <c r="J182" s="303"/>
      <c r="K182" s="344"/>
    </row>
    <row r="183" spans="2:11" ht="15" customHeight="1">
      <c r="B183" s="323"/>
      <c r="C183" s="303" t="s">
        <v>132</v>
      </c>
      <c r="D183" s="303"/>
      <c r="E183" s="303"/>
      <c r="F183" s="322" t="s">
        <v>934</v>
      </c>
      <c r="G183" s="303"/>
      <c r="H183" s="303" t="s">
        <v>1005</v>
      </c>
      <c r="I183" s="303" t="s">
        <v>930</v>
      </c>
      <c r="J183" s="303">
        <v>50</v>
      </c>
      <c r="K183" s="344"/>
    </row>
    <row r="184" spans="2:11" ht="15" customHeight="1">
      <c r="B184" s="323"/>
      <c r="C184" s="303" t="s">
        <v>1006</v>
      </c>
      <c r="D184" s="303"/>
      <c r="E184" s="303"/>
      <c r="F184" s="322" t="s">
        <v>934</v>
      </c>
      <c r="G184" s="303"/>
      <c r="H184" s="303" t="s">
        <v>1007</v>
      </c>
      <c r="I184" s="303" t="s">
        <v>1008</v>
      </c>
      <c r="J184" s="303"/>
      <c r="K184" s="344"/>
    </row>
    <row r="185" spans="2:11" ht="15" customHeight="1">
      <c r="B185" s="323"/>
      <c r="C185" s="303" t="s">
        <v>1009</v>
      </c>
      <c r="D185" s="303"/>
      <c r="E185" s="303"/>
      <c r="F185" s="322" t="s">
        <v>934</v>
      </c>
      <c r="G185" s="303"/>
      <c r="H185" s="303" t="s">
        <v>1010</v>
      </c>
      <c r="I185" s="303" t="s">
        <v>1008</v>
      </c>
      <c r="J185" s="303"/>
      <c r="K185" s="344"/>
    </row>
    <row r="186" spans="2:11" ht="15" customHeight="1">
      <c r="B186" s="323"/>
      <c r="C186" s="303" t="s">
        <v>1011</v>
      </c>
      <c r="D186" s="303"/>
      <c r="E186" s="303"/>
      <c r="F186" s="322" t="s">
        <v>934</v>
      </c>
      <c r="G186" s="303"/>
      <c r="H186" s="303" t="s">
        <v>1012</v>
      </c>
      <c r="I186" s="303" t="s">
        <v>1008</v>
      </c>
      <c r="J186" s="303"/>
      <c r="K186" s="344"/>
    </row>
    <row r="187" spans="2:11" ht="15" customHeight="1">
      <c r="B187" s="323"/>
      <c r="C187" s="356" t="s">
        <v>1013</v>
      </c>
      <c r="D187" s="303"/>
      <c r="E187" s="303"/>
      <c r="F187" s="322" t="s">
        <v>934</v>
      </c>
      <c r="G187" s="303"/>
      <c r="H187" s="303" t="s">
        <v>1014</v>
      </c>
      <c r="I187" s="303" t="s">
        <v>1015</v>
      </c>
      <c r="J187" s="357" t="s">
        <v>1016</v>
      </c>
      <c r="K187" s="344"/>
    </row>
    <row r="188" spans="2:11" ht="15" customHeight="1">
      <c r="B188" s="323"/>
      <c r="C188" s="308" t="s">
        <v>42</v>
      </c>
      <c r="D188" s="303"/>
      <c r="E188" s="303"/>
      <c r="F188" s="322" t="s">
        <v>928</v>
      </c>
      <c r="G188" s="303"/>
      <c r="H188" s="299" t="s">
        <v>1017</v>
      </c>
      <c r="I188" s="303" t="s">
        <v>1018</v>
      </c>
      <c r="J188" s="303"/>
      <c r="K188" s="344"/>
    </row>
    <row r="189" spans="2:11" ht="15" customHeight="1">
      <c r="B189" s="323"/>
      <c r="C189" s="308" t="s">
        <v>1019</v>
      </c>
      <c r="D189" s="303"/>
      <c r="E189" s="303"/>
      <c r="F189" s="322" t="s">
        <v>928</v>
      </c>
      <c r="G189" s="303"/>
      <c r="H189" s="303" t="s">
        <v>1020</v>
      </c>
      <c r="I189" s="303" t="s">
        <v>962</v>
      </c>
      <c r="J189" s="303"/>
      <c r="K189" s="344"/>
    </row>
    <row r="190" spans="2:11" ht="15" customHeight="1">
      <c r="B190" s="323"/>
      <c r="C190" s="308" t="s">
        <v>1021</v>
      </c>
      <c r="D190" s="303"/>
      <c r="E190" s="303"/>
      <c r="F190" s="322" t="s">
        <v>928</v>
      </c>
      <c r="G190" s="303"/>
      <c r="H190" s="303" t="s">
        <v>1022</v>
      </c>
      <c r="I190" s="303" t="s">
        <v>962</v>
      </c>
      <c r="J190" s="303"/>
      <c r="K190" s="344"/>
    </row>
    <row r="191" spans="2:11" ht="15" customHeight="1">
      <c r="B191" s="323"/>
      <c r="C191" s="308" t="s">
        <v>1023</v>
      </c>
      <c r="D191" s="303"/>
      <c r="E191" s="303"/>
      <c r="F191" s="322" t="s">
        <v>934</v>
      </c>
      <c r="G191" s="303"/>
      <c r="H191" s="303" t="s">
        <v>1024</v>
      </c>
      <c r="I191" s="303" t="s">
        <v>962</v>
      </c>
      <c r="J191" s="303"/>
      <c r="K191" s="344"/>
    </row>
    <row r="192" spans="2:11" ht="15" customHeight="1">
      <c r="B192" s="350"/>
      <c r="C192" s="358"/>
      <c r="D192" s="332"/>
      <c r="E192" s="332"/>
      <c r="F192" s="332"/>
      <c r="G192" s="332"/>
      <c r="H192" s="332"/>
      <c r="I192" s="332"/>
      <c r="J192" s="332"/>
      <c r="K192" s="351"/>
    </row>
    <row r="193" spans="2:11" ht="18.75" customHeight="1">
      <c r="B193" s="299"/>
      <c r="C193" s="303"/>
      <c r="D193" s="303"/>
      <c r="E193" s="303"/>
      <c r="F193" s="322"/>
      <c r="G193" s="303"/>
      <c r="H193" s="303"/>
      <c r="I193" s="303"/>
      <c r="J193" s="303"/>
      <c r="K193" s="299"/>
    </row>
    <row r="194" spans="2:11" ht="18.75" customHeight="1">
      <c r="B194" s="299"/>
      <c r="C194" s="303"/>
      <c r="D194" s="303"/>
      <c r="E194" s="303"/>
      <c r="F194" s="322"/>
      <c r="G194" s="303"/>
      <c r="H194" s="303"/>
      <c r="I194" s="303"/>
      <c r="J194" s="303"/>
      <c r="K194" s="299"/>
    </row>
    <row r="195" spans="2:11" ht="18.75" customHeight="1">
      <c r="B195" s="309"/>
      <c r="C195" s="309"/>
      <c r="D195" s="309"/>
      <c r="E195" s="309"/>
      <c r="F195" s="309"/>
      <c r="G195" s="309"/>
      <c r="H195" s="309"/>
      <c r="I195" s="309"/>
      <c r="J195" s="309"/>
      <c r="K195" s="309"/>
    </row>
    <row r="196" spans="2:11">
      <c r="B196" s="291"/>
      <c r="C196" s="292"/>
      <c r="D196" s="292"/>
      <c r="E196" s="292"/>
      <c r="F196" s="292"/>
      <c r="G196" s="292"/>
      <c r="H196" s="292"/>
      <c r="I196" s="292"/>
      <c r="J196" s="292"/>
      <c r="K196" s="293"/>
    </row>
    <row r="197" spans="2:11" ht="21">
      <c r="B197" s="294"/>
      <c r="C197" s="421" t="s">
        <v>1025</v>
      </c>
      <c r="D197" s="421"/>
      <c r="E197" s="421"/>
      <c r="F197" s="421"/>
      <c r="G197" s="421"/>
      <c r="H197" s="421"/>
      <c r="I197" s="421"/>
      <c r="J197" s="421"/>
      <c r="K197" s="295"/>
    </row>
    <row r="198" spans="2:11" ht="25.5" customHeight="1">
      <c r="B198" s="294"/>
      <c r="C198" s="359" t="s">
        <v>1026</v>
      </c>
      <c r="D198" s="359"/>
      <c r="E198" s="359"/>
      <c r="F198" s="359" t="s">
        <v>1027</v>
      </c>
      <c r="G198" s="360"/>
      <c r="H198" s="420" t="s">
        <v>1028</v>
      </c>
      <c r="I198" s="420"/>
      <c r="J198" s="420"/>
      <c r="K198" s="295"/>
    </row>
    <row r="199" spans="2:11" ht="5.25" customHeight="1">
      <c r="B199" s="323"/>
      <c r="C199" s="320"/>
      <c r="D199" s="320"/>
      <c r="E199" s="320"/>
      <c r="F199" s="320"/>
      <c r="G199" s="303"/>
      <c r="H199" s="320"/>
      <c r="I199" s="320"/>
      <c r="J199" s="320"/>
      <c r="K199" s="344"/>
    </row>
    <row r="200" spans="2:11" ht="15" customHeight="1">
      <c r="B200" s="323"/>
      <c r="C200" s="303" t="s">
        <v>1018</v>
      </c>
      <c r="D200" s="303"/>
      <c r="E200" s="303"/>
      <c r="F200" s="322" t="s">
        <v>43</v>
      </c>
      <c r="G200" s="303"/>
      <c r="H200" s="418" t="s">
        <v>1029</v>
      </c>
      <c r="I200" s="418"/>
      <c r="J200" s="418"/>
      <c r="K200" s="344"/>
    </row>
    <row r="201" spans="2:11" ht="15" customHeight="1">
      <c r="B201" s="323"/>
      <c r="C201" s="329"/>
      <c r="D201" s="303"/>
      <c r="E201" s="303"/>
      <c r="F201" s="322" t="s">
        <v>44</v>
      </c>
      <c r="G201" s="303"/>
      <c r="H201" s="418" t="s">
        <v>1030</v>
      </c>
      <c r="I201" s="418"/>
      <c r="J201" s="418"/>
      <c r="K201" s="344"/>
    </row>
    <row r="202" spans="2:11" ht="15" customHeight="1">
      <c r="B202" s="323"/>
      <c r="C202" s="329"/>
      <c r="D202" s="303"/>
      <c r="E202" s="303"/>
      <c r="F202" s="322" t="s">
        <v>47</v>
      </c>
      <c r="G202" s="303"/>
      <c r="H202" s="418" t="s">
        <v>1031</v>
      </c>
      <c r="I202" s="418"/>
      <c r="J202" s="418"/>
      <c r="K202" s="344"/>
    </row>
    <row r="203" spans="2:11" ht="15" customHeight="1">
      <c r="B203" s="323"/>
      <c r="C203" s="303"/>
      <c r="D203" s="303"/>
      <c r="E203" s="303"/>
      <c r="F203" s="322" t="s">
        <v>45</v>
      </c>
      <c r="G203" s="303"/>
      <c r="H203" s="418" t="s">
        <v>1032</v>
      </c>
      <c r="I203" s="418"/>
      <c r="J203" s="418"/>
      <c r="K203" s="344"/>
    </row>
    <row r="204" spans="2:11" ht="15" customHeight="1">
      <c r="B204" s="323"/>
      <c r="C204" s="303"/>
      <c r="D204" s="303"/>
      <c r="E204" s="303"/>
      <c r="F204" s="322" t="s">
        <v>46</v>
      </c>
      <c r="G204" s="303"/>
      <c r="H204" s="418" t="s">
        <v>1033</v>
      </c>
      <c r="I204" s="418"/>
      <c r="J204" s="418"/>
      <c r="K204" s="344"/>
    </row>
    <row r="205" spans="2:11" ht="15" customHeight="1">
      <c r="B205" s="323"/>
      <c r="C205" s="303"/>
      <c r="D205" s="303"/>
      <c r="E205" s="303"/>
      <c r="F205" s="322"/>
      <c r="G205" s="303"/>
      <c r="H205" s="303"/>
      <c r="I205" s="303"/>
      <c r="J205" s="303"/>
      <c r="K205" s="344"/>
    </row>
    <row r="206" spans="2:11" ht="15" customHeight="1">
      <c r="B206" s="323"/>
      <c r="C206" s="303" t="s">
        <v>974</v>
      </c>
      <c r="D206" s="303"/>
      <c r="E206" s="303"/>
      <c r="F206" s="322" t="s">
        <v>78</v>
      </c>
      <c r="G206" s="303"/>
      <c r="H206" s="418" t="s">
        <v>1034</v>
      </c>
      <c r="I206" s="418"/>
      <c r="J206" s="418"/>
      <c r="K206" s="344"/>
    </row>
    <row r="207" spans="2:11" ht="15" customHeight="1">
      <c r="B207" s="323"/>
      <c r="C207" s="329"/>
      <c r="D207" s="303"/>
      <c r="E207" s="303"/>
      <c r="F207" s="322" t="s">
        <v>872</v>
      </c>
      <c r="G207" s="303"/>
      <c r="H207" s="418" t="s">
        <v>873</v>
      </c>
      <c r="I207" s="418"/>
      <c r="J207" s="418"/>
      <c r="K207" s="344"/>
    </row>
    <row r="208" spans="2:11" ht="15" customHeight="1">
      <c r="B208" s="323"/>
      <c r="C208" s="303"/>
      <c r="D208" s="303"/>
      <c r="E208" s="303"/>
      <c r="F208" s="322" t="s">
        <v>870</v>
      </c>
      <c r="G208" s="303"/>
      <c r="H208" s="418" t="s">
        <v>1035</v>
      </c>
      <c r="I208" s="418"/>
      <c r="J208" s="418"/>
      <c r="K208" s="344"/>
    </row>
    <row r="209" spans="2:11" ht="15" customHeight="1">
      <c r="B209" s="361"/>
      <c r="C209" s="329"/>
      <c r="D209" s="329"/>
      <c r="E209" s="329"/>
      <c r="F209" s="322" t="s">
        <v>874</v>
      </c>
      <c r="G209" s="308"/>
      <c r="H209" s="419" t="s">
        <v>875</v>
      </c>
      <c r="I209" s="419"/>
      <c r="J209" s="419"/>
      <c r="K209" s="362"/>
    </row>
    <row r="210" spans="2:11" ht="15" customHeight="1">
      <c r="B210" s="361"/>
      <c r="C210" s="329"/>
      <c r="D210" s="329"/>
      <c r="E210" s="329"/>
      <c r="F210" s="322" t="s">
        <v>876</v>
      </c>
      <c r="G210" s="308"/>
      <c r="H210" s="419" t="s">
        <v>1036</v>
      </c>
      <c r="I210" s="419"/>
      <c r="J210" s="419"/>
      <c r="K210" s="362"/>
    </row>
    <row r="211" spans="2:11" ht="15" customHeight="1">
      <c r="B211" s="361"/>
      <c r="C211" s="329"/>
      <c r="D211" s="329"/>
      <c r="E211" s="329"/>
      <c r="F211" s="363"/>
      <c r="G211" s="308"/>
      <c r="H211" s="364"/>
      <c r="I211" s="364"/>
      <c r="J211" s="364"/>
      <c r="K211" s="362"/>
    </row>
    <row r="212" spans="2:11" ht="15" customHeight="1">
      <c r="B212" s="361"/>
      <c r="C212" s="303" t="s">
        <v>998</v>
      </c>
      <c r="D212" s="329"/>
      <c r="E212" s="329"/>
      <c r="F212" s="322">
        <v>1</v>
      </c>
      <c r="G212" s="308"/>
      <c r="H212" s="419" t="s">
        <v>1037</v>
      </c>
      <c r="I212" s="419"/>
      <c r="J212" s="419"/>
      <c r="K212" s="362"/>
    </row>
    <row r="213" spans="2:11" ht="15" customHeight="1">
      <c r="B213" s="361"/>
      <c r="C213" s="329"/>
      <c r="D213" s="329"/>
      <c r="E213" s="329"/>
      <c r="F213" s="322">
        <v>2</v>
      </c>
      <c r="G213" s="308"/>
      <c r="H213" s="419" t="s">
        <v>1038</v>
      </c>
      <c r="I213" s="419"/>
      <c r="J213" s="419"/>
      <c r="K213" s="362"/>
    </row>
    <row r="214" spans="2:11" ht="15" customHeight="1">
      <c r="B214" s="361"/>
      <c r="C214" s="329"/>
      <c r="D214" s="329"/>
      <c r="E214" s="329"/>
      <c r="F214" s="322">
        <v>3</v>
      </c>
      <c r="G214" s="308"/>
      <c r="H214" s="419" t="s">
        <v>1039</v>
      </c>
      <c r="I214" s="419"/>
      <c r="J214" s="419"/>
      <c r="K214" s="362"/>
    </row>
    <row r="215" spans="2:11" ht="15" customHeight="1">
      <c r="B215" s="361"/>
      <c r="C215" s="329"/>
      <c r="D215" s="329"/>
      <c r="E215" s="329"/>
      <c r="F215" s="322">
        <v>4</v>
      </c>
      <c r="G215" s="308"/>
      <c r="H215" s="419" t="s">
        <v>1040</v>
      </c>
      <c r="I215" s="419"/>
      <c r="J215" s="419"/>
      <c r="K215" s="362"/>
    </row>
    <row r="216" spans="2:11" ht="12.75" customHeight="1">
      <c r="B216" s="365"/>
      <c r="C216" s="366"/>
      <c r="D216" s="366"/>
      <c r="E216" s="366"/>
      <c r="F216" s="366"/>
      <c r="G216" s="366"/>
      <c r="H216" s="366"/>
      <c r="I216" s="366"/>
      <c r="J216" s="366"/>
      <c r="K216" s="367"/>
    </row>
  </sheetData>
  <sheetProtection algorithmName="SHA-512" hashValue="QBDyQhrDE5aNUwYHBCiNPQAeMK3BleyEPMwiYpV6eZQV3xGpcvh0icNOiUVabKpRnJa6sop1KzsSu8hJaHcv4Q==" saltValue="CzQg2fZfIrwCl2NvyD+uPA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01a - Způsobilé výdaje na...</vt:lpstr>
      <vt:lpstr>01b - Způsobilé výdaje na...</vt:lpstr>
      <vt:lpstr>02 - Nezpůsobilé výdaje</vt:lpstr>
      <vt:lpstr>Pokyny pro vyplnění</vt:lpstr>
      <vt:lpstr>'01a - Způsobilé výdaje na...'!Názvy_tisku</vt:lpstr>
      <vt:lpstr>'01b - Způsobilé výdaje na...'!Názvy_tisku</vt:lpstr>
      <vt:lpstr>'02 - Nezpůsobilé výdaje'!Názvy_tisku</vt:lpstr>
      <vt:lpstr>'Rekapitulace stavby'!Názvy_tisku</vt:lpstr>
      <vt:lpstr>'01a - Způsobilé výdaje na...'!Oblast_tisku</vt:lpstr>
      <vt:lpstr>'01b - Způsobilé výdaje na...'!Oblast_tisku</vt:lpstr>
      <vt:lpstr>'02 - Nezpůsobilé výdaje'!Oblast_tisku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Štafl</dc:creator>
  <cp:lastModifiedBy>Michal Štafl</cp:lastModifiedBy>
  <dcterms:created xsi:type="dcterms:W3CDTF">2017-10-27T08:16:25Z</dcterms:created>
  <dcterms:modified xsi:type="dcterms:W3CDTF">2017-10-27T08:16:30Z</dcterms:modified>
</cp:coreProperties>
</file>