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ROSplusData\Export\"/>
    </mc:Choice>
  </mc:AlternateContent>
  <bookViews>
    <workbookView xWindow="0" yWindow="0" windowWidth="18915" windowHeight="12900"/>
  </bookViews>
  <sheets>
    <sheet name="Rekapitulace stavby" sheetId="1" r:id="rId1"/>
    <sheet name="01a - Způsobilé výdaje na..." sheetId="2" r:id="rId2"/>
    <sheet name="02 - Nezpůsobilé výdaje" sheetId="3" r:id="rId3"/>
    <sheet name="Pokyny pro vyplnění" sheetId="4" r:id="rId4"/>
  </sheets>
  <definedNames>
    <definedName name="_xlnm._FilterDatabase" localSheetId="1" hidden="1">'01a - Způsobilé výdaje na...'!$C$99:$K$717</definedName>
    <definedName name="_xlnm._FilterDatabase" localSheetId="2" hidden="1">'02 - Nezpůsobilé výdaje'!$C$77:$K$105</definedName>
    <definedName name="_xlnm.Print_Titles" localSheetId="1">'01a - Způsobilé výdaje na...'!$99:$99</definedName>
    <definedName name="_xlnm.Print_Titles" localSheetId="2">'02 - Nezpůsobilé výdaje'!$77:$77</definedName>
    <definedName name="_xlnm.Print_Titles" localSheetId="0">'Rekapitulace stavby'!$49:$49</definedName>
    <definedName name="_xlnm.Print_Area" localSheetId="1">'01a - Způsobilé výdaje na...'!$C$4:$J$38,'01a - Způsobilé výdaje na...'!$C$44:$J$79,'01a - Způsobilé výdaje na...'!$C$85:$K$717</definedName>
    <definedName name="_xlnm.Print_Area" localSheetId="2">'02 - Nezpůsobilé výdaje'!$C$4:$J$36,'02 - Nezpůsobilé výdaje'!$C$42:$J$59,'02 - Nezpůsobilé výdaje'!$C$65:$K$105</definedName>
    <definedName name="_xlnm.Print_Area" localSheetId="3">'Pokyny pro vyplnění'!$B$2:$K$69,'Pokyny pro vyplnění'!$B$72:$K$116,'Pokyny pro vyplnění'!$B$119:$K$188,'Pokyny pro vyplnění'!$B$196:$K$216</definedName>
    <definedName name="_xlnm.Print_Area" localSheetId="0">'Rekapitulace stavby'!$D$4:$AO$33,'Rekapitulace stavby'!$C$39:$AQ$55</definedName>
  </definedNames>
  <calcPr calcId="152511"/>
</workbook>
</file>

<file path=xl/calcChain.xml><?xml version="1.0" encoding="utf-8"?>
<calcChain xmlns="http://schemas.openxmlformats.org/spreadsheetml/2006/main">
  <c r="AY54" i="1" l="1"/>
  <c r="AX54" i="1"/>
  <c r="F32" i="3"/>
  <c r="BB54" i="1" s="1"/>
  <c r="BI103" i="3"/>
  <c r="BH103" i="3"/>
  <c r="BG103" i="3"/>
  <c r="BF103" i="3"/>
  <c r="BE103" i="3"/>
  <c r="T103" i="3"/>
  <c r="R103" i="3"/>
  <c r="P103" i="3"/>
  <c r="BK103" i="3"/>
  <c r="J103" i="3"/>
  <c r="BI98" i="3"/>
  <c r="BH98" i="3"/>
  <c r="BG98" i="3"/>
  <c r="BE98" i="3"/>
  <c r="T98" i="3"/>
  <c r="R98" i="3"/>
  <c r="P98" i="3"/>
  <c r="BK98" i="3"/>
  <c r="J98" i="3"/>
  <c r="BF98" i="3" s="1"/>
  <c r="BI93" i="3"/>
  <c r="BH93" i="3"/>
  <c r="BG93" i="3"/>
  <c r="BE93" i="3"/>
  <c r="T93" i="3"/>
  <c r="R93" i="3"/>
  <c r="P93" i="3"/>
  <c r="BK93" i="3"/>
  <c r="J93" i="3"/>
  <c r="BF93" i="3" s="1"/>
  <c r="BI91" i="3"/>
  <c r="BH91" i="3"/>
  <c r="BG91" i="3"/>
  <c r="BF91" i="3"/>
  <c r="BE91" i="3"/>
  <c r="T91" i="3"/>
  <c r="R91" i="3"/>
  <c r="P91" i="3"/>
  <c r="BK91" i="3"/>
  <c r="J91" i="3"/>
  <c r="BI89" i="3"/>
  <c r="BH89" i="3"/>
  <c r="BG89" i="3"/>
  <c r="BF89" i="3"/>
  <c r="BE89" i="3"/>
  <c r="T89" i="3"/>
  <c r="R89" i="3"/>
  <c r="P89" i="3"/>
  <c r="BK89" i="3"/>
  <c r="J89" i="3"/>
  <c r="BI86" i="3"/>
  <c r="BH86" i="3"/>
  <c r="F33" i="3" s="1"/>
  <c r="BC54" i="1" s="1"/>
  <c r="BG86" i="3"/>
  <c r="BE86" i="3"/>
  <c r="T86" i="3"/>
  <c r="R86" i="3"/>
  <c r="P86" i="3"/>
  <c r="BK86" i="3"/>
  <c r="J86" i="3"/>
  <c r="BF86" i="3" s="1"/>
  <c r="BI81" i="3"/>
  <c r="F34" i="3" s="1"/>
  <c r="BD54" i="1" s="1"/>
  <c r="BH81" i="3"/>
  <c r="BG81" i="3"/>
  <c r="BE81" i="3"/>
  <c r="J30" i="3" s="1"/>
  <c r="AV54" i="1" s="1"/>
  <c r="T81" i="3"/>
  <c r="T80" i="3" s="1"/>
  <c r="T79" i="3" s="1"/>
  <c r="T78" i="3" s="1"/>
  <c r="R81" i="3"/>
  <c r="R80" i="3" s="1"/>
  <c r="R79" i="3" s="1"/>
  <c r="R78" i="3" s="1"/>
  <c r="P81" i="3"/>
  <c r="P80" i="3" s="1"/>
  <c r="P79" i="3" s="1"/>
  <c r="P78" i="3" s="1"/>
  <c r="AU54" i="1" s="1"/>
  <c r="BK81" i="3"/>
  <c r="BK80" i="3" s="1"/>
  <c r="J81" i="3"/>
  <c r="BF81" i="3" s="1"/>
  <c r="J74" i="3"/>
  <c r="F74" i="3"/>
  <c r="J72" i="3"/>
  <c r="F72" i="3"/>
  <c r="E70" i="3"/>
  <c r="J51" i="3"/>
  <c r="F51" i="3"/>
  <c r="F49" i="3"/>
  <c r="E47" i="3"/>
  <c r="J18" i="3"/>
  <c r="E18" i="3"/>
  <c r="F52" i="3" s="1"/>
  <c r="J17" i="3"/>
  <c r="J12" i="3"/>
  <c r="J49" i="3" s="1"/>
  <c r="E7" i="3"/>
  <c r="E45" i="3" s="1"/>
  <c r="BK452" i="2"/>
  <c r="J452" i="2" s="1"/>
  <c r="J71" i="2" s="1"/>
  <c r="T424" i="2"/>
  <c r="R147" i="2"/>
  <c r="J146" i="2"/>
  <c r="AY53" i="1"/>
  <c r="AX53" i="1"/>
  <c r="BI712" i="2"/>
  <c r="BH712" i="2"/>
  <c r="BG712" i="2"/>
  <c r="BE712" i="2"/>
  <c r="T712" i="2"/>
  <c r="R712" i="2"/>
  <c r="P712" i="2"/>
  <c r="BK712" i="2"/>
  <c r="BK706" i="2" s="1"/>
  <c r="J706" i="2" s="1"/>
  <c r="J78" i="2" s="1"/>
  <c r="J712" i="2"/>
  <c r="BF712" i="2" s="1"/>
  <c r="BI707" i="2"/>
  <c r="BH707" i="2"/>
  <c r="BG707" i="2"/>
  <c r="BF707" i="2"/>
  <c r="BE707" i="2"/>
  <c r="T707" i="2"/>
  <c r="T706" i="2" s="1"/>
  <c r="R707" i="2"/>
  <c r="R706" i="2" s="1"/>
  <c r="P707" i="2"/>
  <c r="P706" i="2" s="1"/>
  <c r="BK707" i="2"/>
  <c r="J707" i="2"/>
  <c r="BI703" i="2"/>
  <c r="BH703" i="2"/>
  <c r="BG703" i="2"/>
  <c r="BF703" i="2"/>
  <c r="BE703" i="2"/>
  <c r="T703" i="2"/>
  <c r="R703" i="2"/>
  <c r="P703" i="2"/>
  <c r="BK703" i="2"/>
  <c r="J703" i="2"/>
  <c r="BI698" i="2"/>
  <c r="BH698" i="2"/>
  <c r="BG698" i="2"/>
  <c r="BE698" i="2"/>
  <c r="T698" i="2"/>
  <c r="R698" i="2"/>
  <c r="P698" i="2"/>
  <c r="BK698" i="2"/>
  <c r="J698" i="2"/>
  <c r="BF698" i="2" s="1"/>
  <c r="BI694" i="2"/>
  <c r="BH694" i="2"/>
  <c r="BG694" i="2"/>
  <c r="BE694" i="2"/>
  <c r="T694" i="2"/>
  <c r="T693" i="2" s="1"/>
  <c r="R694" i="2"/>
  <c r="R693" i="2" s="1"/>
  <c r="P694" i="2"/>
  <c r="P693" i="2" s="1"/>
  <c r="BK694" i="2"/>
  <c r="BK693" i="2" s="1"/>
  <c r="J693" i="2" s="1"/>
  <c r="J77" i="2" s="1"/>
  <c r="J694" i="2"/>
  <c r="BF694" i="2" s="1"/>
  <c r="BI690" i="2"/>
  <c r="BH690" i="2"/>
  <c r="BG690" i="2"/>
  <c r="BF690" i="2"/>
  <c r="BE690" i="2"/>
  <c r="T690" i="2"/>
  <c r="R690" i="2"/>
  <c r="P690" i="2"/>
  <c r="BK690" i="2"/>
  <c r="J690" i="2"/>
  <c r="BI683" i="2"/>
  <c r="BH683" i="2"/>
  <c r="BG683" i="2"/>
  <c r="BE683" i="2"/>
  <c r="T683" i="2"/>
  <c r="R683" i="2"/>
  <c r="P683" i="2"/>
  <c r="BK683" i="2"/>
  <c r="J683" i="2"/>
  <c r="BF683" i="2" s="1"/>
  <c r="BI679" i="2"/>
  <c r="BH679" i="2"/>
  <c r="BG679" i="2"/>
  <c r="BE679" i="2"/>
  <c r="T679" i="2"/>
  <c r="R679" i="2"/>
  <c r="P679" i="2"/>
  <c r="BK679" i="2"/>
  <c r="J679" i="2"/>
  <c r="BF679" i="2" s="1"/>
  <c r="BI674" i="2"/>
  <c r="BH674" i="2"/>
  <c r="BG674" i="2"/>
  <c r="BF674" i="2"/>
  <c r="BE674" i="2"/>
  <c r="T674" i="2"/>
  <c r="R674" i="2"/>
  <c r="P674" i="2"/>
  <c r="BK674" i="2"/>
  <c r="J674" i="2"/>
  <c r="BI668" i="2"/>
  <c r="BH668" i="2"/>
  <c r="BG668" i="2"/>
  <c r="BF668" i="2"/>
  <c r="BE668" i="2"/>
  <c r="T668" i="2"/>
  <c r="R668" i="2"/>
  <c r="P668" i="2"/>
  <c r="BK668" i="2"/>
  <c r="J668" i="2"/>
  <c r="BI660" i="2"/>
  <c r="BH660" i="2"/>
  <c r="BG660" i="2"/>
  <c r="BE660" i="2"/>
  <c r="T660" i="2"/>
  <c r="R660" i="2"/>
  <c r="P660" i="2"/>
  <c r="BK660" i="2"/>
  <c r="J660" i="2"/>
  <c r="BF660" i="2" s="1"/>
  <c r="BI652" i="2"/>
  <c r="BH652" i="2"/>
  <c r="BG652" i="2"/>
  <c r="BE652" i="2"/>
  <c r="T652" i="2"/>
  <c r="R652" i="2"/>
  <c r="P652" i="2"/>
  <c r="BK652" i="2"/>
  <c r="BK649" i="2" s="1"/>
  <c r="J649" i="2" s="1"/>
  <c r="J76" i="2" s="1"/>
  <c r="J652" i="2"/>
  <c r="BF652" i="2" s="1"/>
  <c r="BI650" i="2"/>
  <c r="BH650" i="2"/>
  <c r="BG650" i="2"/>
  <c r="BF650" i="2"/>
  <c r="BE650" i="2"/>
  <c r="T650" i="2"/>
  <c r="T649" i="2" s="1"/>
  <c r="R650" i="2"/>
  <c r="R649" i="2" s="1"/>
  <c r="P650" i="2"/>
  <c r="P649" i="2" s="1"/>
  <c r="BK650" i="2"/>
  <c r="J650" i="2"/>
  <c r="BI646" i="2"/>
  <c r="BH646" i="2"/>
  <c r="BG646" i="2"/>
  <c r="BF646" i="2"/>
  <c r="BE646" i="2"/>
  <c r="T646" i="2"/>
  <c r="R646" i="2"/>
  <c r="P646" i="2"/>
  <c r="BK646" i="2"/>
  <c r="J646" i="2"/>
  <c r="BI640" i="2"/>
  <c r="BH640" i="2"/>
  <c r="BG640" i="2"/>
  <c r="BE640" i="2"/>
  <c r="T640" i="2"/>
  <c r="R640" i="2"/>
  <c r="P640" i="2"/>
  <c r="BK640" i="2"/>
  <c r="J640" i="2"/>
  <c r="BF640" i="2" s="1"/>
  <c r="BI634" i="2"/>
  <c r="BH634" i="2"/>
  <c r="BG634" i="2"/>
  <c r="BE634" i="2"/>
  <c r="T634" i="2"/>
  <c r="R634" i="2"/>
  <c r="P634" i="2"/>
  <c r="BK634" i="2"/>
  <c r="J634" i="2"/>
  <c r="BF634" i="2" s="1"/>
  <c r="BI628" i="2"/>
  <c r="BH628" i="2"/>
  <c r="BG628" i="2"/>
  <c r="BF628" i="2"/>
  <c r="BE628" i="2"/>
  <c r="T628" i="2"/>
  <c r="R628" i="2"/>
  <c r="P628" i="2"/>
  <c r="BK628" i="2"/>
  <c r="J628" i="2"/>
  <c r="BI622" i="2"/>
  <c r="BH622" i="2"/>
  <c r="BG622" i="2"/>
  <c r="BF622" i="2"/>
  <c r="BE622" i="2"/>
  <c r="T622" i="2"/>
  <c r="R622" i="2"/>
  <c r="P622" i="2"/>
  <c r="BK622" i="2"/>
  <c r="J622" i="2"/>
  <c r="BI616" i="2"/>
  <c r="BH616" i="2"/>
  <c r="BG616" i="2"/>
  <c r="BE616" i="2"/>
  <c r="T616" i="2"/>
  <c r="R616" i="2"/>
  <c r="P616" i="2"/>
  <c r="BK616" i="2"/>
  <c r="J616" i="2"/>
  <c r="BF616" i="2" s="1"/>
  <c r="BI610" i="2"/>
  <c r="BH610" i="2"/>
  <c r="BG610" i="2"/>
  <c r="BF610" i="2"/>
  <c r="BE610" i="2"/>
  <c r="T610" i="2"/>
  <c r="R610" i="2"/>
  <c r="P610" i="2"/>
  <c r="BK610" i="2"/>
  <c r="J610" i="2"/>
  <c r="BI604" i="2"/>
  <c r="BH604" i="2"/>
  <c r="BG604" i="2"/>
  <c r="BF604" i="2"/>
  <c r="BE604" i="2"/>
  <c r="T604" i="2"/>
  <c r="R604" i="2"/>
  <c r="P604" i="2"/>
  <c r="BK604" i="2"/>
  <c r="J604" i="2"/>
  <c r="BI598" i="2"/>
  <c r="BH598" i="2"/>
  <c r="BG598" i="2"/>
  <c r="BF598" i="2"/>
  <c r="BE598" i="2"/>
  <c r="T598" i="2"/>
  <c r="R598" i="2"/>
  <c r="P598" i="2"/>
  <c r="BK598" i="2"/>
  <c r="J598" i="2"/>
  <c r="BI592" i="2"/>
  <c r="BH592" i="2"/>
  <c r="BG592" i="2"/>
  <c r="BE592" i="2"/>
  <c r="T592" i="2"/>
  <c r="R592" i="2"/>
  <c r="P592" i="2"/>
  <c r="BK592" i="2"/>
  <c r="J592" i="2"/>
  <c r="BF592" i="2" s="1"/>
  <c r="BI586" i="2"/>
  <c r="BH586" i="2"/>
  <c r="BG586" i="2"/>
  <c r="BF586" i="2"/>
  <c r="BE586" i="2"/>
  <c r="T586" i="2"/>
  <c r="R586" i="2"/>
  <c r="P586" i="2"/>
  <c r="BK586" i="2"/>
  <c r="J586" i="2"/>
  <c r="BI559" i="2"/>
  <c r="BH559" i="2"/>
  <c r="BG559" i="2"/>
  <c r="BF559" i="2"/>
  <c r="BE559" i="2"/>
  <c r="T559" i="2"/>
  <c r="T558" i="2" s="1"/>
  <c r="R559" i="2"/>
  <c r="R558" i="2" s="1"/>
  <c r="P559" i="2"/>
  <c r="P558" i="2" s="1"/>
  <c r="BK559" i="2"/>
  <c r="BK558" i="2" s="1"/>
  <c r="J558" i="2" s="1"/>
  <c r="J75" i="2" s="1"/>
  <c r="J559" i="2"/>
  <c r="BI555" i="2"/>
  <c r="BH555" i="2"/>
  <c r="BG555" i="2"/>
  <c r="BE555" i="2"/>
  <c r="T555" i="2"/>
  <c r="R555" i="2"/>
  <c r="P555" i="2"/>
  <c r="BK555" i="2"/>
  <c r="J555" i="2"/>
  <c r="BF555" i="2" s="1"/>
  <c r="BI551" i="2"/>
  <c r="BH551" i="2"/>
  <c r="BG551" i="2"/>
  <c r="BE551" i="2"/>
  <c r="T551" i="2"/>
  <c r="R551" i="2"/>
  <c r="P551" i="2"/>
  <c r="BK551" i="2"/>
  <c r="J551" i="2"/>
  <c r="BF551" i="2" s="1"/>
  <c r="BI547" i="2"/>
  <c r="BH547" i="2"/>
  <c r="BG547" i="2"/>
  <c r="BF547" i="2"/>
  <c r="BE547" i="2"/>
  <c r="T547" i="2"/>
  <c r="R547" i="2"/>
  <c r="P547" i="2"/>
  <c r="BK547" i="2"/>
  <c r="J547" i="2"/>
  <c r="BI543" i="2"/>
  <c r="BH543" i="2"/>
  <c r="BG543" i="2"/>
  <c r="BF543" i="2"/>
  <c r="BE543" i="2"/>
  <c r="T543" i="2"/>
  <c r="R543" i="2"/>
  <c r="P543" i="2"/>
  <c r="BK543" i="2"/>
  <c r="J543" i="2"/>
  <c r="BI541" i="2"/>
  <c r="BH541" i="2"/>
  <c r="BG541" i="2"/>
  <c r="BE541" i="2"/>
  <c r="T541" i="2"/>
  <c r="R541" i="2"/>
  <c r="P541" i="2"/>
  <c r="BK541" i="2"/>
  <c r="J541" i="2"/>
  <c r="BF541" i="2" s="1"/>
  <c r="BI537" i="2"/>
  <c r="BH537" i="2"/>
  <c r="BG537" i="2"/>
  <c r="BE537" i="2"/>
  <c r="T537" i="2"/>
  <c r="R537" i="2"/>
  <c r="P537" i="2"/>
  <c r="BK537" i="2"/>
  <c r="J537" i="2"/>
  <c r="BF537" i="2" s="1"/>
  <c r="BI532" i="2"/>
  <c r="BH532" i="2"/>
  <c r="BG532" i="2"/>
  <c r="BF532" i="2"/>
  <c r="BE532" i="2"/>
  <c r="T532" i="2"/>
  <c r="R532" i="2"/>
  <c r="P532" i="2"/>
  <c r="BK532" i="2"/>
  <c r="J532" i="2"/>
  <c r="BI528" i="2"/>
  <c r="BH528" i="2"/>
  <c r="BG528" i="2"/>
  <c r="BF528" i="2"/>
  <c r="BE528" i="2"/>
  <c r="T528" i="2"/>
  <c r="R528" i="2"/>
  <c r="P528" i="2"/>
  <c r="BK528" i="2"/>
  <c r="J528" i="2"/>
  <c r="BI524" i="2"/>
  <c r="BH524" i="2"/>
  <c r="BG524" i="2"/>
  <c r="BE524" i="2"/>
  <c r="T524" i="2"/>
  <c r="R524" i="2"/>
  <c r="P524" i="2"/>
  <c r="BK524" i="2"/>
  <c r="J524" i="2"/>
  <c r="BF524" i="2" s="1"/>
  <c r="BI520" i="2"/>
  <c r="BH520" i="2"/>
  <c r="BG520" i="2"/>
  <c r="BE520" i="2"/>
  <c r="T520" i="2"/>
  <c r="R520" i="2"/>
  <c r="P520" i="2"/>
  <c r="BK520" i="2"/>
  <c r="J520" i="2"/>
  <c r="BF520" i="2" s="1"/>
  <c r="BI516" i="2"/>
  <c r="BH516" i="2"/>
  <c r="BG516" i="2"/>
  <c r="BF516" i="2"/>
  <c r="BE516" i="2"/>
  <c r="T516" i="2"/>
  <c r="T515" i="2" s="1"/>
  <c r="R516" i="2"/>
  <c r="R515" i="2" s="1"/>
  <c r="P516" i="2"/>
  <c r="P515" i="2" s="1"/>
  <c r="BK516" i="2"/>
  <c r="BK515" i="2" s="1"/>
  <c r="J515" i="2" s="1"/>
  <c r="J74" i="2" s="1"/>
  <c r="J516" i="2"/>
  <c r="BI512" i="2"/>
  <c r="BH512" i="2"/>
  <c r="BG512" i="2"/>
  <c r="BF512" i="2"/>
  <c r="BE512" i="2"/>
  <c r="T512" i="2"/>
  <c r="R512" i="2"/>
  <c r="P512" i="2"/>
  <c r="BK512" i="2"/>
  <c r="J512" i="2"/>
  <c r="BI507" i="2"/>
  <c r="BH507" i="2"/>
  <c r="BG507" i="2"/>
  <c r="BE507" i="2"/>
  <c r="T507" i="2"/>
  <c r="T506" i="2" s="1"/>
  <c r="R507" i="2"/>
  <c r="R506" i="2" s="1"/>
  <c r="P507" i="2"/>
  <c r="P506" i="2" s="1"/>
  <c r="BK507" i="2"/>
  <c r="BK506" i="2" s="1"/>
  <c r="J506" i="2" s="1"/>
  <c r="J73" i="2" s="1"/>
  <c r="J507" i="2"/>
  <c r="BF507" i="2" s="1"/>
  <c r="BI504" i="2"/>
  <c r="BH504" i="2"/>
  <c r="BG504" i="2"/>
  <c r="BF504" i="2"/>
  <c r="BE504" i="2"/>
  <c r="T504" i="2"/>
  <c r="T503" i="2" s="1"/>
  <c r="R504" i="2"/>
  <c r="R503" i="2" s="1"/>
  <c r="P504" i="2"/>
  <c r="P503" i="2" s="1"/>
  <c r="BK504" i="2"/>
  <c r="BK503" i="2" s="1"/>
  <c r="J503" i="2" s="1"/>
  <c r="J72" i="2" s="1"/>
  <c r="J504" i="2"/>
  <c r="BI500" i="2"/>
  <c r="BH500" i="2"/>
  <c r="BG500" i="2"/>
  <c r="BF500" i="2"/>
  <c r="BE500" i="2"/>
  <c r="T500" i="2"/>
  <c r="R500" i="2"/>
  <c r="P500" i="2"/>
  <c r="BK500" i="2"/>
  <c r="J500" i="2"/>
  <c r="BI494" i="2"/>
  <c r="BH494" i="2"/>
  <c r="BG494" i="2"/>
  <c r="BE494" i="2"/>
  <c r="T494" i="2"/>
  <c r="R494" i="2"/>
  <c r="P494" i="2"/>
  <c r="BK494" i="2"/>
  <c r="J494" i="2"/>
  <c r="BF494" i="2" s="1"/>
  <c r="BI488" i="2"/>
  <c r="BH488" i="2"/>
  <c r="BG488" i="2"/>
  <c r="BE488" i="2"/>
  <c r="T488" i="2"/>
  <c r="R488" i="2"/>
  <c r="P488" i="2"/>
  <c r="BK488" i="2"/>
  <c r="J488" i="2"/>
  <c r="BF488" i="2" s="1"/>
  <c r="BI480" i="2"/>
  <c r="BH480" i="2"/>
  <c r="BG480" i="2"/>
  <c r="BF480" i="2"/>
  <c r="BE480" i="2"/>
  <c r="T480" i="2"/>
  <c r="R480" i="2"/>
  <c r="P480" i="2"/>
  <c r="BK480" i="2"/>
  <c r="J480" i="2"/>
  <c r="BI477" i="2"/>
  <c r="BH477" i="2"/>
  <c r="BG477" i="2"/>
  <c r="BF477" i="2"/>
  <c r="BE477" i="2"/>
  <c r="T477" i="2"/>
  <c r="R477" i="2"/>
  <c r="P477" i="2"/>
  <c r="BK477" i="2"/>
  <c r="J477" i="2"/>
  <c r="BI474" i="2"/>
  <c r="BH474" i="2"/>
  <c r="BG474" i="2"/>
  <c r="BE474" i="2"/>
  <c r="T474" i="2"/>
  <c r="R474" i="2"/>
  <c r="P474" i="2"/>
  <c r="BK474" i="2"/>
  <c r="J474" i="2"/>
  <c r="BF474" i="2" s="1"/>
  <c r="BI469" i="2"/>
  <c r="BH469" i="2"/>
  <c r="BG469" i="2"/>
  <c r="BE469" i="2"/>
  <c r="T469" i="2"/>
  <c r="R469" i="2"/>
  <c r="P469" i="2"/>
  <c r="BK469" i="2"/>
  <c r="J469" i="2"/>
  <c r="BF469" i="2" s="1"/>
  <c r="BI464" i="2"/>
  <c r="BH464" i="2"/>
  <c r="BG464" i="2"/>
  <c r="BF464" i="2"/>
  <c r="BE464" i="2"/>
  <c r="T464" i="2"/>
  <c r="R464" i="2"/>
  <c r="P464" i="2"/>
  <c r="BK464" i="2"/>
  <c r="J464" i="2"/>
  <c r="BI462" i="2"/>
  <c r="BH462" i="2"/>
  <c r="BG462" i="2"/>
  <c r="BF462" i="2"/>
  <c r="BE462" i="2"/>
  <c r="T462" i="2"/>
  <c r="R462" i="2"/>
  <c r="P462" i="2"/>
  <c r="BK462" i="2"/>
  <c r="J462" i="2"/>
  <c r="BI457" i="2"/>
  <c r="BH457" i="2"/>
  <c r="BG457" i="2"/>
  <c r="BE457" i="2"/>
  <c r="T457" i="2"/>
  <c r="R457" i="2"/>
  <c r="P457" i="2"/>
  <c r="BK457" i="2"/>
  <c r="J457" i="2"/>
  <c r="BF457" i="2" s="1"/>
  <c r="BI453" i="2"/>
  <c r="BH453" i="2"/>
  <c r="BG453" i="2"/>
  <c r="BE453" i="2"/>
  <c r="T453" i="2"/>
  <c r="T452" i="2" s="1"/>
  <c r="R453" i="2"/>
  <c r="R452" i="2" s="1"/>
  <c r="P453" i="2"/>
  <c r="P452" i="2" s="1"/>
  <c r="BK453" i="2"/>
  <c r="J453" i="2"/>
  <c r="BF453" i="2" s="1"/>
  <c r="BI449" i="2"/>
  <c r="BH449" i="2"/>
  <c r="BG449" i="2"/>
  <c r="BF449" i="2"/>
  <c r="BE449" i="2"/>
  <c r="T449" i="2"/>
  <c r="R449" i="2"/>
  <c r="P449" i="2"/>
  <c r="BK449" i="2"/>
  <c r="J449" i="2"/>
  <c r="BI445" i="2"/>
  <c r="BH445" i="2"/>
  <c r="BG445" i="2"/>
  <c r="BE445" i="2"/>
  <c r="T445" i="2"/>
  <c r="T444" i="2" s="1"/>
  <c r="R445" i="2"/>
  <c r="R444" i="2" s="1"/>
  <c r="P445" i="2"/>
  <c r="P444" i="2" s="1"/>
  <c r="BK445" i="2"/>
  <c r="BK444" i="2" s="1"/>
  <c r="J445" i="2"/>
  <c r="BF445" i="2" s="1"/>
  <c r="BI440" i="2"/>
  <c r="BH440" i="2"/>
  <c r="BG440" i="2"/>
  <c r="BF440" i="2"/>
  <c r="BE440" i="2"/>
  <c r="T440" i="2"/>
  <c r="T439" i="2" s="1"/>
  <c r="R440" i="2"/>
  <c r="R439" i="2" s="1"/>
  <c r="P440" i="2"/>
  <c r="P439" i="2" s="1"/>
  <c r="BK440" i="2"/>
  <c r="BK439" i="2" s="1"/>
  <c r="J439" i="2" s="1"/>
  <c r="J68" i="2" s="1"/>
  <c r="J440" i="2"/>
  <c r="BI436" i="2"/>
  <c r="BH436" i="2"/>
  <c r="BG436" i="2"/>
  <c r="BF436" i="2"/>
  <c r="BE436" i="2"/>
  <c r="T436" i="2"/>
  <c r="R436" i="2"/>
  <c r="P436" i="2"/>
  <c r="BK436" i="2"/>
  <c r="J436" i="2"/>
  <c r="BI431" i="2"/>
  <c r="BH431" i="2"/>
  <c r="BG431" i="2"/>
  <c r="BE431" i="2"/>
  <c r="T431" i="2"/>
  <c r="R431" i="2"/>
  <c r="P431" i="2"/>
  <c r="BK431" i="2"/>
  <c r="J431" i="2"/>
  <c r="BF431" i="2" s="1"/>
  <c r="BI425" i="2"/>
  <c r="BH425" i="2"/>
  <c r="BG425" i="2"/>
  <c r="BE425" i="2"/>
  <c r="T425" i="2"/>
  <c r="R425" i="2"/>
  <c r="R424" i="2" s="1"/>
  <c r="P425" i="2"/>
  <c r="P424" i="2" s="1"/>
  <c r="BK425" i="2"/>
  <c r="BK424" i="2" s="1"/>
  <c r="J424" i="2" s="1"/>
  <c r="J67" i="2" s="1"/>
  <c r="J425" i="2"/>
  <c r="BF425" i="2" s="1"/>
  <c r="BI421" i="2"/>
  <c r="BH421" i="2"/>
  <c r="BG421" i="2"/>
  <c r="BF421" i="2"/>
  <c r="BE421" i="2"/>
  <c r="T421" i="2"/>
  <c r="R421" i="2"/>
  <c r="P421" i="2"/>
  <c r="BK421" i="2"/>
  <c r="J421" i="2"/>
  <c r="BI418" i="2"/>
  <c r="BH418" i="2"/>
  <c r="BG418" i="2"/>
  <c r="BE418" i="2"/>
  <c r="T418" i="2"/>
  <c r="R418" i="2"/>
  <c r="P418" i="2"/>
  <c r="BK418" i="2"/>
  <c r="J418" i="2"/>
  <c r="BF418" i="2" s="1"/>
  <c r="BI414" i="2"/>
  <c r="BH414" i="2"/>
  <c r="BG414" i="2"/>
  <c r="BE414" i="2"/>
  <c r="T414" i="2"/>
  <c r="R414" i="2"/>
  <c r="P414" i="2"/>
  <c r="BK414" i="2"/>
  <c r="J414" i="2"/>
  <c r="BF414" i="2" s="1"/>
  <c r="BI411" i="2"/>
  <c r="BH411" i="2"/>
  <c r="BG411" i="2"/>
  <c r="BF411" i="2"/>
  <c r="BE411" i="2"/>
  <c r="T411" i="2"/>
  <c r="R411" i="2"/>
  <c r="P411" i="2"/>
  <c r="BK411" i="2"/>
  <c r="J411" i="2"/>
  <c r="BI408" i="2"/>
  <c r="BH408" i="2"/>
  <c r="BG408" i="2"/>
  <c r="BF408" i="2"/>
  <c r="BE408" i="2"/>
  <c r="T408" i="2"/>
  <c r="R408" i="2"/>
  <c r="P408" i="2"/>
  <c r="BK408" i="2"/>
  <c r="J408" i="2"/>
  <c r="BI404" i="2"/>
  <c r="BH404" i="2"/>
  <c r="BG404" i="2"/>
  <c r="BE404" i="2"/>
  <c r="T404" i="2"/>
  <c r="T403" i="2" s="1"/>
  <c r="R404" i="2"/>
  <c r="R403" i="2" s="1"/>
  <c r="P404" i="2"/>
  <c r="P403" i="2" s="1"/>
  <c r="BK404" i="2"/>
  <c r="BK403" i="2" s="1"/>
  <c r="J403" i="2" s="1"/>
  <c r="J66" i="2" s="1"/>
  <c r="J404" i="2"/>
  <c r="BF404" i="2" s="1"/>
  <c r="BI397" i="2"/>
  <c r="BH397" i="2"/>
  <c r="BG397" i="2"/>
  <c r="BE397" i="2"/>
  <c r="T397" i="2"/>
  <c r="R397" i="2"/>
  <c r="P397" i="2"/>
  <c r="BK397" i="2"/>
  <c r="J397" i="2"/>
  <c r="BF397" i="2" s="1"/>
  <c r="BI391" i="2"/>
  <c r="BH391" i="2"/>
  <c r="BG391" i="2"/>
  <c r="BE391" i="2"/>
  <c r="T391" i="2"/>
  <c r="R391" i="2"/>
  <c r="P391" i="2"/>
  <c r="BK391" i="2"/>
  <c r="J391" i="2"/>
  <c r="BF391" i="2" s="1"/>
  <c r="BI386" i="2"/>
  <c r="BH386" i="2"/>
  <c r="BG386" i="2"/>
  <c r="BF386" i="2"/>
  <c r="BE386" i="2"/>
  <c r="T386" i="2"/>
  <c r="R386" i="2"/>
  <c r="P386" i="2"/>
  <c r="BK386" i="2"/>
  <c r="J386" i="2"/>
  <c r="BI379" i="2"/>
  <c r="BH379" i="2"/>
  <c r="BG379" i="2"/>
  <c r="BE379" i="2"/>
  <c r="T379" i="2"/>
  <c r="R379" i="2"/>
  <c r="P379" i="2"/>
  <c r="BK379" i="2"/>
  <c r="J379" i="2"/>
  <c r="BF379" i="2" s="1"/>
  <c r="BI370" i="2"/>
  <c r="BH370" i="2"/>
  <c r="BG370" i="2"/>
  <c r="BF370" i="2"/>
  <c r="BE370" i="2"/>
  <c r="T370" i="2"/>
  <c r="R370" i="2"/>
  <c r="P370" i="2"/>
  <c r="BK370" i="2"/>
  <c r="J370" i="2"/>
  <c r="BI365" i="2"/>
  <c r="BH365" i="2"/>
  <c r="BG365" i="2"/>
  <c r="BE365" i="2"/>
  <c r="T365" i="2"/>
  <c r="R365" i="2"/>
  <c r="P365" i="2"/>
  <c r="BK365" i="2"/>
  <c r="J365" i="2"/>
  <c r="BF365" i="2" s="1"/>
  <c r="BI361" i="2"/>
  <c r="BH361" i="2"/>
  <c r="BG361" i="2"/>
  <c r="BF361" i="2"/>
  <c r="BE361" i="2"/>
  <c r="T361" i="2"/>
  <c r="R361" i="2"/>
  <c r="P361" i="2"/>
  <c r="BK361" i="2"/>
  <c r="J361" i="2"/>
  <c r="BI356" i="2"/>
  <c r="BH356" i="2"/>
  <c r="BG356" i="2"/>
  <c r="BE356" i="2"/>
  <c r="T356" i="2"/>
  <c r="R356" i="2"/>
  <c r="P356" i="2"/>
  <c r="BK356" i="2"/>
  <c r="J356" i="2"/>
  <c r="BF356" i="2" s="1"/>
  <c r="BI352" i="2"/>
  <c r="BH352" i="2"/>
  <c r="BG352" i="2"/>
  <c r="BF352" i="2"/>
  <c r="BE352" i="2"/>
  <c r="T352" i="2"/>
  <c r="R352" i="2"/>
  <c r="P352" i="2"/>
  <c r="BK352" i="2"/>
  <c r="J352" i="2"/>
  <c r="BI342" i="2"/>
  <c r="BH342" i="2"/>
  <c r="BG342" i="2"/>
  <c r="BE342" i="2"/>
  <c r="T342" i="2"/>
  <c r="R342" i="2"/>
  <c r="P342" i="2"/>
  <c r="BK342" i="2"/>
  <c r="J342" i="2"/>
  <c r="BF342" i="2" s="1"/>
  <c r="BI333" i="2"/>
  <c r="BH333" i="2"/>
  <c r="BG333" i="2"/>
  <c r="BF333" i="2"/>
  <c r="BE333" i="2"/>
  <c r="T333" i="2"/>
  <c r="R333" i="2"/>
  <c r="P333" i="2"/>
  <c r="BK333" i="2"/>
  <c r="J333" i="2"/>
  <c r="BI327" i="2"/>
  <c r="BH327" i="2"/>
  <c r="BG327" i="2"/>
  <c r="BE327" i="2"/>
  <c r="T327" i="2"/>
  <c r="R327" i="2"/>
  <c r="P327" i="2"/>
  <c r="BK327" i="2"/>
  <c r="J327" i="2"/>
  <c r="BF327" i="2" s="1"/>
  <c r="BI321" i="2"/>
  <c r="BH321" i="2"/>
  <c r="BG321" i="2"/>
  <c r="BE321" i="2"/>
  <c r="T321" i="2"/>
  <c r="R321" i="2"/>
  <c r="P321" i="2"/>
  <c r="BK321" i="2"/>
  <c r="J321" i="2"/>
  <c r="BF321" i="2" s="1"/>
  <c r="BI291" i="2"/>
  <c r="BH291" i="2"/>
  <c r="BG291" i="2"/>
  <c r="BE291" i="2"/>
  <c r="T291" i="2"/>
  <c r="R291" i="2"/>
  <c r="P291" i="2"/>
  <c r="BK291" i="2"/>
  <c r="J291" i="2"/>
  <c r="BF291" i="2" s="1"/>
  <c r="BI286" i="2"/>
  <c r="BH286" i="2"/>
  <c r="BG286" i="2"/>
  <c r="BF286" i="2"/>
  <c r="BE286" i="2"/>
  <c r="T286" i="2"/>
  <c r="R286" i="2"/>
  <c r="P286" i="2"/>
  <c r="BK286" i="2"/>
  <c r="J286" i="2"/>
  <c r="BI276" i="2"/>
  <c r="BH276" i="2"/>
  <c r="BG276" i="2"/>
  <c r="BE276" i="2"/>
  <c r="T276" i="2"/>
  <c r="R276" i="2"/>
  <c r="P276" i="2"/>
  <c r="BK276" i="2"/>
  <c r="J276" i="2"/>
  <c r="BF276" i="2" s="1"/>
  <c r="BI268" i="2"/>
  <c r="BH268" i="2"/>
  <c r="BG268" i="2"/>
  <c r="BE268" i="2"/>
  <c r="T268" i="2"/>
  <c r="R268" i="2"/>
  <c r="P268" i="2"/>
  <c r="BK268" i="2"/>
  <c r="J268" i="2"/>
  <c r="BF268" i="2" s="1"/>
  <c r="BI263" i="2"/>
  <c r="BH263" i="2"/>
  <c r="BG263" i="2"/>
  <c r="BE263" i="2"/>
  <c r="T263" i="2"/>
  <c r="R263" i="2"/>
  <c r="P263" i="2"/>
  <c r="BK263" i="2"/>
  <c r="J263" i="2"/>
  <c r="BF263" i="2" s="1"/>
  <c r="BI237" i="2"/>
  <c r="BH237" i="2"/>
  <c r="BG237" i="2"/>
  <c r="BF237" i="2"/>
  <c r="BE237" i="2"/>
  <c r="T237" i="2"/>
  <c r="R237" i="2"/>
  <c r="P237" i="2"/>
  <c r="BK237" i="2"/>
  <c r="J237" i="2"/>
  <c r="BI233" i="2"/>
  <c r="BH233" i="2"/>
  <c r="BG233" i="2"/>
  <c r="BE233" i="2"/>
  <c r="T233" i="2"/>
  <c r="R233" i="2"/>
  <c r="P233" i="2"/>
  <c r="BK233" i="2"/>
  <c r="J233" i="2"/>
  <c r="BF233" i="2" s="1"/>
  <c r="BI228" i="2"/>
  <c r="BH228" i="2"/>
  <c r="BG228" i="2"/>
  <c r="BE228" i="2"/>
  <c r="T228" i="2"/>
  <c r="R228" i="2"/>
  <c r="P228" i="2"/>
  <c r="BK228" i="2"/>
  <c r="J228" i="2"/>
  <c r="BF228" i="2" s="1"/>
  <c r="BI223" i="2"/>
  <c r="BH223" i="2"/>
  <c r="BG223" i="2"/>
  <c r="BE223" i="2"/>
  <c r="T223" i="2"/>
  <c r="R223" i="2"/>
  <c r="P223" i="2"/>
  <c r="BK223" i="2"/>
  <c r="J223" i="2"/>
  <c r="BF223" i="2" s="1"/>
  <c r="BI217" i="2"/>
  <c r="BH217" i="2"/>
  <c r="BG217" i="2"/>
  <c r="BF217" i="2"/>
  <c r="BE217" i="2"/>
  <c r="T217" i="2"/>
  <c r="R217" i="2"/>
  <c r="P217" i="2"/>
  <c r="BK217" i="2"/>
  <c r="J217" i="2"/>
  <c r="BI212" i="2"/>
  <c r="BH212" i="2"/>
  <c r="BG212" i="2"/>
  <c r="BE212" i="2"/>
  <c r="T212" i="2"/>
  <c r="R212" i="2"/>
  <c r="P212" i="2"/>
  <c r="BK212" i="2"/>
  <c r="J212" i="2"/>
  <c r="BF212" i="2" s="1"/>
  <c r="BI203" i="2"/>
  <c r="BH203" i="2"/>
  <c r="BG203" i="2"/>
  <c r="BE203" i="2"/>
  <c r="T203" i="2"/>
  <c r="R203" i="2"/>
  <c r="P203" i="2"/>
  <c r="BK203" i="2"/>
  <c r="J203" i="2"/>
  <c r="BF203" i="2" s="1"/>
  <c r="BI199" i="2"/>
  <c r="BH199" i="2"/>
  <c r="BG199" i="2"/>
  <c r="BE199" i="2"/>
  <c r="T199" i="2"/>
  <c r="R199" i="2"/>
  <c r="P199" i="2"/>
  <c r="BK199" i="2"/>
  <c r="J199" i="2"/>
  <c r="BF199" i="2" s="1"/>
  <c r="BI176" i="2"/>
  <c r="BH176" i="2"/>
  <c r="BG176" i="2"/>
  <c r="BF176" i="2"/>
  <c r="BE176" i="2"/>
  <c r="T176" i="2"/>
  <c r="R176" i="2"/>
  <c r="P176" i="2"/>
  <c r="BK176" i="2"/>
  <c r="J176" i="2"/>
  <c r="BI171" i="2"/>
  <c r="BH171" i="2"/>
  <c r="BG171" i="2"/>
  <c r="BE171" i="2"/>
  <c r="T171" i="2"/>
  <c r="R171" i="2"/>
  <c r="P171" i="2"/>
  <c r="BK171" i="2"/>
  <c r="J171" i="2"/>
  <c r="BF171" i="2" s="1"/>
  <c r="BI168" i="2"/>
  <c r="BH168" i="2"/>
  <c r="BG168" i="2"/>
  <c r="BE168" i="2"/>
  <c r="T168" i="2"/>
  <c r="R168" i="2"/>
  <c r="P168" i="2"/>
  <c r="BK168" i="2"/>
  <c r="J168" i="2"/>
  <c r="BF168" i="2" s="1"/>
  <c r="BI154" i="2"/>
  <c r="BH154" i="2"/>
  <c r="BG154" i="2"/>
  <c r="BE154" i="2"/>
  <c r="T154" i="2"/>
  <c r="T153" i="2" s="1"/>
  <c r="R154" i="2"/>
  <c r="R153" i="2" s="1"/>
  <c r="P154" i="2"/>
  <c r="P153" i="2" s="1"/>
  <c r="BK154" i="2"/>
  <c r="BK153" i="2" s="1"/>
  <c r="J153" i="2" s="1"/>
  <c r="J65" i="2" s="1"/>
  <c r="J154" i="2"/>
  <c r="BF154" i="2" s="1"/>
  <c r="BI148" i="2"/>
  <c r="BH148" i="2"/>
  <c r="BG148" i="2"/>
  <c r="BE148" i="2"/>
  <c r="T148" i="2"/>
  <c r="T147" i="2" s="1"/>
  <c r="R148" i="2"/>
  <c r="P148" i="2"/>
  <c r="P147" i="2" s="1"/>
  <c r="BK148" i="2"/>
  <c r="BK147" i="2" s="1"/>
  <c r="J147" i="2" s="1"/>
  <c r="J64" i="2" s="1"/>
  <c r="J148" i="2"/>
  <c r="BF148" i="2" s="1"/>
  <c r="J63" i="2"/>
  <c r="BI142" i="2"/>
  <c r="BH142" i="2"/>
  <c r="BG142" i="2"/>
  <c r="BF142" i="2"/>
  <c r="BE142" i="2"/>
  <c r="T142" i="2"/>
  <c r="R142" i="2"/>
  <c r="P142" i="2"/>
  <c r="BK142" i="2"/>
  <c r="J142" i="2"/>
  <c r="BI138" i="2"/>
  <c r="BH138" i="2"/>
  <c r="BG138" i="2"/>
  <c r="BF138" i="2"/>
  <c r="BE138" i="2"/>
  <c r="T138" i="2"/>
  <c r="R138" i="2"/>
  <c r="P138" i="2"/>
  <c r="BK138" i="2"/>
  <c r="J138" i="2"/>
  <c r="BI135" i="2"/>
  <c r="BH135" i="2"/>
  <c r="BG135" i="2"/>
  <c r="BE135" i="2"/>
  <c r="T135" i="2"/>
  <c r="R135" i="2"/>
  <c r="P135" i="2"/>
  <c r="BK135" i="2"/>
  <c r="J135" i="2"/>
  <c r="BF135" i="2" s="1"/>
  <c r="BI127" i="2"/>
  <c r="BH127" i="2"/>
  <c r="BG127" i="2"/>
  <c r="BE127" i="2"/>
  <c r="T127" i="2"/>
  <c r="R127" i="2"/>
  <c r="P127" i="2"/>
  <c r="BK127" i="2"/>
  <c r="J127" i="2"/>
  <c r="BF127" i="2" s="1"/>
  <c r="BI123" i="2"/>
  <c r="BH123" i="2"/>
  <c r="BG123" i="2"/>
  <c r="BF123" i="2"/>
  <c r="BE123" i="2"/>
  <c r="T123" i="2"/>
  <c r="R123" i="2"/>
  <c r="P123" i="2"/>
  <c r="BK123" i="2"/>
  <c r="J123" i="2"/>
  <c r="BI120" i="2"/>
  <c r="BH120" i="2"/>
  <c r="BG120" i="2"/>
  <c r="BF120" i="2"/>
  <c r="BE120" i="2"/>
  <c r="T120" i="2"/>
  <c r="R120" i="2"/>
  <c r="P120" i="2"/>
  <c r="BK120" i="2"/>
  <c r="J120" i="2"/>
  <c r="BI117" i="2"/>
  <c r="BH117" i="2"/>
  <c r="BG117" i="2"/>
  <c r="BE117" i="2"/>
  <c r="T117" i="2"/>
  <c r="R117" i="2"/>
  <c r="P117" i="2"/>
  <c r="BK117" i="2"/>
  <c r="J117" i="2"/>
  <c r="BF117" i="2" s="1"/>
  <c r="BI112" i="2"/>
  <c r="BH112" i="2"/>
  <c r="BG112" i="2"/>
  <c r="BE112" i="2"/>
  <c r="T112" i="2"/>
  <c r="R112" i="2"/>
  <c r="P112" i="2"/>
  <c r="BK112" i="2"/>
  <c r="J112" i="2"/>
  <c r="BF112" i="2" s="1"/>
  <c r="BI108" i="2"/>
  <c r="BH108" i="2"/>
  <c r="BG108" i="2"/>
  <c r="BF108" i="2"/>
  <c r="BE108" i="2"/>
  <c r="T108" i="2"/>
  <c r="R108" i="2"/>
  <c r="P108" i="2"/>
  <c r="BK108" i="2"/>
  <c r="J108" i="2"/>
  <c r="BI103" i="2"/>
  <c r="F36" i="2" s="1"/>
  <c r="BD53" i="1" s="1"/>
  <c r="BD52" i="1" s="1"/>
  <c r="BD51" i="1" s="1"/>
  <c r="W30" i="1" s="1"/>
  <c r="BH103" i="2"/>
  <c r="F35" i="2" s="1"/>
  <c r="BC53" i="1" s="1"/>
  <c r="BC52" i="1" s="1"/>
  <c r="BG103" i="2"/>
  <c r="F34" i="2" s="1"/>
  <c r="BB53" i="1" s="1"/>
  <c r="BB52" i="1" s="1"/>
  <c r="BF103" i="2"/>
  <c r="BE103" i="2"/>
  <c r="J32" i="2" s="1"/>
  <c r="AV53" i="1" s="1"/>
  <c r="T103" i="2"/>
  <c r="T102" i="2" s="1"/>
  <c r="T101" i="2" s="1"/>
  <c r="R103" i="2"/>
  <c r="R102" i="2" s="1"/>
  <c r="P103" i="2"/>
  <c r="P102" i="2" s="1"/>
  <c r="BK103" i="2"/>
  <c r="BK102" i="2" s="1"/>
  <c r="J103" i="2"/>
  <c r="J96" i="2"/>
  <c r="F96" i="2"/>
  <c r="F94" i="2"/>
  <c r="E92" i="2"/>
  <c r="J55" i="2"/>
  <c r="F55" i="2"/>
  <c r="F53" i="2"/>
  <c r="E51" i="2"/>
  <c r="E47" i="2"/>
  <c r="J20" i="2"/>
  <c r="E20" i="2"/>
  <c r="F56" i="2" s="1"/>
  <c r="J19" i="2"/>
  <c r="J14" i="2"/>
  <c r="J53" i="2" s="1"/>
  <c r="E7" i="2"/>
  <c r="E88" i="2" s="1"/>
  <c r="AS52" i="1"/>
  <c r="AS51" i="1" s="1"/>
  <c r="L47" i="1"/>
  <c r="AM46" i="1"/>
  <c r="L46" i="1"/>
  <c r="AM44" i="1"/>
  <c r="L44" i="1"/>
  <c r="L42" i="1"/>
  <c r="L41" i="1"/>
  <c r="P101" i="2" l="1"/>
  <c r="P443" i="2"/>
  <c r="R101" i="2"/>
  <c r="R443" i="2"/>
  <c r="F31" i="3"/>
  <c r="BA54" i="1" s="1"/>
  <c r="J31" i="3"/>
  <c r="AW54" i="1" s="1"/>
  <c r="AT54" i="1" s="1"/>
  <c r="BK443" i="2"/>
  <c r="J443" i="2" s="1"/>
  <c r="J69" i="2" s="1"/>
  <c r="J444" i="2"/>
  <c r="J70" i="2" s="1"/>
  <c r="T443" i="2"/>
  <c r="T100" i="2" s="1"/>
  <c r="BK79" i="3"/>
  <c r="J80" i="3"/>
  <c r="J58" i="3" s="1"/>
  <c r="BC51" i="1"/>
  <c r="AY52" i="1"/>
  <c r="J102" i="2"/>
  <c r="J62" i="2" s="1"/>
  <c r="BK101" i="2"/>
  <c r="J33" i="2"/>
  <c r="AW53" i="1" s="1"/>
  <c r="AT53" i="1" s="1"/>
  <c r="AX52" i="1"/>
  <c r="BB51" i="1"/>
  <c r="F97" i="2"/>
  <c r="F32" i="2"/>
  <c r="AZ53" i="1" s="1"/>
  <c r="AZ52" i="1" s="1"/>
  <c r="F33" i="2"/>
  <c r="BA53" i="1" s="1"/>
  <c r="BA52" i="1" s="1"/>
  <c r="F75" i="3"/>
  <c r="F30" i="3"/>
  <c r="AZ54" i="1" s="1"/>
  <c r="J94" i="2"/>
  <c r="E68" i="3"/>
  <c r="AV52" i="1" l="1"/>
  <c r="AZ51" i="1"/>
  <c r="AW52" i="1"/>
  <c r="BA51" i="1"/>
  <c r="J79" i="3"/>
  <c r="J57" i="3" s="1"/>
  <c r="BK78" i="3"/>
  <c r="J78" i="3" s="1"/>
  <c r="R100" i="2"/>
  <c r="W29" i="1"/>
  <c r="AY51" i="1"/>
  <c r="AX51" i="1"/>
  <c r="W28" i="1"/>
  <c r="P100" i="2"/>
  <c r="AU53" i="1" s="1"/>
  <c r="AU52" i="1" s="1"/>
  <c r="AU51" i="1" s="1"/>
  <c r="BK100" i="2"/>
  <c r="J100" i="2" s="1"/>
  <c r="J101" i="2"/>
  <c r="J61" i="2" s="1"/>
  <c r="J29" i="2" l="1"/>
  <c r="J60" i="2"/>
  <c r="J56" i="3"/>
  <c r="J27" i="3"/>
  <c r="W27" i="1"/>
  <c r="AW51" i="1"/>
  <c r="AK27" i="1" s="1"/>
  <c r="W26" i="1"/>
  <c r="AV51" i="1"/>
  <c r="AT52" i="1"/>
  <c r="AT51" i="1" l="1"/>
  <c r="AK26" i="1"/>
  <c r="AG54" i="1"/>
  <c r="AN54" i="1" s="1"/>
  <c r="J36" i="3"/>
  <c r="AG53" i="1"/>
  <c r="J38" i="2"/>
  <c r="AG52" i="1" l="1"/>
  <c r="AN53" i="1"/>
  <c r="AN52" i="1" l="1"/>
  <c r="AG51" i="1"/>
  <c r="AN51" i="1" l="1"/>
  <c r="AK23" i="1"/>
  <c r="AK32" i="1" s="1"/>
</calcChain>
</file>

<file path=xl/sharedStrings.xml><?xml version="1.0" encoding="utf-8"?>
<sst xmlns="http://schemas.openxmlformats.org/spreadsheetml/2006/main" count="6646" uniqueCount="1059">
  <si>
    <t>Export VZ</t>
  </si>
  <si>
    <t>List obsahuje:</t>
  </si>
  <si>
    <t>1) Rekapitulace stavby</t>
  </si>
  <si>
    <t>2) Rekapitulace objektů stavby a soupisů prací</t>
  </si>
  <si>
    <t>3.0</t>
  </si>
  <si>
    <t>ZAMOK</t>
  </si>
  <si>
    <t>False</t>
  </si>
  <si>
    <t>{faf389a6-aa12-4b53-add9-eb56f2e7f1d3}</t>
  </si>
  <si>
    <t>0,01</t>
  </si>
  <si>
    <t>21</t>
  </si>
  <si>
    <t>15</t>
  </si>
  <si>
    <t>REKAPITULACE STAVBY</t>
  </si>
  <si>
    <t>v ---  níže se nacházejí doplnkové a pomocné údaje k sestavám  --- v</t>
  </si>
  <si>
    <t>Návod na vyplnění</t>
  </si>
  <si>
    <t>0,001</t>
  </si>
  <si>
    <t>Kód:</t>
  </si>
  <si>
    <t>10(1a)</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</si>
  <si>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</si>
  <si>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</si>
  <si>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SÚ bytového domu - zatepelní fasády a podlah lodžií</t>
  </si>
  <si>
    <t>KSO:</t>
  </si>
  <si>
    <t/>
  </si>
  <si>
    <t>CC-CZ:</t>
  </si>
  <si>
    <t>Místo:</t>
  </si>
  <si>
    <t>Olomouc - Neředín</t>
  </si>
  <si>
    <t>Datum:</t>
  </si>
  <si>
    <t>5. 5. 2017</t>
  </si>
  <si>
    <t>Zadavatel:</t>
  </si>
  <si>
    <t>IČ:</t>
  </si>
  <si>
    <t>Spol. vlas. pro dům, Stiborova 604/16,605/18, OL</t>
  </si>
  <si>
    <t>DIČ:</t>
  </si>
  <si>
    <t>Uchazeč:</t>
  </si>
  <si>
    <t>Vyplň údaj</t>
  </si>
  <si>
    <t>Projektant:</t>
  </si>
  <si>
    <t>Ing. Jiří Zatloukal, Věra Čížková</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</si>
  <si>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</si>
  <si>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</si>
  <si>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</si>
  <si>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</si>
  <si>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</si>
  <si>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</si>
  <si>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</si>
  <si>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</si>
  <si>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</si>
  <si>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</si>
  <si>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</si>
  <si>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</si>
  <si>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</si>
  <si>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</si>
  <si>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</si>
  <si>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</si>
  <si>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</si>
  <si>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</si>
  <si>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</si>
  <si>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</si>
  <si>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</si>
  <si>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</si>
  <si>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</si>
  <si>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</si>
  <si>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</si>
  <si>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</si>
  <si>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</si>
  <si>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</si>
  <si>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</si>
  <si>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</si>
  <si>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</si>
  <si>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</si>
  <si>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</si>
  <si>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</si>
  <si>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</si>
  <si>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</si>
  <si>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</si>
  <si>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</si>
  <si>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</si>
  <si>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</si>
  <si>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</si>
  <si>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</si>
  <si>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Způsobilé výdaje</t>
  </si>
  <si>
    <t>STA</t>
  </si>
  <si>
    <t>1</t>
  </si>
  <si>
    <t>{1db3f65f-be02-4ff1-829c-3eebae9d9d1a}</t>
  </si>
  <si>
    <t>/</t>
  </si>
  <si>
    <t>01a</t>
  </si>
  <si>
    <t>Způsobilé výdaje na hlavní aktivity projektu</t>
  </si>
  <si>
    <t>Soupis</t>
  </si>
  <si>
    <t>2</t>
  </si>
  <si>
    <t>{aff0ef37-f06f-4b77-8c1f-4c04e551e847}</t>
  </si>
  <si>
    <t>02</t>
  </si>
  <si>
    <t>Nezpůsobilé výdaje</t>
  </si>
  <si>
    <t>{84475dee-5a79-4839-9d5f-ad884d1435e0}</t>
  </si>
  <si>
    <t>1) Krycí list soupisu</t>
  </si>
  <si>
    <t>2) Rekapitulace</t>
  </si>
  <si>
    <t>3) Soupis prací</t>
  </si>
  <si>
    <t>Zpět na list:</t>
  </si>
  <si>
    <t>Rekapitulace stavby</t>
  </si>
  <si>
    <t>KRYCÍ LIST SOUPISU</t>
  </si>
  <si>
    <t>Objekt:</t>
  </si>
  <si>
    <t>01 - Způsobilé výdaje</t>
  </si>
  <si>
    <t>Soupis:</t>
  </si>
  <si>
    <t>01a - Způsobilé výdaje na hlavní aktivity projektu</t>
  </si>
  <si>
    <t>REKAPITULACE ČLENĚNÍ SOUPISU PRACÍ</t>
  </si>
  <si>
    <t>Kód dílu - Popis</t>
  </si>
  <si>
    <t>Cena celkem [CZK]</t>
  </si>
  <si>
    <t>Náklady soupisu celkem</t>
  </si>
  <si>
    <t>-1</t>
  </si>
  <si>
    <t>HSV - Práce a dodávky HSV</t>
  </si>
  <si>
    <t xml:space="preserve">    1 - Zemní práce</t>
  </si>
  <si>
    <t xml:space="preserve">    6 - Úpravy povrchů, podlahy a osazování výplní</t>
  </si>
  <si>
    <t xml:space="preserve">    63 - Podlahy a podlahové konstrukce</t>
  </si>
  <si>
    <t xml:space="preserve">    62 - Úprava povrchů vnějších</t>
  </si>
  <si>
    <t xml:space="preserve">    9 - Ostatní konstrukce a práce, bourání</t>
  </si>
  <si>
    <t xml:space="preserve">    94 - Lešení a stavební výtahy</t>
  </si>
  <si>
    <t xml:space="preserve">    998 - Přesun hmot</t>
  </si>
  <si>
    <t>PSV - Práce a dodávky PSV</t>
  </si>
  <si>
    <t xml:space="preserve">    711 - Izolace proti vodě, vlhkosti a plynům</t>
  </si>
  <si>
    <t xml:space="preserve">    713 - Izolace tepelné</t>
  </si>
  <si>
    <t xml:space="preserve">    749 - Elektromontáže - ostatní práce a konstrukce</t>
  </si>
  <si>
    <t xml:space="preserve">    762 - Konstrukce tesařské</t>
  </si>
  <si>
    <t xml:space="preserve">    764 - Konstrukce klempířské</t>
  </si>
  <si>
    <t xml:space="preserve">    766 - Konstrukce truhlářské</t>
  </si>
  <si>
    <t xml:space="preserve">    767 - Konstrukce zámečnické</t>
  </si>
  <si>
    <t xml:space="preserve">    771 - Podlahy z dlaždic</t>
  </si>
  <si>
    <t xml:space="preserve">    781 - Dokončovací práce - obklady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</si>
  <si>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</si>
  <si>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</si>
  <si>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</si>
  <si>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</si>
  <si>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</si>
  <si>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</si>
  <si>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</si>
  <si>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</si>
  <si>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</si>
  <si>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</si>
  <si>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</si>
  <si>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</si>
  <si>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</si>
  <si>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</si>
  <si>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</si>
  <si>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</si>
  <si>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</si>
  <si>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</si>
  <si>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</si>
  <si>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132101101</t>
  </si>
  <si>
    <t>Hloubení zapažených i nezapažených rýh šířky do 600 mm s urovnáním dna do předepsaného profilu a spádu v horninách tř. 1 a 2 do 100 m3</t>
  </si>
  <si>
    <t>m3</t>
  </si>
  <si>
    <t>CS ÚRS 2017 01</t>
  </si>
  <si>
    <t>4</t>
  </si>
  <si>
    <t>756305611</t>
  </si>
  <si>
    <t>PP</t>
  </si>
  <si>
    <t>PSC</t>
  </si>
  <si>
    <t>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t>
  </si>
  <si>
    <t>VV</t>
  </si>
  <si>
    <t>hloubení rýhykolem objektu pro vložení izolantu pod úroveň terénu</t>
  </si>
  <si>
    <t>107,6*0,35*0,6</t>
  </si>
  <si>
    <t>113106121</t>
  </si>
  <si>
    <t>Rozebrání dlažeb a dílců komunikací pro pěší, vozovek a ploch s přemístěním hmot na skládku na vzdálenost do 3 m nebo s naložením na dopravní prostředek komunikací pro pěší s ložem z kameniva nebo živice a s výplní spár z betonových nebo kameninových dlaž</t>
  </si>
  <si>
    <t>m2</t>
  </si>
  <si>
    <t>139021756</t>
  </si>
  <si>
    <t>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t>
  </si>
  <si>
    <t>107,6*0,6</t>
  </si>
  <si>
    <t>3</t>
  </si>
  <si>
    <t>162701105</t>
  </si>
  <si>
    <t>Vodorovné přemístění výkopku nebo sypaniny po suchu na obvyklém dopravním prostředku, bez naložení výkopku, avšak se složením bez rozhrnutí z horniny tř. 1 až 4 na vzdálenost přes 9 000 do 10 000 m</t>
  </si>
  <si>
    <t>-15568006</t>
  </si>
  <si>
    <t>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t>
  </si>
  <si>
    <t>PŘEBYTEČNÁ ZEMINA NA SKLÁDKU</t>
  </si>
  <si>
    <t>11,25</t>
  </si>
  <si>
    <t>167101101</t>
  </si>
  <si>
    <t>Nakládání, skládání a překládání neulehlého výkopku nebo sypaniny nakládání, množství do 100 m3, z hornin tř. 1 až 4</t>
  </si>
  <si>
    <t>525666322</t>
  </si>
  <si>
    <t>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t>
  </si>
  <si>
    <t>5</t>
  </si>
  <si>
    <t>171201201</t>
  </si>
  <si>
    <t>Uložení sypaniny na skládky</t>
  </si>
  <si>
    <t>2076372709</t>
  </si>
  <si>
    <t>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t>
  </si>
  <si>
    <t>6</t>
  </si>
  <si>
    <t>171201211</t>
  </si>
  <si>
    <t>Uložení sypaniny poplatek za uložení sypaniny na skládce (skládkovné)</t>
  </si>
  <si>
    <t>t</t>
  </si>
  <si>
    <t>-1380113274</t>
  </si>
  <si>
    <t>11,250*1,6</t>
  </si>
  <si>
    <t>7</t>
  </si>
  <si>
    <t>174101101</t>
  </si>
  <si>
    <t>Zásyp sypaninou z jakékoliv horniny s uložením výkopku ve vrstvách se zhutněním jam, šachet, rýh nebo kolem objektů v těchto vykopávkách</t>
  </si>
  <si>
    <t>117905852</t>
  </si>
  <si>
    <t>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t>
  </si>
  <si>
    <t>zpětný zásyp nakopanou zeminou cca 50%</t>
  </si>
  <si>
    <t>107,6*0,35*0,6*0,5</t>
  </si>
  <si>
    <t>zásyp novou zásypovou sypaninou - tříděný ŠP</t>
  </si>
  <si>
    <t>11,298</t>
  </si>
  <si>
    <t>Součet</t>
  </si>
  <si>
    <t>8</t>
  </si>
  <si>
    <t>M</t>
  </si>
  <si>
    <t>583336500</t>
  </si>
  <si>
    <t>kamenivo těžené hrubé prané frakce 8-16</t>
  </si>
  <si>
    <t>1657248812</t>
  </si>
  <si>
    <t>11,298*1,6</t>
  </si>
  <si>
    <t>9</t>
  </si>
  <si>
    <t>637121112</t>
  </si>
  <si>
    <t>Okapový chodník z kameniva s udusáním a urovnáním povrchu z kačírku tl. 150 mm</t>
  </si>
  <si>
    <t>-174759910</t>
  </si>
  <si>
    <t>okapový chodník kolem domu tl.120mm</t>
  </si>
  <si>
    <t>107,6*0,5</t>
  </si>
  <si>
    <t>10</t>
  </si>
  <si>
    <t>637311122</t>
  </si>
  <si>
    <t>Okapový chodník z obrubníků betonových chodníkových se zalitím spár cementovou maltou do lože z betonu prostého, z obrubníků stojatých</t>
  </si>
  <si>
    <t>m</t>
  </si>
  <si>
    <t>1777686518</t>
  </si>
  <si>
    <t>obrubník okapového chodníku</t>
  </si>
  <si>
    <t>107,6</t>
  </si>
  <si>
    <t>Úpravy povrchů, podlahy a osazování výplní</t>
  </si>
  <si>
    <t>63</t>
  </si>
  <si>
    <t>Podlahy a podlahové konstrukce</t>
  </si>
  <si>
    <t>11</t>
  </si>
  <si>
    <t>631311116</t>
  </si>
  <si>
    <t>Mazanina z betonu prostého bez zvýšených nároků na prostředí tl. přes 50 do 80 mm tř. C 25/30</t>
  </si>
  <si>
    <t>-1809544293</t>
  </si>
  <si>
    <t>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 2. Pro mazaniny tlouštěk větších než 240 mm jsou určeny: a) pro mazaniny ukládané na zeminu (v halách apod.) ceny souborů cen 27* 31- Základy z betonu prostého a 27* 32 - Základy z betonu železového, b) pro mazaniny v nadzemních podlažích ceny souboru cen 411 31- . . Beton kleneb. 3. Ceny lze použít i pro betonový okapový chodníček budovy (včetně tvarování rigolového žlábku) v příslušných tloušťkách. Jeho podloží se oceňuje samostatně. 4. V ceně jsou započteny i náklady na: a) základní stržení povrchu mazaniny s urovnáním vibrační lištou nebo dřevěným hladítkem, b) vytvoření dilatačních spár v mazanině bez zaplnění, pokud jsou dilatační spáry vytvářeny při provádění betonáže. Jestliže jsou dilatační spáry řezány dodatečně, oceňují se cenami souboru cen 634 91-11 Řezání dilatačních nebo smršťovacích spár.</t>
  </si>
  <si>
    <t xml:space="preserve">skladba P1 - </t>
  </si>
  <si>
    <t>2,35*32*0,05</t>
  </si>
  <si>
    <t>62</t>
  </si>
  <si>
    <t>Úprava povrchů vnějších</t>
  </si>
  <si>
    <t>12</t>
  </si>
  <si>
    <t>629991011</t>
  </si>
  <si>
    <t>Zakrytí vnějších ploch před znečištěním včetně pozdějšího odkrytí výplní otvorů a svislých ploch fólií přilepenou lepící páskou</t>
  </si>
  <si>
    <t>CS ÚRS 2016 01</t>
  </si>
  <si>
    <t>-614270573</t>
  </si>
  <si>
    <t>fasády</t>
  </si>
  <si>
    <t>4,95*46</t>
  </si>
  <si>
    <t>3,95*32</t>
  </si>
  <si>
    <t>3,55*32</t>
  </si>
  <si>
    <t>1,98*16</t>
  </si>
  <si>
    <t>4,95*16</t>
  </si>
  <si>
    <t>2,48*16</t>
  </si>
  <si>
    <t>sokl</t>
  </si>
  <si>
    <t>1,3*12</t>
  </si>
  <si>
    <t>1,8*8</t>
  </si>
  <si>
    <t>13</t>
  </si>
  <si>
    <t>6299951_R</t>
  </si>
  <si>
    <t>Očištění vnějších ploch tlakovou vodou omytím</t>
  </si>
  <si>
    <t>-1130132973</t>
  </si>
  <si>
    <t>2080,76+93,84</t>
  </si>
  <si>
    <t>14</t>
  </si>
  <si>
    <t>6221110_R</t>
  </si>
  <si>
    <t>Ubroušení výstupků betonu po odbednění neomítaných vnějších ploch ze spár bednicích desek do roviny povrchu stěn</t>
  </si>
  <si>
    <t>593235312</t>
  </si>
  <si>
    <t>Poznámka k souboru cen:_x000D_
1. V cenách nejsou započteny náklady na zahlazení povrchu cementovou maltou; tyto se oceňují cenami souboru cen 62. 11-11.. Vyspravení povrchu neomítaných vnějších ploch.</t>
  </si>
  <si>
    <t>nutná vysprávka (přebroušení, proškrábnutí, otlučení...apod) povrchu obvodových stěn</t>
  </si>
  <si>
    <t>2080,76</t>
  </si>
  <si>
    <t>622131121</t>
  </si>
  <si>
    <t>Podkladní a spojovací vrstva vnějších omítaných ploch penetrace akrylát-silikonová nanášená ručně stěn</t>
  </si>
  <si>
    <t>-980764364</t>
  </si>
  <si>
    <t>43,2+7,1+17,8+6,9+17,3+11,3</t>
  </si>
  <si>
    <t>fasáda štíty</t>
  </si>
  <si>
    <t>270,6+270,6</t>
  </si>
  <si>
    <t>fasáda - východní</t>
  </si>
  <si>
    <t>994,95</t>
  </si>
  <si>
    <t>odpočet otvorů</t>
  </si>
  <si>
    <t>-4,95*46</t>
  </si>
  <si>
    <t>-3,95*32</t>
  </si>
  <si>
    <t>fasáda - západní</t>
  </si>
  <si>
    <t>1005,35</t>
  </si>
  <si>
    <t>-3,55*32</t>
  </si>
  <si>
    <t>-1,98*16</t>
  </si>
  <si>
    <t>-4,95*16</t>
  </si>
  <si>
    <t>-2,48*16</t>
  </si>
  <si>
    <t>stěny lodžií</t>
  </si>
  <si>
    <t>1,15*2,45*32</t>
  </si>
  <si>
    <t>16</t>
  </si>
  <si>
    <t>621131121</t>
  </si>
  <si>
    <t>Podkladní a spojovací vrstva vnějších omítaných ploch penetrace akrylát-silikonová nanášená ručně podhledů</t>
  </si>
  <si>
    <t>-294468126</t>
  </si>
  <si>
    <t>podhledy lodžií</t>
  </si>
  <si>
    <t>1,15*2,55*32</t>
  </si>
  <si>
    <t>17</t>
  </si>
  <si>
    <t>622211011</t>
  </si>
  <si>
    <t>Montáž kontaktního zateplení z polystyrenových desek nebo z kombinovaných desek na vnější stěny, tloušťky desek přes 40 do 80 mm</t>
  </si>
  <si>
    <t>403092078</t>
  </si>
  <si>
    <t>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t>
  </si>
  <si>
    <t>montáž zateplení soklu tl.80mm...skladba OS1</t>
  </si>
  <si>
    <t>montáž KZS nad okny "soklu" dorvnání tloušťky 50mm</t>
  </si>
  <si>
    <t>2,65+5,15+2,65</t>
  </si>
  <si>
    <t>18</t>
  </si>
  <si>
    <t>283760160</t>
  </si>
  <si>
    <t>deska fasádní polystyrénová soklová  1250 x 600 x 80 mm</t>
  </si>
  <si>
    <t>1785355972</t>
  </si>
  <si>
    <t>ztr 2%...skladba OS1...λD = 0,035 W/m.K.</t>
  </si>
  <si>
    <t>103,6</t>
  </si>
  <si>
    <t>103,6*1,02 "Přepočtené koeficientem množství</t>
  </si>
  <si>
    <t>100</t>
  </si>
  <si>
    <t>283759450</t>
  </si>
  <si>
    <t>deska fasádní polystyrénová EPS 100 F 1000 x 500 x 50 mm</t>
  </si>
  <si>
    <t>-2014864334</t>
  </si>
  <si>
    <t>ztr 2%</t>
  </si>
  <si>
    <t>EPS F tl.50/250mm - k dorovnání tloušťky nad okny</t>
  </si>
  <si>
    <t>20,90</t>
  </si>
  <si>
    <t>20,9*1,02 'Přepočtené koeficientem množství</t>
  </si>
  <si>
    <t>101</t>
  </si>
  <si>
    <t>621221011</t>
  </si>
  <si>
    <t>Montáž kontaktního zateplení vnějších podhledů z minerální vlny s podélnou orientací tl do 80 mm</t>
  </si>
  <si>
    <t>891597944</t>
  </si>
  <si>
    <t>Montáž kontaktního zateplení z desek z minerální vlny s podélnou orientací vláken na vnější podhledy, tloušťky desek přes 40 do 80 mm</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</si>
  <si>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</si>
  <si>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montáž zateplení podhledu "horních lodžií" tl.50mm</t>
  </si>
  <si>
    <t>(0,45*2,4)*4</t>
  </si>
  <si>
    <t>102</t>
  </si>
  <si>
    <t>63151519_R</t>
  </si>
  <si>
    <t>deska minerální izolační tl. 50 mm</t>
  </si>
  <si>
    <t>230614820</t>
  </si>
  <si>
    <t>deska izolační minerální kontaktních fasád podélné vlákno λ-0.036 tl. 50 mm</t>
  </si>
  <si>
    <t>λ-0.036 tl. 50 mm</t>
  </si>
  <si>
    <t>4,32*1,02 'Přepočtené koeficientem množství</t>
  </si>
  <si>
    <t>19</t>
  </si>
  <si>
    <t>622532031</t>
  </si>
  <si>
    <t>Omítka tenkovrstvá silikonová vnějších ploch probarvená, včetně penetrace podkladu hydrofilní, s regulací vlhkosti na povrchu a se zvýšenou ochranou proti mikroorganismům zrnitá, tloušťky 3,0 mm stěn</t>
  </si>
  <si>
    <t>1994240923</t>
  </si>
  <si>
    <t>soklová systémová mozaiková omítka</t>
  </si>
  <si>
    <t>20</t>
  </si>
  <si>
    <t>622221021</t>
  </si>
  <si>
    <t>Montáž kontaktního zateplení z desek z minerální vlny s podélnou orientací vláken na vnější stěny, tloušťky desek přes 80 do 120 mm</t>
  </si>
  <si>
    <t>1932871143</t>
  </si>
  <si>
    <t>montáž KZS tl.120mm...skladba OS2 - kotvení pomocí kotev se zápustnou hlavou "zátky"</t>
  </si>
  <si>
    <t>stěny lodžií -tl. 120mm...skladba OS2 - - kotvení pomocí kotev se zápustnou hlavou "zátky"</t>
  </si>
  <si>
    <t>stěny lodžií tl.80mm...OS4</t>
  </si>
  <si>
    <t>čela lodžií tl.100mm...OS3</t>
  </si>
  <si>
    <t>1,05*32</t>
  </si>
  <si>
    <t>621221021</t>
  </si>
  <si>
    <t>Montáž kontaktního zateplení z desek z minerální vlny s podélnou orientací vláken na vnější podhledy, tloušťky desek přes 80 do 120 mm</t>
  </si>
  <si>
    <t>581535313</t>
  </si>
  <si>
    <t>zateplení podhledů lodžií tl.100mm...skladba OS3</t>
  </si>
  <si>
    <t>3,25*32</t>
  </si>
  <si>
    <t>22</t>
  </si>
  <si>
    <t>6315155_R</t>
  </si>
  <si>
    <t>deska izolační sendvičová 1000 x 500 tl. 120 mm</t>
  </si>
  <si>
    <t>-1527319925</t>
  </si>
  <si>
    <t>TEPELNÁ IZOLACE O CELKOVÉ TLOUŠŤCE 120MM, SESTÁVAJÍCÍ ZE SLEPENÉ KOMBINACE</t>
  </si>
  <si>
    <t xml:space="preserve">ŠEDÉHO "GRAFITOVÉHO" POLYSTYRÉNU O SÍLE 90 MM S HODNOTOU λD = 0,032 W/m.K </t>
  </si>
  <si>
    <t xml:space="preserve">A MINERÁLNÍ IZOLACE O SÍLE 30 MM S HODNOTOU λD = 0,036 W/m.K. </t>
  </si>
  <si>
    <t>1887-(1,05*32)</t>
  </si>
  <si>
    <t>1853,4*1,02 "Přepočtené koeficientem množství</t>
  </si>
  <si>
    <t>23</t>
  </si>
  <si>
    <t>631515500</t>
  </si>
  <si>
    <t>deska izolační minerální základní λ-0.036 1000 x 500 tl. 100 mm</t>
  </si>
  <si>
    <t>-1541412497</t>
  </si>
  <si>
    <t xml:space="preserve">MINERÁLNÍ IZOLACE O SÍLE 100 MM S HODNOTOU λD = 0,036 W/m.K. </t>
  </si>
  <si>
    <t>čela lodžií tl. 100mm...skladba OS3</t>
  </si>
  <si>
    <t>podhled lodžie....skladba OS3</t>
  </si>
  <si>
    <t>137,6*1,02 'Přepočtené koeficientem množství</t>
  </si>
  <si>
    <t>24</t>
  </si>
  <si>
    <t>6315152_R</t>
  </si>
  <si>
    <t>deska izolační minerální kontaktních fasád podélné vlákno λ-0.036 tl. 80 mm</t>
  </si>
  <si>
    <t>-1959253244</t>
  </si>
  <si>
    <t>stěny lodží tl. 80mm...skladba OS4</t>
  </si>
  <si>
    <t xml:space="preserve">MINERÁLNÍ FASÁDNÍ IZOLACE O SÍLE 80 MM S HODNOTOU λD = 0,036 W/m.K. </t>
  </si>
  <si>
    <t>25</t>
  </si>
  <si>
    <t>-1040804771</t>
  </si>
  <si>
    <t>TENKOVRSTVÁ SILIKONOVÁ OMÍTKA PROBARVENÁ VE HMOTĚ</t>
  </si>
  <si>
    <t>S PŘÍPRAVKEM PRO ZABRÁNĚNÍ A ZPOMALENÍ NÁSTUPU BIOTICKÉHO NAPADENÍ</t>
  </si>
  <si>
    <t>montáž KZS tl.120mm</t>
  </si>
  <si>
    <t>Mezisoučet</t>
  </si>
  <si>
    <t>ostění, nadpraží</t>
  </si>
  <si>
    <t>6,5*192*0,15</t>
  </si>
  <si>
    <t>výtahové šachty</t>
  </si>
  <si>
    <t>2,65*18*2</t>
  </si>
  <si>
    <t>26</t>
  </si>
  <si>
    <t>622222001</t>
  </si>
  <si>
    <t>Montáž kontaktního zateplení vnějšího ostění, nadpraží nebo parapetu z desek z minerální vlny s podélnou nebo kolmou orientací vláken hloubky špalet do 200 mm, tloušťky desek do 40 mm</t>
  </si>
  <si>
    <t>1711058473</t>
  </si>
  <si>
    <t>Poznámka k souboru cen:_x000D_
1. V cenách jsou započteny náklady na: a) upevnění desek celoplošným lepením, b) přestěrkování izolačních desek, c) vložení sklovláknité výztužné tkaniny, d) osazení a dodávku rohovníků. 2. V cenách nejsou započteny náklady na: a) dodávku desek tepelné izolace; tyto se ocení ve specifikaci; ztratné lze stanovit ve výši 10%, b) provedení konečné povrchové úpravy: - vrchní tenkovrstvou omítkou; tyto se ocení příslušnými cenami této části katalogu - nátěrem; tyto se ocení příslušnými cenami části A07 katalogu 800-783 Nátěry 3. Pro ocenění montáže kontaktního zateplení ostění nebo nadpraží hloubky přes 400 mm se použijí ceny souboru cen 62. 2.- 1… Montáž kontaktního zateplení.</t>
  </si>
  <si>
    <t>zatepelní ostění a nadpraží</t>
  </si>
  <si>
    <t>6,5*192</t>
  </si>
  <si>
    <t>27</t>
  </si>
  <si>
    <t>631514810</t>
  </si>
  <si>
    <t>deska izolační minerální  λ-0.036 tl. 30 mm</t>
  </si>
  <si>
    <t>-302051720</t>
  </si>
  <si>
    <t>minerální tepelná izolace - λ-0.036 tl. 30 mm</t>
  </si>
  <si>
    <t>ztr 2% - přepočet koeficientem množství 1,02</t>
  </si>
  <si>
    <t>(6,5*192)*0,15</t>
  </si>
  <si>
    <t>187,2*1,02 'Přepočtené koeficientem množství</t>
  </si>
  <si>
    <t>103</t>
  </si>
  <si>
    <t>622212001</t>
  </si>
  <si>
    <t>Montáž kontaktního zateplení vnějšího ostění hl. špalety do 200 mm z polystyrenu tl do 40 mm</t>
  </si>
  <si>
    <t>-167920929</t>
  </si>
  <si>
    <t>Montáž kontaktního zateplení vnějšího ostění, nadpraží nebo parapetu z polystyrenových desek hloubky špalet do 200 mm, tloušťky desek do 40 mm</t>
  </si>
  <si>
    <t xml:space="preserve">Poznámka k souboru cen:_x000D_
1. V cenách jsou započteny náklady na: a) upevnění desek celoplošným lepením, b) přestěrkování izolačních desek, c) vložení sklovláknité výztužné tkaniny, d) osazení a dodávku rohovníků. 2. V cenách nejsou započteny náklady na: a) dodávku desek tepelné izolace; tyto se ocení ve specifikaci; ztratné lze stanovit ve výši 10%, b) provedení konečné povrchové úpravy: - vrchní tenkovrstvou omítkou; tyto se ocení příslušnými cenami této části katalogu - nátěrem; tyto se ocení příslušnými cenami části A07 katalogu 800-783 Nátěry 3. Pro ocenění montáže kontaktního zateplení ostění nebo nadpraží hloubky přes 400 mm se použijí ceny souboru cen 62. 2.- 1… Montáž kontaktního zateplení. </t>
  </si>
  <si>
    <t>montáž zatepelní parapetu a ostění (1.PP) ze soklového PS - sklepní okna</t>
  </si>
  <si>
    <t>8*3</t>
  </si>
  <si>
    <t>2,15*8</t>
  </si>
  <si>
    <t>1,5*4</t>
  </si>
  <si>
    <t>0,6*40</t>
  </si>
  <si>
    <t>104</t>
  </si>
  <si>
    <t>283760110</t>
  </si>
  <si>
    <t>deska fasádní polystyrénová soklová EPS SOKL 3000 1250 x 600 x 30 mm</t>
  </si>
  <si>
    <t>-163116621</t>
  </si>
  <si>
    <t>deska fasádní polystyrénová soklová  1250 x 600 x 30 mm</t>
  </si>
  <si>
    <t>λ-0.035 tl. 30 mm.... ztr. 2%</t>
  </si>
  <si>
    <t>Soklový polystyren dle PD - sklepní okna</t>
  </si>
  <si>
    <t>(8*3)*0,1</t>
  </si>
  <si>
    <t>(2,15*8)*0,1</t>
  </si>
  <si>
    <t>(1,5*4)*0,1</t>
  </si>
  <si>
    <t>0,6*40*0,1</t>
  </si>
  <si>
    <t>7,12*1,02 'Přepočtené koeficientem množství</t>
  </si>
  <si>
    <t>28</t>
  </si>
  <si>
    <t>622252001</t>
  </si>
  <si>
    <t>Montáž lišt kontaktního zateplení zakládacích soklových připevněných hmoždinkami</t>
  </si>
  <si>
    <t>188044224</t>
  </si>
  <si>
    <t>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t>
  </si>
  <si>
    <t>108,6</t>
  </si>
  <si>
    <t>29</t>
  </si>
  <si>
    <t>590514200</t>
  </si>
  <si>
    <t>lišta zakládací pro telpelně izolační desky do roviny 123 mm tl 1,0 mm</t>
  </si>
  <si>
    <t>2064354152</t>
  </si>
  <si>
    <t>ztr 5%</t>
  </si>
  <si>
    <t>108,6*1,05 "Přepočtené koeficientem množství</t>
  </si>
  <si>
    <t>30</t>
  </si>
  <si>
    <t>622143004</t>
  </si>
  <si>
    <t xml:space="preserve">Montáž omítkových profilů plastových nebo pozinkovaných, upevněných vtlačením do podkladní vrstvy nebo přibitím začišťovacích samolepících </t>
  </si>
  <si>
    <t>2115295329</t>
  </si>
  <si>
    <t>Poznámka k souboru cen:_x000D_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t>
  </si>
  <si>
    <t>6,8*192</t>
  </si>
  <si>
    <t>31</t>
  </si>
  <si>
    <t>590514760</t>
  </si>
  <si>
    <t>profil okenní začišťovací se sklovláknitou armovací tkaninou 9 mm/2,4 m</t>
  </si>
  <si>
    <t>1946112082</t>
  </si>
  <si>
    <t>1305,6</t>
  </si>
  <si>
    <t>1305,6*1,05 "Přepočtené koeficientem množství</t>
  </si>
  <si>
    <t>32</t>
  </si>
  <si>
    <t>622252002</t>
  </si>
  <si>
    <t>Montáž lišt kontaktního zateplení ostatních stěnových, dilatačních apod. lepených do tmelu</t>
  </si>
  <si>
    <t>365733305</t>
  </si>
  <si>
    <t>montáž ostatních lišt zateplení rohových, dilatačních, omítkových, lišt přechodových (přechod z omítky na keramický soklík)</t>
  </si>
  <si>
    <t>23,56*4</t>
  </si>
  <si>
    <t>2,6*2*8*4</t>
  </si>
  <si>
    <t>24,5*4</t>
  </si>
  <si>
    <t>4,7*32</t>
  </si>
  <si>
    <t>33</t>
  </si>
  <si>
    <t>590514860</t>
  </si>
  <si>
    <t>lišta rohová PVC 10/15 cm s tkaninou 2,5 m</t>
  </si>
  <si>
    <t>-1172027605</t>
  </si>
  <si>
    <t>260,64*1,05 "Přepočtené koeficientem množství</t>
  </si>
  <si>
    <t>34</t>
  </si>
  <si>
    <t>590515000</t>
  </si>
  <si>
    <t>profil dilatační stěnový , dl. 2,5 m</t>
  </si>
  <si>
    <t>-475824939</t>
  </si>
  <si>
    <t>ztr5%</t>
  </si>
  <si>
    <t>98*1,05 "Přepočtené koeficientem množství</t>
  </si>
  <si>
    <t>98</t>
  </si>
  <si>
    <t>5905150_R</t>
  </si>
  <si>
    <t>profil přechodový stěnový , dl. 2,0 m</t>
  </si>
  <si>
    <t>-2037591199</t>
  </si>
  <si>
    <t>přechodový profil stěnový - omítka/keramický soklík</t>
  </si>
  <si>
    <t>150,4*1,05 "Přepočtené koeficientem množství</t>
  </si>
  <si>
    <t>35</t>
  </si>
  <si>
    <t>3462721_R</t>
  </si>
  <si>
    <t>Přizdívky izolační a ochranné z pórobetonových tvárnic o objemové hmotnosti 500 kg/m3, na tenké maltové lože tloušťky přizdívky 150 mm</t>
  </si>
  <si>
    <t>733222981</t>
  </si>
  <si>
    <t>přizdívka u zvonků</t>
  </si>
  <si>
    <t>1,125*2,1*2</t>
  </si>
  <si>
    <t>0,8*0,9*2</t>
  </si>
  <si>
    <t>Ostatní konstrukce a práce, bourání</t>
  </si>
  <si>
    <t>36</t>
  </si>
  <si>
    <t>965081611</t>
  </si>
  <si>
    <t>Odsekání soklíků včetně otlučení podkladní omítky až na zdivo rovných</t>
  </si>
  <si>
    <t>134838110</t>
  </si>
  <si>
    <t>soklík na lodžiích</t>
  </si>
  <si>
    <t>0,9*32</t>
  </si>
  <si>
    <t>37</t>
  </si>
  <si>
    <t>997002511</t>
  </si>
  <si>
    <t>Vodorovné přemístění suti a vybouraných hmot bez naložení, se složením a hrubým urovnáním na vzdálenost do 1 km</t>
  </si>
  <si>
    <t>1825792817</t>
  </si>
  <si>
    <t>Poznámka k souboru cen:_x000D_
1. Cenu nelze použít pro přemístění po železnici, po vodě nebo ručně. 2. V ceně jsou započteny i náklady na terénní přirážky i na jízdu v nepříznivých poměrech (sklon silnice nebo terénu, povrch dopravní plochy, použití přívěsů apod.). 3. Je-li na dopravní dráze nějaká překážka, pro kterou je nutné překládat suť z jednoho dopravního prostředku na jiný, oceňuje se tato lomená doprava suti v každém úseku samostatně.</t>
  </si>
  <si>
    <t>38</t>
  </si>
  <si>
    <t>997321211</t>
  </si>
  <si>
    <t>Svislá doprava suti a vybouraných hmot s naložením do dopravního zařízení a s vyprázdněním dopravního zařízení na hromadu nebo do dopravního prostředku na výšku do 4 m</t>
  </si>
  <si>
    <t>2125147376</t>
  </si>
  <si>
    <t>Poznámka k souboru cen:_x000D_
1. Výška svislé dopravy je svislá vzdálenost mezi místem nakládání do zařízení pro svislou dopravu a místem, kde se toto zařízení vyprazdňuje. 2. Ceny nelze použít pro pouhé shazování suti nebo vybouraných hmot z jakékoliv výšky bez užití dopravního zařízení; náklady na toto shazování jsou započteny v cenách souboru cen 960 . . -12 Bourání konstrukcí vodních staveb a 978 02-71 Odstranění poškozených cementových omítek.</t>
  </si>
  <si>
    <t>39</t>
  </si>
  <si>
    <t>997002519</t>
  </si>
  <si>
    <t>Vodorovné přemístění suti a vybouraných hmot bez naložení, se složením a hrubým urovnáním Příplatek k ceně za každý další i započatý 1 km přes 1 km</t>
  </si>
  <si>
    <t>-1110135301</t>
  </si>
  <si>
    <t>18,867*10 "Přepočtené koeficientem množství</t>
  </si>
  <si>
    <t>40</t>
  </si>
  <si>
    <t>997002611</t>
  </si>
  <si>
    <t>Nakládání suti a vybouraných hmot na dopravní prostředek pro vodorovné přemístění</t>
  </si>
  <si>
    <t>-1531976</t>
  </si>
  <si>
    <t>Poznámka k souboru cen:_x000D_
1. Cena platí i pro překládání při lomené dopravě. 2. Cenu nelze použít při dopravě po železnici, po vodě nebo ručně.</t>
  </si>
  <si>
    <t>41</t>
  </si>
  <si>
    <t>997013831</t>
  </si>
  <si>
    <t>Poplatek za uložení stavebního odpadu na skládce (skládkovné) směsného</t>
  </si>
  <si>
    <t>1227428574</t>
  </si>
  <si>
    <t>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t>
  </si>
  <si>
    <t>94</t>
  </si>
  <si>
    <t>Lešení a stavební výtahy</t>
  </si>
  <si>
    <t>42</t>
  </si>
  <si>
    <t>941111132</t>
  </si>
  <si>
    <t>Montáž lešení řadového trubkového lehkého pracovního s podlahami s provozním zatížením tř. 3 do 200 kg/m2 šířky tř. W12 přes 1,2 do 1,5 m, výšky přes 10 do 25 m</t>
  </si>
  <si>
    <t>1823253151</t>
  </si>
  <si>
    <t>Poznámka k souboru cen:_x000D_
1. V ceně jsou započteny i náklady na kotvení lešení. 2. Montáž lešení řadového trubkového lehkého výšky přes 25 m se oceňuje individuálně. 3. Šířkou se rozumí půdorysná vzdálenost, měřená od vnitřního líce sloupků zábradlí k protilehlému volnému okraji podlahy nebo mezi vnitřními líci.</t>
  </si>
  <si>
    <t>42,7*(24,5-1,8)*2</t>
  </si>
  <si>
    <t>11,5*(24,5-1,8)*2</t>
  </si>
  <si>
    <t>43</t>
  </si>
  <si>
    <t>941111232</t>
  </si>
  <si>
    <t>Montáž lešení řadového trubkového lehkého pracovního s podlahami s provozním zatížením tř. 3 do 200 kg/m2 Příplatek za první a každý další den použití lešení k ceně -1132</t>
  </si>
  <si>
    <t>2103680078</t>
  </si>
  <si>
    <t>30dnů</t>
  </si>
  <si>
    <t>2460,68*30</t>
  </si>
  <si>
    <t>44</t>
  </si>
  <si>
    <t>941111832</t>
  </si>
  <si>
    <t>Demontáž lešení řadového trubkového lehkého pracovního s podlahami s provozním zatížením tř. 3 do 200 kg/m2 šířky tř. W12 přes 1,2 do 1,5 m, výšky přes 10 do 25 m</t>
  </si>
  <si>
    <t>-1587870286</t>
  </si>
  <si>
    <t>Poznámka k souboru cen:_x000D_
1. Demontáž lešení řadového trubkového lehkého výšky přes 25 m se oceňuje individuálně.</t>
  </si>
  <si>
    <t>998</t>
  </si>
  <si>
    <t>Přesun hmot</t>
  </si>
  <si>
    <t>45</t>
  </si>
  <si>
    <t>998014022</t>
  </si>
  <si>
    <t xml:space="preserve">Přesun hmot pro budovy a haly občanské výstavby, bydlení, výrobu a služby s nosnou svislou konstrukcí montovanou z dílců betonových plošných nebo tyčových s jakýmkoliv obvodovým pláštěm kromě vyzdívaného, i bez pláště vodorovná dopravní vzdálenost do 100 </t>
  </si>
  <si>
    <t>-110096801</t>
  </si>
  <si>
    <t>Poznámka k souboru cen:_x000D_
1. Pokud se prefabrikáty složí přímo do prostoru technologické manipulace (pracovní zóna jeřábu), nezapočítává se jejich hmotnost do hmotnosti pro výpočet přesunu hmot.</t>
  </si>
  <si>
    <t>PSV</t>
  </si>
  <si>
    <t>Práce a dodávky PSV</t>
  </si>
  <si>
    <t>711</t>
  </si>
  <si>
    <t>Izolace proti vodě, vlhkosti a plynům</t>
  </si>
  <si>
    <t>46</t>
  </si>
  <si>
    <t>7111131_R</t>
  </si>
  <si>
    <t xml:space="preserve">Izolace proti zemní vlhkosti na vodorovné a svislé ploše za studena těsnicí hmotou </t>
  </si>
  <si>
    <t>1571968527</t>
  </si>
  <si>
    <t>stěrková hydroizolace systémová , vč.bandážovacích prvků a vytažení do soklu cca 200mm</t>
  </si>
  <si>
    <t>1,6*3,1*32</t>
  </si>
  <si>
    <t>47</t>
  </si>
  <si>
    <t>998711103</t>
  </si>
  <si>
    <t>Přesun hmot pro izolace proti vodě, vlhkosti a plynům stanovený z hmotnosti přesunovaného materiálu vodorovná dopravní vzdálenost do 50 m v objektech výšky přes 12 do 60 m</t>
  </si>
  <si>
    <t>-536037704</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</si>
  <si>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t>
  </si>
  <si>
    <t>713</t>
  </si>
  <si>
    <t>Izolace tepelné</t>
  </si>
  <si>
    <t>48</t>
  </si>
  <si>
    <t>713111111</t>
  </si>
  <si>
    <t>Montáž tepelné izolace stropů rohožemi, pásy, dílci, deskami, bloky (izolační materiál ve specifikaci) vrchem bez překrytí lepenkou kladenými volně</t>
  </si>
  <si>
    <t>-1172423906</t>
  </si>
  <si>
    <t>skladba P1</t>
  </si>
  <si>
    <t>49</t>
  </si>
  <si>
    <t>283763700</t>
  </si>
  <si>
    <t>deska z polystyrénu XPS, hrana rovná, polo či pero drážka a hladký povrch 1250 x 600 x 60 mm</t>
  </si>
  <si>
    <t>-849147884</t>
  </si>
  <si>
    <t>104,0</t>
  </si>
  <si>
    <t>104*1,02 "Přepočtené koeficientem množství</t>
  </si>
  <si>
    <t>50</t>
  </si>
  <si>
    <t>632481213</t>
  </si>
  <si>
    <t>Separační vrstva k oddělení podlahových vrstev z polyetylénové fólie</t>
  </si>
  <si>
    <t>-1822584024</t>
  </si>
  <si>
    <t>51</t>
  </si>
  <si>
    <t>713131145</t>
  </si>
  <si>
    <t>Montáž tepelné izolace stěn rohožemi, pásy, deskami, dílci, bloky (izolační materiál ve specifikaci) lepením bodově</t>
  </si>
  <si>
    <t>366329190</t>
  </si>
  <si>
    <t>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t>
  </si>
  <si>
    <t>zateplení stěn pod terénem cca 300mm</t>
  </si>
  <si>
    <t>108,6*0,3</t>
  </si>
  <si>
    <t>52</t>
  </si>
  <si>
    <t>-1897227238</t>
  </si>
  <si>
    <t>ztr 2%.....λD = 0,035 W/m.K.</t>
  </si>
  <si>
    <t>32,58</t>
  </si>
  <si>
    <t>32,58*1,02 "Přepočtené koeficientem množství</t>
  </si>
  <si>
    <t>53</t>
  </si>
  <si>
    <t>7111616_R</t>
  </si>
  <si>
    <t>Izolace nopovými foliemi na ploše svislé i vodorovné drenážní a ochranný systém pro spodní stavbu s filtrační textilií, zatížitelnost 90 kN/m2</t>
  </si>
  <si>
    <t>368580146</t>
  </si>
  <si>
    <t>Poznámka k souboru cen:_x000D_
1. V cenách -1511 až -1562 nejsou započteny náklady na ukončení izolace lištou. Tyto se oceňují položkami -1571 až -1573. 2. Prostupy izolací se oceňují cenami souboru 711 76 - Provedení detailů fóliemi.</t>
  </si>
  <si>
    <t>54</t>
  </si>
  <si>
    <t>7111615_R</t>
  </si>
  <si>
    <t>Izolace nopovými foliemi ukončení izolace zakončovací profil</t>
  </si>
  <si>
    <t>-1429336672</t>
  </si>
  <si>
    <t>55</t>
  </si>
  <si>
    <t>713141135</t>
  </si>
  <si>
    <t>Montáž tepelné izolace střech plochých rohožemi, pásy, deskami, dílci, bloky (izolační materiál ve specifikaci) přilepenými za studena bodově, jednovrstvá</t>
  </si>
  <si>
    <t>1999231169</t>
  </si>
  <si>
    <t>Poznámka k souboru cen:_x000D_
1. Množství tepelné izolace střech plochých atikovými pásky k ceně -1211 se určuje v m projektované délky obložení (bez přesahů) na obvodu ploché střechy. 2. Množství jednotek tepelné izolace střech plochých spádovými klíny k cenám -1311 až -1335 se určuje v m2 půdorysné projektované vyspádované plochy střechy.</t>
  </si>
  <si>
    <t>zatepelní atik - zhora TI tl.50mm</t>
  </si>
  <si>
    <t>110*0,4</t>
  </si>
  <si>
    <t xml:space="preserve">zateplení TI tl. 30mm, parapetů oken pod klempířským oplechováním </t>
  </si>
  <si>
    <t>390*0,2</t>
  </si>
  <si>
    <t>56</t>
  </si>
  <si>
    <t>6315153_R</t>
  </si>
  <si>
    <t>2051399682</t>
  </si>
  <si>
    <t>44*1,02 "Přepočtené koeficientem množství</t>
  </si>
  <si>
    <t>57</t>
  </si>
  <si>
    <t>6315151_R</t>
  </si>
  <si>
    <t>deska izolační minerální kontaktních fasád podélné vlákno λ-0.036 tl. 30 mm</t>
  </si>
  <si>
    <t>-1446625012</t>
  </si>
  <si>
    <t>izolační deska minerální -λ-0.036 tl. 30 mm</t>
  </si>
  <si>
    <t>78*1,02 "Přepočtené koeficientem množství</t>
  </si>
  <si>
    <t>58</t>
  </si>
  <si>
    <t>998713104</t>
  </si>
  <si>
    <t>Přesun hmot pro izolace tepelné stanovený z hmotnosti přesunovaného materiálu vodorovná dopravní vzdálenost do 50 m v objektech výšky přes 24 m do 36 m</t>
  </si>
  <si>
    <t>979814496</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</si>
  <si>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t>
  </si>
  <si>
    <t>749</t>
  </si>
  <si>
    <t>Elektromontáže - ostatní práce a konstrukce</t>
  </si>
  <si>
    <t>59</t>
  </si>
  <si>
    <t>7341903_R</t>
  </si>
  <si>
    <t>Kompletní úprava bleskosvodné soustavy - demontáž, úprava, montáž, revize</t>
  </si>
  <si>
    <t>soubor</t>
  </si>
  <si>
    <t>-988623726</t>
  </si>
  <si>
    <t>762</t>
  </si>
  <si>
    <t>Konstrukce tesařské</t>
  </si>
  <si>
    <t>60</t>
  </si>
  <si>
    <t>762341033</t>
  </si>
  <si>
    <t>Bednění a laťování bednění střech rovných sklonu do 60 st. s vyřezáním otvorů z dřevoštěpkových desek šroubovaných na rošt 15 mm na sraz, tloušťky desky</t>
  </si>
  <si>
    <t>-294121203</t>
  </si>
  <si>
    <t>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t>
  </si>
  <si>
    <t>podkladní deska pro zatepelní atik</t>
  </si>
  <si>
    <t>61</t>
  </si>
  <si>
    <t>998762104</t>
  </si>
  <si>
    <t>Přesun hmot pro konstrukce tesařské stanovený z hmotnosti přesunovaného materiálu vodorovná dopravní vzdálenost do 50 m v objektech výšky přes 24 do 36 m</t>
  </si>
  <si>
    <t>-355020494</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</si>
  <si>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t>
  </si>
  <si>
    <t>764</t>
  </si>
  <si>
    <t>Konstrukce klempířské</t>
  </si>
  <si>
    <t>764001821</t>
  </si>
  <si>
    <t>Demontáž klempířských konstrukcí krytiny ze svitků nebo tabulí do suti</t>
  </si>
  <si>
    <t>1870750198</t>
  </si>
  <si>
    <t>demontáž oplechování stříšek</t>
  </si>
  <si>
    <t>4,2*1,4*2</t>
  </si>
  <si>
    <t>764002841</t>
  </si>
  <si>
    <t>Demontáž klempířských konstrukcí oplechování horních ploch zdí a nadezdívek do suti</t>
  </si>
  <si>
    <t>-419203848</t>
  </si>
  <si>
    <t>demontáž stávajícího oplechování atik</t>
  </si>
  <si>
    <t>110</t>
  </si>
  <si>
    <t>64</t>
  </si>
  <si>
    <t>764002851</t>
  </si>
  <si>
    <t>Demontáž klempířských konstrukcí oplechování parapetů do suti</t>
  </si>
  <si>
    <t>2147089402</t>
  </si>
  <si>
    <t>demontáž stávajících vnějších parapetů</t>
  </si>
  <si>
    <t>390</t>
  </si>
  <si>
    <t>65</t>
  </si>
  <si>
    <t>764111641</t>
  </si>
  <si>
    <t>Krytina ze svitků nebo z taškových tabulí z pozinkovaného plechu s povrchovou úpravou s úpravou u okapů, prostupů a výčnělků střechy rovné drážkováním ze svitků rš 670 mm, sklon střechy do 30 st.</t>
  </si>
  <si>
    <t>750835063</t>
  </si>
  <si>
    <t>prvek KL/4 - oplechování stříšek nad hlavním vstupem</t>
  </si>
  <si>
    <t>66</t>
  </si>
  <si>
    <t>764212664</t>
  </si>
  <si>
    <t>Oplechování střešních prvků z pozinkovaného plechu s povrchovou úpravou okapu okapovým plechem střechy rovné rš 330 mm</t>
  </si>
  <si>
    <t>-380933919</t>
  </si>
  <si>
    <t>Poznámka k souboru cen:_x000D_
1. V cenách 764 21-1605 až - 3642 nejsou započteny náklady na podkladní plech, tento se oceňuje cenami souboru cen 764 01-16.. Podkladní plech z pozinkovaného plechu s upraveným povrchem v rozvinuté šířce dle rš střešního prvku.</t>
  </si>
  <si>
    <t>prvek KL/2 - r.š.300mm</t>
  </si>
  <si>
    <t>87</t>
  </si>
  <si>
    <t>67</t>
  </si>
  <si>
    <t>764214607</t>
  </si>
  <si>
    <t>Oplechování horních ploch zdí a nadezdívek (atik) z pozinkovaného plechu s povrchovou úpravou mechanicky kotvené rš 670 mm</t>
  </si>
  <si>
    <t>565565488</t>
  </si>
  <si>
    <t>prvek KL/3 - r.š.650mm</t>
  </si>
  <si>
    <t>68</t>
  </si>
  <si>
    <t>764215646</t>
  </si>
  <si>
    <t>Oplechování horních ploch zdí a nadezdívek (atik) z pozinkovaného plechu s povrchovou úpravou Příplatek k cenám za zvýšenou pracnost při provedení rohu nebo koutu přes rš 400 mm</t>
  </si>
  <si>
    <t>kus</t>
  </si>
  <si>
    <t>1801380082</t>
  </si>
  <si>
    <t>69</t>
  </si>
  <si>
    <t>764216605</t>
  </si>
  <si>
    <t>Oplechování parapetů z pozinkovaného plechu s povrchovou úpravou rovných mechanicky kotvené, bez rohů rš 400 mm</t>
  </si>
  <si>
    <t>-964300839</t>
  </si>
  <si>
    <t>prvek KL/1 - r.š.350mm</t>
  </si>
  <si>
    <t>70</t>
  </si>
  <si>
    <t>764511602</t>
  </si>
  <si>
    <t>Žlab podokapní z pozinkovaného plechu s povrchovou úpravou včetně háků a čel půlkruhový rš 330 mm</t>
  </si>
  <si>
    <t>1423149565</t>
  </si>
  <si>
    <t>součást prvku KL/4 - podokapní žlab</t>
  </si>
  <si>
    <t>4,2*2</t>
  </si>
  <si>
    <t>71</t>
  </si>
  <si>
    <t>764518621</t>
  </si>
  <si>
    <t>Svod z pozinkovaného plechu s upraveným povrchem včetně objímek, kolen a odskoků kruhový, průměru 87 mm</t>
  </si>
  <si>
    <t>-637334480</t>
  </si>
  <si>
    <t>součást prvku KL/4 - dešťový svod DN 80mm s kolenem</t>
  </si>
  <si>
    <t>2,2*2</t>
  </si>
  <si>
    <t>72</t>
  </si>
  <si>
    <t>998764104</t>
  </si>
  <si>
    <t>Přesun hmot pro konstrukce klempířské stanovený z hmotnosti přesunovaného materiálu vodorovná dopravní vzdálenost do 50 m v objektech výšky přes 24 do 36 m</t>
  </si>
  <si>
    <t>-1836164823</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</si>
  <si>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t>
  </si>
  <si>
    <t>766</t>
  </si>
  <si>
    <t>Konstrukce truhlářské</t>
  </si>
  <si>
    <t>73</t>
  </si>
  <si>
    <t>766622136</t>
  </si>
  <si>
    <t>Montáž oken plastových včetně montáže rámu na polyuretanovou pěnu plochy přes 1 m2 otevíravých nebo sklápěcích do celostěnových panelů nebo ocelových rámů, výšky přes 1,5 do 2,5 m</t>
  </si>
  <si>
    <t>-703839276</t>
  </si>
  <si>
    <t>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 2. Tepelnou izolaci mezi ostěním a rámem okna je možné ocenit položkami 766 62 - 9 . . Příplatek k cenám za tepelnou izolaci mezi ostěním a rámem okna jsou započteny náklady na izolaci vnější i vnitřní. 3. Délka izolace se určuje v metrech délky rámu okna.</t>
  </si>
  <si>
    <t>montáž palstových oken dle výpisu PSV, montáž vč. mont. podkladních profilů a dalšího příslušenství (např. připojovací spára, těsnící prvky apod.)</t>
  </si>
  <si>
    <t>Pl/1</t>
  </si>
  <si>
    <t>2,99*1,59*5</t>
  </si>
  <si>
    <t>pl/2</t>
  </si>
  <si>
    <t>2,39*1,59*2</t>
  </si>
  <si>
    <t>pl/3</t>
  </si>
  <si>
    <t>2,14*1,59*2</t>
  </si>
  <si>
    <t>pl/4</t>
  </si>
  <si>
    <t>0,9*2,19*2</t>
  </si>
  <si>
    <t>1,2*1,56*2</t>
  </si>
  <si>
    <t>pl/5</t>
  </si>
  <si>
    <t>1,49*1,59*3</t>
  </si>
  <si>
    <t>pl/6</t>
  </si>
  <si>
    <t>1,19*1,59*3</t>
  </si>
  <si>
    <t>pl/7</t>
  </si>
  <si>
    <t>1,2*1,56*1</t>
  </si>
  <si>
    <t>0,9*2,19*1</t>
  </si>
  <si>
    <t>pl/8</t>
  </si>
  <si>
    <t>2,14*1,59*1</t>
  </si>
  <si>
    <t>pl/9</t>
  </si>
  <si>
    <t>2,99*1,59*2</t>
  </si>
  <si>
    <t>pl/10</t>
  </si>
  <si>
    <t>74</t>
  </si>
  <si>
    <t>61140021_R</t>
  </si>
  <si>
    <t>okno plastové 299 x 159 cm</t>
  </si>
  <si>
    <t>905735366</t>
  </si>
  <si>
    <t>dodávka prvku PL/1</t>
  </si>
  <si>
    <t>okno plastové, otevíravé a sklápěcí, zasklení izol. dvojsklo</t>
  </si>
  <si>
    <t>Uw = 1,20, vč. kování, podkladních profilů, připojovacích a těsnících prvků</t>
  </si>
  <si>
    <t>75</t>
  </si>
  <si>
    <t>61140022_R</t>
  </si>
  <si>
    <t>okno plastové 239 x 159 cm</t>
  </si>
  <si>
    <t>-223660469</t>
  </si>
  <si>
    <t>dodávka prvku PL/2</t>
  </si>
  <si>
    <t>76</t>
  </si>
  <si>
    <t>61140023_R</t>
  </si>
  <si>
    <t>okno plastové 214 x 159 cm</t>
  </si>
  <si>
    <t>-1684526262</t>
  </si>
  <si>
    <t>dodávka prvku PL/3</t>
  </si>
  <si>
    <t>77</t>
  </si>
  <si>
    <t>61140024_R</t>
  </si>
  <si>
    <t>okno plastové 120 x 156 cm + dveře 90 x 219 cm</t>
  </si>
  <si>
    <t>1460612870</t>
  </si>
  <si>
    <t>dodávka prvku PL/4</t>
  </si>
  <si>
    <t>okno a balkonové dveře plastové, otevíravé a sklápěcí, zasklení izol. dvojsklo</t>
  </si>
  <si>
    <t>78</t>
  </si>
  <si>
    <t>61140025_R</t>
  </si>
  <si>
    <t>okno plastové 149 x 159 cm</t>
  </si>
  <si>
    <t>670669900</t>
  </si>
  <si>
    <t>dodávka prvku PL/5</t>
  </si>
  <si>
    <t>79</t>
  </si>
  <si>
    <t>61140026_R</t>
  </si>
  <si>
    <t>okno plastové 119 x 159 cm</t>
  </si>
  <si>
    <t>-305441007</t>
  </si>
  <si>
    <t>dodávka prvku PL/6</t>
  </si>
  <si>
    <t>80</t>
  </si>
  <si>
    <t>61140027_R</t>
  </si>
  <si>
    <t>-183868474</t>
  </si>
  <si>
    <t>dodávka prvku PL/7</t>
  </si>
  <si>
    <t>okno plastové, otevíravé a sklápěcí, zasklení izol. trojsklo</t>
  </si>
  <si>
    <t>Uw = 1,00, vč. kování, podkladních profilů, připojovacích a těsnících prvků</t>
  </si>
  <si>
    <t>81</t>
  </si>
  <si>
    <t>61140028_R</t>
  </si>
  <si>
    <t>-1285362444</t>
  </si>
  <si>
    <t>dodávka prvku PL/8</t>
  </si>
  <si>
    <t>82</t>
  </si>
  <si>
    <t>61140029_R</t>
  </si>
  <si>
    <t>-1250069792</t>
  </si>
  <si>
    <t>dodávka prvku PL/9</t>
  </si>
  <si>
    <t>83</t>
  </si>
  <si>
    <t>61140030_R</t>
  </si>
  <si>
    <t>-2129967873</t>
  </si>
  <si>
    <t>dodávka prvku PL/10</t>
  </si>
  <si>
    <t>84</t>
  </si>
  <si>
    <t>998766104</t>
  </si>
  <si>
    <t>Přesun hmot pro konstrukce truhlářské stanovený z hmotnosti přesunovaného materiálu vodorovná dopravní vzdálenost do 50 m v objektech výšky přes 24 do 36 m</t>
  </si>
  <si>
    <t>1500147516</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</si>
  <si>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t>
  </si>
  <si>
    <t>767</t>
  </si>
  <si>
    <t>Konstrukce zámečnické</t>
  </si>
  <si>
    <t>85</t>
  </si>
  <si>
    <t>767161813</t>
  </si>
  <si>
    <t>Demontáž zábradlí rovného nerozebíratelný spoj hmotnosti 1 m zábradlí do 20 kg</t>
  </si>
  <si>
    <t>380122314</t>
  </si>
  <si>
    <t>86</t>
  </si>
  <si>
    <t>R</t>
  </si>
  <si>
    <t>767A210_R</t>
  </si>
  <si>
    <t>Zámečnické zábradlí z profilované oceli, vč. plošné výplně - skleněné</t>
  </si>
  <si>
    <t>1824599126</t>
  </si>
  <si>
    <t>prvek Z/1 - zábradlí kotvené přes zateplení</t>
  </si>
  <si>
    <t>kompletní dodávak a montáž lodžiového zábradlí z tenkostěnných profilů</t>
  </si>
  <si>
    <t>jekl 40/60,50/60mm, povrchová úprava -  brokování, komaxitový nátěr RAL 3020</t>
  </si>
  <si>
    <t>kotvení  pomocí pásoviny na chem. kotvy</t>
  </si>
  <si>
    <t>plošná výplň - Bezpečnostní lepené sklo mléčné barvy</t>
  </si>
  <si>
    <t>767A211_R</t>
  </si>
  <si>
    <t>Zámečnické zábradlí z profilované oceli, vč. plošné výplně - plošné desky</t>
  </si>
  <si>
    <t>-1254287653</t>
  </si>
  <si>
    <t>prvek Z/1a - zábradlí kotvené přes zateplení</t>
  </si>
  <si>
    <t>plošná výplň - kompaktní plošné desky šedé barvy</t>
  </si>
  <si>
    <t>88</t>
  </si>
  <si>
    <t>7675851_R</t>
  </si>
  <si>
    <t>Ukončující Z profil - okrajové lišty plech tl.3mm</t>
  </si>
  <si>
    <t>-2067311591</t>
  </si>
  <si>
    <t>prvek Z/2</t>
  </si>
  <si>
    <t>dodávka a montáž ukončujícího žár. pozinkovaného profilu, vč kotvících prvků</t>
  </si>
  <si>
    <t>1 ks á 2,5m</t>
  </si>
  <si>
    <t>2,5*32</t>
  </si>
  <si>
    <t>89</t>
  </si>
  <si>
    <t>767810112</t>
  </si>
  <si>
    <t>Montáž větracích mřížek ocelových čtyřhranných, průřezu přes 0,01 do 0,04 m2</t>
  </si>
  <si>
    <t>-747638106</t>
  </si>
  <si>
    <t>Poznámka k souboru cen:_x000D_
1. Ceny jsou kalkulovány pro osazení větracích mřížek do předem připravené konstrukce.</t>
  </si>
  <si>
    <t>prvek Z/3</t>
  </si>
  <si>
    <t>12*8</t>
  </si>
  <si>
    <t>90</t>
  </si>
  <si>
    <t>553414270</t>
  </si>
  <si>
    <t>mřížka větrací nerezová 150 x 150 se síťovinou</t>
  </si>
  <si>
    <t>-1236255675</t>
  </si>
  <si>
    <t>8*12</t>
  </si>
  <si>
    <t>91</t>
  </si>
  <si>
    <t>76742200_R</t>
  </si>
  <si>
    <t>Montáž a dodávka stříšek - Z/4</t>
  </si>
  <si>
    <t>-1339141151</t>
  </si>
  <si>
    <t>Prvek Z/4 .... dodávka a montáž stříšky</t>
  </si>
  <si>
    <t>STŘÍŠKA NAD ZADNÍM VSTUPEM DO DOMU</t>
  </si>
  <si>
    <t xml:space="preserve">LEPENÉ BEZPEČNOSTNÍ SKLO </t>
  </si>
  <si>
    <t>NOSNÉ PRVKY A KONSTRUKCE ZAVĚŠENÍ Z NEREZU</t>
  </si>
  <si>
    <t>92</t>
  </si>
  <si>
    <t>998767104</t>
  </si>
  <si>
    <t>Přesun hmot pro zámečnické konstrukce stanovený z hmotnosti přesunovaného materiálu vodorovná dopravní vzdálenost do 50 m v objektech výšky přes 24 do 36 m</t>
  </si>
  <si>
    <t>6927990</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</si>
  <si>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t>
  </si>
  <si>
    <t>771</t>
  </si>
  <si>
    <t>Podlahy z dlaždic</t>
  </si>
  <si>
    <t>93</t>
  </si>
  <si>
    <t>771574113</t>
  </si>
  <si>
    <t>Montáž podlah z dlaždic keramických lepených flexibilním lepidlem režných nebo glazovaných hladkých přes 9 do 12 ks/ m2</t>
  </si>
  <si>
    <t>-492191637</t>
  </si>
  <si>
    <t>podlaha P1 - keramická dlažba vč.spárování a montáže soklu</t>
  </si>
  <si>
    <t>120,96*1,10</t>
  </si>
  <si>
    <t>597614080</t>
  </si>
  <si>
    <t>dlaždice keramické slinuté neglazované mrazuvzdorné  29,8 x 29,8 x 0,9 cm</t>
  </si>
  <si>
    <t>1776479221</t>
  </si>
  <si>
    <t>ztr 10% vč.soklu</t>
  </si>
  <si>
    <t>120,96*1,15</t>
  </si>
  <si>
    <t>139,104*1,1 "Přepočtené koeficientem množství</t>
  </si>
  <si>
    <t>95</t>
  </si>
  <si>
    <t>998771104</t>
  </si>
  <si>
    <t>Přesun hmot pro podlahy z dlaždic stanovený z hmotnosti přesunovaného materiálu vodorovná dopravní vzdálenost do 50 m v objektech výšky přes 24 do 36 m</t>
  </si>
  <si>
    <t>297768176</t>
  </si>
  <si>
    <t>781</t>
  </si>
  <si>
    <t>Dokončovací práce - obklady</t>
  </si>
  <si>
    <t>96</t>
  </si>
  <si>
    <t>781644250</t>
  </si>
  <si>
    <t>Montáž obkladů parapetů z obkladaček hutných nebo polohutných lepených flexibilním lepidlem okapnice 300 x 200 mm</t>
  </si>
  <si>
    <t>-1692005858</t>
  </si>
  <si>
    <t xml:space="preserve">montáž "keramických"parapetů </t>
  </si>
  <si>
    <t>1-7NP</t>
  </si>
  <si>
    <t>35+5</t>
  </si>
  <si>
    <t>97</t>
  </si>
  <si>
    <t>597611550</t>
  </si>
  <si>
    <t>-1077573871</t>
  </si>
  <si>
    <t>ztr 10%</t>
  </si>
  <si>
    <t>keramické parapety šířky 250mm</t>
  </si>
  <si>
    <t>40*0,25</t>
  </si>
  <si>
    <t>10*1,1 "Přepočtené koeficientem množství</t>
  </si>
  <si>
    <t>02 - Nezpůsobilé výdaje</t>
  </si>
  <si>
    <t>767821117</t>
  </si>
  <si>
    <t>Montáž poštovních schránek sestav zazděných do 24 kusů</t>
  </si>
  <si>
    <t>-1849749760</t>
  </si>
  <si>
    <t>Poznámka k souboru cen:_x000D_
1. Ceny jsou kalkulovány pro osazení schránek na předem připravené konstrukce.</t>
  </si>
  <si>
    <t xml:space="preserve">montáž sestavy poštovních schránek </t>
  </si>
  <si>
    <t>553481120</t>
  </si>
  <si>
    <t>schránka listová pozinkovaná 370x330x100 se sklapkou</t>
  </si>
  <si>
    <t>-2128763741</t>
  </si>
  <si>
    <t>2*24</t>
  </si>
  <si>
    <t>2203203_R</t>
  </si>
  <si>
    <t>Montáž hovorové soupravy na desku stolu nebo konstrukci se zapojením označených přívodů a přezkoušením</t>
  </si>
  <si>
    <t>1725967841</t>
  </si>
  <si>
    <t>3822611_R</t>
  </si>
  <si>
    <t>tlačítkové tablo s elektrickým vrátným 22 tl., se stříškou pod omítku</t>
  </si>
  <si>
    <t>-368793866</t>
  </si>
  <si>
    <t>76742205_R</t>
  </si>
  <si>
    <t>Demontáž, úprava a zpětná montáž lodžiové mříže - Z/5</t>
  </si>
  <si>
    <t>802826540</t>
  </si>
  <si>
    <t>Prvek Z/5 .... demontáž, úprava a zpětná montáž lodžiové mříže</t>
  </si>
  <si>
    <t>nový rozměr prvku 2,35x1,3m, včetně povrchové úpravy</t>
  </si>
  <si>
    <t>76742206_R</t>
  </si>
  <si>
    <t>Demontáž, úprava a zpětná montáž lodžiového prosklení - Z/6</t>
  </si>
  <si>
    <t>-1307333606</t>
  </si>
  <si>
    <t>Prvek Z/6.... demontáž, úprava a zpětná montáž lodžiového prosklení</t>
  </si>
  <si>
    <t>-1223756948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</si>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</sst>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4">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color rgb="FF0000A8"/>
      <name val="Trebuchet MS"/>
    </font>
    <font>
      <sz val="8"/>
      <name val="Trebuchet MS"/>
      <charset val="238"/>
    </font>
    <font>
      <sz val="8"/>
      <color rgb="FFFAE682"/>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sz val="7"/>
      <name val="Trebuchet MS"/>
    </font>
    <font>
      <i/>
      <sz val="7"/>
      <color rgb="FF969696"/>
      <name val="Trebuchet MS"/>
    </font>
    <font>
      <sz val="8"/>
      <color rgb="FF800080"/>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2" fillId="0" borderId="0" applyNumberFormat="0" applyFill="0" applyBorder="0" applyAlignment="0" applyProtection="0"/>
  </cellStyleXfs>
  <cellXfs count="42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14" fillId="3" borderId="0" xfId="0" applyFont="1" applyFill="1" applyAlignment="1" applyProtection="1">
      <alignment horizontal="left" vertical="center"/>
    </xf>
    <xf numFmtId="0" fontId="5" fillId="3" borderId="0" xfId="0" applyFont="1" applyFill="1" applyAlignment="1" applyProtection="1">
      <alignment vertical="center"/>
    </xf>
    <xf numFmtId="0" fontId="15" fillId="3" borderId="0" xfId="0" applyFont="1" applyFill="1" applyAlignment="1" applyProtection="1">
      <alignment horizontal="left" vertical="center"/>
    </xf>
    <xf numFmtId="0" fontId="16" fillId="3" borderId="0" xfId="1" applyFont="1" applyFill="1" applyAlignment="1" applyProtection="1">
      <alignment vertical="center"/>
    </xf>
    <xf numFmtId="0" fontId="52" fillId="3" borderId="0" xfId="1" applyFill="1"/>
    <xf numFmtId="0" fontId="0" fillId="3" borderId="0" xfId="0" applyFill="1"/>
    <xf numFmtId="0" fontId="14" fillId="3" borderId="0" xfId="0" applyFont="1" applyFill="1" applyAlignment="1">
      <alignment horizontal="left"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20"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0" fontId="31" fillId="0" borderId="0" xfId="1" applyFont="1" applyAlignment="1">
      <alignment horizontal="center" vertical="center"/>
    </xf>
    <xf numFmtId="0" fontId="5" fillId="0" borderId="5" xfId="0" applyFont="1" applyBorder="1" applyAlignment="1" applyProtection="1">
      <alignment vertical="center"/>
    </xf>
    <xf numFmtId="0" fontId="7" fillId="0" borderId="0" xfId="0" applyFont="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lignment vertical="center"/>
    </xf>
    <xf numFmtId="4" fontId="33" fillId="0" borderId="18" xfId="0" applyNumberFormat="1" applyFont="1" applyBorder="1" applyAlignment="1" applyProtection="1">
      <alignment vertical="center"/>
    </xf>
    <xf numFmtId="4" fontId="33" fillId="0" borderId="0" xfId="0" applyNumberFormat="1" applyFont="1" applyBorder="1" applyAlignment="1" applyProtection="1">
      <alignment vertical="center"/>
    </xf>
    <xf numFmtId="166" fontId="33" fillId="0" borderId="0" xfId="0" applyNumberFormat="1" applyFont="1" applyBorder="1" applyAlignment="1" applyProtection="1">
      <alignment vertical="center"/>
    </xf>
    <xf numFmtId="4" fontId="33" fillId="0" borderId="19" xfId="0" applyNumberFormat="1" applyFont="1" applyBorder="1" applyAlignment="1" applyProtection="1">
      <alignment vertical="center"/>
    </xf>
    <xf numFmtId="0" fontId="5"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5" fillId="3" borderId="0" xfId="0" applyFont="1" applyFill="1" applyAlignment="1">
      <alignment vertical="center"/>
    </xf>
    <xf numFmtId="0" fontId="15" fillId="3" borderId="0" xfId="0" applyFont="1" applyFill="1" applyAlignment="1">
      <alignment horizontal="left" vertical="center"/>
    </xf>
    <xf numFmtId="0" fontId="34" fillId="3" borderId="0" xfId="1" applyFont="1" applyFill="1" applyAlignment="1">
      <alignment vertical="center"/>
    </xf>
    <xf numFmtId="0" fontId="5"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5" fillId="0" borderId="0" xfId="0" applyFont="1" applyBorder="1" applyAlignment="1" applyProtection="1">
      <alignment horizontal="lef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0" fillId="0" borderId="0" xfId="0" applyFont="1" applyAlignment="1" applyProtection="1">
      <alignment vertical="center"/>
      <protection locked="0"/>
    </xf>
    <xf numFmtId="0" fontId="0" fillId="0" borderId="0" xfId="0" applyProtection="1"/>
    <xf numFmtId="0" fontId="0" fillId="0" borderId="5" xfId="0" applyBorder="1"/>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6"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7" fillId="0" borderId="16" xfId="0" applyNumberFormat="1" applyFont="1" applyBorder="1" applyAlignment="1" applyProtection="1"/>
    <xf numFmtId="166" fontId="37" fillId="0" borderId="17" xfId="0" applyNumberFormat="1" applyFont="1" applyBorder="1" applyAlignment="1" applyProtection="1"/>
    <xf numFmtId="4" fontId="38" fillId="0" borderId="0" xfId="0" applyNumberFormat="1" applyFont="1" applyAlignment="1">
      <alignment vertical="center"/>
    </xf>
    <xf numFmtId="0" fontId="8" fillId="0" borderId="5"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5" xfId="0" applyFont="1" applyBorder="1" applyAlignment="1"/>
    <xf numFmtId="0" fontId="8" fillId="0" borderId="18"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9"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8" fillId="0" borderId="0" xfId="0" applyFont="1" applyBorder="1" applyAlignment="1" applyProtection="1">
      <alignment horizontal="left"/>
    </xf>
    <xf numFmtId="0" fontId="7" fillId="0" borderId="0" xfId="0" applyFont="1" applyBorder="1" applyAlignment="1" applyProtection="1">
      <alignment horizontal="left"/>
    </xf>
    <xf numFmtId="4" fontId="7"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9" fillId="0" borderId="0" xfId="0" applyFont="1" applyAlignment="1" applyProtection="1">
      <alignment horizontal="left" vertical="center"/>
    </xf>
    <xf numFmtId="0" fontId="40" fillId="0" borderId="0" xfId="0" applyFont="1" applyAlignment="1" applyProtection="1">
      <alignment horizontal="left" vertical="center" wrapText="1"/>
    </xf>
    <xf numFmtId="0" fontId="0" fillId="0" borderId="18" xfId="0" applyFont="1" applyBorder="1" applyAlignment="1" applyProtection="1">
      <alignment vertical="center"/>
    </xf>
    <xf numFmtId="0" fontId="41" fillId="0" borderId="0" xfId="0" applyFont="1" applyAlignment="1" applyProtection="1">
      <alignment vertical="center" wrapText="1"/>
    </xf>
    <xf numFmtId="0" fontId="9" fillId="0" borderId="5" xfId="0" applyFont="1" applyBorder="1" applyAlignment="1" applyProtection="1">
      <alignment vertical="center"/>
    </xf>
    <xf numFmtId="0" fontId="9" fillId="0" borderId="0" xfId="0" applyFont="1" applyAlignment="1" applyProtection="1">
      <alignment vertical="center"/>
    </xf>
    <xf numFmtId="0" fontId="42" fillId="0" borderId="0" xfId="0" applyFont="1" applyAlignment="1" applyProtection="1">
      <alignment horizontal="left" vertical="center"/>
    </xf>
    <xf numFmtId="0" fontId="42"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39"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wrapText="1"/>
    </xf>
    <xf numFmtId="167" fontId="10" fillId="0" borderId="0" xfId="0" applyNumberFormat="1" applyFont="1" applyBorder="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41" fillId="0" borderId="0" xfId="0" applyFont="1" applyBorder="1" applyAlignment="1" applyProtection="1">
      <alignment vertical="center" wrapText="1"/>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43" fillId="0" borderId="0" xfId="0" applyFont="1" applyBorder="1" applyAlignment="1" applyProtection="1">
      <alignment horizontal="left" vertical="center"/>
    </xf>
    <xf numFmtId="0" fontId="43" fillId="0" borderId="0" xfId="0" applyFont="1" applyBorder="1" applyAlignment="1" applyProtection="1">
      <alignment horizontal="left" vertical="center" wrapText="1"/>
    </xf>
    <xf numFmtId="167" fontId="11" fillId="0" borderId="0" xfId="0" applyNumberFormat="1" applyFont="1" applyBorder="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44" fillId="0" borderId="28" xfId="0" applyFont="1" applyBorder="1" applyAlignment="1" applyProtection="1">
      <alignment horizontal="center" vertical="center"/>
    </xf>
    <xf numFmtId="49" fontId="44" fillId="0" borderId="28" xfId="0" applyNumberFormat="1" applyFont="1" applyBorder="1" applyAlignment="1" applyProtection="1">
      <alignment horizontal="left" vertical="center" wrapText="1"/>
    </xf>
    <xf numFmtId="0" fontId="44" fillId="0" borderId="28" xfId="0" applyFont="1" applyBorder="1" applyAlignment="1" applyProtection="1">
      <alignment horizontal="left" vertical="center" wrapText="1"/>
    </xf>
    <xf numFmtId="0" fontId="44" fillId="0" borderId="28" xfId="0" applyFont="1" applyBorder="1" applyAlignment="1" applyProtection="1">
      <alignment horizontal="center" vertical="center" wrapText="1"/>
    </xf>
    <xf numFmtId="167" fontId="44" fillId="0" borderId="28" xfId="0" applyNumberFormat="1" applyFont="1" applyBorder="1" applyAlignment="1" applyProtection="1">
      <alignment vertical="center"/>
    </xf>
    <xf numFmtId="4" fontId="44" fillId="4" borderId="28" xfId="0" applyNumberFormat="1" applyFont="1" applyFill="1" applyBorder="1" applyAlignment="1" applyProtection="1">
      <alignment vertical="center"/>
      <protection locked="0"/>
    </xf>
    <xf numFmtId="4" fontId="44" fillId="0" borderId="28" xfId="0" applyNumberFormat="1" applyFont="1" applyBorder="1" applyAlignment="1" applyProtection="1">
      <alignment vertical="center"/>
    </xf>
    <xf numFmtId="0" fontId="44" fillId="0" borderId="5" xfId="0" applyFont="1" applyBorder="1" applyAlignment="1">
      <alignment vertical="center"/>
    </xf>
    <xf numFmtId="0" fontId="44" fillId="4" borderId="28" xfId="0" applyFont="1" applyFill="1" applyBorder="1" applyAlignment="1" applyProtection="1">
      <alignment horizontal="left" vertical="center"/>
      <protection locked="0"/>
    </xf>
    <xf numFmtId="0" fontId="44" fillId="0" borderId="0" xfId="0" applyFont="1" applyBorder="1" applyAlignment="1" applyProtection="1">
      <alignment horizontal="center" vertical="center"/>
    </xf>
    <xf numFmtId="0" fontId="7" fillId="0" borderId="0" xfId="0" applyFont="1" applyAlignment="1" applyProtection="1">
      <alignment horizontal="left"/>
    </xf>
    <xf numFmtId="4" fontId="7" fillId="0" borderId="0" xfId="0" applyNumberFormat="1" applyFont="1" applyAlignment="1" applyProtection="1"/>
    <xf numFmtId="0" fontId="43" fillId="0" borderId="0" xfId="0" applyFont="1" applyAlignment="1" applyProtection="1">
      <alignment horizontal="left" vertical="center"/>
    </xf>
    <xf numFmtId="0" fontId="43"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2" fillId="0" borderId="5"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5" xfId="0" applyFont="1" applyBorder="1" applyAlignment="1">
      <alignment vertical="center"/>
    </xf>
    <xf numFmtId="0" fontId="12" fillId="0" borderId="18" xfId="0" applyFont="1" applyBorder="1" applyAlignment="1" applyProtection="1">
      <alignment vertical="center"/>
    </xf>
    <xf numFmtId="0" fontId="12" fillId="0" borderId="0" xfId="0" applyFont="1" applyBorder="1" applyAlignment="1" applyProtection="1">
      <alignment vertical="center"/>
    </xf>
    <xf numFmtId="0" fontId="12" fillId="0" borderId="19" xfId="0" applyFont="1" applyBorder="1" applyAlignment="1" applyProtection="1">
      <alignment vertical="center"/>
    </xf>
    <xf numFmtId="0" fontId="12" fillId="0" borderId="0" xfId="0" applyFont="1" applyAlignment="1">
      <alignment horizontal="left" vertical="center"/>
    </xf>
    <xf numFmtId="0" fontId="40" fillId="0" borderId="0" xfId="0" applyFont="1" applyBorder="1" applyAlignment="1" applyProtection="1">
      <alignment horizontal="left" vertical="center" wrapText="1"/>
    </xf>
    <xf numFmtId="0" fontId="10" fillId="0" borderId="23" xfId="0" applyFont="1" applyBorder="1" applyAlignment="1" applyProtection="1">
      <alignment vertical="center"/>
    </xf>
    <xf numFmtId="0" fontId="10" fillId="0" borderId="24" xfId="0" applyFont="1" applyBorder="1" applyAlignment="1" applyProtection="1">
      <alignment vertical="center"/>
    </xf>
    <xf numFmtId="0" fontId="10" fillId="0" borderId="25" xfId="0" applyFont="1" applyBorder="1" applyAlignment="1" applyProtection="1">
      <alignmen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45" fillId="0" borderId="29" xfId="0" applyFont="1" applyBorder="1" applyAlignment="1" applyProtection="1">
      <alignment vertical="center" wrapText="1"/>
      <protection locked="0"/>
    </xf>
    <xf numFmtId="0" fontId="45" fillId="0" borderId="30" xfId="0" applyFont="1" applyBorder="1" applyAlignment="1" applyProtection="1">
      <alignment vertical="center" wrapText="1"/>
      <protection locked="0"/>
    </xf>
    <xf numFmtId="0" fontId="45" fillId="0" borderId="31" xfId="0" applyFont="1" applyBorder="1" applyAlignment="1" applyProtection="1">
      <alignment vertical="center" wrapText="1"/>
      <protection locked="0"/>
    </xf>
    <xf numFmtId="0" fontId="45" fillId="0" borderId="32" xfId="0" applyFont="1" applyBorder="1" applyAlignment="1" applyProtection="1">
      <alignment horizontal="center" vertical="center" wrapText="1"/>
      <protection locked="0"/>
    </xf>
    <xf numFmtId="0" fontId="45" fillId="0" borderId="33" xfId="0" applyFont="1" applyBorder="1" applyAlignment="1" applyProtection="1">
      <alignment horizontal="center" vertical="center" wrapText="1"/>
      <protection locked="0"/>
    </xf>
    <xf numFmtId="0" fontId="45" fillId="0" borderId="32" xfId="0" applyFont="1" applyBorder="1" applyAlignment="1" applyProtection="1">
      <alignment vertical="center" wrapText="1"/>
      <protection locked="0"/>
    </xf>
    <xf numFmtId="0" fontId="45" fillId="0" borderId="33" xfId="0" applyFont="1" applyBorder="1" applyAlignment="1" applyProtection="1">
      <alignment vertical="center" wrapText="1"/>
      <protection locked="0"/>
    </xf>
    <xf numFmtId="0" fontId="47" fillId="0" borderId="1" xfId="0" applyFont="1" applyBorder="1" applyAlignment="1" applyProtection="1">
      <alignment horizontal="left" vertical="center" wrapText="1"/>
      <protection locked="0"/>
    </xf>
    <xf numFmtId="0" fontId="48" fillId="0" borderId="1" xfId="0" applyFont="1" applyBorder="1" applyAlignment="1" applyProtection="1">
      <alignment horizontal="left" vertical="center" wrapText="1"/>
      <protection locked="0"/>
    </xf>
    <xf numFmtId="0" fontId="48" fillId="0" borderId="32" xfId="0" applyFont="1" applyBorder="1" applyAlignment="1" applyProtection="1">
      <alignment vertical="center" wrapText="1"/>
      <protection locked="0"/>
    </xf>
    <xf numFmtId="0" fontId="48" fillId="0" borderId="1" xfId="0" applyFont="1" applyBorder="1" applyAlignment="1" applyProtection="1">
      <alignment vertical="center" wrapText="1"/>
      <protection locked="0"/>
    </xf>
    <xf numFmtId="0" fontId="48" fillId="0" borderId="1" xfId="0" applyFont="1" applyBorder="1" applyAlignment="1" applyProtection="1">
      <alignment vertical="center"/>
      <protection locked="0"/>
    </xf>
    <xf numFmtId="0" fontId="48" fillId="0" borderId="1" xfId="0" applyFont="1" applyBorder="1" applyAlignment="1" applyProtection="1">
      <alignment horizontal="left" vertical="center"/>
      <protection locked="0"/>
    </xf>
    <xf numFmtId="49" fontId="48" fillId="0" borderId="1" xfId="0" applyNumberFormat="1" applyFont="1" applyBorder="1" applyAlignment="1" applyProtection="1">
      <alignment vertical="center" wrapText="1"/>
      <protection locked="0"/>
    </xf>
    <xf numFmtId="0" fontId="45" fillId="0" borderId="35" xfId="0" applyFont="1" applyBorder="1" applyAlignment="1" applyProtection="1">
      <alignment vertical="center" wrapText="1"/>
      <protection locked="0"/>
    </xf>
    <xf numFmtId="0" fontId="49" fillId="0" borderId="34" xfId="0" applyFont="1" applyBorder="1" applyAlignment="1" applyProtection="1">
      <alignment vertical="center" wrapText="1"/>
      <protection locked="0"/>
    </xf>
    <xf numFmtId="0" fontId="45" fillId="0" borderId="36" xfId="0" applyFont="1" applyBorder="1" applyAlignment="1" applyProtection="1">
      <alignment vertical="center" wrapText="1"/>
      <protection locked="0"/>
    </xf>
    <xf numFmtId="0" fontId="45" fillId="0" borderId="1" xfId="0" applyFont="1" applyBorder="1" applyAlignment="1" applyProtection="1">
      <alignment vertical="top"/>
      <protection locked="0"/>
    </xf>
    <xf numFmtId="0" fontId="45" fillId="0" borderId="0" xfId="0" applyFont="1" applyAlignment="1" applyProtection="1">
      <alignment vertical="top"/>
      <protection locked="0"/>
    </xf>
    <xf numFmtId="0" fontId="45" fillId="0" borderId="29" xfId="0" applyFont="1" applyBorder="1" applyAlignment="1" applyProtection="1">
      <alignment horizontal="left" vertical="center"/>
      <protection locked="0"/>
    </xf>
    <xf numFmtId="0" fontId="45" fillId="0" borderId="30" xfId="0" applyFont="1" applyBorder="1" applyAlignment="1" applyProtection="1">
      <alignment horizontal="left" vertical="center"/>
      <protection locked="0"/>
    </xf>
    <xf numFmtId="0" fontId="45" fillId="0" borderId="31" xfId="0" applyFont="1" applyBorder="1" applyAlignment="1" applyProtection="1">
      <alignment horizontal="left" vertical="center"/>
      <protection locked="0"/>
    </xf>
    <xf numFmtId="0" fontId="45" fillId="0" borderId="32" xfId="0" applyFont="1" applyBorder="1" applyAlignment="1" applyProtection="1">
      <alignment horizontal="left" vertical="center"/>
      <protection locked="0"/>
    </xf>
    <xf numFmtId="0" fontId="45" fillId="0" borderId="33"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47" fillId="0" borderId="34" xfId="0" applyFont="1" applyBorder="1" applyAlignment="1" applyProtection="1">
      <alignment horizontal="left" vertical="center"/>
      <protection locked="0"/>
    </xf>
    <xf numFmtId="0" fontId="47" fillId="0" borderId="34" xfId="0" applyFont="1" applyBorder="1" applyAlignment="1" applyProtection="1">
      <alignment horizontal="center" vertical="center"/>
      <protection locked="0"/>
    </xf>
    <xf numFmtId="0" fontId="50" fillId="0" borderId="34" xfId="0" applyFont="1" applyBorder="1" applyAlignment="1" applyProtection="1">
      <alignment horizontal="left" vertical="center"/>
      <protection locked="0"/>
    </xf>
    <xf numFmtId="0" fontId="51" fillId="0" borderId="1" xfId="0" applyFont="1" applyBorder="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1" xfId="0" applyFont="1" applyBorder="1" applyAlignment="1" applyProtection="1">
      <alignment horizontal="center" vertical="center"/>
      <protection locked="0"/>
    </xf>
    <xf numFmtId="0" fontId="48" fillId="0" borderId="32" xfId="0" applyFont="1" applyBorder="1" applyAlignment="1" applyProtection="1">
      <alignment horizontal="left" vertical="center"/>
      <protection locked="0"/>
    </xf>
    <xf numFmtId="0" fontId="48" fillId="2" borderId="1" xfId="0" applyFont="1" applyFill="1" applyBorder="1" applyAlignment="1" applyProtection="1">
      <alignment horizontal="left" vertical="center"/>
      <protection locked="0"/>
    </xf>
    <xf numFmtId="0" fontId="48" fillId="2" borderId="1" xfId="0" applyFont="1" applyFill="1" applyBorder="1" applyAlignment="1" applyProtection="1">
      <alignment horizontal="center" vertical="center"/>
      <protection locked="0"/>
    </xf>
    <xf numFmtId="0" fontId="45" fillId="0" borderId="35" xfId="0" applyFont="1" applyBorder="1" applyAlignment="1" applyProtection="1">
      <alignment horizontal="left" vertical="center"/>
      <protection locked="0"/>
    </xf>
    <xf numFmtId="0" fontId="49" fillId="0" borderId="34" xfId="0" applyFont="1" applyBorder="1" applyAlignment="1" applyProtection="1">
      <alignment horizontal="left" vertical="center"/>
      <protection locked="0"/>
    </xf>
    <xf numFmtId="0" fontId="45" fillId="0" borderId="36"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48" fillId="0" borderId="34" xfId="0" applyFont="1" applyBorder="1" applyAlignment="1" applyProtection="1">
      <alignment horizontal="left" vertical="center"/>
      <protection locked="0"/>
    </xf>
    <xf numFmtId="0" fontId="45" fillId="0" borderId="1" xfId="0" applyFont="1" applyBorder="1" applyAlignment="1" applyProtection="1">
      <alignment horizontal="left" vertical="center" wrapText="1"/>
      <protection locked="0"/>
    </xf>
    <xf numFmtId="0" fontId="48" fillId="0" borderId="1" xfId="0" applyFont="1" applyBorder="1" applyAlignment="1" applyProtection="1">
      <alignment horizontal="center" vertical="center" wrapText="1"/>
      <protection locked="0"/>
    </xf>
    <xf numFmtId="0" fontId="45" fillId="0" borderId="29" xfId="0" applyFont="1" applyBorder="1" applyAlignment="1" applyProtection="1">
      <alignment horizontal="left" vertical="center" wrapText="1"/>
      <protection locked="0"/>
    </xf>
    <xf numFmtId="0" fontId="45" fillId="0" borderId="30" xfId="0" applyFont="1" applyBorder="1" applyAlignment="1" applyProtection="1">
      <alignment horizontal="left" vertical="center" wrapText="1"/>
      <protection locked="0"/>
    </xf>
    <xf numFmtId="0" fontId="45" fillId="0" borderId="31" xfId="0" applyFont="1" applyBorder="1" applyAlignment="1" applyProtection="1">
      <alignment horizontal="left" vertical="center" wrapText="1"/>
      <protection locked="0"/>
    </xf>
    <xf numFmtId="0" fontId="45" fillId="0" borderId="32"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xf numFmtId="0" fontId="50" fillId="0" borderId="33" xfId="0" applyFont="1" applyBorder="1" applyAlignment="1" applyProtection="1">
      <alignment horizontal="left" vertical="center" wrapText="1"/>
      <protection locked="0"/>
    </xf>
    <xf numFmtId="0" fontId="48" fillId="0" borderId="32" xfId="0" applyFont="1" applyBorder="1" applyAlignment="1" applyProtection="1">
      <alignment horizontal="left" vertical="center" wrapText="1"/>
      <protection locked="0"/>
    </xf>
    <xf numFmtId="0" fontId="48" fillId="0" borderId="33" xfId="0" applyFont="1" applyBorder="1" applyAlignment="1" applyProtection="1">
      <alignment horizontal="left" vertical="center" wrapText="1"/>
      <protection locked="0"/>
    </xf>
    <xf numFmtId="0" fontId="48" fillId="0" borderId="33" xfId="0" applyFont="1" applyBorder="1" applyAlignment="1" applyProtection="1">
      <alignment horizontal="left" vertical="center"/>
      <protection locked="0"/>
    </xf>
    <xf numFmtId="0" fontId="48" fillId="0" borderId="35" xfId="0" applyFont="1" applyBorder="1" applyAlignment="1" applyProtection="1">
      <alignment horizontal="left" vertical="center" wrapText="1"/>
      <protection locked="0"/>
    </xf>
    <xf numFmtId="0" fontId="48" fillId="0" borderId="34" xfId="0" applyFont="1" applyBorder="1" applyAlignment="1" applyProtection="1">
      <alignment horizontal="left" vertical="center" wrapText="1"/>
      <protection locked="0"/>
    </xf>
    <xf numFmtId="0" fontId="48" fillId="0" borderId="36" xfId="0" applyFont="1" applyBorder="1" applyAlignment="1" applyProtection="1">
      <alignment horizontal="left" vertical="center" wrapText="1"/>
      <protection locked="0"/>
    </xf>
    <xf numFmtId="0" fontId="48" fillId="0" borderId="1" xfId="0" applyFont="1" applyBorder="1" applyAlignment="1" applyProtection="1">
      <alignment horizontal="left" vertical="top"/>
      <protection locked="0"/>
    </xf>
    <xf numFmtId="0" fontId="48" fillId="0" borderId="1" xfId="0" applyFont="1" applyBorder="1" applyAlignment="1" applyProtection="1">
      <alignment horizontal="center" vertical="top"/>
      <protection locked="0"/>
    </xf>
    <xf numFmtId="0" fontId="48" fillId="0" borderId="35" xfId="0" applyFont="1" applyBorder="1" applyAlignment="1" applyProtection="1">
      <alignment horizontal="left" vertical="center"/>
      <protection locked="0"/>
    </xf>
    <xf numFmtId="0" fontId="48" fillId="0" borderId="36" xfId="0" applyFont="1" applyBorder="1" applyAlignment="1" applyProtection="1">
      <alignment horizontal="left" vertical="center"/>
      <protection locked="0"/>
    </xf>
    <xf numFmtId="0" fontId="50" fillId="0" borderId="0" xfId="0" applyFont="1" applyAlignment="1" applyProtection="1">
      <alignment vertical="center"/>
      <protection locked="0"/>
    </xf>
    <xf numFmtId="0" fontId="47" fillId="0" borderId="1" xfId="0" applyFont="1" applyBorder="1" applyAlignment="1" applyProtection="1">
      <alignment vertical="center"/>
      <protection locked="0"/>
    </xf>
    <xf numFmtId="0" fontId="50" fillId="0" borderId="34" xfId="0" applyFont="1" applyBorder="1" applyAlignment="1" applyProtection="1">
      <alignment vertical="center"/>
      <protection locked="0"/>
    </xf>
    <xf numFmtId="0" fontId="47"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8"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7" fillId="0" borderId="34" xfId="0" applyFont="1" applyBorder="1" applyAlignment="1" applyProtection="1">
      <alignment horizontal="left"/>
      <protection locked="0"/>
    </xf>
    <xf numFmtId="0" fontId="50" fillId="0" borderId="34" xfId="0" applyFont="1" applyBorder="1" applyAlignment="1" applyProtection="1">
      <protection locked="0"/>
    </xf>
    <xf numFmtId="0" fontId="45" fillId="0" borderId="32" xfId="0" applyFont="1" applyBorder="1" applyAlignment="1" applyProtection="1">
      <alignment vertical="top"/>
      <protection locked="0"/>
    </xf>
    <xf numFmtId="0" fontId="45" fillId="0" borderId="33" xfId="0" applyFont="1" applyBorder="1" applyAlignment="1" applyProtection="1">
      <alignment vertical="top"/>
      <protection locked="0"/>
    </xf>
    <xf numFmtId="0" fontId="45" fillId="0" borderId="1" xfId="0" applyFont="1" applyBorder="1" applyAlignment="1" applyProtection="1">
      <alignment horizontal="center" vertical="center"/>
      <protection locked="0"/>
    </xf>
    <xf numFmtId="0" fontId="45" fillId="0" borderId="1" xfId="0" applyFont="1" applyBorder="1" applyAlignment="1" applyProtection="1">
      <alignment horizontal="left" vertical="top"/>
      <protection locked="0"/>
    </xf>
    <xf numFmtId="0" fontId="45" fillId="0" borderId="35" xfId="0" applyFont="1" applyBorder="1" applyAlignment="1" applyProtection="1">
      <alignment vertical="top"/>
      <protection locked="0"/>
    </xf>
    <xf numFmtId="0" fontId="45" fillId="0" borderId="34" xfId="0" applyFont="1" applyBorder="1" applyAlignment="1" applyProtection="1">
      <alignment vertical="top"/>
      <protection locked="0"/>
    </xf>
    <xf numFmtId="0" fontId="45" fillId="0" borderId="36" xfId="0" applyFont="1" applyBorder="1" applyAlignment="1" applyProtection="1">
      <alignment vertical="top"/>
      <protection locked="0"/>
    </xf>
    <xf numFmtId="0" fontId="21" fillId="0" borderId="0" xfId="0" applyFont="1" applyAlignment="1">
      <alignment horizontal="left" vertical="top" wrapText="1"/>
    </xf>
    <xf numFmtId="0" fontId="21"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2"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1"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0" fontId="27" fillId="0" borderId="0" xfId="0" applyFont="1" applyAlignment="1" applyProtection="1">
      <alignment horizontal="left" vertical="center" wrapText="1"/>
    </xf>
    <xf numFmtId="4" fontId="7" fillId="0" borderId="0" xfId="0" applyNumberFormat="1" applyFont="1" applyAlignment="1" applyProtection="1">
      <alignment vertical="center"/>
    </xf>
    <xf numFmtId="0" fontId="7" fillId="0" borderId="0" xfId="0" applyFont="1" applyAlignment="1" applyProtection="1">
      <alignment vertical="center"/>
    </xf>
    <xf numFmtId="0" fontId="32" fillId="0" borderId="0" xfId="0" applyFont="1" applyAlignment="1" applyProtection="1">
      <alignment horizontal="left" vertical="center" wrapText="1"/>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0" fillId="0" borderId="0" xfId="0"/>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3"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center"/>
    </xf>
    <xf numFmtId="0" fontId="0" fillId="0" borderId="0" xfId="0" applyFont="1" applyAlignment="1" applyProtection="1">
      <alignment vertical="center"/>
    </xf>
    <xf numFmtId="0" fontId="34" fillId="3" borderId="0" xfId="1" applyFont="1" applyFill="1" applyAlignment="1">
      <alignment vertical="center"/>
    </xf>
    <xf numFmtId="0" fontId="48" fillId="0" borderId="1" xfId="0" applyFont="1" applyBorder="1" applyAlignment="1" applyProtection="1">
      <alignment horizontal="left" vertical="center"/>
      <protection locked="0"/>
    </xf>
    <xf numFmtId="0" fontId="48" fillId="0" borderId="1" xfId="0" applyFont="1" applyBorder="1" applyAlignment="1" applyProtection="1">
      <alignment horizontal="left" vertical="top"/>
      <protection locked="0"/>
    </xf>
    <xf numFmtId="0" fontId="47" fillId="0" borderId="34" xfId="0" applyFont="1" applyBorder="1" applyAlignment="1" applyProtection="1">
      <alignment horizontal="left"/>
      <protection locked="0"/>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protection locked="0"/>
    </xf>
    <xf numFmtId="49" fontId="48" fillId="0" borderId="1" xfId="0" applyNumberFormat="1" applyFont="1" applyBorder="1" applyAlignment="1" applyProtection="1">
      <alignment horizontal="left" vertical="center" wrapText="1"/>
      <protection locked="0"/>
    </xf>
    <xf numFmtId="0" fontId="48" fillId="0" borderId="1" xfId="0" applyFont="1" applyBorder="1" applyAlignment="1" applyProtection="1">
      <alignment horizontal="left" vertical="center" wrapText="1"/>
      <protection locked="0"/>
    </xf>
    <xf numFmtId="0" fontId="47"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6"/>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spans="1:74" ht="36.950000000000003" customHeight="1">
      <c r="AR2" s="411"/>
      <c r="AS2" s="411"/>
      <c r="AT2" s="411"/>
      <c r="AU2" s="411"/>
      <c r="AV2" s="411"/>
      <c r="AW2" s="411"/>
      <c r="AX2" s="411"/>
      <c r="AY2" s="411"/>
      <c r="AZ2" s="411"/>
      <c r="BA2" s="411"/>
      <c r="BB2" s="411"/>
      <c r="BC2" s="411"/>
      <c r="BD2" s="411"/>
      <c r="BE2" s="411"/>
      <c r="BS2" s="25" t="s">
        <v>8</v>
      </c>
      <c r="BT2" s="25" t="s">
        <v>9</v>
      </c>
    </row>
    <row r="3" spans="1:74" ht="6.95"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spans="1:74" ht="36.950000000000003"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spans="1:74" ht="14.45" customHeight="1">
      <c r="B5" s="29"/>
      <c r="C5" s="30"/>
      <c r="D5" s="35" t="s">
        <v>15</v>
      </c>
      <c r="E5" s="30"/>
      <c r="F5" s="30"/>
      <c r="G5" s="30"/>
      <c r="H5" s="30"/>
      <c r="I5" s="30"/>
      <c r="J5" s="30"/>
      <c r="K5" s="372" t="s">
        <v>16</v>
      </c>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0"/>
      <c r="AQ5" s="32"/>
      <c r="BE5" s="370" t="s">
        <v>17</v>
      </c>
      <c r="BS5" s="25" t="s">
        <v>8</v>
      </c>
    </row>
    <row r="6" spans="1:74" ht="36.950000000000003" customHeight="1">
      <c r="B6" s="29"/>
      <c r="C6" s="30"/>
      <c r="D6" s="37" t="s">
        <v>18</v>
      </c>
      <c r="E6" s="30"/>
      <c r="F6" s="30"/>
      <c r="G6" s="30"/>
      <c r="H6" s="30"/>
      <c r="I6" s="30"/>
      <c r="J6" s="30"/>
      <c r="K6" s="374" t="s">
        <v>19</v>
      </c>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0"/>
      <c r="AQ6" s="32"/>
      <c r="BE6" s="371"/>
      <c r="BS6" s="25" t="s">
        <v>8</v>
      </c>
    </row>
    <row r="7" spans="1:74" ht="14.45" customHeight="1">
      <c r="B7" s="29"/>
      <c r="C7" s="30"/>
      <c r="D7" s="38" t="s">
        <v>20</v>
      </c>
      <c r="E7" s="30"/>
      <c r="F7" s="30"/>
      <c r="G7" s="30"/>
      <c r="H7" s="30"/>
      <c r="I7" s="30"/>
      <c r="J7" s="30"/>
      <c r="K7" s="36" t="s">
        <v>21</v>
      </c>
      <c r="L7" s="30"/>
      <c r="M7" s="30"/>
      <c r="N7" s="30"/>
      <c r="O7" s="30"/>
      <c r="P7" s="30"/>
      <c r="Q7" s="30"/>
      <c r="R7" s="30"/>
      <c r="S7" s="30"/>
      <c r="T7" s="30"/>
      <c r="U7" s="30"/>
      <c r="V7" s="30"/>
      <c r="W7" s="30"/>
      <c r="X7" s="30"/>
      <c r="Y7" s="30"/>
      <c r="Z7" s="30"/>
      <c r="AA7" s="30"/>
      <c r="AB7" s="30"/>
      <c r="AC7" s="30"/>
      <c r="AD7" s="30"/>
      <c r="AE7" s="30"/>
      <c r="AF7" s="30"/>
      <c r="AG7" s="30"/>
      <c r="AH7" s="30"/>
      <c r="AI7" s="30"/>
      <c r="AJ7" s="30"/>
      <c r="AK7" s="38" t="s">
        <v>22</v>
      </c>
      <c r="AL7" s="30"/>
      <c r="AM7" s="30"/>
      <c r="AN7" s="36" t="s">
        <v>21</v>
      </c>
      <c r="AO7" s="30"/>
      <c r="AP7" s="30"/>
      <c r="AQ7" s="32"/>
      <c r="BE7" s="371"/>
      <c r="BS7" s="25" t="s">
        <v>8</v>
      </c>
    </row>
    <row r="8" spans="1:74" ht="14.45" customHeight="1">
      <c r="B8" s="29"/>
      <c r="C8" s="30"/>
      <c r="D8" s="38" t="s">
        <v>23</v>
      </c>
      <c r="E8" s="30"/>
      <c r="F8" s="30"/>
      <c r="G8" s="30"/>
      <c r="H8" s="30"/>
      <c r="I8" s="30"/>
      <c r="J8" s="30"/>
      <c r="K8" s="36" t="s">
        <v>24</v>
      </c>
      <c r="L8" s="30"/>
      <c r="M8" s="30"/>
      <c r="N8" s="30"/>
      <c r="O8" s="30"/>
      <c r="P8" s="30"/>
      <c r="Q8" s="30"/>
      <c r="R8" s="30"/>
      <c r="S8" s="30"/>
      <c r="T8" s="30"/>
      <c r="U8" s="30"/>
      <c r="V8" s="30"/>
      <c r="W8" s="30"/>
      <c r="X8" s="30"/>
      <c r="Y8" s="30"/>
      <c r="Z8" s="30"/>
      <c r="AA8" s="30"/>
      <c r="AB8" s="30"/>
      <c r="AC8" s="30"/>
      <c r="AD8" s="30"/>
      <c r="AE8" s="30"/>
      <c r="AF8" s="30"/>
      <c r="AG8" s="30"/>
      <c r="AH8" s="30"/>
      <c r="AI8" s="30"/>
      <c r="AJ8" s="30"/>
      <c r="AK8" s="38" t="s">
        <v>25</v>
      </c>
      <c r="AL8" s="30"/>
      <c r="AM8" s="30"/>
      <c r="AN8" s="39" t="s">
        <v>26</v>
      </c>
      <c r="AO8" s="30"/>
      <c r="AP8" s="30"/>
      <c r="AQ8" s="32"/>
      <c r="BE8" s="371"/>
      <c r="BS8" s="25" t="s">
        <v>8</v>
      </c>
    </row>
    <row r="9" spans="1:74" ht="14.45"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371"/>
      <c r="BS9" s="25" t="s">
        <v>8</v>
      </c>
    </row>
    <row r="10" spans="1:74" ht="14.45" customHeight="1">
      <c r="B10" s="29"/>
      <c r="C10" s="30"/>
      <c r="D10" s="38" t="s">
        <v>27</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8" t="s">
        <v>28</v>
      </c>
      <c r="AL10" s="30"/>
      <c r="AM10" s="30"/>
      <c r="AN10" s="36" t="s">
        <v>21</v>
      </c>
      <c r="AO10" s="30"/>
      <c r="AP10" s="30"/>
      <c r="AQ10" s="32"/>
      <c r="BE10" s="371"/>
      <c r="BS10" s="25" t="s">
        <v>8</v>
      </c>
    </row>
    <row r="11" spans="1:74" ht="18.399999999999999" customHeight="1">
      <c r="B11" s="29"/>
      <c r="C11" s="30"/>
      <c r="D11" s="30"/>
      <c r="E11" s="36" t="s">
        <v>29</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8" t="s">
        <v>30</v>
      </c>
      <c r="AL11" s="30"/>
      <c r="AM11" s="30"/>
      <c r="AN11" s="36" t="s">
        <v>21</v>
      </c>
      <c r="AO11" s="30"/>
      <c r="AP11" s="30"/>
      <c r="AQ11" s="32"/>
      <c r="BE11" s="371"/>
      <c r="BS11" s="25" t="s">
        <v>8</v>
      </c>
    </row>
    <row r="12" spans="1:74" ht="6.95"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371"/>
      <c r="BS12" s="25" t="s">
        <v>8</v>
      </c>
    </row>
    <row r="13" spans="1:74" ht="14.45" customHeight="1">
      <c r="B13" s="29"/>
      <c r="C13" s="30"/>
      <c r="D13" s="38" t="s">
        <v>31</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8" t="s">
        <v>28</v>
      </c>
      <c r="AL13" s="30"/>
      <c r="AM13" s="30"/>
      <c r="AN13" s="40" t="s">
        <v>32</v>
      </c>
      <c r="AO13" s="30"/>
      <c r="AP13" s="30"/>
      <c r="AQ13" s="32"/>
      <c r="BE13" s="371"/>
      <c r="BS13" s="25" t="s">
        <v>8</v>
      </c>
    </row>
    <row r="14" spans="1:74">
      <c r="B14" s="29"/>
      <c r="C14" s="30"/>
      <c r="D14" s="30"/>
      <c r="E14" s="375" t="s">
        <v>32</v>
      </c>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8" t="s">
        <v>30</v>
      </c>
      <c r="AL14" s="30"/>
      <c r="AM14" s="30"/>
      <c r="AN14" s="40" t="s">
        <v>32</v>
      </c>
      <c r="AO14" s="30"/>
      <c r="AP14" s="30"/>
      <c r="AQ14" s="32"/>
      <c r="BE14" s="371"/>
      <c r="BS14" s="25" t="s">
        <v>8</v>
      </c>
    </row>
    <row r="15" spans="1:74" ht="6.95"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371"/>
      <c r="BS15" s="25" t="s">
        <v>6</v>
      </c>
    </row>
    <row r="16" spans="1:74" ht="14.45" customHeight="1">
      <c r="B16" s="29"/>
      <c r="C16" s="30"/>
      <c r="D16" s="38" t="s">
        <v>33</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8" t="s">
        <v>28</v>
      </c>
      <c r="AL16" s="30"/>
      <c r="AM16" s="30"/>
      <c r="AN16" s="36" t="s">
        <v>21</v>
      </c>
      <c r="AO16" s="30"/>
      <c r="AP16" s="30"/>
      <c r="AQ16" s="32"/>
      <c r="BE16" s="371"/>
      <c r="BS16" s="25" t="s">
        <v>6</v>
      </c>
    </row>
    <row r="17" spans="2:71" ht="18.399999999999999" customHeight="1">
      <c r="B17" s="29"/>
      <c r="C17" s="30"/>
      <c r="D17" s="30"/>
      <c r="E17" s="36" t="s">
        <v>34</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8" t="s">
        <v>30</v>
      </c>
      <c r="AL17" s="30"/>
      <c r="AM17" s="30"/>
      <c r="AN17" s="36" t="s">
        <v>21</v>
      </c>
      <c r="AO17" s="30"/>
      <c r="AP17" s="30"/>
      <c r="AQ17" s="32"/>
      <c r="BE17" s="371"/>
      <c r="BS17" s="25" t="s">
        <v>35</v>
      </c>
    </row>
    <row r="18" spans="2:71" ht="6.95"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371"/>
      <c r="BS18" s="25" t="s">
        <v>8</v>
      </c>
    </row>
    <row r="19" spans="2:71" ht="14.45" customHeight="1">
      <c r="B19" s="29"/>
      <c r="C19" s="30"/>
      <c r="D19" s="38" t="s">
        <v>36</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371"/>
      <c r="BS19" s="25" t="s">
        <v>8</v>
      </c>
    </row>
    <row r="20" spans="2:71" ht="48.75" customHeight="1">
      <c r="B20" s="29"/>
      <c r="C20" s="30"/>
      <c r="D20" s="30"/>
      <c r="E20" s="377" t="s">
        <v>37</v>
      </c>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7"/>
      <c r="AM20" s="377"/>
      <c r="AN20" s="377"/>
      <c r="AO20" s="30"/>
      <c r="AP20" s="30"/>
      <c r="AQ20" s="32"/>
      <c r="BE20" s="371"/>
      <c r="BS20" s="25" t="s">
        <v>6</v>
      </c>
    </row>
    <row r="21" spans="2:71" ht="6.95"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371"/>
    </row>
    <row r="22" spans="2:71" ht="6.95" customHeight="1">
      <c r="B22" s="29"/>
      <c r="C22" s="30"/>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30"/>
      <c r="AQ22" s="32"/>
      <c r="BE22" s="371"/>
    </row>
    <row r="23" spans="2:71" s="1" customFormat="1" ht="25.9" customHeight="1">
      <c r="B23" s="42"/>
      <c r="C23" s="43"/>
      <c r="D23" s="44" t="s">
        <v>38</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378">
        <f>ROUND(AG51,2)</f>
        <v>0</v>
      </c>
      <c r="AL23" s="379"/>
      <c r="AM23" s="379"/>
      <c r="AN23" s="379"/>
      <c r="AO23" s="379"/>
      <c r="AP23" s="43"/>
      <c r="AQ23" s="46"/>
      <c r="BE23" s="371"/>
    </row>
    <row r="24" spans="2:71" s="1" customFormat="1" ht="6.95" customHeight="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6"/>
      <c r="BE24" s="371"/>
    </row>
    <row r="25" spans="2:71" s="1" customFormat="1" ht="13.5">
      <c r="B25" s="42"/>
      <c r="C25" s="43"/>
      <c r="D25" s="43"/>
      <c r="E25" s="43"/>
      <c r="F25" s="43"/>
      <c r="G25" s="43"/>
      <c r="H25" s="43"/>
      <c r="I25" s="43"/>
      <c r="J25" s="43"/>
      <c r="K25" s="43"/>
      <c r="L25" s="380" t="s">
        <v>39</v>
      </c>
      <c r="M25" s="380"/>
      <c r="N25" s="380"/>
      <c r="O25" s="380"/>
      <c r="P25" s="43"/>
      <c r="Q25" s="43"/>
      <c r="R25" s="43"/>
      <c r="S25" s="43"/>
      <c r="T25" s="43"/>
      <c r="U25" s="43"/>
      <c r="V25" s="43"/>
      <c r="W25" s="380" t="s">
        <v>40</v>
      </c>
      <c r="X25" s="380"/>
      <c r="Y25" s="380"/>
      <c r="Z25" s="380"/>
      <c r="AA25" s="380"/>
      <c r="AB25" s="380"/>
      <c r="AC25" s="380"/>
      <c r="AD25" s="380"/>
      <c r="AE25" s="380"/>
      <c r="AF25" s="43"/>
      <c r="AG25" s="43"/>
      <c r="AH25" s="43"/>
      <c r="AI25" s="43"/>
      <c r="AJ25" s="43"/>
      <c r="AK25" s="380" t="s">
        <v>41</v>
      </c>
      <c r="AL25" s="380"/>
      <c r="AM25" s="380"/>
      <c r="AN25" s="380"/>
      <c r="AO25" s="380"/>
      <c r="AP25" s="43"/>
      <c r="AQ25" s="46"/>
      <c r="BE25" s="371"/>
    </row>
    <row r="26" spans="2:71" s="2" customFormat="1" ht="14.45" customHeight="1">
      <c r="B26" s="48"/>
      <c r="C26" s="49"/>
      <c r="D26" s="50" t="s">
        <v>42</v>
      </c>
      <c r="E26" s="49"/>
      <c r="F26" s="50" t="s">
        <v>43</v>
      </c>
      <c r="G26" s="49"/>
      <c r="H26" s="49"/>
      <c r="I26" s="49"/>
      <c r="J26" s="49"/>
      <c r="K26" s="49"/>
      <c r="L26" s="381">
        <v>0.21</v>
      </c>
      <c r="M26" s="382"/>
      <c r="N26" s="382"/>
      <c r="O26" s="382"/>
      <c r="P26" s="49"/>
      <c r="Q26" s="49"/>
      <c r="R26" s="49"/>
      <c r="S26" s="49"/>
      <c r="T26" s="49"/>
      <c r="U26" s="49"/>
      <c r="V26" s="49"/>
      <c r="W26" s="383">
        <f>ROUND(AZ51,2)</f>
        <v>0</v>
      </c>
      <c r="X26" s="382"/>
      <c r="Y26" s="382"/>
      <c r="Z26" s="382"/>
      <c r="AA26" s="382"/>
      <c r="AB26" s="382"/>
      <c r="AC26" s="382"/>
      <c r="AD26" s="382"/>
      <c r="AE26" s="382"/>
      <c r="AF26" s="49"/>
      <c r="AG26" s="49"/>
      <c r="AH26" s="49"/>
      <c r="AI26" s="49"/>
      <c r="AJ26" s="49"/>
      <c r="AK26" s="383">
        <f>ROUND(AV51,2)</f>
        <v>0</v>
      </c>
      <c r="AL26" s="382"/>
      <c r="AM26" s="382"/>
      <c r="AN26" s="382"/>
      <c r="AO26" s="382"/>
      <c r="AP26" s="49"/>
      <c r="AQ26" s="51"/>
      <c r="BE26" s="371"/>
    </row>
    <row r="27" spans="2:71" s="2" customFormat="1" ht="14.45" customHeight="1">
      <c r="B27" s="48"/>
      <c r="C27" s="49"/>
      <c r="D27" s="49"/>
      <c r="E27" s="49"/>
      <c r="F27" s="50" t="s">
        <v>44</v>
      </c>
      <c r="G27" s="49"/>
      <c r="H27" s="49"/>
      <c r="I27" s="49"/>
      <c r="J27" s="49"/>
      <c r="K27" s="49"/>
      <c r="L27" s="381">
        <v>0.15</v>
      </c>
      <c r="M27" s="382"/>
      <c r="N27" s="382"/>
      <c r="O27" s="382"/>
      <c r="P27" s="49"/>
      <c r="Q27" s="49"/>
      <c r="R27" s="49"/>
      <c r="S27" s="49"/>
      <c r="T27" s="49"/>
      <c r="U27" s="49"/>
      <c r="V27" s="49"/>
      <c r="W27" s="383">
        <f>ROUND(BA51,2)</f>
        <v>0</v>
      </c>
      <c r="X27" s="382"/>
      <c r="Y27" s="382"/>
      <c r="Z27" s="382"/>
      <c r="AA27" s="382"/>
      <c r="AB27" s="382"/>
      <c r="AC27" s="382"/>
      <c r="AD27" s="382"/>
      <c r="AE27" s="382"/>
      <c r="AF27" s="49"/>
      <c r="AG27" s="49"/>
      <c r="AH27" s="49"/>
      <c r="AI27" s="49"/>
      <c r="AJ27" s="49"/>
      <c r="AK27" s="383">
        <f>ROUND(AW51,2)</f>
        <v>0</v>
      </c>
      <c r="AL27" s="382"/>
      <c r="AM27" s="382"/>
      <c r="AN27" s="382"/>
      <c r="AO27" s="382"/>
      <c r="AP27" s="49"/>
      <c r="AQ27" s="51"/>
      <c r="BE27" s="371"/>
    </row>
    <row r="28" spans="2:71" s="2" customFormat="1" ht="14.45" hidden="1" customHeight="1">
      <c r="B28" s="48"/>
      <c r="C28" s="49"/>
      <c r="D28" s="49"/>
      <c r="E28" s="49"/>
      <c r="F28" s="50" t="s">
        <v>45</v>
      </c>
      <c r="G28" s="49"/>
      <c r="H28" s="49"/>
      <c r="I28" s="49"/>
      <c r="J28" s="49"/>
      <c r="K28" s="49"/>
      <c r="L28" s="381">
        <v>0.21</v>
      </c>
      <c r="M28" s="382"/>
      <c r="N28" s="382"/>
      <c r="O28" s="382"/>
      <c r="P28" s="49"/>
      <c r="Q28" s="49"/>
      <c r="R28" s="49"/>
      <c r="S28" s="49"/>
      <c r="T28" s="49"/>
      <c r="U28" s="49"/>
      <c r="V28" s="49"/>
      <c r="W28" s="383">
        <f>ROUND(BB51,2)</f>
        <v>0</v>
      </c>
      <c r="X28" s="382"/>
      <c r="Y28" s="382"/>
      <c r="Z28" s="382"/>
      <c r="AA28" s="382"/>
      <c r="AB28" s="382"/>
      <c r="AC28" s="382"/>
      <c r="AD28" s="382"/>
      <c r="AE28" s="382"/>
      <c r="AF28" s="49"/>
      <c r="AG28" s="49"/>
      <c r="AH28" s="49"/>
      <c r="AI28" s="49"/>
      <c r="AJ28" s="49"/>
      <c r="AK28" s="383">
        <v>0</v>
      </c>
      <c r="AL28" s="382"/>
      <c r="AM28" s="382"/>
      <c r="AN28" s="382"/>
      <c r="AO28" s="382"/>
      <c r="AP28" s="49"/>
      <c r="AQ28" s="51"/>
      <c r="BE28" s="371"/>
    </row>
    <row r="29" spans="2:71" s="2" customFormat="1" ht="14.45" hidden="1" customHeight="1">
      <c r="B29" s="48"/>
      <c r="C29" s="49"/>
      <c r="D29" s="49"/>
      <c r="E29" s="49"/>
      <c r="F29" s="50" t="s">
        <v>46</v>
      </c>
      <c r="G29" s="49"/>
      <c r="H29" s="49"/>
      <c r="I29" s="49"/>
      <c r="J29" s="49"/>
      <c r="K29" s="49"/>
      <c r="L29" s="381">
        <v>0.15</v>
      </c>
      <c r="M29" s="382"/>
      <c r="N29" s="382"/>
      <c r="O29" s="382"/>
      <c r="P29" s="49"/>
      <c r="Q29" s="49"/>
      <c r="R29" s="49"/>
      <c r="S29" s="49"/>
      <c r="T29" s="49"/>
      <c r="U29" s="49"/>
      <c r="V29" s="49"/>
      <c r="W29" s="383">
        <f>ROUND(BC51,2)</f>
        <v>0</v>
      </c>
      <c r="X29" s="382"/>
      <c r="Y29" s="382"/>
      <c r="Z29" s="382"/>
      <c r="AA29" s="382"/>
      <c r="AB29" s="382"/>
      <c r="AC29" s="382"/>
      <c r="AD29" s="382"/>
      <c r="AE29" s="382"/>
      <c r="AF29" s="49"/>
      <c r="AG29" s="49"/>
      <c r="AH29" s="49"/>
      <c r="AI29" s="49"/>
      <c r="AJ29" s="49"/>
      <c r="AK29" s="383">
        <v>0</v>
      </c>
      <c r="AL29" s="382"/>
      <c r="AM29" s="382"/>
      <c r="AN29" s="382"/>
      <c r="AO29" s="382"/>
      <c r="AP29" s="49"/>
      <c r="AQ29" s="51"/>
      <c r="BE29" s="371"/>
    </row>
    <row r="30" spans="2:71" s="2" customFormat="1" ht="14.45" hidden="1" customHeight="1">
      <c r="B30" s="48"/>
      <c r="C30" s="49"/>
      <c r="D30" s="49"/>
      <c r="E30" s="49"/>
      <c r="F30" s="50" t="s">
        <v>47</v>
      </c>
      <c r="G30" s="49"/>
      <c r="H30" s="49"/>
      <c r="I30" s="49"/>
      <c r="J30" s="49"/>
      <c r="K30" s="49"/>
      <c r="L30" s="381">
        <v>0</v>
      </c>
      <c r="M30" s="382"/>
      <c r="N30" s="382"/>
      <c r="O30" s="382"/>
      <c r="P30" s="49"/>
      <c r="Q30" s="49"/>
      <c r="R30" s="49"/>
      <c r="S30" s="49"/>
      <c r="T30" s="49"/>
      <c r="U30" s="49"/>
      <c r="V30" s="49"/>
      <c r="W30" s="383">
        <f>ROUND(BD51,2)</f>
        <v>0</v>
      </c>
      <c r="X30" s="382"/>
      <c r="Y30" s="382"/>
      <c r="Z30" s="382"/>
      <c r="AA30" s="382"/>
      <c r="AB30" s="382"/>
      <c r="AC30" s="382"/>
      <c r="AD30" s="382"/>
      <c r="AE30" s="382"/>
      <c r="AF30" s="49"/>
      <c r="AG30" s="49"/>
      <c r="AH30" s="49"/>
      <c r="AI30" s="49"/>
      <c r="AJ30" s="49"/>
      <c r="AK30" s="383">
        <v>0</v>
      </c>
      <c r="AL30" s="382"/>
      <c r="AM30" s="382"/>
      <c r="AN30" s="382"/>
      <c r="AO30" s="382"/>
      <c r="AP30" s="49"/>
      <c r="AQ30" s="51"/>
      <c r="BE30" s="371"/>
    </row>
    <row r="31" spans="2:71" s="1" customFormat="1" ht="6.9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6"/>
      <c r="BE31" s="371"/>
    </row>
    <row r="32" spans="2:71" s="1" customFormat="1" ht="25.9" customHeight="1">
      <c r="B32" s="42"/>
      <c r="C32" s="52"/>
      <c r="D32" s="53" t="s">
        <v>48</v>
      </c>
      <c r="E32" s="54"/>
      <c r="F32" s="54"/>
      <c r="G32" s="54"/>
      <c r="H32" s="54"/>
      <c r="I32" s="54"/>
      <c r="J32" s="54"/>
      <c r="K32" s="54"/>
      <c r="L32" s="54"/>
      <c r="M32" s="54"/>
      <c r="N32" s="54"/>
      <c r="O32" s="54"/>
      <c r="P32" s="54"/>
      <c r="Q32" s="54"/>
      <c r="R32" s="54"/>
      <c r="S32" s="54"/>
      <c r="T32" s="55" t="s">
        <v>49</v>
      </c>
      <c r="U32" s="54"/>
      <c r="V32" s="54"/>
      <c r="W32" s="54"/>
      <c r="X32" s="384" t="s">
        <v>50</v>
      </c>
      <c r="Y32" s="385"/>
      <c r="Z32" s="385"/>
      <c r="AA32" s="385"/>
      <c r="AB32" s="385"/>
      <c r="AC32" s="54"/>
      <c r="AD32" s="54"/>
      <c r="AE32" s="54"/>
      <c r="AF32" s="54"/>
      <c r="AG32" s="54"/>
      <c r="AH32" s="54"/>
      <c r="AI32" s="54"/>
      <c r="AJ32" s="54"/>
      <c r="AK32" s="386">
        <f>SUM(AK23:AK30)</f>
        <v>0</v>
      </c>
      <c r="AL32" s="385"/>
      <c r="AM32" s="385"/>
      <c r="AN32" s="385"/>
      <c r="AO32" s="387"/>
      <c r="AP32" s="52"/>
      <c r="AQ32" s="56"/>
      <c r="BE32" s="371"/>
    </row>
    <row r="33" spans="2:56" s="1" customFormat="1" ht="6.95" customHeight="1">
      <c r="B33" s="42"/>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6"/>
    </row>
    <row r="34" spans="2:56" s="1" customFormat="1" ht="6.95" customHeight="1">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row>
    <row r="38" spans="2:56" s="1" customFormat="1" ht="6.95" customHeight="1">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2"/>
    </row>
    <row r="39" spans="2:56" s="1" customFormat="1" ht="36.950000000000003" customHeight="1">
      <c r="B39" s="42"/>
      <c r="C39" s="63" t="s">
        <v>51</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2"/>
    </row>
    <row r="40" spans="2:56" s="1" customFormat="1" ht="6.95" customHeight="1">
      <c r="B40" s="4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2"/>
    </row>
    <row r="41" spans="2:56" s="3" customFormat="1" ht="14.45" customHeight="1">
      <c r="B41" s="65"/>
      <c r="C41" s="66" t="s">
        <v>15</v>
      </c>
      <c r="D41" s="67"/>
      <c r="E41" s="67"/>
      <c r="F41" s="67"/>
      <c r="G41" s="67"/>
      <c r="H41" s="67"/>
      <c r="I41" s="67"/>
      <c r="J41" s="67"/>
      <c r="K41" s="67"/>
      <c r="L41" s="67" t="str">
        <f>K5</f>
        <v>10(1a)</v>
      </c>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8"/>
    </row>
    <row r="42" spans="2:56" s="4" customFormat="1" ht="36.950000000000003" customHeight="1">
      <c r="B42" s="69"/>
      <c r="C42" s="70" t="s">
        <v>18</v>
      </c>
      <c r="D42" s="71"/>
      <c r="E42" s="71"/>
      <c r="F42" s="71"/>
      <c r="G42" s="71"/>
      <c r="H42" s="71"/>
      <c r="I42" s="71"/>
      <c r="J42" s="71"/>
      <c r="K42" s="71"/>
      <c r="L42" s="388" t="str">
        <f>K6</f>
        <v>SÚ bytového domu - zatepelní fasády a podlah lodžií</v>
      </c>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71"/>
      <c r="AQ42" s="71"/>
      <c r="AR42" s="72"/>
    </row>
    <row r="43" spans="2:56" s="1" customFormat="1" ht="6.95" customHeight="1">
      <c r="B43" s="42"/>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2"/>
    </row>
    <row r="44" spans="2:56" s="1" customFormat="1">
      <c r="B44" s="42"/>
      <c r="C44" s="66" t="s">
        <v>23</v>
      </c>
      <c r="D44" s="64"/>
      <c r="E44" s="64"/>
      <c r="F44" s="64"/>
      <c r="G44" s="64"/>
      <c r="H44" s="64"/>
      <c r="I44" s="64"/>
      <c r="J44" s="64"/>
      <c r="K44" s="64"/>
      <c r="L44" s="73" t="str">
        <f>IF(K8="","",K8)</f>
        <v>Olomouc - Neředín</v>
      </c>
      <c r="M44" s="64"/>
      <c r="N44" s="64"/>
      <c r="O44" s="64"/>
      <c r="P44" s="64"/>
      <c r="Q44" s="64"/>
      <c r="R44" s="64"/>
      <c r="S44" s="64"/>
      <c r="T44" s="64"/>
      <c r="U44" s="64"/>
      <c r="V44" s="64"/>
      <c r="W44" s="64"/>
      <c r="X44" s="64"/>
      <c r="Y44" s="64"/>
      <c r="Z44" s="64"/>
      <c r="AA44" s="64"/>
      <c r="AB44" s="64"/>
      <c r="AC44" s="64"/>
      <c r="AD44" s="64"/>
      <c r="AE44" s="64"/>
      <c r="AF44" s="64"/>
      <c r="AG44" s="64"/>
      <c r="AH44" s="64"/>
      <c r="AI44" s="66" t="s">
        <v>25</v>
      </c>
      <c r="AJ44" s="64"/>
      <c r="AK44" s="64"/>
      <c r="AL44" s="64"/>
      <c r="AM44" s="390" t="str">
        <f>IF(AN8= "","",AN8)</f>
        <v>5. 5. 2017</v>
      </c>
      <c r="AN44" s="390"/>
      <c r="AO44" s="64"/>
      <c r="AP44" s="64"/>
      <c r="AQ44" s="64"/>
      <c r="AR44" s="62"/>
    </row>
    <row r="45" spans="2:56" s="1" customFormat="1" ht="6.95" customHeight="1">
      <c r="B45" s="42"/>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2"/>
    </row>
    <row r="46" spans="2:56" s="1" customFormat="1">
      <c r="B46" s="42"/>
      <c r="C46" s="66" t="s">
        <v>27</v>
      </c>
      <c r="D46" s="64"/>
      <c r="E46" s="64"/>
      <c r="F46" s="64"/>
      <c r="G46" s="64"/>
      <c r="H46" s="64"/>
      <c r="I46" s="64"/>
      <c r="J46" s="64"/>
      <c r="K46" s="64"/>
      <c r="L46" s="67" t="str">
        <f>IF(E11= "","",E11)</f>
        <v>Spol. vlas. pro dům, Stiborova 604/16,605/18, OL</v>
      </c>
      <c r="M46" s="64"/>
      <c r="N46" s="64"/>
      <c r="O46" s="64"/>
      <c r="P46" s="64"/>
      <c r="Q46" s="64"/>
      <c r="R46" s="64"/>
      <c r="S46" s="64"/>
      <c r="T46" s="64"/>
      <c r="U46" s="64"/>
      <c r="V46" s="64"/>
      <c r="W46" s="64"/>
      <c r="X46" s="64"/>
      <c r="Y46" s="64"/>
      <c r="Z46" s="64"/>
      <c r="AA46" s="64"/>
      <c r="AB46" s="64"/>
      <c r="AC46" s="64"/>
      <c r="AD46" s="64"/>
      <c r="AE46" s="64"/>
      <c r="AF46" s="64"/>
      <c r="AG46" s="64"/>
      <c r="AH46" s="64"/>
      <c r="AI46" s="66" t="s">
        <v>33</v>
      </c>
      <c r="AJ46" s="64"/>
      <c r="AK46" s="64"/>
      <c r="AL46" s="64"/>
      <c r="AM46" s="391" t="str">
        <f>IF(E17="","",E17)</f>
        <v>Ing. Jiří Zatloukal, Věra Čížková</v>
      </c>
      <c r="AN46" s="391"/>
      <c r="AO46" s="391"/>
      <c r="AP46" s="391"/>
      <c r="AQ46" s="64"/>
      <c r="AR46" s="62"/>
      <c r="AS46" s="392" t="s">
        <v>52</v>
      </c>
      <c r="AT46" s="393"/>
      <c r="AU46" s="75"/>
      <c r="AV46" s="75"/>
      <c r="AW46" s="75"/>
      <c r="AX46" s="75"/>
      <c r="AY46" s="75"/>
      <c r="AZ46" s="75"/>
      <c r="BA46" s="75"/>
      <c r="BB46" s="75"/>
      <c r="BC46" s="75"/>
      <c r="BD46" s="76"/>
    </row>
    <row r="47" spans="2:56" s="1" customFormat="1">
      <c r="B47" s="42"/>
      <c r="C47" s="66" t="s">
        <v>31</v>
      </c>
      <c r="D47" s="64"/>
      <c r="E47" s="64"/>
      <c r="F47" s="64"/>
      <c r="G47" s="64"/>
      <c r="H47" s="64"/>
      <c r="I47" s="64"/>
      <c r="J47" s="64"/>
      <c r="K47" s="64"/>
      <c r="L47" s="67" t="str">
        <f>IF(E14= "Vyplň údaj","",E14)</f>
        <v/>
      </c>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2"/>
      <c r="AS47" s="394"/>
      <c r="AT47" s="395"/>
      <c r="AU47" s="77"/>
      <c r="AV47" s="77"/>
      <c r="AW47" s="77"/>
      <c r="AX47" s="77"/>
      <c r="AY47" s="77"/>
      <c r="AZ47" s="77"/>
      <c r="BA47" s="77"/>
      <c r="BB47" s="77"/>
      <c r="BC47" s="77"/>
      <c r="BD47" s="78"/>
    </row>
    <row r="48" spans="2:56" s="1" customFormat="1" ht="10.9" customHeight="1">
      <c r="B48" s="42"/>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2"/>
      <c r="AS48" s="396"/>
      <c r="AT48" s="397"/>
      <c r="AU48" s="43"/>
      <c r="AV48" s="43"/>
      <c r="AW48" s="43"/>
      <c r="AX48" s="43"/>
      <c r="AY48" s="43"/>
      <c r="AZ48" s="43"/>
      <c r="BA48" s="43"/>
      <c r="BB48" s="43"/>
      <c r="BC48" s="43"/>
      <c r="BD48" s="79"/>
    </row>
    <row r="49" spans="1:91" s="1" customFormat="1" ht="29.25" customHeight="1">
      <c r="B49" s="42"/>
      <c r="C49" s="398" t="s">
        <v>53</v>
      </c>
      <c r="D49" s="399"/>
      <c r="E49" s="399"/>
      <c r="F49" s="399"/>
      <c r="G49" s="399"/>
      <c r="H49" s="80"/>
      <c r="I49" s="400" t="s">
        <v>54</v>
      </c>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401" t="s">
        <v>55</v>
      </c>
      <c r="AH49" s="399"/>
      <c r="AI49" s="399"/>
      <c r="AJ49" s="399"/>
      <c r="AK49" s="399"/>
      <c r="AL49" s="399"/>
      <c r="AM49" s="399"/>
      <c r="AN49" s="400" t="s">
        <v>56</v>
      </c>
      <c r="AO49" s="399"/>
      <c r="AP49" s="399"/>
      <c r="AQ49" s="81" t="s">
        <v>57</v>
      </c>
      <c r="AR49" s="62"/>
      <c r="AS49" s="82" t="s">
        <v>58</v>
      </c>
      <c r="AT49" s="83" t="s">
        <v>59</v>
      </c>
      <c r="AU49" s="83" t="s">
        <v>60</v>
      </c>
      <c r="AV49" s="83" t="s">
        <v>61</v>
      </c>
      <c r="AW49" s="83" t="s">
        <v>62</v>
      </c>
      <c r="AX49" s="83" t="s">
        <v>63</v>
      </c>
      <c r="AY49" s="83" t="s">
        <v>64</v>
      </c>
      <c r="AZ49" s="83" t="s">
        <v>65</v>
      </c>
      <c r="BA49" s="83" t="s">
        <v>66</v>
      </c>
      <c r="BB49" s="83" t="s">
        <v>67</v>
      </c>
      <c r="BC49" s="83" t="s">
        <v>68</v>
      </c>
      <c r="BD49" s="84" t="s">
        <v>69</v>
      </c>
    </row>
    <row r="50" spans="1:91" s="1" customFormat="1" ht="10.9" customHeight="1">
      <c r="B50" s="42"/>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2"/>
      <c r="AS50" s="85"/>
      <c r="AT50" s="86"/>
      <c r="AU50" s="86"/>
      <c r="AV50" s="86"/>
      <c r="AW50" s="86"/>
      <c r="AX50" s="86"/>
      <c r="AY50" s="86"/>
      <c r="AZ50" s="86"/>
      <c r="BA50" s="86"/>
      <c r="BB50" s="86"/>
      <c r="BC50" s="86"/>
      <c r="BD50" s="87"/>
    </row>
    <row r="51" spans="1:91" s="4" customFormat="1" ht="32.450000000000003" customHeight="1">
      <c r="B51" s="69"/>
      <c r="C51" s="88" t="s">
        <v>70</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409">
        <f>ROUND(AG52+AG54,2)</f>
        <v>0</v>
      </c>
      <c r="AH51" s="409"/>
      <c r="AI51" s="409"/>
      <c r="AJ51" s="409"/>
      <c r="AK51" s="409"/>
      <c r="AL51" s="409"/>
      <c r="AM51" s="409"/>
      <c r="AN51" s="410">
        <f>SUM(AG51,AT51)</f>
        <v>0</v>
      </c>
      <c r="AO51" s="410"/>
      <c r="AP51" s="410"/>
      <c r="AQ51" s="90" t="s">
        <v>21</v>
      </c>
      <c r="AR51" s="72"/>
      <c r="AS51" s="91">
        <f>ROUND(AS52+AS54,2)</f>
        <v>0</v>
      </c>
      <c r="AT51" s="92">
        <f>ROUND(SUM(AV51:AW51),2)</f>
        <v>0</v>
      </c>
      <c r="AU51" s="93">
        <f>ROUND(AU52+AU54,5)</f>
        <v>0</v>
      </c>
      <c r="AV51" s="92">
        <f>ROUND(AZ51*L26,2)</f>
        <v>0</v>
      </c>
      <c r="AW51" s="92">
        <f>ROUND(BA51*L27,2)</f>
        <v>0</v>
      </c>
      <c r="AX51" s="92">
        <f>ROUND(BB51*L26,2)</f>
        <v>0</v>
      </c>
      <c r="AY51" s="92">
        <f>ROUND(BC51*L27,2)</f>
        <v>0</v>
      </c>
      <c r="AZ51" s="92">
        <f>ROUND(AZ52+AZ54,2)</f>
        <v>0</v>
      </c>
      <c r="BA51" s="92">
        <f>ROUND(BA52+BA54,2)</f>
        <v>0</v>
      </c>
      <c r="BB51" s="92">
        <f>ROUND(BB52+BB54,2)</f>
        <v>0</v>
      </c>
      <c r="BC51" s="92">
        <f>ROUND(BC52+BC54,2)</f>
        <v>0</v>
      </c>
      <c r="BD51" s="94">
        <f>ROUND(BD52+BD54,2)</f>
        <v>0</v>
      </c>
      <c r="BS51" s="95" t="s">
        <v>71</v>
      </c>
      <c r="BT51" s="95" t="s">
        <v>72</v>
      </c>
      <c r="BU51" s="96" t="s">
        <v>73</v>
      </c>
      <c r="BV51" s="95" t="s">
        <v>74</v>
      </c>
      <c r="BW51" s="95" t="s">
        <v>7</v>
      </c>
      <c r="BX51" s="95" t="s">
        <v>75</v>
      </c>
      <c r="CL51" s="95" t="s">
        <v>21</v>
      </c>
    </row>
    <row r="52" spans="1:91" s="5" customFormat="1" ht="22.5" customHeight="1">
      <c r="B52" s="97"/>
      <c r="C52" s="98"/>
      <c r="D52" s="405" t="s">
        <v>76</v>
      </c>
      <c r="E52" s="405"/>
      <c r="F52" s="405"/>
      <c r="G52" s="405"/>
      <c r="H52" s="405"/>
      <c r="I52" s="99"/>
      <c r="J52" s="405" t="s">
        <v>77</v>
      </c>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4">
        <f>ROUND(AG53,2)</f>
        <v>0</v>
      </c>
      <c r="AH52" s="403"/>
      <c r="AI52" s="403"/>
      <c r="AJ52" s="403"/>
      <c r="AK52" s="403"/>
      <c r="AL52" s="403"/>
      <c r="AM52" s="403"/>
      <c r="AN52" s="402">
        <f>SUM(AG52,AT52)</f>
        <v>0</v>
      </c>
      <c r="AO52" s="403"/>
      <c r="AP52" s="403"/>
      <c r="AQ52" s="100" t="s">
        <v>78</v>
      </c>
      <c r="AR52" s="101"/>
      <c r="AS52" s="102">
        <f>ROUND(AS53,2)</f>
        <v>0</v>
      </c>
      <c r="AT52" s="103">
        <f>ROUND(SUM(AV52:AW52),2)</f>
        <v>0</v>
      </c>
      <c r="AU52" s="104">
        <f>ROUND(AU53,5)</f>
        <v>0</v>
      </c>
      <c r="AV52" s="103">
        <f>ROUND(AZ52*L26,2)</f>
        <v>0</v>
      </c>
      <c r="AW52" s="103">
        <f>ROUND(BA52*L27,2)</f>
        <v>0</v>
      </c>
      <c r="AX52" s="103">
        <f>ROUND(BB52*L26,2)</f>
        <v>0</v>
      </c>
      <c r="AY52" s="103">
        <f>ROUND(BC52*L27,2)</f>
        <v>0</v>
      </c>
      <c r="AZ52" s="103">
        <f>ROUND(AZ53,2)</f>
        <v>0</v>
      </c>
      <c r="BA52" s="103">
        <f>ROUND(BA53,2)</f>
        <v>0</v>
      </c>
      <c r="BB52" s="103">
        <f>ROUND(BB53,2)</f>
        <v>0</v>
      </c>
      <c r="BC52" s="103">
        <f>ROUND(BC53,2)</f>
        <v>0</v>
      </c>
      <c r="BD52" s="105">
        <f>ROUND(BD53,2)</f>
        <v>0</v>
      </c>
      <c r="BS52" s="106" t="s">
        <v>71</v>
      </c>
      <c r="BT52" s="106" t="s">
        <v>79</v>
      </c>
      <c r="BU52" s="106" t="s">
        <v>73</v>
      </c>
      <c r="BV52" s="106" t="s">
        <v>74</v>
      </c>
      <c r="BW52" s="106" t="s">
        <v>80</v>
      </c>
      <c r="BX52" s="106" t="s">
        <v>7</v>
      </c>
      <c r="CL52" s="106" t="s">
        <v>21</v>
      </c>
      <c r="CM52" s="106" t="s">
        <v>79</v>
      </c>
    </row>
    <row r="53" spans="1:91" s="6" customFormat="1" ht="22.5" customHeight="1">
      <c r="A53" s="107" t="s">
        <v>81</v>
      </c>
      <c r="B53" s="108"/>
      <c r="C53" s="109"/>
      <c r="D53" s="109"/>
      <c r="E53" s="408" t="s">
        <v>82</v>
      </c>
      <c r="F53" s="408"/>
      <c r="G53" s="408"/>
      <c r="H53" s="408"/>
      <c r="I53" s="408"/>
      <c r="J53" s="109"/>
      <c r="K53" s="408" t="s">
        <v>83</v>
      </c>
      <c r="L53" s="408"/>
      <c r="M53" s="408"/>
      <c r="N53" s="408"/>
      <c r="O53" s="408"/>
      <c r="P53" s="408"/>
      <c r="Q53" s="408"/>
      <c r="R53" s="408"/>
      <c r="S53" s="408"/>
      <c r="T53" s="408"/>
      <c r="U53" s="408"/>
      <c r="V53" s="408"/>
      <c r="W53" s="408"/>
      <c r="X53" s="408"/>
      <c r="Y53" s="408"/>
      <c r="Z53" s="408"/>
      <c r="AA53" s="408"/>
      <c r="AB53" s="408"/>
      <c r="AC53" s="408"/>
      <c r="AD53" s="408"/>
      <c r="AE53" s="408"/>
      <c r="AF53" s="408"/>
      <c r="AG53" s="406">
        <f>'01a - Způsobilé výdaje na...'!J29</f>
        <v>0</v>
      </c>
      <c r="AH53" s="407"/>
      <c r="AI53" s="407"/>
      <c r="AJ53" s="407"/>
      <c r="AK53" s="407"/>
      <c r="AL53" s="407"/>
      <c r="AM53" s="407"/>
      <c r="AN53" s="406">
        <f>SUM(AG53,AT53)</f>
        <v>0</v>
      </c>
      <c r="AO53" s="407"/>
      <c r="AP53" s="407"/>
      <c r="AQ53" s="110" t="s">
        <v>84</v>
      </c>
      <c r="AR53" s="111"/>
      <c r="AS53" s="112">
        <v>0</v>
      </c>
      <c r="AT53" s="113">
        <f>ROUND(SUM(AV53:AW53),2)</f>
        <v>0</v>
      </c>
      <c r="AU53" s="114">
        <f>'01a - Způsobilé výdaje na...'!P100</f>
        <v>0</v>
      </c>
      <c r="AV53" s="113">
        <f>'01a - Způsobilé výdaje na...'!J32</f>
        <v>0</v>
      </c>
      <c r="AW53" s="113">
        <f>'01a - Způsobilé výdaje na...'!J33</f>
        <v>0</v>
      </c>
      <c r="AX53" s="113">
        <f>'01a - Způsobilé výdaje na...'!J34</f>
        <v>0</v>
      </c>
      <c r="AY53" s="113">
        <f>'01a - Způsobilé výdaje na...'!J35</f>
        <v>0</v>
      </c>
      <c r="AZ53" s="113">
        <f>'01a - Způsobilé výdaje na...'!F32</f>
        <v>0</v>
      </c>
      <c r="BA53" s="113">
        <f>'01a - Způsobilé výdaje na...'!F33</f>
        <v>0</v>
      </c>
      <c r="BB53" s="113">
        <f>'01a - Způsobilé výdaje na...'!F34</f>
        <v>0</v>
      </c>
      <c r="BC53" s="113">
        <f>'01a - Způsobilé výdaje na...'!F35</f>
        <v>0</v>
      </c>
      <c r="BD53" s="115">
        <f>'01a - Způsobilé výdaje na...'!F36</f>
        <v>0</v>
      </c>
      <c r="BT53" s="116" t="s">
        <v>85</v>
      </c>
      <c r="BV53" s="116" t="s">
        <v>74</v>
      </c>
      <c r="BW53" s="116" t="s">
        <v>86</v>
      </c>
      <c r="BX53" s="116" t="s">
        <v>80</v>
      </c>
      <c r="CL53" s="116" t="s">
        <v>21</v>
      </c>
    </row>
    <row r="54" spans="1:91" s="5" customFormat="1" ht="22.5" customHeight="1">
      <c r="A54" s="107" t="s">
        <v>81</v>
      </c>
      <c r="B54" s="97"/>
      <c r="C54" s="98"/>
      <c r="D54" s="405" t="s">
        <v>87</v>
      </c>
      <c r="E54" s="405"/>
      <c r="F54" s="405"/>
      <c r="G54" s="405"/>
      <c r="H54" s="405"/>
      <c r="I54" s="99"/>
      <c r="J54" s="405" t="s">
        <v>88</v>
      </c>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2">
        <f>'02 - Nezpůsobilé výdaje'!J27</f>
        <v>0</v>
      </c>
      <c r="AH54" s="403"/>
      <c r="AI54" s="403"/>
      <c r="AJ54" s="403"/>
      <c r="AK54" s="403"/>
      <c r="AL54" s="403"/>
      <c r="AM54" s="403"/>
      <c r="AN54" s="402">
        <f>SUM(AG54,AT54)</f>
        <v>0</v>
      </c>
      <c r="AO54" s="403"/>
      <c r="AP54" s="403"/>
      <c r="AQ54" s="100" t="s">
        <v>78</v>
      </c>
      <c r="AR54" s="101"/>
      <c r="AS54" s="117">
        <v>0</v>
      </c>
      <c r="AT54" s="118">
        <f>ROUND(SUM(AV54:AW54),2)</f>
        <v>0</v>
      </c>
      <c r="AU54" s="119">
        <f>'02 - Nezpůsobilé výdaje'!P78</f>
        <v>0</v>
      </c>
      <c r="AV54" s="118">
        <f>'02 - Nezpůsobilé výdaje'!J30</f>
        <v>0</v>
      </c>
      <c r="AW54" s="118">
        <f>'02 - Nezpůsobilé výdaje'!J31</f>
        <v>0</v>
      </c>
      <c r="AX54" s="118">
        <f>'02 - Nezpůsobilé výdaje'!J32</f>
        <v>0</v>
      </c>
      <c r="AY54" s="118">
        <f>'02 - Nezpůsobilé výdaje'!J33</f>
        <v>0</v>
      </c>
      <c r="AZ54" s="118">
        <f>'02 - Nezpůsobilé výdaje'!F30</f>
        <v>0</v>
      </c>
      <c r="BA54" s="118">
        <f>'02 - Nezpůsobilé výdaje'!F31</f>
        <v>0</v>
      </c>
      <c r="BB54" s="118">
        <f>'02 - Nezpůsobilé výdaje'!F32</f>
        <v>0</v>
      </c>
      <c r="BC54" s="118">
        <f>'02 - Nezpůsobilé výdaje'!F33</f>
        <v>0</v>
      </c>
      <c r="BD54" s="120">
        <f>'02 - Nezpůsobilé výdaje'!F34</f>
        <v>0</v>
      </c>
      <c r="BT54" s="106" t="s">
        <v>79</v>
      </c>
      <c r="BV54" s="106" t="s">
        <v>74</v>
      </c>
      <c r="BW54" s="106" t="s">
        <v>89</v>
      </c>
      <c r="BX54" s="106" t="s">
        <v>7</v>
      </c>
      <c r="CL54" s="106" t="s">
        <v>21</v>
      </c>
      <c r="CM54" s="106" t="s">
        <v>79</v>
      </c>
    </row>
    <row r="55" spans="1:91" s="1" customFormat="1" ht="30" customHeight="1">
      <c r="B55" s="42"/>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2"/>
    </row>
    <row r="56" spans="1:91" s="1" customFormat="1" ht="6.95" customHeight="1">
      <c r="B56" s="57"/>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62"/>
    </row>
  </sheetData>
  <sheetProtection algorithmName="SHA-512" hashValue="cD/K6RndUd0r5nOBP+z3g9wdnwazAls5jg1+nxQ+WjXUU2zp2OwwV5c0jg/55v6iz9YZlaLzuwbDUzTJWaovnw==" saltValue="/N+0Lhk6OmdC+oq0aJM7tw==" spinCount="100000" sheet="1" objects="1" scenarios="1" formatCells="0" formatColumns="0" formatRows="0" sort="0" autoFilter="0"/>
  <mergeCells count="49">
    <mergeCell ref="AR2:BE2"/>
    <mergeCell ref="AN54:AP54"/>
    <mergeCell ref="AG54:AM54"/>
    <mergeCell ref="D54:H54"/>
    <mergeCell ref="J54:AF54"/>
    <mergeCell ref="AG51:AM51"/>
    <mergeCell ref="AN51:AP51"/>
    <mergeCell ref="AN52:AP52"/>
    <mergeCell ref="AG52:AM52"/>
    <mergeCell ref="D52:H52"/>
    <mergeCell ref="J52:AF52"/>
    <mergeCell ref="AN53:AP53"/>
    <mergeCell ref="AG53:AM53"/>
    <mergeCell ref="E53:I53"/>
    <mergeCell ref="K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3" location="'01a - Způsobilé výdaje na...'!C2" display="/"/>
    <hyperlink ref="A54" location="'02 - Nezpůsobilé výdaje'!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1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2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2"/>
      <c r="B1" s="122"/>
      <c r="C1" s="122"/>
      <c r="D1" s="123" t="s">
        <v>1</v>
      </c>
      <c r="E1" s="122"/>
      <c r="F1" s="124" t="s">
        <v>90</v>
      </c>
      <c r="G1" s="419" t="s">
        <v>91</v>
      </c>
      <c r="H1" s="419"/>
      <c r="I1" s="125"/>
      <c r="J1" s="124" t="s">
        <v>92</v>
      </c>
      <c r="K1" s="123" t="s">
        <v>93</v>
      </c>
      <c r="L1" s="124" t="s">
        <v>94</v>
      </c>
      <c r="M1" s="124"/>
      <c r="N1" s="124"/>
      <c r="O1" s="124"/>
      <c r="P1" s="124"/>
      <c r="Q1" s="124"/>
      <c r="R1" s="124"/>
      <c r="S1" s="124"/>
      <c r="T1" s="124"/>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50000000000003" customHeight="1">
      <c r="L2" s="411"/>
      <c r="M2" s="411"/>
      <c r="N2" s="411"/>
      <c r="O2" s="411"/>
      <c r="P2" s="411"/>
      <c r="Q2" s="411"/>
      <c r="R2" s="411"/>
      <c r="S2" s="411"/>
      <c r="T2" s="411"/>
      <c r="U2" s="411"/>
      <c r="V2" s="411"/>
      <c r="AT2" s="25" t="s">
        <v>86</v>
      </c>
    </row>
    <row r="3" spans="1:70" ht="6.95" customHeight="1">
      <c r="B3" s="26"/>
      <c r="C3" s="27"/>
      <c r="D3" s="27"/>
      <c r="E3" s="27"/>
      <c r="F3" s="27"/>
      <c r="G3" s="27"/>
      <c r="H3" s="27"/>
      <c r="I3" s="126"/>
      <c r="J3" s="27"/>
      <c r="K3" s="28"/>
      <c r="AT3" s="25" t="s">
        <v>79</v>
      </c>
    </row>
    <row r="4" spans="1:70" ht="36.950000000000003" customHeight="1">
      <c r="B4" s="29"/>
      <c r="C4" s="30"/>
      <c r="D4" s="31" t="s">
        <v>95</v>
      </c>
      <c r="E4" s="30"/>
      <c r="F4" s="30"/>
      <c r="G4" s="30"/>
      <c r="H4" s="30"/>
      <c r="I4" s="127"/>
      <c r="J4" s="30"/>
      <c r="K4" s="32"/>
      <c r="M4" s="33" t="s">
        <v>12</v>
      </c>
      <c r="AT4" s="25" t="s">
        <v>6</v>
      </c>
    </row>
    <row r="5" spans="1:70" ht="6.95" customHeight="1">
      <c r="B5" s="29"/>
      <c r="C5" s="30"/>
      <c r="D5" s="30"/>
      <c r="E5" s="30"/>
      <c r="F5" s="30"/>
      <c r="G5" s="30"/>
      <c r="H5" s="30"/>
      <c r="I5" s="127"/>
      <c r="J5" s="30"/>
      <c r="K5" s="32"/>
    </row>
    <row r="6" spans="1:70">
      <c r="B6" s="29"/>
      <c r="C6" s="30"/>
      <c r="D6" s="38" t="s">
        <v>18</v>
      </c>
      <c r="E6" s="30"/>
      <c r="F6" s="30"/>
      <c r="G6" s="30"/>
      <c r="H6" s="30"/>
      <c r="I6" s="127"/>
      <c r="J6" s="30"/>
      <c r="K6" s="32"/>
    </row>
    <row r="7" spans="1:70" ht="22.5" customHeight="1">
      <c r="B7" s="29"/>
      <c r="C7" s="30"/>
      <c r="D7" s="30"/>
      <c r="E7" s="412" t="str">
        <f>'Rekapitulace stavby'!K6</f>
        <v>SÚ bytového domu - zatepelní fasády a podlah lodžií</v>
      </c>
      <c r="F7" s="413"/>
      <c r="G7" s="413"/>
      <c r="H7" s="413"/>
      <c r="I7" s="127"/>
      <c r="J7" s="30"/>
      <c r="K7" s="32"/>
    </row>
    <row r="8" spans="1:70">
      <c r="B8" s="29"/>
      <c r="C8" s="30"/>
      <c r="D8" s="38" t="s">
        <v>96</v>
      </c>
      <c r="E8" s="30"/>
      <c r="F8" s="30"/>
      <c r="G8" s="30"/>
      <c r="H8" s="30"/>
      <c r="I8" s="127"/>
      <c r="J8" s="30"/>
      <c r="K8" s="32"/>
    </row>
    <row r="9" spans="1:70" s="1" customFormat="1" ht="22.5" customHeight="1">
      <c r="B9" s="42"/>
      <c r="C9" s="43"/>
      <c r="D9" s="43"/>
      <c r="E9" s="412" t="s">
        <v>97</v>
      </c>
      <c r="F9" s="414"/>
      <c r="G9" s="414"/>
      <c r="H9" s="414"/>
      <c r="I9" s="128"/>
      <c r="J9" s="43"/>
      <c r="K9" s="46"/>
    </row>
    <row r="10" spans="1:70" s="1" customFormat="1">
      <c r="B10" s="42"/>
      <c r="C10" s="43"/>
      <c r="D10" s="38" t="s">
        <v>98</v>
      </c>
      <c r="E10" s="43"/>
      <c r="F10" s="43"/>
      <c r="G10" s="43"/>
      <c r="H10" s="43"/>
      <c r="I10" s="128"/>
      <c r="J10" s="43"/>
      <c r="K10" s="46"/>
    </row>
    <row r="11" spans="1:70" s="1" customFormat="1" ht="36.950000000000003" customHeight="1">
      <c r="B11" s="42"/>
      <c r="C11" s="43"/>
      <c r="D11" s="43"/>
      <c r="E11" s="415" t="s">
        <v>99</v>
      </c>
      <c r="F11" s="414"/>
      <c r="G11" s="414"/>
      <c r="H11" s="414"/>
      <c r="I11" s="128"/>
      <c r="J11" s="43"/>
      <c r="K11" s="46"/>
    </row>
    <row r="12" spans="1:70" s="1" customFormat="1" ht="13.5">
      <c r="B12" s="42"/>
      <c r="C12" s="43"/>
      <c r="D12" s="43"/>
      <c r="E12" s="43"/>
      <c r="F12" s="43"/>
      <c r="G12" s="43"/>
      <c r="H12" s="43"/>
      <c r="I12" s="128"/>
      <c r="J12" s="43"/>
      <c r="K12" s="46"/>
    </row>
    <row r="13" spans="1:70" s="1" customFormat="1" ht="14.45" customHeight="1">
      <c r="B13" s="42"/>
      <c r="C13" s="43"/>
      <c r="D13" s="38" t="s">
        <v>20</v>
      </c>
      <c r="E13" s="43"/>
      <c r="F13" s="36" t="s">
        <v>21</v>
      </c>
      <c r="G13" s="43"/>
      <c r="H13" s="43"/>
      <c r="I13" s="129" t="s">
        <v>22</v>
      </c>
      <c r="J13" s="36" t="s">
        <v>21</v>
      </c>
      <c r="K13" s="46"/>
    </row>
    <row r="14" spans="1:70" s="1" customFormat="1" ht="14.45" customHeight="1">
      <c r="B14" s="42"/>
      <c r="C14" s="43"/>
      <c r="D14" s="38" t="s">
        <v>23</v>
      </c>
      <c r="E14" s="43"/>
      <c r="F14" s="36" t="s">
        <v>24</v>
      </c>
      <c r="G14" s="43"/>
      <c r="H14" s="43"/>
      <c r="I14" s="129" t="s">
        <v>25</v>
      </c>
      <c r="J14" s="130" t="str">
        <f>'Rekapitulace stavby'!AN8</f>
        <v>5. 5. 2017</v>
      </c>
      <c r="K14" s="46"/>
    </row>
    <row r="15" spans="1:70" s="1" customFormat="1" ht="10.9" customHeight="1">
      <c r="B15" s="42"/>
      <c r="C15" s="43"/>
      <c r="D15" s="43"/>
      <c r="E15" s="43"/>
      <c r="F15" s="43"/>
      <c r="G15" s="43"/>
      <c r="H15" s="43"/>
      <c r="I15" s="128"/>
      <c r="J15" s="43"/>
      <c r="K15" s="46"/>
    </row>
    <row r="16" spans="1:70" s="1" customFormat="1" ht="14.45" customHeight="1">
      <c r="B16" s="42"/>
      <c r="C16" s="43"/>
      <c r="D16" s="38" t="s">
        <v>27</v>
      </c>
      <c r="E16" s="43"/>
      <c r="F16" s="43"/>
      <c r="G16" s="43"/>
      <c r="H16" s="43"/>
      <c r="I16" s="129" t="s">
        <v>28</v>
      </c>
      <c r="J16" s="36" t="s">
        <v>21</v>
      </c>
      <c r="K16" s="46"/>
    </row>
    <row r="17" spans="2:11" s="1" customFormat="1" ht="18" customHeight="1">
      <c r="B17" s="42"/>
      <c r="C17" s="43"/>
      <c r="D17" s="43"/>
      <c r="E17" s="36" t="s">
        <v>29</v>
      </c>
      <c r="F17" s="43"/>
      <c r="G17" s="43"/>
      <c r="H17" s="43"/>
      <c r="I17" s="129" t="s">
        <v>30</v>
      </c>
      <c r="J17" s="36" t="s">
        <v>21</v>
      </c>
      <c r="K17" s="46"/>
    </row>
    <row r="18" spans="2:11" s="1" customFormat="1" ht="6.95" customHeight="1">
      <c r="B18" s="42"/>
      <c r="C18" s="43"/>
      <c r="D18" s="43"/>
      <c r="E18" s="43"/>
      <c r="F18" s="43"/>
      <c r="G18" s="43"/>
      <c r="H18" s="43"/>
      <c r="I18" s="128"/>
      <c r="J18" s="43"/>
      <c r="K18" s="46"/>
    </row>
    <row r="19" spans="2:11" s="1" customFormat="1" ht="14.45" customHeight="1">
      <c r="B19" s="42"/>
      <c r="C19" s="43"/>
      <c r="D19" s="38" t="s">
        <v>31</v>
      </c>
      <c r="E19" s="43"/>
      <c r="F19" s="43"/>
      <c r="G19" s="43"/>
      <c r="H19" s="43"/>
      <c r="I19" s="129" t="s">
        <v>28</v>
      </c>
      <c r="J19" s="36" t="str">
        <f>IF('Rekapitulace stavby'!AN13="Vyplň údaj","",IF('Rekapitulace stavby'!AN13="","",'Rekapitulace stavby'!AN13))</f>
        <v/>
      </c>
      <c r="K19" s="46"/>
    </row>
    <row r="20" spans="2:11" s="1" customFormat="1" ht="18" customHeight="1">
      <c r="B20" s="42"/>
      <c r="C20" s="43"/>
      <c r="D20" s="43"/>
      <c r="E20" s="36" t="str">
        <f>IF('Rekapitulace stavby'!E14="Vyplň údaj","",IF('Rekapitulace stavby'!E14="","",'Rekapitulace stavby'!E14))</f>
        <v/>
      </c>
      <c r="F20" s="43"/>
      <c r="G20" s="43"/>
      <c r="H20" s="43"/>
      <c r="I20" s="129" t="s">
        <v>30</v>
      </c>
      <c r="J20" s="36" t="str">
        <f>IF('Rekapitulace stavby'!AN14="Vyplň údaj","",IF('Rekapitulace stavby'!AN14="","",'Rekapitulace stavby'!AN14))</f>
        <v/>
      </c>
      <c r="K20" s="46"/>
    </row>
    <row r="21" spans="2:11" s="1" customFormat="1" ht="6.95" customHeight="1">
      <c r="B21" s="42"/>
      <c r="C21" s="43"/>
      <c r="D21" s="43"/>
      <c r="E21" s="43"/>
      <c r="F21" s="43"/>
      <c r="G21" s="43"/>
      <c r="H21" s="43"/>
      <c r="I21" s="128"/>
      <c r="J21" s="43"/>
      <c r="K21" s="46"/>
    </row>
    <row r="22" spans="2:11" s="1" customFormat="1" ht="14.45" customHeight="1">
      <c r="B22" s="42"/>
      <c r="C22" s="43"/>
      <c r="D22" s="38" t="s">
        <v>33</v>
      </c>
      <c r="E22" s="43"/>
      <c r="F22" s="43"/>
      <c r="G22" s="43"/>
      <c r="H22" s="43"/>
      <c r="I22" s="129" t="s">
        <v>28</v>
      </c>
      <c r="J22" s="36" t="s">
        <v>21</v>
      </c>
      <c r="K22" s="46"/>
    </row>
    <row r="23" spans="2:11" s="1" customFormat="1" ht="18" customHeight="1">
      <c r="B23" s="42"/>
      <c r="C23" s="43"/>
      <c r="D23" s="43"/>
      <c r="E23" s="36" t="s">
        <v>34</v>
      </c>
      <c r="F23" s="43"/>
      <c r="G23" s="43"/>
      <c r="H23" s="43"/>
      <c r="I23" s="129" t="s">
        <v>30</v>
      </c>
      <c r="J23" s="36" t="s">
        <v>21</v>
      </c>
      <c r="K23" s="46"/>
    </row>
    <row r="24" spans="2:11" s="1" customFormat="1" ht="6.95" customHeight="1">
      <c r="B24" s="42"/>
      <c r="C24" s="43"/>
      <c r="D24" s="43"/>
      <c r="E24" s="43"/>
      <c r="F24" s="43"/>
      <c r="G24" s="43"/>
      <c r="H24" s="43"/>
      <c r="I24" s="128"/>
      <c r="J24" s="43"/>
      <c r="K24" s="46"/>
    </row>
    <row r="25" spans="2:11" s="1" customFormat="1" ht="14.45" customHeight="1">
      <c r="B25" s="42"/>
      <c r="C25" s="43"/>
      <c r="D25" s="38" t="s">
        <v>36</v>
      </c>
      <c r="E25" s="43"/>
      <c r="F25" s="43"/>
      <c r="G25" s="43"/>
      <c r="H25" s="43"/>
      <c r="I25" s="128"/>
      <c r="J25" s="43"/>
      <c r="K25" s="46"/>
    </row>
    <row r="26" spans="2:11" s="7" customFormat="1" ht="22.5" customHeight="1">
      <c r="B26" s="131"/>
      <c r="C26" s="132"/>
      <c r="D26" s="132"/>
      <c r="E26" s="377" t="s">
        <v>21</v>
      </c>
      <c r="F26" s="377"/>
      <c r="G26" s="377"/>
      <c r="H26" s="377"/>
      <c r="I26" s="133"/>
      <c r="J26" s="132"/>
      <c r="K26" s="134"/>
    </row>
    <row r="27" spans="2:11" s="1" customFormat="1" ht="6.95" customHeight="1">
      <c r="B27" s="42"/>
      <c r="C27" s="43"/>
      <c r="D27" s="43"/>
      <c r="E27" s="43"/>
      <c r="F27" s="43"/>
      <c r="G27" s="43"/>
      <c r="H27" s="43"/>
      <c r="I27" s="128"/>
      <c r="J27" s="43"/>
      <c r="K27" s="46"/>
    </row>
    <row r="28" spans="2:11" s="1" customFormat="1" ht="6.95" customHeight="1">
      <c r="B28" s="42"/>
      <c r="C28" s="43"/>
      <c r="D28" s="86"/>
      <c r="E28" s="86"/>
      <c r="F28" s="86"/>
      <c r="G28" s="86"/>
      <c r="H28" s="86"/>
      <c r="I28" s="135"/>
      <c r="J28" s="86"/>
      <c r="K28" s="136"/>
    </row>
    <row r="29" spans="2:11" s="1" customFormat="1" ht="25.35" customHeight="1">
      <c r="B29" s="42"/>
      <c r="C29" s="43"/>
      <c r="D29" s="137" t="s">
        <v>38</v>
      </c>
      <c r="E29" s="43"/>
      <c r="F29" s="43"/>
      <c r="G29" s="43"/>
      <c r="H29" s="43"/>
      <c r="I29" s="128"/>
      <c r="J29" s="138">
        <f>ROUND(J100,2)</f>
        <v>0</v>
      </c>
      <c r="K29" s="46"/>
    </row>
    <row r="30" spans="2:11" s="1" customFormat="1" ht="6.95" customHeight="1">
      <c r="B30" s="42"/>
      <c r="C30" s="43"/>
      <c r="D30" s="86"/>
      <c r="E30" s="86"/>
      <c r="F30" s="86"/>
      <c r="G30" s="86"/>
      <c r="H30" s="86"/>
      <c r="I30" s="135"/>
      <c r="J30" s="86"/>
      <c r="K30" s="136"/>
    </row>
    <row r="31" spans="2:11" s="1" customFormat="1" ht="14.45" customHeight="1">
      <c r="B31" s="42"/>
      <c r="C31" s="43"/>
      <c r="D31" s="43"/>
      <c r="E31" s="43"/>
      <c r="F31" s="47" t="s">
        <v>40</v>
      </c>
      <c r="G31" s="43"/>
      <c r="H31" s="43"/>
      <c r="I31" s="139" t="s">
        <v>39</v>
      </c>
      <c r="J31" s="47" t="s">
        <v>41</v>
      </c>
      <c r="K31" s="46"/>
    </row>
    <row r="32" spans="2:11" s="1" customFormat="1" ht="14.45" customHeight="1">
      <c r="B32" s="42"/>
      <c r="C32" s="43"/>
      <c r="D32" s="50" t="s">
        <v>42</v>
      </c>
      <c r="E32" s="50" t="s">
        <v>43</v>
      </c>
      <c r="F32" s="140">
        <f>ROUND(SUM(BE100:BE717), 2)</f>
        <v>0</v>
      </c>
      <c r="G32" s="43"/>
      <c r="H32" s="43"/>
      <c r="I32" s="141">
        <v>0.21</v>
      </c>
      <c r="J32" s="140">
        <f>ROUND(ROUND((SUM(BE100:BE717)), 2)*I32, 2)</f>
        <v>0</v>
      </c>
      <c r="K32" s="46"/>
    </row>
    <row r="33" spans="2:11" s="1" customFormat="1" ht="14.45" customHeight="1">
      <c r="B33" s="42"/>
      <c r="C33" s="43"/>
      <c r="D33" s="43"/>
      <c r="E33" s="50" t="s">
        <v>44</v>
      </c>
      <c r="F33" s="140">
        <f>ROUND(SUM(BF100:BF717), 2)</f>
        <v>0</v>
      </c>
      <c r="G33" s="43"/>
      <c r="H33" s="43"/>
      <c r="I33" s="141">
        <v>0.15</v>
      </c>
      <c r="J33" s="140">
        <f>ROUND(ROUND((SUM(BF100:BF717)), 2)*I33, 2)</f>
        <v>0</v>
      </c>
      <c r="K33" s="46"/>
    </row>
    <row r="34" spans="2:11" s="1" customFormat="1" ht="14.45" hidden="1" customHeight="1">
      <c r="B34" s="42"/>
      <c r="C34" s="43"/>
      <c r="D34" s="43"/>
      <c r="E34" s="50" t="s">
        <v>45</v>
      </c>
      <c r="F34" s="140">
        <f>ROUND(SUM(BG100:BG717), 2)</f>
        <v>0</v>
      </c>
      <c r="G34" s="43"/>
      <c r="H34" s="43"/>
      <c r="I34" s="141">
        <v>0.21</v>
      </c>
      <c r="J34" s="140">
        <v>0</v>
      </c>
      <c r="K34" s="46"/>
    </row>
    <row r="35" spans="2:11" s="1" customFormat="1" ht="14.45" hidden="1" customHeight="1">
      <c r="B35" s="42"/>
      <c r="C35" s="43"/>
      <c r="D35" s="43"/>
      <c r="E35" s="50" t="s">
        <v>46</v>
      </c>
      <c r="F35" s="140">
        <f>ROUND(SUM(BH100:BH717), 2)</f>
        <v>0</v>
      </c>
      <c r="G35" s="43"/>
      <c r="H35" s="43"/>
      <c r="I35" s="141">
        <v>0.15</v>
      </c>
      <c r="J35" s="140">
        <v>0</v>
      </c>
      <c r="K35" s="46"/>
    </row>
    <row r="36" spans="2:11" s="1" customFormat="1" ht="14.45" hidden="1" customHeight="1">
      <c r="B36" s="42"/>
      <c r="C36" s="43"/>
      <c r="D36" s="43"/>
      <c r="E36" s="50" t="s">
        <v>47</v>
      </c>
      <c r="F36" s="140">
        <f>ROUND(SUM(BI100:BI717), 2)</f>
        <v>0</v>
      </c>
      <c r="G36" s="43"/>
      <c r="H36" s="43"/>
      <c r="I36" s="141">
        <v>0</v>
      </c>
      <c r="J36" s="140">
        <v>0</v>
      </c>
      <c r="K36" s="46"/>
    </row>
    <row r="37" spans="2:11" s="1" customFormat="1" ht="6.95" customHeight="1">
      <c r="B37" s="42"/>
      <c r="C37" s="43"/>
      <c r="D37" s="43"/>
      <c r="E37" s="43"/>
      <c r="F37" s="43"/>
      <c r="G37" s="43"/>
      <c r="H37" s="43"/>
      <c r="I37" s="128"/>
      <c r="J37" s="43"/>
      <c r="K37" s="46"/>
    </row>
    <row r="38" spans="2:11" s="1" customFormat="1" ht="25.35" customHeight="1">
      <c r="B38" s="42"/>
      <c r="C38" s="142"/>
      <c r="D38" s="143" t="s">
        <v>48</v>
      </c>
      <c r="E38" s="80"/>
      <c r="F38" s="80"/>
      <c r="G38" s="144" t="s">
        <v>49</v>
      </c>
      <c r="H38" s="145" t="s">
        <v>50</v>
      </c>
      <c r="I38" s="146"/>
      <c r="J38" s="147">
        <f>SUM(J29:J36)</f>
        <v>0</v>
      </c>
      <c r="K38" s="148"/>
    </row>
    <row r="39" spans="2:11" s="1" customFormat="1" ht="14.45" customHeight="1">
      <c r="B39" s="57"/>
      <c r="C39" s="58"/>
      <c r="D39" s="58"/>
      <c r="E39" s="58"/>
      <c r="F39" s="58"/>
      <c r="G39" s="58"/>
      <c r="H39" s="58"/>
      <c r="I39" s="149"/>
      <c r="J39" s="58"/>
      <c r="K39" s="59"/>
    </row>
    <row r="43" spans="2:11" s="1" customFormat="1" ht="6.95" customHeight="1">
      <c r="B43" s="150"/>
      <c r="C43" s="151"/>
      <c r="D43" s="151"/>
      <c r="E43" s="151"/>
      <c r="F43" s="151"/>
      <c r="G43" s="151"/>
      <c r="H43" s="151"/>
      <c r="I43" s="152"/>
      <c r="J43" s="151"/>
      <c r="K43" s="153"/>
    </row>
    <row r="44" spans="2:11" s="1" customFormat="1" ht="36.950000000000003" customHeight="1">
      <c r="B44" s="42"/>
      <c r="C44" s="31" t="s">
        <v>100</v>
      </c>
      <c r="D44" s="43"/>
      <c r="E44" s="43"/>
      <c r="F44" s="43"/>
      <c r="G44" s="43"/>
      <c r="H44" s="43"/>
      <c r="I44" s="128"/>
      <c r="J44" s="43"/>
      <c r="K44" s="46"/>
    </row>
    <row r="45" spans="2:11" s="1" customFormat="1" ht="6.95" customHeight="1">
      <c r="B45" s="42"/>
      <c r="C45" s="43"/>
      <c r="D45" s="43"/>
      <c r="E45" s="43"/>
      <c r="F45" s="43"/>
      <c r="G45" s="43"/>
      <c r="H45" s="43"/>
      <c r="I45" s="128"/>
      <c r="J45" s="43"/>
      <c r="K45" s="46"/>
    </row>
    <row r="46" spans="2:11" s="1" customFormat="1" ht="14.45" customHeight="1">
      <c r="B46" s="42"/>
      <c r="C46" s="38" t="s">
        <v>18</v>
      </c>
      <c r="D46" s="43"/>
      <c r="E46" s="43"/>
      <c r="F46" s="43"/>
      <c r="G46" s="43"/>
      <c r="H46" s="43"/>
      <c r="I46" s="128"/>
      <c r="J46" s="43"/>
      <c r="K46" s="46"/>
    </row>
    <row r="47" spans="2:11" s="1" customFormat="1" ht="22.5" customHeight="1">
      <c r="B47" s="42"/>
      <c r="C47" s="43"/>
      <c r="D47" s="43"/>
      <c r="E47" s="412" t="str">
        <f>E7</f>
        <v>SÚ bytového domu - zatepelní fasády a podlah lodžií</v>
      </c>
      <c r="F47" s="413"/>
      <c r="G47" s="413"/>
      <c r="H47" s="413"/>
      <c r="I47" s="128"/>
      <c r="J47" s="43"/>
      <c r="K47" s="46"/>
    </row>
    <row r="48" spans="2:11">
      <c r="B48" s="29"/>
      <c r="C48" s="38" t="s">
        <v>96</v>
      </c>
      <c r="D48" s="30"/>
      <c r="E48" s="30"/>
      <c r="F48" s="30"/>
      <c r="G48" s="30"/>
      <c r="H48" s="30"/>
      <c r="I48" s="127"/>
      <c r="J48" s="30"/>
      <c r="K48" s="32"/>
    </row>
    <row r="49" spans="2:47" s="1" customFormat="1" ht="22.5" customHeight="1">
      <c r="B49" s="42"/>
      <c r="C49" s="43"/>
      <c r="D49" s="43"/>
      <c r="E49" s="412" t="s">
        <v>97</v>
      </c>
      <c r="F49" s="414"/>
      <c r="G49" s="414"/>
      <c r="H49" s="414"/>
      <c r="I49" s="128"/>
      <c r="J49" s="43"/>
      <c r="K49" s="46"/>
    </row>
    <row r="50" spans="2:47" s="1" customFormat="1" ht="14.45" customHeight="1">
      <c r="B50" s="42"/>
      <c r="C50" s="38" t="s">
        <v>98</v>
      </c>
      <c r="D50" s="43"/>
      <c r="E50" s="43"/>
      <c r="F50" s="43"/>
      <c r="G50" s="43"/>
      <c r="H50" s="43"/>
      <c r="I50" s="128"/>
      <c r="J50" s="43"/>
      <c r="K50" s="46"/>
    </row>
    <row r="51" spans="2:47" s="1" customFormat="1" ht="23.25" customHeight="1">
      <c r="B51" s="42"/>
      <c r="C51" s="43"/>
      <c r="D51" s="43"/>
      <c r="E51" s="415" t="str">
        <f>E11</f>
        <v>01a - Způsobilé výdaje na hlavní aktivity projektu</v>
      </c>
      <c r="F51" s="414"/>
      <c r="G51" s="414"/>
      <c r="H51" s="414"/>
      <c r="I51" s="128"/>
      <c r="J51" s="43"/>
      <c r="K51" s="46"/>
    </row>
    <row r="52" spans="2:47" s="1" customFormat="1" ht="6.95" customHeight="1">
      <c r="B52" s="42"/>
      <c r="C52" s="43"/>
      <c r="D52" s="43"/>
      <c r="E52" s="43"/>
      <c r="F52" s="43"/>
      <c r="G52" s="43"/>
      <c r="H52" s="43"/>
      <c r="I52" s="128"/>
      <c r="J52" s="43"/>
      <c r="K52" s="46"/>
    </row>
    <row r="53" spans="2:47" s="1" customFormat="1" ht="18" customHeight="1">
      <c r="B53" s="42"/>
      <c r="C53" s="38" t="s">
        <v>23</v>
      </c>
      <c r="D53" s="43"/>
      <c r="E53" s="43"/>
      <c r="F53" s="36" t="str">
        <f>F14</f>
        <v>Olomouc - Neředín</v>
      </c>
      <c r="G53" s="43"/>
      <c r="H53" s="43"/>
      <c r="I53" s="129" t="s">
        <v>25</v>
      </c>
      <c r="J53" s="130" t="str">
        <f>IF(J14="","",J14)</f>
        <v>5. 5. 2017</v>
      </c>
      <c r="K53" s="46"/>
    </row>
    <row r="54" spans="2:47" s="1" customFormat="1" ht="6.95" customHeight="1">
      <c r="B54" s="42"/>
      <c r="C54" s="43"/>
      <c r="D54" s="43"/>
      <c r="E54" s="43"/>
      <c r="F54" s="43"/>
      <c r="G54" s="43"/>
      <c r="H54" s="43"/>
      <c r="I54" s="128"/>
      <c r="J54" s="43"/>
      <c r="K54" s="46"/>
    </row>
    <row r="55" spans="2:47" s="1" customFormat="1">
      <c r="B55" s="42"/>
      <c r="C55" s="38" t="s">
        <v>27</v>
      </c>
      <c r="D55" s="43"/>
      <c r="E55" s="43"/>
      <c r="F55" s="36" t="str">
        <f>E17</f>
        <v>Spol. vlas. pro dům, Stiborova 604/16,605/18, OL</v>
      </c>
      <c r="G55" s="43"/>
      <c r="H55" s="43"/>
      <c r="I55" s="129" t="s">
        <v>33</v>
      </c>
      <c r="J55" s="36" t="str">
        <f>E23</f>
        <v>Ing. Jiří Zatloukal, Věra Čížková</v>
      </c>
      <c r="K55" s="46"/>
    </row>
    <row r="56" spans="2:47" s="1" customFormat="1" ht="14.45" customHeight="1">
      <c r="B56" s="42"/>
      <c r="C56" s="38" t="s">
        <v>31</v>
      </c>
      <c r="D56" s="43"/>
      <c r="E56" s="43"/>
      <c r="F56" s="36" t="str">
        <f>IF(E20="","",E20)</f>
        <v/>
      </c>
      <c r="G56" s="43"/>
      <c r="H56" s="43"/>
      <c r="I56" s="128"/>
      <c r="J56" s="43"/>
      <c r="K56" s="46"/>
    </row>
    <row r="57" spans="2:47" s="1" customFormat="1" ht="10.35" customHeight="1">
      <c r="B57" s="42"/>
      <c r="C57" s="43"/>
      <c r="D57" s="43"/>
      <c r="E57" s="43"/>
      <c r="F57" s="43"/>
      <c r="G57" s="43"/>
      <c r="H57" s="43"/>
      <c r="I57" s="128"/>
      <c r="J57" s="43"/>
      <c r="K57" s="46"/>
    </row>
    <row r="58" spans="2:47" s="1" customFormat="1" ht="29.25" customHeight="1">
      <c r="B58" s="42"/>
      <c r="C58" s="154" t="s">
        <v>101</v>
      </c>
      <c r="D58" s="142"/>
      <c r="E58" s="142"/>
      <c r="F58" s="142"/>
      <c r="G58" s="142"/>
      <c r="H58" s="142"/>
      <c r="I58" s="155"/>
      <c r="J58" s="156" t="s">
        <v>102</v>
      </c>
      <c r="K58" s="157"/>
    </row>
    <row r="59" spans="2:47" s="1" customFormat="1" ht="10.35" customHeight="1">
      <c r="B59" s="42"/>
      <c r="C59" s="43"/>
      <c r="D59" s="43"/>
      <c r="E59" s="43"/>
      <c r="F59" s="43"/>
      <c r="G59" s="43"/>
      <c r="H59" s="43"/>
      <c r="I59" s="128"/>
      <c r="J59" s="43"/>
      <c r="K59" s="46"/>
    </row>
    <row r="60" spans="2:47" s="1" customFormat="1" ht="29.25" customHeight="1">
      <c r="B60" s="42"/>
      <c r="C60" s="158" t="s">
        <v>103</v>
      </c>
      <c r="D60" s="43"/>
      <c r="E60" s="43"/>
      <c r="F60" s="43"/>
      <c r="G60" s="43"/>
      <c r="H60" s="43"/>
      <c r="I60" s="128"/>
      <c r="J60" s="138">
        <f>J100</f>
        <v>0</v>
      </c>
      <c r="K60" s="46"/>
      <c r="AU60" s="25" t="s">
        <v>104</v>
      </c>
    </row>
    <row r="61" spans="2:47" s="8" customFormat="1" ht="24.95" customHeight="1">
      <c r="B61" s="159"/>
      <c r="C61" s="160"/>
      <c r="D61" s="161" t="s">
        <v>105</v>
      </c>
      <c r="E61" s="162"/>
      <c r="F61" s="162"/>
      <c r="G61" s="162"/>
      <c r="H61" s="162"/>
      <c r="I61" s="163"/>
      <c r="J61" s="164">
        <f>J101</f>
        <v>0</v>
      </c>
      <c r="K61" s="165"/>
    </row>
    <row r="62" spans="2:47" s="9" customFormat="1" ht="19.899999999999999" customHeight="1">
      <c r="B62" s="166"/>
      <c r="C62" s="167"/>
      <c r="D62" s="168" t="s">
        <v>106</v>
      </c>
      <c r="E62" s="169"/>
      <c r="F62" s="169"/>
      <c r="G62" s="169"/>
      <c r="H62" s="169"/>
      <c r="I62" s="170"/>
      <c r="J62" s="171">
        <f>J102</f>
        <v>0</v>
      </c>
      <c r="K62" s="172"/>
    </row>
    <row r="63" spans="2:47" s="9" customFormat="1" ht="19.899999999999999" customHeight="1">
      <c r="B63" s="166"/>
      <c r="C63" s="167"/>
      <c r="D63" s="168" t="s">
        <v>107</v>
      </c>
      <c r="E63" s="169"/>
      <c r="F63" s="169"/>
      <c r="G63" s="169"/>
      <c r="H63" s="169"/>
      <c r="I63" s="170"/>
      <c r="J63" s="171">
        <f>J146</f>
        <v>0</v>
      </c>
      <c r="K63" s="172"/>
    </row>
    <row r="64" spans="2:47" s="9" customFormat="1" ht="19.899999999999999" customHeight="1">
      <c r="B64" s="166"/>
      <c r="C64" s="167"/>
      <c r="D64" s="168" t="s">
        <v>108</v>
      </c>
      <c r="E64" s="169"/>
      <c r="F64" s="169"/>
      <c r="G64" s="169"/>
      <c r="H64" s="169"/>
      <c r="I64" s="170"/>
      <c r="J64" s="171">
        <f>J147</f>
        <v>0</v>
      </c>
      <c r="K64" s="172"/>
    </row>
    <row r="65" spans="2:11" s="9" customFormat="1" ht="19.899999999999999" customHeight="1">
      <c r="B65" s="166"/>
      <c r="C65" s="167"/>
      <c r="D65" s="168" t="s">
        <v>109</v>
      </c>
      <c r="E65" s="169"/>
      <c r="F65" s="169"/>
      <c r="G65" s="169"/>
      <c r="H65" s="169"/>
      <c r="I65" s="170"/>
      <c r="J65" s="171">
        <f>J153</f>
        <v>0</v>
      </c>
      <c r="K65" s="172"/>
    </row>
    <row r="66" spans="2:11" s="9" customFormat="1" ht="19.899999999999999" customHeight="1">
      <c r="B66" s="166"/>
      <c r="C66" s="167"/>
      <c r="D66" s="168" t="s">
        <v>110</v>
      </c>
      <c r="E66" s="169"/>
      <c r="F66" s="169"/>
      <c r="G66" s="169"/>
      <c r="H66" s="169"/>
      <c r="I66" s="170"/>
      <c r="J66" s="171">
        <f>J403</f>
        <v>0</v>
      </c>
      <c r="K66" s="172"/>
    </row>
    <row r="67" spans="2:11" s="9" customFormat="1" ht="19.899999999999999" customHeight="1">
      <c r="B67" s="166"/>
      <c r="C67" s="167"/>
      <c r="D67" s="168" t="s">
        <v>111</v>
      </c>
      <c r="E67" s="169"/>
      <c r="F67" s="169"/>
      <c r="G67" s="169"/>
      <c r="H67" s="169"/>
      <c r="I67" s="170"/>
      <c r="J67" s="171">
        <f>J424</f>
        <v>0</v>
      </c>
      <c r="K67" s="172"/>
    </row>
    <row r="68" spans="2:11" s="9" customFormat="1" ht="19.899999999999999" customHeight="1">
      <c r="B68" s="166"/>
      <c r="C68" s="167"/>
      <c r="D68" s="168" t="s">
        <v>112</v>
      </c>
      <c r="E68" s="169"/>
      <c r="F68" s="169"/>
      <c r="G68" s="169"/>
      <c r="H68" s="169"/>
      <c r="I68" s="170"/>
      <c r="J68" s="171">
        <f>J439</f>
        <v>0</v>
      </c>
      <c r="K68" s="172"/>
    </row>
    <row r="69" spans="2:11" s="8" customFormat="1" ht="24.95" customHeight="1">
      <c r="B69" s="159"/>
      <c r="C69" s="160"/>
      <c r="D69" s="161" t="s">
        <v>113</v>
      </c>
      <c r="E69" s="162"/>
      <c r="F69" s="162"/>
      <c r="G69" s="162"/>
      <c r="H69" s="162"/>
      <c r="I69" s="163"/>
      <c r="J69" s="164">
        <f>J443</f>
        <v>0</v>
      </c>
      <c r="K69" s="165"/>
    </row>
    <row r="70" spans="2:11" s="9" customFormat="1" ht="19.899999999999999" customHeight="1">
      <c r="B70" s="166"/>
      <c r="C70" s="167"/>
      <c r="D70" s="168" t="s">
        <v>114</v>
      </c>
      <c r="E70" s="169"/>
      <c r="F70" s="169"/>
      <c r="G70" s="169"/>
      <c r="H70" s="169"/>
      <c r="I70" s="170"/>
      <c r="J70" s="171">
        <f>J444</f>
        <v>0</v>
      </c>
      <c r="K70" s="172"/>
    </row>
    <row r="71" spans="2:11" s="9" customFormat="1" ht="19.899999999999999" customHeight="1">
      <c r="B71" s="166"/>
      <c r="C71" s="167"/>
      <c r="D71" s="168" t="s">
        <v>115</v>
      </c>
      <c r="E71" s="169"/>
      <c r="F71" s="169"/>
      <c r="G71" s="169"/>
      <c r="H71" s="169"/>
      <c r="I71" s="170"/>
      <c r="J71" s="171">
        <f>J452</f>
        <v>0</v>
      </c>
      <c r="K71" s="172"/>
    </row>
    <row r="72" spans="2:11" s="9" customFormat="1" ht="19.899999999999999" customHeight="1">
      <c r="B72" s="166"/>
      <c r="C72" s="167"/>
      <c r="D72" s="168" t="s">
        <v>116</v>
      </c>
      <c r="E72" s="169"/>
      <c r="F72" s="169"/>
      <c r="G72" s="169"/>
      <c r="H72" s="169"/>
      <c r="I72" s="170"/>
      <c r="J72" s="171">
        <f>J503</f>
        <v>0</v>
      </c>
      <c r="K72" s="172"/>
    </row>
    <row r="73" spans="2:11" s="9" customFormat="1" ht="19.899999999999999" customHeight="1">
      <c r="B73" s="166"/>
      <c r="C73" s="167"/>
      <c r="D73" s="168" t="s">
        <v>117</v>
      </c>
      <c r="E73" s="169"/>
      <c r="F73" s="169"/>
      <c r="G73" s="169"/>
      <c r="H73" s="169"/>
      <c r="I73" s="170"/>
      <c r="J73" s="171">
        <f>J506</f>
        <v>0</v>
      </c>
      <c r="K73" s="172"/>
    </row>
    <row r="74" spans="2:11" s="9" customFormat="1" ht="19.899999999999999" customHeight="1">
      <c r="B74" s="166"/>
      <c r="C74" s="167"/>
      <c r="D74" s="168" t="s">
        <v>118</v>
      </c>
      <c r="E74" s="169"/>
      <c r="F74" s="169"/>
      <c r="G74" s="169"/>
      <c r="H74" s="169"/>
      <c r="I74" s="170"/>
      <c r="J74" s="171">
        <f>J515</f>
        <v>0</v>
      </c>
      <c r="K74" s="172"/>
    </row>
    <row r="75" spans="2:11" s="9" customFormat="1" ht="19.899999999999999" customHeight="1">
      <c r="B75" s="166"/>
      <c r="C75" s="167"/>
      <c r="D75" s="168" t="s">
        <v>119</v>
      </c>
      <c r="E75" s="169"/>
      <c r="F75" s="169"/>
      <c r="G75" s="169"/>
      <c r="H75" s="169"/>
      <c r="I75" s="170"/>
      <c r="J75" s="171">
        <f>J558</f>
        <v>0</v>
      </c>
      <c r="K75" s="172"/>
    </row>
    <row r="76" spans="2:11" s="9" customFormat="1" ht="19.899999999999999" customHeight="1">
      <c r="B76" s="166"/>
      <c r="C76" s="167"/>
      <c r="D76" s="168" t="s">
        <v>120</v>
      </c>
      <c r="E76" s="169"/>
      <c r="F76" s="169"/>
      <c r="G76" s="169"/>
      <c r="H76" s="169"/>
      <c r="I76" s="170"/>
      <c r="J76" s="171">
        <f>J649</f>
        <v>0</v>
      </c>
      <c r="K76" s="172"/>
    </row>
    <row r="77" spans="2:11" s="9" customFormat="1" ht="19.899999999999999" customHeight="1">
      <c r="B77" s="166"/>
      <c r="C77" s="167"/>
      <c r="D77" s="168" t="s">
        <v>121</v>
      </c>
      <c r="E77" s="169"/>
      <c r="F77" s="169"/>
      <c r="G77" s="169"/>
      <c r="H77" s="169"/>
      <c r="I77" s="170"/>
      <c r="J77" s="171">
        <f>J693</f>
        <v>0</v>
      </c>
      <c r="K77" s="172"/>
    </row>
    <row r="78" spans="2:11" s="9" customFormat="1" ht="19.899999999999999" customHeight="1">
      <c r="B78" s="166"/>
      <c r="C78" s="167"/>
      <c r="D78" s="168" t="s">
        <v>122</v>
      </c>
      <c r="E78" s="169"/>
      <c r="F78" s="169"/>
      <c r="G78" s="169"/>
      <c r="H78" s="169"/>
      <c r="I78" s="170"/>
      <c r="J78" s="171">
        <f>J706</f>
        <v>0</v>
      </c>
      <c r="K78" s="172"/>
    </row>
    <row r="79" spans="2:11" s="1" customFormat="1" ht="21.75" customHeight="1">
      <c r="B79" s="42"/>
      <c r="C79" s="43"/>
      <c r="D79" s="43"/>
      <c r="E79" s="43"/>
      <c r="F79" s="43"/>
      <c r="G79" s="43"/>
      <c r="H79" s="43"/>
      <c r="I79" s="128"/>
      <c r="J79" s="43"/>
      <c r="K79" s="46"/>
    </row>
    <row r="80" spans="2:11" s="1" customFormat="1" ht="6.95" customHeight="1">
      <c r="B80" s="57"/>
      <c r="C80" s="58"/>
      <c r="D80" s="58"/>
      <c r="E80" s="58"/>
      <c r="F80" s="58"/>
      <c r="G80" s="58"/>
      <c r="H80" s="58"/>
      <c r="I80" s="149"/>
      <c r="J80" s="58"/>
      <c r="K80" s="59"/>
    </row>
    <row r="84" spans="2:12" s="1" customFormat="1" ht="6.95" customHeight="1">
      <c r="B84" s="60"/>
      <c r="C84" s="61"/>
      <c r="D84" s="61"/>
      <c r="E84" s="61"/>
      <c r="F84" s="61"/>
      <c r="G84" s="61"/>
      <c r="H84" s="61"/>
      <c r="I84" s="152"/>
      <c r="J84" s="61"/>
      <c r="K84" s="61"/>
      <c r="L84" s="62"/>
    </row>
    <row r="85" spans="2:12" s="1" customFormat="1" ht="36.950000000000003" customHeight="1">
      <c r="B85" s="42"/>
      <c r="C85" s="63" t="s">
        <v>123</v>
      </c>
      <c r="D85" s="64"/>
      <c r="E85" s="64"/>
      <c r="F85" s="64"/>
      <c r="G85" s="64"/>
      <c r="H85" s="64"/>
      <c r="I85" s="173"/>
      <c r="J85" s="64"/>
      <c r="K85" s="64"/>
      <c r="L85" s="62"/>
    </row>
    <row r="86" spans="2:12" s="1" customFormat="1" ht="6.95" customHeight="1">
      <c r="B86" s="42"/>
      <c r="C86" s="64"/>
      <c r="D86" s="64"/>
      <c r="E86" s="64"/>
      <c r="F86" s="64"/>
      <c r="G86" s="64"/>
      <c r="H86" s="64"/>
      <c r="I86" s="173"/>
      <c r="J86" s="64"/>
      <c r="K86" s="64"/>
      <c r="L86" s="62"/>
    </row>
    <row r="87" spans="2:12" s="1" customFormat="1" ht="14.45" customHeight="1">
      <c r="B87" s="42"/>
      <c r="C87" s="66" t="s">
        <v>18</v>
      </c>
      <c r="D87" s="64"/>
      <c r="E87" s="64"/>
      <c r="F87" s="64"/>
      <c r="G87" s="64"/>
      <c r="H87" s="64"/>
      <c r="I87" s="173"/>
      <c r="J87" s="64"/>
      <c r="K87" s="64"/>
      <c r="L87" s="62"/>
    </row>
    <row r="88" spans="2:12" s="1" customFormat="1" ht="22.5" customHeight="1">
      <c r="B88" s="42"/>
      <c r="C88" s="64"/>
      <c r="D88" s="64"/>
      <c r="E88" s="416" t="str">
        <f>E7</f>
        <v>SÚ bytového domu - zatepelní fasády a podlah lodžií</v>
      </c>
      <c r="F88" s="417"/>
      <c r="G88" s="417"/>
      <c r="H88" s="417"/>
      <c r="I88" s="173"/>
      <c r="J88" s="64"/>
      <c r="K88" s="64"/>
      <c r="L88" s="62"/>
    </row>
    <row r="89" spans="2:12">
      <c r="B89" s="29"/>
      <c r="C89" s="66" t="s">
        <v>96</v>
      </c>
      <c r="D89" s="174"/>
      <c r="E89" s="174"/>
      <c r="F89" s="174"/>
      <c r="G89" s="174"/>
      <c r="H89" s="174"/>
      <c r="J89" s="174"/>
      <c r="K89" s="174"/>
      <c r="L89" s="175"/>
    </row>
    <row r="90" spans="2:12" s="1" customFormat="1" ht="22.5" customHeight="1">
      <c r="B90" s="42"/>
      <c r="C90" s="64"/>
      <c r="D90" s="64"/>
      <c r="E90" s="416" t="s">
        <v>97</v>
      </c>
      <c r="F90" s="418"/>
      <c r="G90" s="418"/>
      <c r="H90" s="418"/>
      <c r="I90" s="173"/>
      <c r="J90" s="64"/>
      <c r="K90" s="64"/>
      <c r="L90" s="62"/>
    </row>
    <row r="91" spans="2:12" s="1" customFormat="1" ht="14.45" customHeight="1">
      <c r="B91" s="42"/>
      <c r="C91" s="66" t="s">
        <v>98</v>
      </c>
      <c r="D91" s="64"/>
      <c r="E91" s="64"/>
      <c r="F91" s="64"/>
      <c r="G91" s="64"/>
      <c r="H91" s="64"/>
      <c r="I91" s="173"/>
      <c r="J91" s="64"/>
      <c r="K91" s="64"/>
      <c r="L91" s="62"/>
    </row>
    <row r="92" spans="2:12" s="1" customFormat="1" ht="23.25" customHeight="1">
      <c r="B92" s="42"/>
      <c r="C92" s="64"/>
      <c r="D92" s="64"/>
      <c r="E92" s="388" t="str">
        <f>E11</f>
        <v>01a - Způsobilé výdaje na hlavní aktivity projektu</v>
      </c>
      <c r="F92" s="418"/>
      <c r="G92" s="418"/>
      <c r="H92" s="418"/>
      <c r="I92" s="173"/>
      <c r="J92" s="64"/>
      <c r="K92" s="64"/>
      <c r="L92" s="62"/>
    </row>
    <row r="93" spans="2:12" s="1" customFormat="1" ht="6.95" customHeight="1">
      <c r="B93" s="42"/>
      <c r="C93" s="64"/>
      <c r="D93" s="64"/>
      <c r="E93" s="64"/>
      <c r="F93" s="64"/>
      <c r="G93" s="64"/>
      <c r="H93" s="64"/>
      <c r="I93" s="173"/>
      <c r="J93" s="64"/>
      <c r="K93" s="64"/>
      <c r="L93" s="62"/>
    </row>
    <row r="94" spans="2:12" s="1" customFormat="1" ht="18" customHeight="1">
      <c r="B94" s="42"/>
      <c r="C94" s="66" t="s">
        <v>23</v>
      </c>
      <c r="D94" s="64"/>
      <c r="E94" s="64"/>
      <c r="F94" s="176" t="str">
        <f>F14</f>
        <v>Olomouc - Neředín</v>
      </c>
      <c r="G94" s="64"/>
      <c r="H94" s="64"/>
      <c r="I94" s="177" t="s">
        <v>25</v>
      </c>
      <c r="J94" s="74" t="str">
        <f>IF(J14="","",J14)</f>
        <v>5. 5. 2017</v>
      </c>
      <c r="K94" s="64"/>
      <c r="L94" s="62"/>
    </row>
    <row r="95" spans="2:12" s="1" customFormat="1" ht="6.95" customHeight="1">
      <c r="B95" s="42"/>
      <c r="C95" s="64"/>
      <c r="D95" s="64"/>
      <c r="E95" s="64"/>
      <c r="F95" s="64"/>
      <c r="G95" s="64"/>
      <c r="H95" s="64"/>
      <c r="I95" s="173"/>
      <c r="J95" s="64"/>
      <c r="K95" s="64"/>
      <c r="L95" s="62"/>
    </row>
    <row r="96" spans="2:12" s="1" customFormat="1">
      <c r="B96" s="42"/>
      <c r="C96" s="66" t="s">
        <v>27</v>
      </c>
      <c r="D96" s="64"/>
      <c r="E96" s="64"/>
      <c r="F96" s="176" t="str">
        <f>E17</f>
        <v>Spol. vlas. pro dům, Stiborova 604/16,605/18, OL</v>
      </c>
      <c r="G96" s="64"/>
      <c r="H96" s="64"/>
      <c r="I96" s="177" t="s">
        <v>33</v>
      </c>
      <c r="J96" s="176" t="str">
        <f>E23</f>
        <v>Ing. Jiří Zatloukal, Věra Čížková</v>
      </c>
      <c r="K96" s="64"/>
      <c r="L96" s="62"/>
    </row>
    <row r="97" spans="2:65" s="1" customFormat="1" ht="14.45" customHeight="1">
      <c r="B97" s="42"/>
      <c r="C97" s="66" t="s">
        <v>31</v>
      </c>
      <c r="D97" s="64"/>
      <c r="E97" s="64"/>
      <c r="F97" s="176" t="str">
        <f>IF(E20="","",E20)</f>
        <v/>
      </c>
      <c r="G97" s="64"/>
      <c r="H97" s="64"/>
      <c r="I97" s="173"/>
      <c r="J97" s="64"/>
      <c r="K97" s="64"/>
      <c r="L97" s="62"/>
    </row>
    <row r="98" spans="2:65" s="1" customFormat="1" ht="10.35" customHeight="1">
      <c r="B98" s="42"/>
      <c r="C98" s="64"/>
      <c r="D98" s="64"/>
      <c r="E98" s="64"/>
      <c r="F98" s="64"/>
      <c r="G98" s="64"/>
      <c r="H98" s="64"/>
      <c r="I98" s="173"/>
      <c r="J98" s="64"/>
      <c r="K98" s="64"/>
      <c r="L98" s="62"/>
    </row>
    <row r="99" spans="2:65" s="10" customFormat="1" ht="29.25" customHeight="1">
      <c r="B99" s="178"/>
      <c r="C99" s="179" t="s">
        <v>124</v>
      </c>
      <c r="D99" s="180" t="s">
        <v>57</v>
      </c>
      <c r="E99" s="180" t="s">
        <v>53</v>
      </c>
      <c r="F99" s="180" t="s">
        <v>125</v>
      </c>
      <c r="G99" s="180" t="s">
        <v>126</v>
      </c>
      <c r="H99" s="180" t="s">
        <v>127</v>
      </c>
      <c r="I99" s="181" t="s">
        <v>128</v>
      </c>
      <c r="J99" s="180" t="s">
        <v>102</v>
      </c>
      <c r="K99" s="182" t="s">
        <v>129</v>
      </c>
      <c r="L99" s="183"/>
      <c r="M99" s="82" t="s">
        <v>130</v>
      </c>
      <c r="N99" s="83" t="s">
        <v>42</v>
      </c>
      <c r="O99" s="83" t="s">
        <v>131</v>
      </c>
      <c r="P99" s="83" t="s">
        <v>132</v>
      </c>
      <c r="Q99" s="83" t="s">
        <v>133</v>
      </c>
      <c r="R99" s="83" t="s">
        <v>134</v>
      </c>
      <c r="S99" s="83" t="s">
        <v>135</v>
      </c>
      <c r="T99" s="84" t="s">
        <v>136</v>
      </c>
    </row>
    <row r="100" spans="2:65" s="1" customFormat="1" ht="29.25" customHeight="1">
      <c r="B100" s="42"/>
      <c r="C100" s="88" t="s">
        <v>103</v>
      </c>
      <c r="D100" s="64"/>
      <c r="E100" s="64"/>
      <c r="F100" s="64"/>
      <c r="G100" s="64"/>
      <c r="H100" s="64"/>
      <c r="I100" s="173"/>
      <c r="J100" s="184">
        <f>BK100</f>
        <v>0</v>
      </c>
      <c r="K100" s="64"/>
      <c r="L100" s="62"/>
      <c r="M100" s="85"/>
      <c r="N100" s="86"/>
      <c r="O100" s="86"/>
      <c r="P100" s="185">
        <f>P101+P443</f>
        <v>0</v>
      </c>
      <c r="Q100" s="86"/>
      <c r="R100" s="185">
        <f>R101+R443</f>
        <v>126.83778805</v>
      </c>
      <c r="S100" s="86"/>
      <c r="T100" s="186">
        <f>T101+T443</f>
        <v>18.8666944</v>
      </c>
      <c r="AT100" s="25" t="s">
        <v>71</v>
      </c>
      <c r="AU100" s="25" t="s">
        <v>104</v>
      </c>
      <c r="BK100" s="187">
        <f>BK101+BK443</f>
        <v>0</v>
      </c>
    </row>
    <row r="101" spans="2:65" s="11" customFormat="1" ht="37.35" customHeight="1">
      <c r="B101" s="188"/>
      <c r="C101" s="189"/>
      <c r="D101" s="190" t="s">
        <v>71</v>
      </c>
      <c r="E101" s="191" t="s">
        <v>137</v>
      </c>
      <c r="F101" s="191" t="s">
        <v>138</v>
      </c>
      <c r="G101" s="189"/>
      <c r="H101" s="189"/>
      <c r="I101" s="192"/>
      <c r="J101" s="193">
        <f>BK101</f>
        <v>0</v>
      </c>
      <c r="K101" s="189"/>
      <c r="L101" s="194"/>
      <c r="M101" s="195"/>
      <c r="N101" s="196"/>
      <c r="O101" s="196"/>
      <c r="P101" s="197">
        <f>P102+P146+P147+P153+P403+P424+P439</f>
        <v>0</v>
      </c>
      <c r="Q101" s="196"/>
      <c r="R101" s="197">
        <f>R102+R146+R147+R153+R403+R424+R439</f>
        <v>114.15929638</v>
      </c>
      <c r="S101" s="196"/>
      <c r="T101" s="198">
        <f>T102+T146+T147+T153+T403+T424+T439</f>
        <v>16.722000000000001</v>
      </c>
      <c r="AR101" s="199" t="s">
        <v>79</v>
      </c>
      <c r="AT101" s="200" t="s">
        <v>71</v>
      </c>
      <c r="AU101" s="200" t="s">
        <v>72</v>
      </c>
      <c r="AY101" s="199" t="s">
        <v>139</v>
      </c>
      <c r="BK101" s="201">
        <f>BK102+BK146+BK147+BK153+BK403+BK424+BK439</f>
        <v>0</v>
      </c>
    </row>
    <row r="102" spans="2:65" s="11" customFormat="1" ht="19.899999999999999" customHeight="1">
      <c r="B102" s="188"/>
      <c r="C102" s="189"/>
      <c r="D102" s="202" t="s">
        <v>71</v>
      </c>
      <c r="E102" s="203" t="s">
        <v>79</v>
      </c>
      <c r="F102" s="203" t="s">
        <v>140</v>
      </c>
      <c r="G102" s="189"/>
      <c r="H102" s="189"/>
      <c r="I102" s="192"/>
      <c r="J102" s="204">
        <f>BK102</f>
        <v>0</v>
      </c>
      <c r="K102" s="189"/>
      <c r="L102" s="194"/>
      <c r="M102" s="195"/>
      <c r="N102" s="196"/>
      <c r="O102" s="196"/>
      <c r="P102" s="197">
        <f>SUM(P103:P145)</f>
        <v>0</v>
      </c>
      <c r="Q102" s="196"/>
      <c r="R102" s="197">
        <f>SUM(R103:R145)</f>
        <v>54.153127999999995</v>
      </c>
      <c r="S102" s="196"/>
      <c r="T102" s="198">
        <f>SUM(T103:T145)</f>
        <v>16.462800000000001</v>
      </c>
      <c r="AR102" s="199" t="s">
        <v>79</v>
      </c>
      <c r="AT102" s="200" t="s">
        <v>71</v>
      </c>
      <c r="AU102" s="200" t="s">
        <v>79</v>
      </c>
      <c r="AY102" s="199" t="s">
        <v>139</v>
      </c>
      <c r="BK102" s="201">
        <f>SUM(BK103:BK145)</f>
        <v>0</v>
      </c>
    </row>
    <row r="103" spans="2:65" s="1" customFormat="1" ht="31.5" customHeight="1">
      <c r="B103" s="42"/>
      <c r="C103" s="205" t="s">
        <v>79</v>
      </c>
      <c r="D103" s="205" t="s">
        <v>141</v>
      </c>
      <c r="E103" s="206" t="s">
        <v>142</v>
      </c>
      <c r="F103" s="207" t="s">
        <v>143</v>
      </c>
      <c r="G103" s="208" t="s">
        <v>144</v>
      </c>
      <c r="H103" s="209">
        <v>22.596</v>
      </c>
      <c r="I103" s="210"/>
      <c r="J103" s="211">
        <f>ROUND(I103*H103,2)</f>
        <v>0</v>
      </c>
      <c r="K103" s="207" t="s">
        <v>145</v>
      </c>
      <c r="L103" s="62"/>
      <c r="M103" s="212" t="s">
        <v>21</v>
      </c>
      <c r="N103" s="213" t="s">
        <v>44</v>
      </c>
      <c r="O103" s="43"/>
      <c r="P103" s="214">
        <f>O103*H103</f>
        <v>0</v>
      </c>
      <c r="Q103" s="214">
        <v>0</v>
      </c>
      <c r="R103" s="214">
        <f>Q103*H103</f>
        <v>0</v>
      </c>
      <c r="S103" s="214">
        <v>0</v>
      </c>
      <c r="T103" s="215">
        <f>S103*H103</f>
        <v>0</v>
      </c>
      <c r="AR103" s="25" t="s">
        <v>146</v>
      </c>
      <c r="AT103" s="25" t="s">
        <v>141</v>
      </c>
      <c r="AU103" s="25" t="s">
        <v>85</v>
      </c>
      <c r="AY103" s="25" t="s">
        <v>139</v>
      </c>
      <c r="BE103" s="216">
        <f>IF(N103="základní",J103,0)</f>
        <v>0</v>
      </c>
      <c r="BF103" s="216">
        <f>IF(N103="snížená",J103,0)</f>
        <v>0</v>
      </c>
      <c r="BG103" s="216">
        <f>IF(N103="zákl. přenesená",J103,0)</f>
        <v>0</v>
      </c>
      <c r="BH103" s="216">
        <f>IF(N103="sníž. přenesená",J103,0)</f>
        <v>0</v>
      </c>
      <c r="BI103" s="216">
        <f>IF(N103="nulová",J103,0)</f>
        <v>0</v>
      </c>
      <c r="BJ103" s="25" t="s">
        <v>85</v>
      </c>
      <c r="BK103" s="216">
        <f>ROUND(I103*H103,2)</f>
        <v>0</v>
      </c>
      <c r="BL103" s="25" t="s">
        <v>146</v>
      </c>
      <c r="BM103" s="25" t="s">
        <v>147</v>
      </c>
    </row>
    <row r="104" spans="2:65" s="1" customFormat="1" ht="27">
      <c r="B104" s="42"/>
      <c r="C104" s="64"/>
      <c r="D104" s="217" t="s">
        <v>148</v>
      </c>
      <c r="E104" s="64"/>
      <c r="F104" s="218" t="s">
        <v>143</v>
      </c>
      <c r="G104" s="64"/>
      <c r="H104" s="64"/>
      <c r="I104" s="173"/>
      <c r="J104" s="64"/>
      <c r="K104" s="64"/>
      <c r="L104" s="62"/>
      <c r="M104" s="219"/>
      <c r="N104" s="43"/>
      <c r="O104" s="43"/>
      <c r="P104" s="43"/>
      <c r="Q104" s="43"/>
      <c r="R104" s="43"/>
      <c r="S104" s="43"/>
      <c r="T104" s="79"/>
      <c r="AT104" s="25" t="s">
        <v>148</v>
      </c>
      <c r="AU104" s="25" t="s">
        <v>85</v>
      </c>
    </row>
    <row r="105" spans="2:65" s="1" customFormat="1" ht="94.5">
      <c r="B105" s="42"/>
      <c r="C105" s="64"/>
      <c r="D105" s="217" t="s">
        <v>149</v>
      </c>
      <c r="E105" s="64"/>
      <c r="F105" s="220" t="s">
        <v>150</v>
      </c>
      <c r="G105" s="64"/>
      <c r="H105" s="64"/>
      <c r="I105" s="173"/>
      <c r="J105" s="64"/>
      <c r="K105" s="64"/>
      <c r="L105" s="62"/>
      <c r="M105" s="219"/>
      <c r="N105" s="43"/>
      <c r="O105" s="43"/>
      <c r="P105" s="43"/>
      <c r="Q105" s="43"/>
      <c r="R105" s="43"/>
      <c r="S105" s="43"/>
      <c r="T105" s="79"/>
      <c r="AT105" s="25" t="s">
        <v>149</v>
      </c>
      <c r="AU105" s="25" t="s">
        <v>85</v>
      </c>
    </row>
    <row r="106" spans="2:65" s="12" customFormat="1" ht="13.5">
      <c r="B106" s="221"/>
      <c r="C106" s="222"/>
      <c r="D106" s="217" t="s">
        <v>151</v>
      </c>
      <c r="E106" s="223" t="s">
        <v>21</v>
      </c>
      <c r="F106" s="224" t="s">
        <v>152</v>
      </c>
      <c r="G106" s="222"/>
      <c r="H106" s="225" t="s">
        <v>21</v>
      </c>
      <c r="I106" s="226"/>
      <c r="J106" s="222"/>
      <c r="K106" s="222"/>
      <c r="L106" s="227"/>
      <c r="M106" s="228"/>
      <c r="N106" s="229"/>
      <c r="O106" s="229"/>
      <c r="P106" s="229"/>
      <c r="Q106" s="229"/>
      <c r="R106" s="229"/>
      <c r="S106" s="229"/>
      <c r="T106" s="230"/>
      <c r="AT106" s="231" t="s">
        <v>151</v>
      </c>
      <c r="AU106" s="231" t="s">
        <v>85</v>
      </c>
      <c r="AV106" s="12" t="s">
        <v>79</v>
      </c>
      <c r="AW106" s="12" t="s">
        <v>35</v>
      </c>
      <c r="AX106" s="12" t="s">
        <v>72</v>
      </c>
      <c r="AY106" s="231" t="s">
        <v>139</v>
      </c>
    </row>
    <row r="107" spans="2:65" s="13" customFormat="1" ht="13.5">
      <c r="B107" s="232"/>
      <c r="C107" s="233"/>
      <c r="D107" s="234" t="s">
        <v>151</v>
      </c>
      <c r="E107" s="235" t="s">
        <v>21</v>
      </c>
      <c r="F107" s="236" t="s">
        <v>153</v>
      </c>
      <c r="G107" s="233"/>
      <c r="H107" s="237">
        <v>22.596</v>
      </c>
      <c r="I107" s="238"/>
      <c r="J107" s="233"/>
      <c r="K107" s="233"/>
      <c r="L107" s="239"/>
      <c r="M107" s="240"/>
      <c r="N107" s="241"/>
      <c r="O107" s="241"/>
      <c r="P107" s="241"/>
      <c r="Q107" s="241"/>
      <c r="R107" s="241"/>
      <c r="S107" s="241"/>
      <c r="T107" s="242"/>
      <c r="AT107" s="243" t="s">
        <v>151</v>
      </c>
      <c r="AU107" s="243" t="s">
        <v>85</v>
      </c>
      <c r="AV107" s="13" t="s">
        <v>85</v>
      </c>
      <c r="AW107" s="13" t="s">
        <v>35</v>
      </c>
      <c r="AX107" s="13" t="s">
        <v>79</v>
      </c>
      <c r="AY107" s="243" t="s">
        <v>139</v>
      </c>
    </row>
    <row r="108" spans="2:65" s="1" customFormat="1" ht="57" customHeight="1">
      <c r="B108" s="42"/>
      <c r="C108" s="205" t="s">
        <v>85</v>
      </c>
      <c r="D108" s="205" t="s">
        <v>141</v>
      </c>
      <c r="E108" s="206" t="s">
        <v>154</v>
      </c>
      <c r="F108" s="207" t="s">
        <v>155</v>
      </c>
      <c r="G108" s="208" t="s">
        <v>156</v>
      </c>
      <c r="H108" s="209">
        <v>64.56</v>
      </c>
      <c r="I108" s="210"/>
      <c r="J108" s="211">
        <f>ROUND(I108*H108,2)</f>
        <v>0</v>
      </c>
      <c r="K108" s="207" t="s">
        <v>145</v>
      </c>
      <c r="L108" s="62"/>
      <c r="M108" s="212" t="s">
        <v>21</v>
      </c>
      <c r="N108" s="213" t="s">
        <v>44</v>
      </c>
      <c r="O108" s="43"/>
      <c r="P108" s="214">
        <f>O108*H108</f>
        <v>0</v>
      </c>
      <c r="Q108" s="214">
        <v>0</v>
      </c>
      <c r="R108" s="214">
        <f>Q108*H108</f>
        <v>0</v>
      </c>
      <c r="S108" s="214">
        <v>0.255</v>
      </c>
      <c r="T108" s="215">
        <f>S108*H108</f>
        <v>16.462800000000001</v>
      </c>
      <c r="AR108" s="25" t="s">
        <v>146</v>
      </c>
      <c r="AT108" s="25" t="s">
        <v>141</v>
      </c>
      <c r="AU108" s="25" t="s">
        <v>85</v>
      </c>
      <c r="AY108" s="25" t="s">
        <v>139</v>
      </c>
      <c r="BE108" s="216">
        <f>IF(N108="základní",J108,0)</f>
        <v>0</v>
      </c>
      <c r="BF108" s="216">
        <f>IF(N108="snížená",J108,0)</f>
        <v>0</v>
      </c>
      <c r="BG108" s="216">
        <f>IF(N108="zákl. přenesená",J108,0)</f>
        <v>0</v>
      </c>
      <c r="BH108" s="216">
        <f>IF(N108="sníž. přenesená",J108,0)</f>
        <v>0</v>
      </c>
      <c r="BI108" s="216">
        <f>IF(N108="nulová",J108,0)</f>
        <v>0</v>
      </c>
      <c r="BJ108" s="25" t="s">
        <v>85</v>
      </c>
      <c r="BK108" s="216">
        <f>ROUND(I108*H108,2)</f>
        <v>0</v>
      </c>
      <c r="BL108" s="25" t="s">
        <v>146</v>
      </c>
      <c r="BM108" s="25" t="s">
        <v>157</v>
      </c>
    </row>
    <row r="109" spans="2:65" s="1" customFormat="1" ht="40.5">
      <c r="B109" s="42"/>
      <c r="C109" s="64"/>
      <c r="D109" s="217" t="s">
        <v>148</v>
      </c>
      <c r="E109" s="64"/>
      <c r="F109" s="218" t="s">
        <v>155</v>
      </c>
      <c r="G109" s="64"/>
      <c r="H109" s="64"/>
      <c r="I109" s="173"/>
      <c r="J109" s="64"/>
      <c r="K109" s="64"/>
      <c r="L109" s="62"/>
      <c r="M109" s="219"/>
      <c r="N109" s="43"/>
      <c r="O109" s="43"/>
      <c r="P109" s="43"/>
      <c r="Q109" s="43"/>
      <c r="R109" s="43"/>
      <c r="S109" s="43"/>
      <c r="T109" s="79"/>
      <c r="AT109" s="25" t="s">
        <v>148</v>
      </c>
      <c r="AU109" s="25" t="s">
        <v>85</v>
      </c>
    </row>
    <row r="110" spans="2:65" s="1" customFormat="1" ht="189">
      <c r="B110" s="42"/>
      <c r="C110" s="64"/>
      <c r="D110" s="217" t="s">
        <v>149</v>
      </c>
      <c r="E110" s="64"/>
      <c r="F110" s="220" t="s">
        <v>158</v>
      </c>
      <c r="G110" s="64"/>
      <c r="H110" s="64"/>
      <c r="I110" s="173"/>
      <c r="J110" s="64"/>
      <c r="K110" s="64"/>
      <c r="L110" s="62"/>
      <c r="M110" s="219"/>
      <c r="N110" s="43"/>
      <c r="O110" s="43"/>
      <c r="P110" s="43"/>
      <c r="Q110" s="43"/>
      <c r="R110" s="43"/>
      <c r="S110" s="43"/>
      <c r="T110" s="79"/>
      <c r="AT110" s="25" t="s">
        <v>149</v>
      </c>
      <c r="AU110" s="25" t="s">
        <v>85</v>
      </c>
    </row>
    <row r="111" spans="2:65" s="13" customFormat="1" ht="13.5">
      <c r="B111" s="232"/>
      <c r="C111" s="233"/>
      <c r="D111" s="234" t="s">
        <v>151</v>
      </c>
      <c r="E111" s="235" t="s">
        <v>21</v>
      </c>
      <c r="F111" s="236" t="s">
        <v>159</v>
      </c>
      <c r="G111" s="233"/>
      <c r="H111" s="237">
        <v>64.56</v>
      </c>
      <c r="I111" s="238"/>
      <c r="J111" s="233"/>
      <c r="K111" s="233"/>
      <c r="L111" s="239"/>
      <c r="M111" s="240"/>
      <c r="N111" s="241"/>
      <c r="O111" s="241"/>
      <c r="P111" s="241"/>
      <c r="Q111" s="241"/>
      <c r="R111" s="241"/>
      <c r="S111" s="241"/>
      <c r="T111" s="242"/>
      <c r="AT111" s="243" t="s">
        <v>151</v>
      </c>
      <c r="AU111" s="243" t="s">
        <v>85</v>
      </c>
      <c r="AV111" s="13" t="s">
        <v>85</v>
      </c>
      <c r="AW111" s="13" t="s">
        <v>35</v>
      </c>
      <c r="AX111" s="13" t="s">
        <v>79</v>
      </c>
      <c r="AY111" s="243" t="s">
        <v>139</v>
      </c>
    </row>
    <row r="112" spans="2:65" s="1" customFormat="1" ht="44.25" customHeight="1">
      <c r="B112" s="42"/>
      <c r="C112" s="205" t="s">
        <v>160</v>
      </c>
      <c r="D112" s="205" t="s">
        <v>141</v>
      </c>
      <c r="E112" s="206" t="s">
        <v>161</v>
      </c>
      <c r="F112" s="207" t="s">
        <v>162</v>
      </c>
      <c r="G112" s="208" t="s">
        <v>144</v>
      </c>
      <c r="H112" s="209">
        <v>11.25</v>
      </c>
      <c r="I112" s="210"/>
      <c r="J112" s="211">
        <f>ROUND(I112*H112,2)</f>
        <v>0</v>
      </c>
      <c r="K112" s="207" t="s">
        <v>145</v>
      </c>
      <c r="L112" s="62"/>
      <c r="M112" s="212" t="s">
        <v>21</v>
      </c>
      <c r="N112" s="213" t="s">
        <v>44</v>
      </c>
      <c r="O112" s="43"/>
      <c r="P112" s="214">
        <f>O112*H112</f>
        <v>0</v>
      </c>
      <c r="Q112" s="214">
        <v>0</v>
      </c>
      <c r="R112" s="214">
        <f>Q112*H112</f>
        <v>0</v>
      </c>
      <c r="S112" s="214">
        <v>0</v>
      </c>
      <c r="T112" s="215">
        <f>S112*H112</f>
        <v>0</v>
      </c>
      <c r="AR112" s="25" t="s">
        <v>146</v>
      </c>
      <c r="AT112" s="25" t="s">
        <v>141</v>
      </c>
      <c r="AU112" s="25" t="s">
        <v>85</v>
      </c>
      <c r="AY112" s="25" t="s">
        <v>139</v>
      </c>
      <c r="BE112" s="216">
        <f>IF(N112="základní",J112,0)</f>
        <v>0</v>
      </c>
      <c r="BF112" s="216">
        <f>IF(N112="snížená",J112,0)</f>
        <v>0</v>
      </c>
      <c r="BG112" s="216">
        <f>IF(N112="zákl. přenesená",J112,0)</f>
        <v>0</v>
      </c>
      <c r="BH112" s="216">
        <f>IF(N112="sníž. přenesená",J112,0)</f>
        <v>0</v>
      </c>
      <c r="BI112" s="216">
        <f>IF(N112="nulová",J112,0)</f>
        <v>0</v>
      </c>
      <c r="BJ112" s="25" t="s">
        <v>85</v>
      </c>
      <c r="BK112" s="216">
        <f>ROUND(I112*H112,2)</f>
        <v>0</v>
      </c>
      <c r="BL112" s="25" t="s">
        <v>146</v>
      </c>
      <c r="BM112" s="25" t="s">
        <v>163</v>
      </c>
    </row>
    <row r="113" spans="2:65" s="1" customFormat="1" ht="40.5">
      <c r="B113" s="42"/>
      <c r="C113" s="64"/>
      <c r="D113" s="217" t="s">
        <v>148</v>
      </c>
      <c r="E113" s="64"/>
      <c r="F113" s="218" t="s">
        <v>162</v>
      </c>
      <c r="G113" s="64"/>
      <c r="H113" s="64"/>
      <c r="I113" s="173"/>
      <c r="J113" s="64"/>
      <c r="K113" s="64"/>
      <c r="L113" s="62"/>
      <c r="M113" s="219"/>
      <c r="N113" s="43"/>
      <c r="O113" s="43"/>
      <c r="P113" s="43"/>
      <c r="Q113" s="43"/>
      <c r="R113" s="43"/>
      <c r="S113" s="43"/>
      <c r="T113" s="79"/>
      <c r="AT113" s="25" t="s">
        <v>148</v>
      </c>
      <c r="AU113" s="25" t="s">
        <v>85</v>
      </c>
    </row>
    <row r="114" spans="2:65" s="1" customFormat="1" ht="189">
      <c r="B114" s="42"/>
      <c r="C114" s="64"/>
      <c r="D114" s="217" t="s">
        <v>149</v>
      </c>
      <c r="E114" s="64"/>
      <c r="F114" s="220" t="s">
        <v>164</v>
      </c>
      <c r="G114" s="64"/>
      <c r="H114" s="64"/>
      <c r="I114" s="173"/>
      <c r="J114" s="64"/>
      <c r="K114" s="64"/>
      <c r="L114" s="62"/>
      <c r="M114" s="219"/>
      <c r="N114" s="43"/>
      <c r="O114" s="43"/>
      <c r="P114" s="43"/>
      <c r="Q114" s="43"/>
      <c r="R114" s="43"/>
      <c r="S114" s="43"/>
      <c r="T114" s="79"/>
      <c r="AT114" s="25" t="s">
        <v>149</v>
      </c>
      <c r="AU114" s="25" t="s">
        <v>85</v>
      </c>
    </row>
    <row r="115" spans="2:65" s="12" customFormat="1" ht="13.5">
      <c r="B115" s="221"/>
      <c r="C115" s="222"/>
      <c r="D115" s="217" t="s">
        <v>151</v>
      </c>
      <c r="E115" s="223" t="s">
        <v>21</v>
      </c>
      <c r="F115" s="224" t="s">
        <v>165</v>
      </c>
      <c r="G115" s="222"/>
      <c r="H115" s="225" t="s">
        <v>21</v>
      </c>
      <c r="I115" s="226"/>
      <c r="J115" s="222"/>
      <c r="K115" s="222"/>
      <c r="L115" s="227"/>
      <c r="M115" s="228"/>
      <c r="N115" s="229"/>
      <c r="O115" s="229"/>
      <c r="P115" s="229"/>
      <c r="Q115" s="229"/>
      <c r="R115" s="229"/>
      <c r="S115" s="229"/>
      <c r="T115" s="230"/>
      <c r="AT115" s="231" t="s">
        <v>151</v>
      </c>
      <c r="AU115" s="231" t="s">
        <v>85</v>
      </c>
      <c r="AV115" s="12" t="s">
        <v>79</v>
      </c>
      <c r="AW115" s="12" t="s">
        <v>35</v>
      </c>
      <c r="AX115" s="12" t="s">
        <v>72</v>
      </c>
      <c r="AY115" s="231" t="s">
        <v>139</v>
      </c>
    </row>
    <row r="116" spans="2:65" s="13" customFormat="1" ht="13.5">
      <c r="B116" s="232"/>
      <c r="C116" s="233"/>
      <c r="D116" s="234" t="s">
        <v>151</v>
      </c>
      <c r="E116" s="235" t="s">
        <v>21</v>
      </c>
      <c r="F116" s="236" t="s">
        <v>166</v>
      </c>
      <c r="G116" s="233"/>
      <c r="H116" s="237">
        <v>11.25</v>
      </c>
      <c r="I116" s="238"/>
      <c r="J116" s="233"/>
      <c r="K116" s="233"/>
      <c r="L116" s="239"/>
      <c r="M116" s="240"/>
      <c r="N116" s="241"/>
      <c r="O116" s="241"/>
      <c r="P116" s="241"/>
      <c r="Q116" s="241"/>
      <c r="R116" s="241"/>
      <c r="S116" s="241"/>
      <c r="T116" s="242"/>
      <c r="AT116" s="243" t="s">
        <v>151</v>
      </c>
      <c r="AU116" s="243" t="s">
        <v>85</v>
      </c>
      <c r="AV116" s="13" t="s">
        <v>85</v>
      </c>
      <c r="AW116" s="13" t="s">
        <v>35</v>
      </c>
      <c r="AX116" s="13" t="s">
        <v>79</v>
      </c>
      <c r="AY116" s="243" t="s">
        <v>139</v>
      </c>
    </row>
    <row r="117" spans="2:65" s="1" customFormat="1" ht="31.5" customHeight="1">
      <c r="B117" s="42"/>
      <c r="C117" s="205" t="s">
        <v>146</v>
      </c>
      <c r="D117" s="205" t="s">
        <v>141</v>
      </c>
      <c r="E117" s="206" t="s">
        <v>167</v>
      </c>
      <c r="F117" s="207" t="s">
        <v>168</v>
      </c>
      <c r="G117" s="208" t="s">
        <v>144</v>
      </c>
      <c r="H117" s="209">
        <v>11.25</v>
      </c>
      <c r="I117" s="210"/>
      <c r="J117" s="211">
        <f>ROUND(I117*H117,2)</f>
        <v>0</v>
      </c>
      <c r="K117" s="207" t="s">
        <v>145</v>
      </c>
      <c r="L117" s="62"/>
      <c r="M117" s="212" t="s">
        <v>21</v>
      </c>
      <c r="N117" s="213" t="s">
        <v>44</v>
      </c>
      <c r="O117" s="43"/>
      <c r="P117" s="214">
        <f>O117*H117</f>
        <v>0</v>
      </c>
      <c r="Q117" s="214">
        <v>0</v>
      </c>
      <c r="R117" s="214">
        <f>Q117*H117</f>
        <v>0</v>
      </c>
      <c r="S117" s="214">
        <v>0</v>
      </c>
      <c r="T117" s="215">
        <f>S117*H117</f>
        <v>0</v>
      </c>
      <c r="AR117" s="25" t="s">
        <v>146</v>
      </c>
      <c r="AT117" s="25" t="s">
        <v>141</v>
      </c>
      <c r="AU117" s="25" t="s">
        <v>85</v>
      </c>
      <c r="AY117" s="25" t="s">
        <v>139</v>
      </c>
      <c r="BE117" s="216">
        <f>IF(N117="základní",J117,0)</f>
        <v>0</v>
      </c>
      <c r="BF117" s="216">
        <f>IF(N117="snížená",J117,0)</f>
        <v>0</v>
      </c>
      <c r="BG117" s="216">
        <f>IF(N117="zákl. přenesená",J117,0)</f>
        <v>0</v>
      </c>
      <c r="BH117" s="216">
        <f>IF(N117="sníž. přenesená",J117,0)</f>
        <v>0</v>
      </c>
      <c r="BI117" s="216">
        <f>IF(N117="nulová",J117,0)</f>
        <v>0</v>
      </c>
      <c r="BJ117" s="25" t="s">
        <v>85</v>
      </c>
      <c r="BK117" s="216">
        <f>ROUND(I117*H117,2)</f>
        <v>0</v>
      </c>
      <c r="BL117" s="25" t="s">
        <v>146</v>
      </c>
      <c r="BM117" s="25" t="s">
        <v>169</v>
      </c>
    </row>
    <row r="118" spans="2:65" s="1" customFormat="1" ht="27">
      <c r="B118" s="42"/>
      <c r="C118" s="64"/>
      <c r="D118" s="217" t="s">
        <v>148</v>
      </c>
      <c r="E118" s="64"/>
      <c r="F118" s="218" t="s">
        <v>168</v>
      </c>
      <c r="G118" s="64"/>
      <c r="H118" s="64"/>
      <c r="I118" s="173"/>
      <c r="J118" s="64"/>
      <c r="K118" s="64"/>
      <c r="L118" s="62"/>
      <c r="M118" s="219"/>
      <c r="N118" s="43"/>
      <c r="O118" s="43"/>
      <c r="P118" s="43"/>
      <c r="Q118" s="43"/>
      <c r="R118" s="43"/>
      <c r="S118" s="43"/>
      <c r="T118" s="79"/>
      <c r="AT118" s="25" t="s">
        <v>148</v>
      </c>
      <c r="AU118" s="25" t="s">
        <v>85</v>
      </c>
    </row>
    <row r="119" spans="2:65" s="1" customFormat="1" ht="148.5">
      <c r="B119" s="42"/>
      <c r="C119" s="64"/>
      <c r="D119" s="234" t="s">
        <v>149</v>
      </c>
      <c r="E119" s="64"/>
      <c r="F119" s="244" t="s">
        <v>170</v>
      </c>
      <c r="G119" s="64"/>
      <c r="H119" s="64"/>
      <c r="I119" s="173"/>
      <c r="J119" s="64"/>
      <c r="K119" s="64"/>
      <c r="L119" s="62"/>
      <c r="M119" s="219"/>
      <c r="N119" s="43"/>
      <c r="O119" s="43"/>
      <c r="P119" s="43"/>
      <c r="Q119" s="43"/>
      <c r="R119" s="43"/>
      <c r="S119" s="43"/>
      <c r="T119" s="79"/>
      <c r="AT119" s="25" t="s">
        <v>149</v>
      </c>
      <c r="AU119" s="25" t="s">
        <v>85</v>
      </c>
    </row>
    <row r="120" spans="2:65" s="1" customFormat="1" ht="22.5" customHeight="1">
      <c r="B120" s="42"/>
      <c r="C120" s="205" t="s">
        <v>171</v>
      </c>
      <c r="D120" s="205" t="s">
        <v>141</v>
      </c>
      <c r="E120" s="206" t="s">
        <v>172</v>
      </c>
      <c r="F120" s="207" t="s">
        <v>173</v>
      </c>
      <c r="G120" s="208" t="s">
        <v>144</v>
      </c>
      <c r="H120" s="209">
        <v>11.25</v>
      </c>
      <c r="I120" s="210"/>
      <c r="J120" s="211">
        <f>ROUND(I120*H120,2)</f>
        <v>0</v>
      </c>
      <c r="K120" s="207" t="s">
        <v>145</v>
      </c>
      <c r="L120" s="62"/>
      <c r="M120" s="212" t="s">
        <v>21</v>
      </c>
      <c r="N120" s="213" t="s">
        <v>44</v>
      </c>
      <c r="O120" s="43"/>
      <c r="P120" s="214">
        <f>O120*H120</f>
        <v>0</v>
      </c>
      <c r="Q120" s="214">
        <v>0</v>
      </c>
      <c r="R120" s="214">
        <f>Q120*H120</f>
        <v>0</v>
      </c>
      <c r="S120" s="214">
        <v>0</v>
      </c>
      <c r="T120" s="215">
        <f>S120*H120</f>
        <v>0</v>
      </c>
      <c r="AR120" s="25" t="s">
        <v>146</v>
      </c>
      <c r="AT120" s="25" t="s">
        <v>141</v>
      </c>
      <c r="AU120" s="25" t="s">
        <v>85</v>
      </c>
      <c r="AY120" s="25" t="s">
        <v>139</v>
      </c>
      <c r="BE120" s="216">
        <f>IF(N120="základní",J120,0)</f>
        <v>0</v>
      </c>
      <c r="BF120" s="216">
        <f>IF(N120="snížená",J120,0)</f>
        <v>0</v>
      </c>
      <c r="BG120" s="216">
        <f>IF(N120="zákl. přenesená",J120,0)</f>
        <v>0</v>
      </c>
      <c r="BH120" s="216">
        <f>IF(N120="sníž. přenesená",J120,0)</f>
        <v>0</v>
      </c>
      <c r="BI120" s="216">
        <f>IF(N120="nulová",J120,0)</f>
        <v>0</v>
      </c>
      <c r="BJ120" s="25" t="s">
        <v>85</v>
      </c>
      <c r="BK120" s="216">
        <f>ROUND(I120*H120,2)</f>
        <v>0</v>
      </c>
      <c r="BL120" s="25" t="s">
        <v>146</v>
      </c>
      <c r="BM120" s="25" t="s">
        <v>174</v>
      </c>
    </row>
    <row r="121" spans="2:65" s="1" customFormat="1" ht="13.5">
      <c r="B121" s="42"/>
      <c r="C121" s="64"/>
      <c r="D121" s="217" t="s">
        <v>148</v>
      </c>
      <c r="E121" s="64"/>
      <c r="F121" s="218" t="s">
        <v>173</v>
      </c>
      <c r="G121" s="64"/>
      <c r="H121" s="64"/>
      <c r="I121" s="173"/>
      <c r="J121" s="64"/>
      <c r="K121" s="64"/>
      <c r="L121" s="62"/>
      <c r="M121" s="219"/>
      <c r="N121" s="43"/>
      <c r="O121" s="43"/>
      <c r="P121" s="43"/>
      <c r="Q121" s="43"/>
      <c r="R121" s="43"/>
      <c r="S121" s="43"/>
      <c r="T121" s="79"/>
      <c r="AT121" s="25" t="s">
        <v>148</v>
      </c>
      <c r="AU121" s="25" t="s">
        <v>85</v>
      </c>
    </row>
    <row r="122" spans="2:65" s="1" customFormat="1" ht="297">
      <c r="B122" s="42"/>
      <c r="C122" s="64"/>
      <c r="D122" s="234" t="s">
        <v>149</v>
      </c>
      <c r="E122" s="64"/>
      <c r="F122" s="244" t="s">
        <v>175</v>
      </c>
      <c r="G122" s="64"/>
      <c r="H122" s="64"/>
      <c r="I122" s="173"/>
      <c r="J122" s="64"/>
      <c r="K122" s="64"/>
      <c r="L122" s="62"/>
      <c r="M122" s="219"/>
      <c r="N122" s="43"/>
      <c r="O122" s="43"/>
      <c r="P122" s="43"/>
      <c r="Q122" s="43"/>
      <c r="R122" s="43"/>
      <c r="S122" s="43"/>
      <c r="T122" s="79"/>
      <c r="AT122" s="25" t="s">
        <v>149</v>
      </c>
      <c r="AU122" s="25" t="s">
        <v>85</v>
      </c>
    </row>
    <row r="123" spans="2:65" s="1" customFormat="1" ht="22.5" customHeight="1">
      <c r="B123" s="42"/>
      <c r="C123" s="205" t="s">
        <v>176</v>
      </c>
      <c r="D123" s="205" t="s">
        <v>141</v>
      </c>
      <c r="E123" s="206" t="s">
        <v>177</v>
      </c>
      <c r="F123" s="207" t="s">
        <v>178</v>
      </c>
      <c r="G123" s="208" t="s">
        <v>179</v>
      </c>
      <c r="H123" s="209">
        <v>18</v>
      </c>
      <c r="I123" s="210"/>
      <c r="J123" s="211">
        <f>ROUND(I123*H123,2)</f>
        <v>0</v>
      </c>
      <c r="K123" s="207" t="s">
        <v>145</v>
      </c>
      <c r="L123" s="62"/>
      <c r="M123" s="212" t="s">
        <v>21</v>
      </c>
      <c r="N123" s="213" t="s">
        <v>44</v>
      </c>
      <c r="O123" s="43"/>
      <c r="P123" s="214">
        <f>O123*H123</f>
        <v>0</v>
      </c>
      <c r="Q123" s="214">
        <v>0</v>
      </c>
      <c r="R123" s="214">
        <f>Q123*H123</f>
        <v>0</v>
      </c>
      <c r="S123" s="214">
        <v>0</v>
      </c>
      <c r="T123" s="215">
        <f>S123*H123</f>
        <v>0</v>
      </c>
      <c r="AR123" s="25" t="s">
        <v>146</v>
      </c>
      <c r="AT123" s="25" t="s">
        <v>141</v>
      </c>
      <c r="AU123" s="25" t="s">
        <v>85</v>
      </c>
      <c r="AY123" s="25" t="s">
        <v>139</v>
      </c>
      <c r="BE123" s="216">
        <f>IF(N123="základní",J123,0)</f>
        <v>0</v>
      </c>
      <c r="BF123" s="216">
        <f>IF(N123="snížená",J123,0)</f>
        <v>0</v>
      </c>
      <c r="BG123" s="216">
        <f>IF(N123="zákl. přenesená",J123,0)</f>
        <v>0</v>
      </c>
      <c r="BH123" s="216">
        <f>IF(N123="sníž. přenesená",J123,0)</f>
        <v>0</v>
      </c>
      <c r="BI123" s="216">
        <f>IF(N123="nulová",J123,0)</f>
        <v>0</v>
      </c>
      <c r="BJ123" s="25" t="s">
        <v>85</v>
      </c>
      <c r="BK123" s="216">
        <f>ROUND(I123*H123,2)</f>
        <v>0</v>
      </c>
      <c r="BL123" s="25" t="s">
        <v>146</v>
      </c>
      <c r="BM123" s="25" t="s">
        <v>180</v>
      </c>
    </row>
    <row r="124" spans="2:65" s="1" customFormat="1" ht="13.5">
      <c r="B124" s="42"/>
      <c r="C124" s="64"/>
      <c r="D124" s="217" t="s">
        <v>148</v>
      </c>
      <c r="E124" s="64"/>
      <c r="F124" s="218" t="s">
        <v>178</v>
      </c>
      <c r="G124" s="64"/>
      <c r="H124" s="64"/>
      <c r="I124" s="173"/>
      <c r="J124" s="64"/>
      <c r="K124" s="64"/>
      <c r="L124" s="62"/>
      <c r="M124" s="219"/>
      <c r="N124" s="43"/>
      <c r="O124" s="43"/>
      <c r="P124" s="43"/>
      <c r="Q124" s="43"/>
      <c r="R124" s="43"/>
      <c r="S124" s="43"/>
      <c r="T124" s="79"/>
      <c r="AT124" s="25" t="s">
        <v>148</v>
      </c>
      <c r="AU124" s="25" t="s">
        <v>85</v>
      </c>
    </row>
    <row r="125" spans="2:65" s="1" customFormat="1" ht="297">
      <c r="B125" s="42"/>
      <c r="C125" s="64"/>
      <c r="D125" s="217" t="s">
        <v>149</v>
      </c>
      <c r="E125" s="64"/>
      <c r="F125" s="220" t="s">
        <v>175</v>
      </c>
      <c r="G125" s="64"/>
      <c r="H125" s="64"/>
      <c r="I125" s="173"/>
      <c r="J125" s="64"/>
      <c r="K125" s="64"/>
      <c r="L125" s="62"/>
      <c r="M125" s="219"/>
      <c r="N125" s="43"/>
      <c r="O125" s="43"/>
      <c r="P125" s="43"/>
      <c r="Q125" s="43"/>
      <c r="R125" s="43"/>
      <c r="S125" s="43"/>
      <c r="T125" s="79"/>
      <c r="AT125" s="25" t="s">
        <v>149</v>
      </c>
      <c r="AU125" s="25" t="s">
        <v>85</v>
      </c>
    </row>
    <row r="126" spans="2:65" s="13" customFormat="1" ht="13.5">
      <c r="B126" s="232"/>
      <c r="C126" s="233"/>
      <c r="D126" s="234" t="s">
        <v>151</v>
      </c>
      <c r="E126" s="235" t="s">
        <v>21</v>
      </c>
      <c r="F126" s="236" t="s">
        <v>181</v>
      </c>
      <c r="G126" s="233"/>
      <c r="H126" s="237">
        <v>18</v>
      </c>
      <c r="I126" s="238"/>
      <c r="J126" s="233"/>
      <c r="K126" s="233"/>
      <c r="L126" s="239"/>
      <c r="M126" s="240"/>
      <c r="N126" s="241"/>
      <c r="O126" s="241"/>
      <c r="P126" s="241"/>
      <c r="Q126" s="241"/>
      <c r="R126" s="241"/>
      <c r="S126" s="241"/>
      <c r="T126" s="242"/>
      <c r="AT126" s="243" t="s">
        <v>151</v>
      </c>
      <c r="AU126" s="243" t="s">
        <v>85</v>
      </c>
      <c r="AV126" s="13" t="s">
        <v>85</v>
      </c>
      <c r="AW126" s="13" t="s">
        <v>35</v>
      </c>
      <c r="AX126" s="13" t="s">
        <v>79</v>
      </c>
      <c r="AY126" s="243" t="s">
        <v>139</v>
      </c>
    </row>
    <row r="127" spans="2:65" s="1" customFormat="1" ht="31.5" customHeight="1">
      <c r="B127" s="42"/>
      <c r="C127" s="205" t="s">
        <v>182</v>
      </c>
      <c r="D127" s="205" t="s">
        <v>141</v>
      </c>
      <c r="E127" s="206" t="s">
        <v>183</v>
      </c>
      <c r="F127" s="207" t="s">
        <v>184</v>
      </c>
      <c r="G127" s="208" t="s">
        <v>144</v>
      </c>
      <c r="H127" s="209">
        <v>22.596</v>
      </c>
      <c r="I127" s="210"/>
      <c r="J127" s="211">
        <f>ROUND(I127*H127,2)</f>
        <v>0</v>
      </c>
      <c r="K127" s="207" t="s">
        <v>145</v>
      </c>
      <c r="L127" s="62"/>
      <c r="M127" s="212" t="s">
        <v>21</v>
      </c>
      <c r="N127" s="213" t="s">
        <v>44</v>
      </c>
      <c r="O127" s="43"/>
      <c r="P127" s="214">
        <f>O127*H127</f>
        <v>0</v>
      </c>
      <c r="Q127" s="214">
        <v>0</v>
      </c>
      <c r="R127" s="214">
        <f>Q127*H127</f>
        <v>0</v>
      </c>
      <c r="S127" s="214">
        <v>0</v>
      </c>
      <c r="T127" s="215">
        <f>S127*H127</f>
        <v>0</v>
      </c>
      <c r="AR127" s="25" t="s">
        <v>146</v>
      </c>
      <c r="AT127" s="25" t="s">
        <v>141</v>
      </c>
      <c r="AU127" s="25" t="s">
        <v>85</v>
      </c>
      <c r="AY127" s="25" t="s">
        <v>139</v>
      </c>
      <c r="BE127" s="216">
        <f>IF(N127="základní",J127,0)</f>
        <v>0</v>
      </c>
      <c r="BF127" s="216">
        <f>IF(N127="snížená",J127,0)</f>
        <v>0</v>
      </c>
      <c r="BG127" s="216">
        <f>IF(N127="zákl. přenesená",J127,0)</f>
        <v>0</v>
      </c>
      <c r="BH127" s="216">
        <f>IF(N127="sníž. přenesená",J127,0)</f>
        <v>0</v>
      </c>
      <c r="BI127" s="216">
        <f>IF(N127="nulová",J127,0)</f>
        <v>0</v>
      </c>
      <c r="BJ127" s="25" t="s">
        <v>85</v>
      </c>
      <c r="BK127" s="216">
        <f>ROUND(I127*H127,2)</f>
        <v>0</v>
      </c>
      <c r="BL127" s="25" t="s">
        <v>146</v>
      </c>
      <c r="BM127" s="25" t="s">
        <v>185</v>
      </c>
    </row>
    <row r="128" spans="2:65" s="1" customFormat="1" ht="27">
      <c r="B128" s="42"/>
      <c r="C128" s="64"/>
      <c r="D128" s="217" t="s">
        <v>148</v>
      </c>
      <c r="E128" s="64"/>
      <c r="F128" s="218" t="s">
        <v>184</v>
      </c>
      <c r="G128" s="64"/>
      <c r="H128" s="64"/>
      <c r="I128" s="173"/>
      <c r="J128" s="64"/>
      <c r="K128" s="64"/>
      <c r="L128" s="62"/>
      <c r="M128" s="219"/>
      <c r="N128" s="43"/>
      <c r="O128" s="43"/>
      <c r="P128" s="43"/>
      <c r="Q128" s="43"/>
      <c r="R128" s="43"/>
      <c r="S128" s="43"/>
      <c r="T128" s="79"/>
      <c r="AT128" s="25" t="s">
        <v>148</v>
      </c>
      <c r="AU128" s="25" t="s">
        <v>85</v>
      </c>
    </row>
    <row r="129" spans="2:65" s="1" customFormat="1" ht="409.5">
      <c r="B129" s="42"/>
      <c r="C129" s="64"/>
      <c r="D129" s="217" t="s">
        <v>149</v>
      </c>
      <c r="E129" s="64"/>
      <c r="F129" s="220" t="s">
        <v>186</v>
      </c>
      <c r="G129" s="64"/>
      <c r="H129" s="64"/>
      <c r="I129" s="173"/>
      <c r="J129" s="64"/>
      <c r="K129" s="64"/>
      <c r="L129" s="62"/>
      <c r="M129" s="219"/>
      <c r="N129" s="43"/>
      <c r="O129" s="43"/>
      <c r="P129" s="43"/>
      <c r="Q129" s="43"/>
      <c r="R129" s="43"/>
      <c r="S129" s="43"/>
      <c r="T129" s="79"/>
      <c r="AT129" s="25" t="s">
        <v>149</v>
      </c>
      <c r="AU129" s="25" t="s">
        <v>85</v>
      </c>
    </row>
    <row r="130" spans="2:65" s="12" customFormat="1" ht="13.5">
      <c r="B130" s="221"/>
      <c r="C130" s="222"/>
      <c r="D130" s="217" t="s">
        <v>151</v>
      </c>
      <c r="E130" s="223" t="s">
        <v>21</v>
      </c>
      <c r="F130" s="224" t="s">
        <v>187</v>
      </c>
      <c r="G130" s="222"/>
      <c r="H130" s="225" t="s">
        <v>21</v>
      </c>
      <c r="I130" s="226"/>
      <c r="J130" s="222"/>
      <c r="K130" s="222"/>
      <c r="L130" s="227"/>
      <c r="M130" s="228"/>
      <c r="N130" s="229"/>
      <c r="O130" s="229"/>
      <c r="P130" s="229"/>
      <c r="Q130" s="229"/>
      <c r="R130" s="229"/>
      <c r="S130" s="229"/>
      <c r="T130" s="230"/>
      <c r="AT130" s="231" t="s">
        <v>151</v>
      </c>
      <c r="AU130" s="231" t="s">
        <v>85</v>
      </c>
      <c r="AV130" s="12" t="s">
        <v>79</v>
      </c>
      <c r="AW130" s="12" t="s">
        <v>35</v>
      </c>
      <c r="AX130" s="12" t="s">
        <v>72</v>
      </c>
      <c r="AY130" s="231" t="s">
        <v>139</v>
      </c>
    </row>
    <row r="131" spans="2:65" s="13" customFormat="1" ht="13.5">
      <c r="B131" s="232"/>
      <c r="C131" s="233"/>
      <c r="D131" s="217" t="s">
        <v>151</v>
      </c>
      <c r="E131" s="245" t="s">
        <v>21</v>
      </c>
      <c r="F131" s="246" t="s">
        <v>188</v>
      </c>
      <c r="G131" s="233"/>
      <c r="H131" s="247">
        <v>11.298</v>
      </c>
      <c r="I131" s="238"/>
      <c r="J131" s="233"/>
      <c r="K131" s="233"/>
      <c r="L131" s="239"/>
      <c r="M131" s="240"/>
      <c r="N131" s="241"/>
      <c r="O131" s="241"/>
      <c r="P131" s="241"/>
      <c r="Q131" s="241"/>
      <c r="R131" s="241"/>
      <c r="S131" s="241"/>
      <c r="T131" s="242"/>
      <c r="AT131" s="243" t="s">
        <v>151</v>
      </c>
      <c r="AU131" s="243" t="s">
        <v>85</v>
      </c>
      <c r="AV131" s="13" t="s">
        <v>85</v>
      </c>
      <c r="AW131" s="13" t="s">
        <v>35</v>
      </c>
      <c r="AX131" s="13" t="s">
        <v>72</v>
      </c>
      <c r="AY131" s="243" t="s">
        <v>139</v>
      </c>
    </row>
    <row r="132" spans="2:65" s="12" customFormat="1" ht="13.5">
      <c r="B132" s="221"/>
      <c r="C132" s="222"/>
      <c r="D132" s="217" t="s">
        <v>151</v>
      </c>
      <c r="E132" s="223" t="s">
        <v>21</v>
      </c>
      <c r="F132" s="224" t="s">
        <v>189</v>
      </c>
      <c r="G132" s="222"/>
      <c r="H132" s="225" t="s">
        <v>21</v>
      </c>
      <c r="I132" s="226"/>
      <c r="J132" s="222"/>
      <c r="K132" s="222"/>
      <c r="L132" s="227"/>
      <c r="M132" s="228"/>
      <c r="N132" s="229"/>
      <c r="O132" s="229"/>
      <c r="P132" s="229"/>
      <c r="Q132" s="229"/>
      <c r="R132" s="229"/>
      <c r="S132" s="229"/>
      <c r="T132" s="230"/>
      <c r="AT132" s="231" t="s">
        <v>151</v>
      </c>
      <c r="AU132" s="231" t="s">
        <v>85</v>
      </c>
      <c r="AV132" s="12" t="s">
        <v>79</v>
      </c>
      <c r="AW132" s="12" t="s">
        <v>35</v>
      </c>
      <c r="AX132" s="12" t="s">
        <v>72</v>
      </c>
      <c r="AY132" s="231" t="s">
        <v>139</v>
      </c>
    </row>
    <row r="133" spans="2:65" s="13" customFormat="1" ht="13.5">
      <c r="B133" s="232"/>
      <c r="C133" s="233"/>
      <c r="D133" s="217" t="s">
        <v>151</v>
      </c>
      <c r="E133" s="245" t="s">
        <v>21</v>
      </c>
      <c r="F133" s="246" t="s">
        <v>190</v>
      </c>
      <c r="G133" s="233"/>
      <c r="H133" s="247">
        <v>11.298</v>
      </c>
      <c r="I133" s="238"/>
      <c r="J133" s="233"/>
      <c r="K133" s="233"/>
      <c r="L133" s="239"/>
      <c r="M133" s="240"/>
      <c r="N133" s="241"/>
      <c r="O133" s="241"/>
      <c r="P133" s="241"/>
      <c r="Q133" s="241"/>
      <c r="R133" s="241"/>
      <c r="S133" s="241"/>
      <c r="T133" s="242"/>
      <c r="AT133" s="243" t="s">
        <v>151</v>
      </c>
      <c r="AU133" s="243" t="s">
        <v>85</v>
      </c>
      <c r="AV133" s="13" t="s">
        <v>85</v>
      </c>
      <c r="AW133" s="13" t="s">
        <v>35</v>
      </c>
      <c r="AX133" s="13" t="s">
        <v>72</v>
      </c>
      <c r="AY133" s="243" t="s">
        <v>139</v>
      </c>
    </row>
    <row r="134" spans="2:65" s="14" customFormat="1" ht="13.5">
      <c r="B134" s="248"/>
      <c r="C134" s="249"/>
      <c r="D134" s="234" t="s">
        <v>151</v>
      </c>
      <c r="E134" s="250" t="s">
        <v>21</v>
      </c>
      <c r="F134" s="251" t="s">
        <v>191</v>
      </c>
      <c r="G134" s="249"/>
      <c r="H134" s="252">
        <v>22.596</v>
      </c>
      <c r="I134" s="253"/>
      <c r="J134" s="249"/>
      <c r="K134" s="249"/>
      <c r="L134" s="254"/>
      <c r="M134" s="255"/>
      <c r="N134" s="256"/>
      <c r="O134" s="256"/>
      <c r="P134" s="256"/>
      <c r="Q134" s="256"/>
      <c r="R134" s="256"/>
      <c r="S134" s="256"/>
      <c r="T134" s="257"/>
      <c r="AT134" s="258" t="s">
        <v>151</v>
      </c>
      <c r="AU134" s="258" t="s">
        <v>85</v>
      </c>
      <c r="AV134" s="14" t="s">
        <v>146</v>
      </c>
      <c r="AW134" s="14" t="s">
        <v>35</v>
      </c>
      <c r="AX134" s="14" t="s">
        <v>79</v>
      </c>
      <c r="AY134" s="258" t="s">
        <v>139</v>
      </c>
    </row>
    <row r="135" spans="2:65" s="1" customFormat="1" ht="22.5" customHeight="1">
      <c r="B135" s="42"/>
      <c r="C135" s="259" t="s">
        <v>192</v>
      </c>
      <c r="D135" s="259" t="s">
        <v>193</v>
      </c>
      <c r="E135" s="260" t="s">
        <v>194</v>
      </c>
      <c r="F135" s="261" t="s">
        <v>195</v>
      </c>
      <c r="G135" s="262" t="s">
        <v>179</v>
      </c>
      <c r="H135" s="263">
        <v>18.077000000000002</v>
      </c>
      <c r="I135" s="264"/>
      <c r="J135" s="265">
        <f>ROUND(I135*H135,2)</f>
        <v>0</v>
      </c>
      <c r="K135" s="261" t="s">
        <v>145</v>
      </c>
      <c r="L135" s="266"/>
      <c r="M135" s="267" t="s">
        <v>21</v>
      </c>
      <c r="N135" s="268" t="s">
        <v>44</v>
      </c>
      <c r="O135" s="43"/>
      <c r="P135" s="214">
        <f>O135*H135</f>
        <v>0</v>
      </c>
      <c r="Q135" s="214">
        <v>1</v>
      </c>
      <c r="R135" s="214">
        <f>Q135*H135</f>
        <v>18.077000000000002</v>
      </c>
      <c r="S135" s="214">
        <v>0</v>
      </c>
      <c r="T135" s="215">
        <f>S135*H135</f>
        <v>0</v>
      </c>
      <c r="AR135" s="25" t="s">
        <v>192</v>
      </c>
      <c r="AT135" s="25" t="s">
        <v>193</v>
      </c>
      <c r="AU135" s="25" t="s">
        <v>85</v>
      </c>
      <c r="AY135" s="25" t="s">
        <v>139</v>
      </c>
      <c r="BE135" s="216">
        <f>IF(N135="základní",J135,0)</f>
        <v>0</v>
      </c>
      <c r="BF135" s="216">
        <f>IF(N135="snížená",J135,0)</f>
        <v>0</v>
      </c>
      <c r="BG135" s="216">
        <f>IF(N135="zákl. přenesená",J135,0)</f>
        <v>0</v>
      </c>
      <c r="BH135" s="216">
        <f>IF(N135="sníž. přenesená",J135,0)</f>
        <v>0</v>
      </c>
      <c r="BI135" s="216">
        <f>IF(N135="nulová",J135,0)</f>
        <v>0</v>
      </c>
      <c r="BJ135" s="25" t="s">
        <v>85</v>
      </c>
      <c r="BK135" s="216">
        <f>ROUND(I135*H135,2)</f>
        <v>0</v>
      </c>
      <c r="BL135" s="25" t="s">
        <v>146</v>
      </c>
      <c r="BM135" s="25" t="s">
        <v>196</v>
      </c>
    </row>
    <row r="136" spans="2:65" s="1" customFormat="1" ht="13.5">
      <c r="B136" s="42"/>
      <c r="C136" s="64"/>
      <c r="D136" s="217" t="s">
        <v>148</v>
      </c>
      <c r="E136" s="64"/>
      <c r="F136" s="218" t="s">
        <v>195</v>
      </c>
      <c r="G136" s="64"/>
      <c r="H136" s="64"/>
      <c r="I136" s="173"/>
      <c r="J136" s="64"/>
      <c r="K136" s="64"/>
      <c r="L136" s="62"/>
      <c r="M136" s="219"/>
      <c r="N136" s="43"/>
      <c r="O136" s="43"/>
      <c r="P136" s="43"/>
      <c r="Q136" s="43"/>
      <c r="R136" s="43"/>
      <c r="S136" s="43"/>
      <c r="T136" s="79"/>
      <c r="AT136" s="25" t="s">
        <v>148</v>
      </c>
      <c r="AU136" s="25" t="s">
        <v>85</v>
      </c>
    </row>
    <row r="137" spans="2:65" s="13" customFormat="1" ht="13.5">
      <c r="B137" s="232"/>
      <c r="C137" s="233"/>
      <c r="D137" s="234" t="s">
        <v>151</v>
      </c>
      <c r="E137" s="235" t="s">
        <v>21</v>
      </c>
      <c r="F137" s="236" t="s">
        <v>197</v>
      </c>
      <c r="G137" s="233"/>
      <c r="H137" s="237">
        <v>18.077000000000002</v>
      </c>
      <c r="I137" s="238"/>
      <c r="J137" s="233"/>
      <c r="K137" s="233"/>
      <c r="L137" s="239"/>
      <c r="M137" s="240"/>
      <c r="N137" s="241"/>
      <c r="O137" s="241"/>
      <c r="P137" s="241"/>
      <c r="Q137" s="241"/>
      <c r="R137" s="241"/>
      <c r="S137" s="241"/>
      <c r="T137" s="242"/>
      <c r="AT137" s="243" t="s">
        <v>151</v>
      </c>
      <c r="AU137" s="243" t="s">
        <v>85</v>
      </c>
      <c r="AV137" s="13" t="s">
        <v>85</v>
      </c>
      <c r="AW137" s="13" t="s">
        <v>35</v>
      </c>
      <c r="AX137" s="13" t="s">
        <v>79</v>
      </c>
      <c r="AY137" s="243" t="s">
        <v>139</v>
      </c>
    </row>
    <row r="138" spans="2:65" s="1" customFormat="1" ht="22.5" customHeight="1">
      <c r="B138" s="42"/>
      <c r="C138" s="205" t="s">
        <v>198</v>
      </c>
      <c r="D138" s="205" t="s">
        <v>141</v>
      </c>
      <c r="E138" s="206" t="s">
        <v>199</v>
      </c>
      <c r="F138" s="207" t="s">
        <v>200</v>
      </c>
      <c r="G138" s="208" t="s">
        <v>156</v>
      </c>
      <c r="H138" s="209">
        <v>53.8</v>
      </c>
      <c r="I138" s="210"/>
      <c r="J138" s="211">
        <f>ROUND(I138*H138,2)</f>
        <v>0</v>
      </c>
      <c r="K138" s="207" t="s">
        <v>145</v>
      </c>
      <c r="L138" s="62"/>
      <c r="M138" s="212" t="s">
        <v>21</v>
      </c>
      <c r="N138" s="213" t="s">
        <v>44</v>
      </c>
      <c r="O138" s="43"/>
      <c r="P138" s="214">
        <f>O138*H138</f>
        <v>0</v>
      </c>
      <c r="Q138" s="214">
        <v>0.27560000000000001</v>
      </c>
      <c r="R138" s="214">
        <f>Q138*H138</f>
        <v>14.82728</v>
      </c>
      <c r="S138" s="214">
        <v>0</v>
      </c>
      <c r="T138" s="215">
        <f>S138*H138</f>
        <v>0</v>
      </c>
      <c r="AR138" s="25" t="s">
        <v>146</v>
      </c>
      <c r="AT138" s="25" t="s">
        <v>141</v>
      </c>
      <c r="AU138" s="25" t="s">
        <v>85</v>
      </c>
      <c r="AY138" s="25" t="s">
        <v>139</v>
      </c>
      <c r="BE138" s="216">
        <f>IF(N138="základní",J138,0)</f>
        <v>0</v>
      </c>
      <c r="BF138" s="216">
        <f>IF(N138="snížená",J138,0)</f>
        <v>0</v>
      </c>
      <c r="BG138" s="216">
        <f>IF(N138="zákl. přenesená",J138,0)</f>
        <v>0</v>
      </c>
      <c r="BH138" s="216">
        <f>IF(N138="sníž. přenesená",J138,0)</f>
        <v>0</v>
      </c>
      <c r="BI138" s="216">
        <f>IF(N138="nulová",J138,0)</f>
        <v>0</v>
      </c>
      <c r="BJ138" s="25" t="s">
        <v>85</v>
      </c>
      <c r="BK138" s="216">
        <f>ROUND(I138*H138,2)</f>
        <v>0</v>
      </c>
      <c r="BL138" s="25" t="s">
        <v>146</v>
      </c>
      <c r="BM138" s="25" t="s">
        <v>201</v>
      </c>
    </row>
    <row r="139" spans="2:65" s="1" customFormat="1" ht="13.5">
      <c r="B139" s="42"/>
      <c r="C139" s="64"/>
      <c r="D139" s="217" t="s">
        <v>148</v>
      </c>
      <c r="E139" s="64"/>
      <c r="F139" s="218" t="s">
        <v>200</v>
      </c>
      <c r="G139" s="64"/>
      <c r="H139" s="64"/>
      <c r="I139" s="173"/>
      <c r="J139" s="64"/>
      <c r="K139" s="64"/>
      <c r="L139" s="62"/>
      <c r="M139" s="219"/>
      <c r="N139" s="43"/>
      <c r="O139" s="43"/>
      <c r="P139" s="43"/>
      <c r="Q139" s="43"/>
      <c r="R139" s="43"/>
      <c r="S139" s="43"/>
      <c r="T139" s="79"/>
      <c r="AT139" s="25" t="s">
        <v>148</v>
      </c>
      <c r="AU139" s="25" t="s">
        <v>85</v>
      </c>
    </row>
    <row r="140" spans="2:65" s="12" customFormat="1" ht="13.5">
      <c r="B140" s="221"/>
      <c r="C140" s="222"/>
      <c r="D140" s="217" t="s">
        <v>151</v>
      </c>
      <c r="E140" s="223" t="s">
        <v>21</v>
      </c>
      <c r="F140" s="224" t="s">
        <v>202</v>
      </c>
      <c r="G140" s="222"/>
      <c r="H140" s="225" t="s">
        <v>21</v>
      </c>
      <c r="I140" s="226"/>
      <c r="J140" s="222"/>
      <c r="K140" s="222"/>
      <c r="L140" s="227"/>
      <c r="M140" s="228"/>
      <c r="N140" s="229"/>
      <c r="O140" s="229"/>
      <c r="P140" s="229"/>
      <c r="Q140" s="229"/>
      <c r="R140" s="229"/>
      <c r="S140" s="229"/>
      <c r="T140" s="230"/>
      <c r="AT140" s="231" t="s">
        <v>151</v>
      </c>
      <c r="AU140" s="231" t="s">
        <v>85</v>
      </c>
      <c r="AV140" s="12" t="s">
        <v>79</v>
      </c>
      <c r="AW140" s="12" t="s">
        <v>35</v>
      </c>
      <c r="AX140" s="12" t="s">
        <v>72</v>
      </c>
      <c r="AY140" s="231" t="s">
        <v>139</v>
      </c>
    </row>
    <row r="141" spans="2:65" s="13" customFormat="1" ht="13.5">
      <c r="B141" s="232"/>
      <c r="C141" s="233"/>
      <c r="D141" s="234" t="s">
        <v>151</v>
      </c>
      <c r="E141" s="235" t="s">
        <v>21</v>
      </c>
      <c r="F141" s="236" t="s">
        <v>203</v>
      </c>
      <c r="G141" s="233"/>
      <c r="H141" s="237">
        <v>53.8</v>
      </c>
      <c r="I141" s="238"/>
      <c r="J141" s="233"/>
      <c r="K141" s="233"/>
      <c r="L141" s="239"/>
      <c r="M141" s="240"/>
      <c r="N141" s="241"/>
      <c r="O141" s="241"/>
      <c r="P141" s="241"/>
      <c r="Q141" s="241"/>
      <c r="R141" s="241"/>
      <c r="S141" s="241"/>
      <c r="T141" s="242"/>
      <c r="AT141" s="243" t="s">
        <v>151</v>
      </c>
      <c r="AU141" s="243" t="s">
        <v>85</v>
      </c>
      <c r="AV141" s="13" t="s">
        <v>85</v>
      </c>
      <c r="AW141" s="13" t="s">
        <v>35</v>
      </c>
      <c r="AX141" s="13" t="s">
        <v>79</v>
      </c>
      <c r="AY141" s="243" t="s">
        <v>139</v>
      </c>
    </row>
    <row r="142" spans="2:65" s="1" customFormat="1" ht="31.5" customHeight="1">
      <c r="B142" s="42"/>
      <c r="C142" s="205" t="s">
        <v>204</v>
      </c>
      <c r="D142" s="205" t="s">
        <v>141</v>
      </c>
      <c r="E142" s="206" t="s">
        <v>205</v>
      </c>
      <c r="F142" s="207" t="s">
        <v>206</v>
      </c>
      <c r="G142" s="208" t="s">
        <v>207</v>
      </c>
      <c r="H142" s="209">
        <v>107.6</v>
      </c>
      <c r="I142" s="210"/>
      <c r="J142" s="211">
        <f>ROUND(I142*H142,2)</f>
        <v>0</v>
      </c>
      <c r="K142" s="207" t="s">
        <v>145</v>
      </c>
      <c r="L142" s="62"/>
      <c r="M142" s="212" t="s">
        <v>21</v>
      </c>
      <c r="N142" s="213" t="s">
        <v>44</v>
      </c>
      <c r="O142" s="43"/>
      <c r="P142" s="214">
        <f>O142*H142</f>
        <v>0</v>
      </c>
      <c r="Q142" s="214">
        <v>0.19747999999999999</v>
      </c>
      <c r="R142" s="214">
        <f>Q142*H142</f>
        <v>21.248847999999999</v>
      </c>
      <c r="S142" s="214">
        <v>0</v>
      </c>
      <c r="T142" s="215">
        <f>S142*H142</f>
        <v>0</v>
      </c>
      <c r="AR142" s="25" t="s">
        <v>146</v>
      </c>
      <c r="AT142" s="25" t="s">
        <v>141</v>
      </c>
      <c r="AU142" s="25" t="s">
        <v>85</v>
      </c>
      <c r="AY142" s="25" t="s">
        <v>139</v>
      </c>
      <c r="BE142" s="216">
        <f>IF(N142="základní",J142,0)</f>
        <v>0</v>
      </c>
      <c r="BF142" s="216">
        <f>IF(N142="snížená",J142,0)</f>
        <v>0</v>
      </c>
      <c r="BG142" s="216">
        <f>IF(N142="zákl. přenesená",J142,0)</f>
        <v>0</v>
      </c>
      <c r="BH142" s="216">
        <f>IF(N142="sníž. přenesená",J142,0)</f>
        <v>0</v>
      </c>
      <c r="BI142" s="216">
        <f>IF(N142="nulová",J142,0)</f>
        <v>0</v>
      </c>
      <c r="BJ142" s="25" t="s">
        <v>85</v>
      </c>
      <c r="BK142" s="216">
        <f>ROUND(I142*H142,2)</f>
        <v>0</v>
      </c>
      <c r="BL142" s="25" t="s">
        <v>146</v>
      </c>
      <c r="BM142" s="25" t="s">
        <v>208</v>
      </c>
    </row>
    <row r="143" spans="2:65" s="1" customFormat="1" ht="27">
      <c r="B143" s="42"/>
      <c r="C143" s="64"/>
      <c r="D143" s="217" t="s">
        <v>148</v>
      </c>
      <c r="E143" s="64"/>
      <c r="F143" s="218" t="s">
        <v>206</v>
      </c>
      <c r="G143" s="64"/>
      <c r="H143" s="64"/>
      <c r="I143" s="173"/>
      <c r="J143" s="64"/>
      <c r="K143" s="64"/>
      <c r="L143" s="62"/>
      <c r="M143" s="219"/>
      <c r="N143" s="43"/>
      <c r="O143" s="43"/>
      <c r="P143" s="43"/>
      <c r="Q143" s="43"/>
      <c r="R143" s="43"/>
      <c r="S143" s="43"/>
      <c r="T143" s="79"/>
      <c r="AT143" s="25" t="s">
        <v>148</v>
      </c>
      <c r="AU143" s="25" t="s">
        <v>85</v>
      </c>
    </row>
    <row r="144" spans="2:65" s="12" customFormat="1" ht="13.5">
      <c r="B144" s="221"/>
      <c r="C144" s="222"/>
      <c r="D144" s="217" t="s">
        <v>151</v>
      </c>
      <c r="E144" s="223" t="s">
        <v>21</v>
      </c>
      <c r="F144" s="224" t="s">
        <v>209</v>
      </c>
      <c r="G144" s="222"/>
      <c r="H144" s="225" t="s">
        <v>21</v>
      </c>
      <c r="I144" s="226"/>
      <c r="J144" s="222"/>
      <c r="K144" s="222"/>
      <c r="L144" s="227"/>
      <c r="M144" s="228"/>
      <c r="N144" s="229"/>
      <c r="O144" s="229"/>
      <c r="P144" s="229"/>
      <c r="Q144" s="229"/>
      <c r="R144" s="229"/>
      <c r="S144" s="229"/>
      <c r="T144" s="230"/>
      <c r="AT144" s="231" t="s">
        <v>151</v>
      </c>
      <c r="AU144" s="231" t="s">
        <v>85</v>
      </c>
      <c r="AV144" s="12" t="s">
        <v>79</v>
      </c>
      <c r="AW144" s="12" t="s">
        <v>35</v>
      </c>
      <c r="AX144" s="12" t="s">
        <v>72</v>
      </c>
      <c r="AY144" s="231" t="s">
        <v>139</v>
      </c>
    </row>
    <row r="145" spans="2:65" s="13" customFormat="1" ht="13.5">
      <c r="B145" s="232"/>
      <c r="C145" s="233"/>
      <c r="D145" s="217" t="s">
        <v>151</v>
      </c>
      <c r="E145" s="245" t="s">
        <v>21</v>
      </c>
      <c r="F145" s="246" t="s">
        <v>210</v>
      </c>
      <c r="G145" s="233"/>
      <c r="H145" s="247">
        <v>107.6</v>
      </c>
      <c r="I145" s="238"/>
      <c r="J145" s="233"/>
      <c r="K145" s="233"/>
      <c r="L145" s="239"/>
      <c r="M145" s="240"/>
      <c r="N145" s="241"/>
      <c r="O145" s="241"/>
      <c r="P145" s="241"/>
      <c r="Q145" s="241"/>
      <c r="R145" s="241"/>
      <c r="S145" s="241"/>
      <c r="T145" s="242"/>
      <c r="AT145" s="243" t="s">
        <v>151</v>
      </c>
      <c r="AU145" s="243" t="s">
        <v>85</v>
      </c>
      <c r="AV145" s="13" t="s">
        <v>85</v>
      </c>
      <c r="AW145" s="13" t="s">
        <v>35</v>
      </c>
      <c r="AX145" s="13" t="s">
        <v>79</v>
      </c>
      <c r="AY145" s="243" t="s">
        <v>139</v>
      </c>
    </row>
    <row r="146" spans="2:65" s="11" customFormat="1" ht="29.85" customHeight="1">
      <c r="B146" s="188"/>
      <c r="C146" s="189"/>
      <c r="D146" s="190" t="s">
        <v>71</v>
      </c>
      <c r="E146" s="269" t="s">
        <v>176</v>
      </c>
      <c r="F146" s="269" t="s">
        <v>211</v>
      </c>
      <c r="G146" s="189"/>
      <c r="H146" s="189"/>
      <c r="I146" s="192"/>
      <c r="J146" s="270">
        <f>BK146</f>
        <v>0</v>
      </c>
      <c r="K146" s="189"/>
      <c r="L146" s="194"/>
      <c r="M146" s="195"/>
      <c r="N146" s="196"/>
      <c r="O146" s="196"/>
      <c r="P146" s="197">
        <v>0</v>
      </c>
      <c r="Q146" s="196"/>
      <c r="R146" s="197">
        <v>0</v>
      </c>
      <c r="S146" s="196"/>
      <c r="T146" s="198">
        <v>0</v>
      </c>
      <c r="AR146" s="199" t="s">
        <v>79</v>
      </c>
      <c r="AT146" s="200" t="s">
        <v>71</v>
      </c>
      <c r="AU146" s="200" t="s">
        <v>79</v>
      </c>
      <c r="AY146" s="199" t="s">
        <v>139</v>
      </c>
      <c r="BK146" s="201">
        <v>0</v>
      </c>
    </row>
    <row r="147" spans="2:65" s="11" customFormat="1" ht="19.899999999999999" customHeight="1">
      <c r="B147" s="188"/>
      <c r="C147" s="189"/>
      <c r="D147" s="202" t="s">
        <v>71</v>
      </c>
      <c r="E147" s="203" t="s">
        <v>212</v>
      </c>
      <c r="F147" s="203" t="s">
        <v>213</v>
      </c>
      <c r="G147" s="189"/>
      <c r="H147" s="189"/>
      <c r="I147" s="192"/>
      <c r="J147" s="204">
        <f>BK147</f>
        <v>0</v>
      </c>
      <c r="K147" s="189"/>
      <c r="L147" s="194"/>
      <c r="M147" s="195"/>
      <c r="N147" s="196"/>
      <c r="O147" s="196"/>
      <c r="P147" s="197">
        <f>SUM(P148:P152)</f>
        <v>0</v>
      </c>
      <c r="Q147" s="196"/>
      <c r="R147" s="197">
        <f>SUM(R148:R152)</f>
        <v>9.2243703999999997</v>
      </c>
      <c r="S147" s="196"/>
      <c r="T147" s="198">
        <f>SUM(T148:T152)</f>
        <v>0</v>
      </c>
      <c r="AR147" s="199" t="s">
        <v>79</v>
      </c>
      <c r="AT147" s="200" t="s">
        <v>71</v>
      </c>
      <c r="AU147" s="200" t="s">
        <v>79</v>
      </c>
      <c r="AY147" s="199" t="s">
        <v>139</v>
      </c>
      <c r="BK147" s="201">
        <f>SUM(BK148:BK152)</f>
        <v>0</v>
      </c>
    </row>
    <row r="148" spans="2:65" s="1" customFormat="1" ht="31.5" customHeight="1">
      <c r="B148" s="42"/>
      <c r="C148" s="205" t="s">
        <v>214</v>
      </c>
      <c r="D148" s="205" t="s">
        <v>141</v>
      </c>
      <c r="E148" s="206" t="s">
        <v>215</v>
      </c>
      <c r="F148" s="207" t="s">
        <v>216</v>
      </c>
      <c r="G148" s="208" t="s">
        <v>144</v>
      </c>
      <c r="H148" s="209">
        <v>3.76</v>
      </c>
      <c r="I148" s="210"/>
      <c r="J148" s="211">
        <f>ROUND(I148*H148,2)</f>
        <v>0</v>
      </c>
      <c r="K148" s="207" t="s">
        <v>145</v>
      </c>
      <c r="L148" s="62"/>
      <c r="M148" s="212" t="s">
        <v>21</v>
      </c>
      <c r="N148" s="213" t="s">
        <v>44</v>
      </c>
      <c r="O148" s="43"/>
      <c r="P148" s="214">
        <f>O148*H148</f>
        <v>0</v>
      </c>
      <c r="Q148" s="214">
        <v>2.45329</v>
      </c>
      <c r="R148" s="214">
        <f>Q148*H148</f>
        <v>9.2243703999999997</v>
      </c>
      <c r="S148" s="214">
        <v>0</v>
      </c>
      <c r="T148" s="215">
        <f>S148*H148</f>
        <v>0</v>
      </c>
      <c r="AR148" s="25" t="s">
        <v>146</v>
      </c>
      <c r="AT148" s="25" t="s">
        <v>141</v>
      </c>
      <c r="AU148" s="25" t="s">
        <v>85</v>
      </c>
      <c r="AY148" s="25" t="s">
        <v>139</v>
      </c>
      <c r="BE148" s="216">
        <f>IF(N148="základní",J148,0)</f>
        <v>0</v>
      </c>
      <c r="BF148" s="216">
        <f>IF(N148="snížená",J148,0)</f>
        <v>0</v>
      </c>
      <c r="BG148" s="216">
        <f>IF(N148="zákl. přenesená",J148,0)</f>
        <v>0</v>
      </c>
      <c r="BH148" s="216">
        <f>IF(N148="sníž. přenesená",J148,0)</f>
        <v>0</v>
      </c>
      <c r="BI148" s="216">
        <f>IF(N148="nulová",J148,0)</f>
        <v>0</v>
      </c>
      <c r="BJ148" s="25" t="s">
        <v>85</v>
      </c>
      <c r="BK148" s="216">
        <f>ROUND(I148*H148,2)</f>
        <v>0</v>
      </c>
      <c r="BL148" s="25" t="s">
        <v>146</v>
      </c>
      <c r="BM148" s="25" t="s">
        <v>217</v>
      </c>
    </row>
    <row r="149" spans="2:65" s="1" customFormat="1" ht="13.5">
      <c r="B149" s="42"/>
      <c r="C149" s="64"/>
      <c r="D149" s="217" t="s">
        <v>148</v>
      </c>
      <c r="E149" s="64"/>
      <c r="F149" s="218" t="s">
        <v>216</v>
      </c>
      <c r="G149" s="64"/>
      <c r="H149" s="64"/>
      <c r="I149" s="173"/>
      <c r="J149" s="64"/>
      <c r="K149" s="64"/>
      <c r="L149" s="62"/>
      <c r="M149" s="219"/>
      <c r="N149" s="43"/>
      <c r="O149" s="43"/>
      <c r="P149" s="43"/>
      <c r="Q149" s="43"/>
      <c r="R149" s="43"/>
      <c r="S149" s="43"/>
      <c r="T149" s="79"/>
      <c r="AT149" s="25" t="s">
        <v>148</v>
      </c>
      <c r="AU149" s="25" t="s">
        <v>85</v>
      </c>
    </row>
    <row r="150" spans="2:65" s="1" customFormat="1" ht="175.5">
      <c r="B150" s="42"/>
      <c r="C150" s="64"/>
      <c r="D150" s="217" t="s">
        <v>149</v>
      </c>
      <c r="E150" s="64"/>
      <c r="F150" s="220" t="s">
        <v>218</v>
      </c>
      <c r="G150" s="64"/>
      <c r="H150" s="64"/>
      <c r="I150" s="173"/>
      <c r="J150" s="64"/>
      <c r="K150" s="64"/>
      <c r="L150" s="62"/>
      <c r="M150" s="219"/>
      <c r="N150" s="43"/>
      <c r="O150" s="43"/>
      <c r="P150" s="43"/>
      <c r="Q150" s="43"/>
      <c r="R150" s="43"/>
      <c r="S150" s="43"/>
      <c r="T150" s="79"/>
      <c r="AT150" s="25" t="s">
        <v>149</v>
      </c>
      <c r="AU150" s="25" t="s">
        <v>85</v>
      </c>
    </row>
    <row r="151" spans="2:65" s="12" customFormat="1" ht="13.5">
      <c r="B151" s="221"/>
      <c r="C151" s="222"/>
      <c r="D151" s="217" t="s">
        <v>151</v>
      </c>
      <c r="E151" s="223" t="s">
        <v>21</v>
      </c>
      <c r="F151" s="224" t="s">
        <v>219</v>
      </c>
      <c r="G151" s="222"/>
      <c r="H151" s="225" t="s">
        <v>21</v>
      </c>
      <c r="I151" s="226"/>
      <c r="J151" s="222"/>
      <c r="K151" s="222"/>
      <c r="L151" s="227"/>
      <c r="M151" s="228"/>
      <c r="N151" s="229"/>
      <c r="O151" s="229"/>
      <c r="P151" s="229"/>
      <c r="Q151" s="229"/>
      <c r="R151" s="229"/>
      <c r="S151" s="229"/>
      <c r="T151" s="230"/>
      <c r="AT151" s="231" t="s">
        <v>151</v>
      </c>
      <c r="AU151" s="231" t="s">
        <v>85</v>
      </c>
      <c r="AV151" s="12" t="s">
        <v>79</v>
      </c>
      <c r="AW151" s="12" t="s">
        <v>35</v>
      </c>
      <c r="AX151" s="12" t="s">
        <v>72</v>
      </c>
      <c r="AY151" s="231" t="s">
        <v>139</v>
      </c>
    </row>
    <row r="152" spans="2:65" s="13" customFormat="1" ht="13.5">
      <c r="B152" s="232"/>
      <c r="C152" s="233"/>
      <c r="D152" s="217" t="s">
        <v>151</v>
      </c>
      <c r="E152" s="245" t="s">
        <v>21</v>
      </c>
      <c r="F152" s="246" t="s">
        <v>220</v>
      </c>
      <c r="G152" s="233"/>
      <c r="H152" s="247">
        <v>3.76</v>
      </c>
      <c r="I152" s="238"/>
      <c r="J152" s="233"/>
      <c r="K152" s="233"/>
      <c r="L152" s="239"/>
      <c r="M152" s="240"/>
      <c r="N152" s="241"/>
      <c r="O152" s="241"/>
      <c r="P152" s="241"/>
      <c r="Q152" s="241"/>
      <c r="R152" s="241"/>
      <c r="S152" s="241"/>
      <c r="T152" s="242"/>
      <c r="AT152" s="243" t="s">
        <v>151</v>
      </c>
      <c r="AU152" s="243" t="s">
        <v>85</v>
      </c>
      <c r="AV152" s="13" t="s">
        <v>85</v>
      </c>
      <c r="AW152" s="13" t="s">
        <v>35</v>
      </c>
      <c r="AX152" s="13" t="s">
        <v>79</v>
      </c>
      <c r="AY152" s="243" t="s">
        <v>139</v>
      </c>
    </row>
    <row r="153" spans="2:65" s="11" customFormat="1" ht="29.85" customHeight="1">
      <c r="B153" s="188"/>
      <c r="C153" s="189"/>
      <c r="D153" s="202" t="s">
        <v>71</v>
      </c>
      <c r="E153" s="203" t="s">
        <v>221</v>
      </c>
      <c r="F153" s="203" t="s">
        <v>222</v>
      </c>
      <c r="G153" s="189"/>
      <c r="H153" s="189"/>
      <c r="I153" s="192"/>
      <c r="J153" s="204">
        <f>BK153</f>
        <v>0</v>
      </c>
      <c r="K153" s="189"/>
      <c r="L153" s="194"/>
      <c r="M153" s="195"/>
      <c r="N153" s="196"/>
      <c r="O153" s="196"/>
      <c r="P153" s="197">
        <f>SUM(P154:P402)</f>
        <v>0</v>
      </c>
      <c r="Q153" s="196"/>
      <c r="R153" s="197">
        <f>SUM(R154:R402)</f>
        <v>50.78179798</v>
      </c>
      <c r="S153" s="196"/>
      <c r="T153" s="198">
        <f>SUM(T154:T402)</f>
        <v>0</v>
      </c>
      <c r="AR153" s="199" t="s">
        <v>79</v>
      </c>
      <c r="AT153" s="200" t="s">
        <v>71</v>
      </c>
      <c r="AU153" s="200" t="s">
        <v>79</v>
      </c>
      <c r="AY153" s="199" t="s">
        <v>139</v>
      </c>
      <c r="BK153" s="201">
        <f>SUM(BK154:BK402)</f>
        <v>0</v>
      </c>
    </row>
    <row r="154" spans="2:65" s="1" customFormat="1" ht="31.5" customHeight="1">
      <c r="B154" s="42"/>
      <c r="C154" s="205" t="s">
        <v>223</v>
      </c>
      <c r="D154" s="205" t="s">
        <v>141</v>
      </c>
      <c r="E154" s="206" t="s">
        <v>224</v>
      </c>
      <c r="F154" s="207" t="s">
        <v>225</v>
      </c>
      <c r="G154" s="208" t="s">
        <v>156</v>
      </c>
      <c r="H154" s="209">
        <v>774.66</v>
      </c>
      <c r="I154" s="210"/>
      <c r="J154" s="211">
        <f>ROUND(I154*H154,2)</f>
        <v>0</v>
      </c>
      <c r="K154" s="207" t="s">
        <v>226</v>
      </c>
      <c r="L154" s="62"/>
      <c r="M154" s="212" t="s">
        <v>21</v>
      </c>
      <c r="N154" s="213" t="s">
        <v>44</v>
      </c>
      <c r="O154" s="43"/>
      <c r="P154" s="214">
        <f>O154*H154</f>
        <v>0</v>
      </c>
      <c r="Q154" s="214">
        <v>1.2E-4</v>
      </c>
      <c r="R154" s="214">
        <f>Q154*H154</f>
        <v>9.2959199999999992E-2</v>
      </c>
      <c r="S154" s="214">
        <v>0</v>
      </c>
      <c r="T154" s="215">
        <f>S154*H154</f>
        <v>0</v>
      </c>
      <c r="AR154" s="25" t="s">
        <v>146</v>
      </c>
      <c r="AT154" s="25" t="s">
        <v>141</v>
      </c>
      <c r="AU154" s="25" t="s">
        <v>85</v>
      </c>
      <c r="AY154" s="25" t="s">
        <v>139</v>
      </c>
      <c r="BE154" s="216">
        <f>IF(N154="základní",J154,0)</f>
        <v>0</v>
      </c>
      <c r="BF154" s="216">
        <f>IF(N154="snížená",J154,0)</f>
        <v>0</v>
      </c>
      <c r="BG154" s="216">
        <f>IF(N154="zákl. přenesená",J154,0)</f>
        <v>0</v>
      </c>
      <c r="BH154" s="216">
        <f>IF(N154="sníž. přenesená",J154,0)</f>
        <v>0</v>
      </c>
      <c r="BI154" s="216">
        <f>IF(N154="nulová",J154,0)</f>
        <v>0</v>
      </c>
      <c r="BJ154" s="25" t="s">
        <v>85</v>
      </c>
      <c r="BK154" s="216">
        <f>ROUND(I154*H154,2)</f>
        <v>0</v>
      </c>
      <c r="BL154" s="25" t="s">
        <v>146</v>
      </c>
      <c r="BM154" s="25" t="s">
        <v>227</v>
      </c>
    </row>
    <row r="155" spans="2:65" s="1" customFormat="1" ht="27">
      <c r="B155" s="42"/>
      <c r="C155" s="64"/>
      <c r="D155" s="217" t="s">
        <v>148</v>
      </c>
      <c r="E155" s="64"/>
      <c r="F155" s="218" t="s">
        <v>225</v>
      </c>
      <c r="G155" s="64"/>
      <c r="H155" s="64"/>
      <c r="I155" s="173"/>
      <c r="J155" s="64"/>
      <c r="K155" s="64"/>
      <c r="L155" s="62"/>
      <c r="M155" s="219"/>
      <c r="N155" s="43"/>
      <c r="O155" s="43"/>
      <c r="P155" s="43"/>
      <c r="Q155" s="43"/>
      <c r="R155" s="43"/>
      <c r="S155" s="43"/>
      <c r="T155" s="79"/>
      <c r="AT155" s="25" t="s">
        <v>148</v>
      </c>
      <c r="AU155" s="25" t="s">
        <v>85</v>
      </c>
    </row>
    <row r="156" spans="2:65" s="12" customFormat="1" ht="13.5">
      <c r="B156" s="221"/>
      <c r="C156" s="222"/>
      <c r="D156" s="217" t="s">
        <v>151</v>
      </c>
      <c r="E156" s="223" t="s">
        <v>21</v>
      </c>
      <c r="F156" s="224" t="s">
        <v>228</v>
      </c>
      <c r="G156" s="222"/>
      <c r="H156" s="225" t="s">
        <v>21</v>
      </c>
      <c r="I156" s="226"/>
      <c r="J156" s="222"/>
      <c r="K156" s="222"/>
      <c r="L156" s="227"/>
      <c r="M156" s="228"/>
      <c r="N156" s="229"/>
      <c r="O156" s="229"/>
      <c r="P156" s="229"/>
      <c r="Q156" s="229"/>
      <c r="R156" s="229"/>
      <c r="S156" s="229"/>
      <c r="T156" s="230"/>
      <c r="AT156" s="231" t="s">
        <v>151</v>
      </c>
      <c r="AU156" s="231" t="s">
        <v>85</v>
      </c>
      <c r="AV156" s="12" t="s">
        <v>79</v>
      </c>
      <c r="AW156" s="12" t="s">
        <v>35</v>
      </c>
      <c r="AX156" s="12" t="s">
        <v>72</v>
      </c>
      <c r="AY156" s="231" t="s">
        <v>139</v>
      </c>
    </row>
    <row r="157" spans="2:65" s="13" customFormat="1" ht="13.5">
      <c r="B157" s="232"/>
      <c r="C157" s="233"/>
      <c r="D157" s="217" t="s">
        <v>151</v>
      </c>
      <c r="E157" s="245" t="s">
        <v>21</v>
      </c>
      <c r="F157" s="246" t="s">
        <v>229</v>
      </c>
      <c r="G157" s="233"/>
      <c r="H157" s="247">
        <v>227.7</v>
      </c>
      <c r="I157" s="238"/>
      <c r="J157" s="233"/>
      <c r="K157" s="233"/>
      <c r="L157" s="239"/>
      <c r="M157" s="240"/>
      <c r="N157" s="241"/>
      <c r="O157" s="241"/>
      <c r="P157" s="241"/>
      <c r="Q157" s="241"/>
      <c r="R157" s="241"/>
      <c r="S157" s="241"/>
      <c r="T157" s="242"/>
      <c r="AT157" s="243" t="s">
        <v>151</v>
      </c>
      <c r="AU157" s="243" t="s">
        <v>85</v>
      </c>
      <c r="AV157" s="13" t="s">
        <v>85</v>
      </c>
      <c r="AW157" s="13" t="s">
        <v>35</v>
      </c>
      <c r="AX157" s="13" t="s">
        <v>72</v>
      </c>
      <c r="AY157" s="243" t="s">
        <v>139</v>
      </c>
    </row>
    <row r="158" spans="2:65" s="13" customFormat="1" ht="13.5">
      <c r="B158" s="232"/>
      <c r="C158" s="233"/>
      <c r="D158" s="217" t="s">
        <v>151</v>
      </c>
      <c r="E158" s="245" t="s">
        <v>21</v>
      </c>
      <c r="F158" s="246" t="s">
        <v>230</v>
      </c>
      <c r="G158" s="233"/>
      <c r="H158" s="247">
        <v>126.4</v>
      </c>
      <c r="I158" s="238"/>
      <c r="J158" s="233"/>
      <c r="K158" s="233"/>
      <c r="L158" s="239"/>
      <c r="M158" s="240"/>
      <c r="N158" s="241"/>
      <c r="O158" s="241"/>
      <c r="P158" s="241"/>
      <c r="Q158" s="241"/>
      <c r="R158" s="241"/>
      <c r="S158" s="241"/>
      <c r="T158" s="242"/>
      <c r="AT158" s="243" t="s">
        <v>151</v>
      </c>
      <c r="AU158" s="243" t="s">
        <v>85</v>
      </c>
      <c r="AV158" s="13" t="s">
        <v>85</v>
      </c>
      <c r="AW158" s="13" t="s">
        <v>35</v>
      </c>
      <c r="AX158" s="13" t="s">
        <v>72</v>
      </c>
      <c r="AY158" s="243" t="s">
        <v>139</v>
      </c>
    </row>
    <row r="159" spans="2:65" s="13" customFormat="1" ht="13.5">
      <c r="B159" s="232"/>
      <c r="C159" s="233"/>
      <c r="D159" s="217" t="s">
        <v>151</v>
      </c>
      <c r="E159" s="245" t="s">
        <v>21</v>
      </c>
      <c r="F159" s="246" t="s">
        <v>230</v>
      </c>
      <c r="G159" s="233"/>
      <c r="H159" s="247">
        <v>126.4</v>
      </c>
      <c r="I159" s="238"/>
      <c r="J159" s="233"/>
      <c r="K159" s="233"/>
      <c r="L159" s="239"/>
      <c r="M159" s="240"/>
      <c r="N159" s="241"/>
      <c r="O159" s="241"/>
      <c r="P159" s="241"/>
      <c r="Q159" s="241"/>
      <c r="R159" s="241"/>
      <c r="S159" s="241"/>
      <c r="T159" s="242"/>
      <c r="AT159" s="243" t="s">
        <v>151</v>
      </c>
      <c r="AU159" s="243" t="s">
        <v>85</v>
      </c>
      <c r="AV159" s="13" t="s">
        <v>85</v>
      </c>
      <c r="AW159" s="13" t="s">
        <v>35</v>
      </c>
      <c r="AX159" s="13" t="s">
        <v>72</v>
      </c>
      <c r="AY159" s="243" t="s">
        <v>139</v>
      </c>
    </row>
    <row r="160" spans="2:65" s="13" customFormat="1" ht="13.5">
      <c r="B160" s="232"/>
      <c r="C160" s="233"/>
      <c r="D160" s="217" t="s">
        <v>151</v>
      </c>
      <c r="E160" s="245" t="s">
        <v>21</v>
      </c>
      <c r="F160" s="246" t="s">
        <v>231</v>
      </c>
      <c r="G160" s="233"/>
      <c r="H160" s="247">
        <v>113.6</v>
      </c>
      <c r="I160" s="238"/>
      <c r="J160" s="233"/>
      <c r="K160" s="233"/>
      <c r="L160" s="239"/>
      <c r="M160" s="240"/>
      <c r="N160" s="241"/>
      <c r="O160" s="241"/>
      <c r="P160" s="241"/>
      <c r="Q160" s="241"/>
      <c r="R160" s="241"/>
      <c r="S160" s="241"/>
      <c r="T160" s="242"/>
      <c r="AT160" s="243" t="s">
        <v>151</v>
      </c>
      <c r="AU160" s="243" t="s">
        <v>85</v>
      </c>
      <c r="AV160" s="13" t="s">
        <v>85</v>
      </c>
      <c r="AW160" s="13" t="s">
        <v>35</v>
      </c>
      <c r="AX160" s="13" t="s">
        <v>72</v>
      </c>
      <c r="AY160" s="243" t="s">
        <v>139</v>
      </c>
    </row>
    <row r="161" spans="2:65" s="13" customFormat="1" ht="13.5">
      <c r="B161" s="232"/>
      <c r="C161" s="233"/>
      <c r="D161" s="217" t="s">
        <v>151</v>
      </c>
      <c r="E161" s="245" t="s">
        <v>21</v>
      </c>
      <c r="F161" s="246" t="s">
        <v>232</v>
      </c>
      <c r="G161" s="233"/>
      <c r="H161" s="247">
        <v>31.68</v>
      </c>
      <c r="I161" s="238"/>
      <c r="J161" s="233"/>
      <c r="K161" s="233"/>
      <c r="L161" s="239"/>
      <c r="M161" s="240"/>
      <c r="N161" s="241"/>
      <c r="O161" s="241"/>
      <c r="P161" s="241"/>
      <c r="Q161" s="241"/>
      <c r="R161" s="241"/>
      <c r="S161" s="241"/>
      <c r="T161" s="242"/>
      <c r="AT161" s="243" t="s">
        <v>151</v>
      </c>
      <c r="AU161" s="243" t="s">
        <v>85</v>
      </c>
      <c r="AV161" s="13" t="s">
        <v>85</v>
      </c>
      <c r="AW161" s="13" t="s">
        <v>35</v>
      </c>
      <c r="AX161" s="13" t="s">
        <v>72</v>
      </c>
      <c r="AY161" s="243" t="s">
        <v>139</v>
      </c>
    </row>
    <row r="162" spans="2:65" s="13" customFormat="1" ht="13.5">
      <c r="B162" s="232"/>
      <c r="C162" s="233"/>
      <c r="D162" s="217" t="s">
        <v>151</v>
      </c>
      <c r="E162" s="245" t="s">
        <v>21</v>
      </c>
      <c r="F162" s="246" t="s">
        <v>233</v>
      </c>
      <c r="G162" s="233"/>
      <c r="H162" s="247">
        <v>79.2</v>
      </c>
      <c r="I162" s="238"/>
      <c r="J162" s="233"/>
      <c r="K162" s="233"/>
      <c r="L162" s="239"/>
      <c r="M162" s="240"/>
      <c r="N162" s="241"/>
      <c r="O162" s="241"/>
      <c r="P162" s="241"/>
      <c r="Q162" s="241"/>
      <c r="R162" s="241"/>
      <c r="S162" s="241"/>
      <c r="T162" s="242"/>
      <c r="AT162" s="243" t="s">
        <v>151</v>
      </c>
      <c r="AU162" s="243" t="s">
        <v>85</v>
      </c>
      <c r="AV162" s="13" t="s">
        <v>85</v>
      </c>
      <c r="AW162" s="13" t="s">
        <v>35</v>
      </c>
      <c r="AX162" s="13" t="s">
        <v>72</v>
      </c>
      <c r="AY162" s="243" t="s">
        <v>139</v>
      </c>
    </row>
    <row r="163" spans="2:65" s="13" customFormat="1" ht="13.5">
      <c r="B163" s="232"/>
      <c r="C163" s="233"/>
      <c r="D163" s="217" t="s">
        <v>151</v>
      </c>
      <c r="E163" s="245" t="s">
        <v>21</v>
      </c>
      <c r="F163" s="246" t="s">
        <v>234</v>
      </c>
      <c r="G163" s="233"/>
      <c r="H163" s="247">
        <v>39.68</v>
      </c>
      <c r="I163" s="238"/>
      <c r="J163" s="233"/>
      <c r="K163" s="233"/>
      <c r="L163" s="239"/>
      <c r="M163" s="240"/>
      <c r="N163" s="241"/>
      <c r="O163" s="241"/>
      <c r="P163" s="241"/>
      <c r="Q163" s="241"/>
      <c r="R163" s="241"/>
      <c r="S163" s="241"/>
      <c r="T163" s="242"/>
      <c r="AT163" s="243" t="s">
        <v>151</v>
      </c>
      <c r="AU163" s="243" t="s">
        <v>85</v>
      </c>
      <c r="AV163" s="13" t="s">
        <v>85</v>
      </c>
      <c r="AW163" s="13" t="s">
        <v>35</v>
      </c>
      <c r="AX163" s="13" t="s">
        <v>72</v>
      </c>
      <c r="AY163" s="243" t="s">
        <v>139</v>
      </c>
    </row>
    <row r="164" spans="2:65" s="12" customFormat="1" ht="13.5">
      <c r="B164" s="221"/>
      <c r="C164" s="222"/>
      <c r="D164" s="217" t="s">
        <v>151</v>
      </c>
      <c r="E164" s="223" t="s">
        <v>21</v>
      </c>
      <c r="F164" s="224" t="s">
        <v>235</v>
      </c>
      <c r="G164" s="222"/>
      <c r="H164" s="225" t="s">
        <v>21</v>
      </c>
      <c r="I164" s="226"/>
      <c r="J164" s="222"/>
      <c r="K164" s="222"/>
      <c r="L164" s="227"/>
      <c r="M164" s="228"/>
      <c r="N164" s="229"/>
      <c r="O164" s="229"/>
      <c r="P164" s="229"/>
      <c r="Q164" s="229"/>
      <c r="R164" s="229"/>
      <c r="S164" s="229"/>
      <c r="T164" s="230"/>
      <c r="AT164" s="231" t="s">
        <v>151</v>
      </c>
      <c r="AU164" s="231" t="s">
        <v>85</v>
      </c>
      <c r="AV164" s="12" t="s">
        <v>79</v>
      </c>
      <c r="AW164" s="12" t="s">
        <v>35</v>
      </c>
      <c r="AX164" s="12" t="s">
        <v>72</v>
      </c>
      <c r="AY164" s="231" t="s">
        <v>139</v>
      </c>
    </row>
    <row r="165" spans="2:65" s="13" customFormat="1" ht="13.5">
      <c r="B165" s="232"/>
      <c r="C165" s="233"/>
      <c r="D165" s="217" t="s">
        <v>151</v>
      </c>
      <c r="E165" s="245" t="s">
        <v>21</v>
      </c>
      <c r="F165" s="246" t="s">
        <v>236</v>
      </c>
      <c r="G165" s="233"/>
      <c r="H165" s="247">
        <v>15.6</v>
      </c>
      <c r="I165" s="238"/>
      <c r="J165" s="233"/>
      <c r="K165" s="233"/>
      <c r="L165" s="239"/>
      <c r="M165" s="240"/>
      <c r="N165" s="241"/>
      <c r="O165" s="241"/>
      <c r="P165" s="241"/>
      <c r="Q165" s="241"/>
      <c r="R165" s="241"/>
      <c r="S165" s="241"/>
      <c r="T165" s="242"/>
      <c r="AT165" s="243" t="s">
        <v>151</v>
      </c>
      <c r="AU165" s="243" t="s">
        <v>85</v>
      </c>
      <c r="AV165" s="13" t="s">
        <v>85</v>
      </c>
      <c r="AW165" s="13" t="s">
        <v>35</v>
      </c>
      <c r="AX165" s="13" t="s">
        <v>72</v>
      </c>
      <c r="AY165" s="243" t="s">
        <v>139</v>
      </c>
    </row>
    <row r="166" spans="2:65" s="13" customFormat="1" ht="13.5">
      <c r="B166" s="232"/>
      <c r="C166" s="233"/>
      <c r="D166" s="217" t="s">
        <v>151</v>
      </c>
      <c r="E166" s="245" t="s">
        <v>21</v>
      </c>
      <c r="F166" s="246" t="s">
        <v>237</v>
      </c>
      <c r="G166" s="233"/>
      <c r="H166" s="247">
        <v>14.4</v>
      </c>
      <c r="I166" s="238"/>
      <c r="J166" s="233"/>
      <c r="K166" s="233"/>
      <c r="L166" s="239"/>
      <c r="M166" s="240"/>
      <c r="N166" s="241"/>
      <c r="O166" s="241"/>
      <c r="P166" s="241"/>
      <c r="Q166" s="241"/>
      <c r="R166" s="241"/>
      <c r="S166" s="241"/>
      <c r="T166" s="242"/>
      <c r="AT166" s="243" t="s">
        <v>151</v>
      </c>
      <c r="AU166" s="243" t="s">
        <v>85</v>
      </c>
      <c r="AV166" s="13" t="s">
        <v>85</v>
      </c>
      <c r="AW166" s="13" t="s">
        <v>35</v>
      </c>
      <c r="AX166" s="13" t="s">
        <v>72</v>
      </c>
      <c r="AY166" s="243" t="s">
        <v>139</v>
      </c>
    </row>
    <row r="167" spans="2:65" s="14" customFormat="1" ht="13.5">
      <c r="B167" s="248"/>
      <c r="C167" s="249"/>
      <c r="D167" s="234" t="s">
        <v>151</v>
      </c>
      <c r="E167" s="250" t="s">
        <v>21</v>
      </c>
      <c r="F167" s="251" t="s">
        <v>191</v>
      </c>
      <c r="G167" s="249"/>
      <c r="H167" s="252">
        <v>774.66</v>
      </c>
      <c r="I167" s="253"/>
      <c r="J167" s="249"/>
      <c r="K167" s="249"/>
      <c r="L167" s="254"/>
      <c r="M167" s="255"/>
      <c r="N167" s="256"/>
      <c r="O167" s="256"/>
      <c r="P167" s="256"/>
      <c r="Q167" s="256"/>
      <c r="R167" s="256"/>
      <c r="S167" s="256"/>
      <c r="T167" s="257"/>
      <c r="AT167" s="258" t="s">
        <v>151</v>
      </c>
      <c r="AU167" s="258" t="s">
        <v>85</v>
      </c>
      <c r="AV167" s="14" t="s">
        <v>146</v>
      </c>
      <c r="AW167" s="14" t="s">
        <v>35</v>
      </c>
      <c r="AX167" s="14" t="s">
        <v>79</v>
      </c>
      <c r="AY167" s="258" t="s">
        <v>139</v>
      </c>
    </row>
    <row r="168" spans="2:65" s="1" customFormat="1" ht="22.5" customHeight="1">
      <c r="B168" s="42"/>
      <c r="C168" s="205" t="s">
        <v>238</v>
      </c>
      <c r="D168" s="205" t="s">
        <v>141</v>
      </c>
      <c r="E168" s="206" t="s">
        <v>239</v>
      </c>
      <c r="F168" s="207" t="s">
        <v>240</v>
      </c>
      <c r="G168" s="208" t="s">
        <v>156</v>
      </c>
      <c r="H168" s="209">
        <v>2174.6</v>
      </c>
      <c r="I168" s="210"/>
      <c r="J168" s="211">
        <f>ROUND(I168*H168,2)</f>
        <v>0</v>
      </c>
      <c r="K168" s="207" t="s">
        <v>21</v>
      </c>
      <c r="L168" s="62"/>
      <c r="M168" s="212" t="s">
        <v>21</v>
      </c>
      <c r="N168" s="213" t="s">
        <v>44</v>
      </c>
      <c r="O168" s="43"/>
      <c r="P168" s="214">
        <f>O168*H168</f>
        <v>0</v>
      </c>
      <c r="Q168" s="214">
        <v>0</v>
      </c>
      <c r="R168" s="214">
        <f>Q168*H168</f>
        <v>0</v>
      </c>
      <c r="S168" s="214">
        <v>0</v>
      </c>
      <c r="T168" s="215">
        <f>S168*H168</f>
        <v>0</v>
      </c>
      <c r="AR168" s="25" t="s">
        <v>146</v>
      </c>
      <c r="AT168" s="25" t="s">
        <v>141</v>
      </c>
      <c r="AU168" s="25" t="s">
        <v>85</v>
      </c>
      <c r="AY168" s="25" t="s">
        <v>139</v>
      </c>
      <c r="BE168" s="216">
        <f>IF(N168="základní",J168,0)</f>
        <v>0</v>
      </c>
      <c r="BF168" s="216">
        <f>IF(N168="snížená",J168,0)</f>
        <v>0</v>
      </c>
      <c r="BG168" s="216">
        <f>IF(N168="zákl. přenesená",J168,0)</f>
        <v>0</v>
      </c>
      <c r="BH168" s="216">
        <f>IF(N168="sníž. přenesená",J168,0)</f>
        <v>0</v>
      </c>
      <c r="BI168" s="216">
        <f>IF(N168="nulová",J168,0)</f>
        <v>0</v>
      </c>
      <c r="BJ168" s="25" t="s">
        <v>85</v>
      </c>
      <c r="BK168" s="216">
        <f>ROUND(I168*H168,2)</f>
        <v>0</v>
      </c>
      <c r="BL168" s="25" t="s">
        <v>146</v>
      </c>
      <c r="BM168" s="25" t="s">
        <v>241</v>
      </c>
    </row>
    <row r="169" spans="2:65" s="1" customFormat="1" ht="13.5">
      <c r="B169" s="42"/>
      <c r="C169" s="64"/>
      <c r="D169" s="217" t="s">
        <v>148</v>
      </c>
      <c r="E169" s="64"/>
      <c r="F169" s="218" t="s">
        <v>240</v>
      </c>
      <c r="G169" s="64"/>
      <c r="H169" s="64"/>
      <c r="I169" s="173"/>
      <c r="J169" s="64"/>
      <c r="K169" s="64"/>
      <c r="L169" s="62"/>
      <c r="M169" s="219"/>
      <c r="N169" s="43"/>
      <c r="O169" s="43"/>
      <c r="P169" s="43"/>
      <c r="Q169" s="43"/>
      <c r="R169" s="43"/>
      <c r="S169" s="43"/>
      <c r="T169" s="79"/>
      <c r="AT169" s="25" t="s">
        <v>148</v>
      </c>
      <c r="AU169" s="25" t="s">
        <v>85</v>
      </c>
    </row>
    <row r="170" spans="2:65" s="13" customFormat="1" ht="13.5">
      <c r="B170" s="232"/>
      <c r="C170" s="233"/>
      <c r="D170" s="234" t="s">
        <v>151</v>
      </c>
      <c r="E170" s="235" t="s">
        <v>21</v>
      </c>
      <c r="F170" s="236" t="s">
        <v>242</v>
      </c>
      <c r="G170" s="233"/>
      <c r="H170" s="237">
        <v>2174.6</v>
      </c>
      <c r="I170" s="238"/>
      <c r="J170" s="233"/>
      <c r="K170" s="233"/>
      <c r="L170" s="239"/>
      <c r="M170" s="240"/>
      <c r="N170" s="241"/>
      <c r="O170" s="241"/>
      <c r="P170" s="241"/>
      <c r="Q170" s="241"/>
      <c r="R170" s="241"/>
      <c r="S170" s="241"/>
      <c r="T170" s="242"/>
      <c r="AT170" s="243" t="s">
        <v>151</v>
      </c>
      <c r="AU170" s="243" t="s">
        <v>85</v>
      </c>
      <c r="AV170" s="13" t="s">
        <v>85</v>
      </c>
      <c r="AW170" s="13" t="s">
        <v>35</v>
      </c>
      <c r="AX170" s="13" t="s">
        <v>79</v>
      </c>
      <c r="AY170" s="243" t="s">
        <v>139</v>
      </c>
    </row>
    <row r="171" spans="2:65" s="1" customFormat="1" ht="31.5" customHeight="1">
      <c r="B171" s="42"/>
      <c r="C171" s="205" t="s">
        <v>243</v>
      </c>
      <c r="D171" s="205" t="s">
        <v>141</v>
      </c>
      <c r="E171" s="206" t="s">
        <v>244</v>
      </c>
      <c r="F171" s="207" t="s">
        <v>245</v>
      </c>
      <c r="G171" s="208" t="s">
        <v>156</v>
      </c>
      <c r="H171" s="209">
        <v>2080.7600000000002</v>
      </c>
      <c r="I171" s="210"/>
      <c r="J171" s="211">
        <f>ROUND(I171*H171,2)</f>
        <v>0</v>
      </c>
      <c r="K171" s="207" t="s">
        <v>21</v>
      </c>
      <c r="L171" s="62"/>
      <c r="M171" s="212" t="s">
        <v>21</v>
      </c>
      <c r="N171" s="213" t="s">
        <v>44</v>
      </c>
      <c r="O171" s="43"/>
      <c r="P171" s="214">
        <f>O171*H171</f>
        <v>0</v>
      </c>
      <c r="Q171" s="214">
        <v>0</v>
      </c>
      <c r="R171" s="214">
        <f>Q171*H171</f>
        <v>0</v>
      </c>
      <c r="S171" s="214">
        <v>0</v>
      </c>
      <c r="T171" s="215">
        <f>S171*H171</f>
        <v>0</v>
      </c>
      <c r="AR171" s="25" t="s">
        <v>146</v>
      </c>
      <c r="AT171" s="25" t="s">
        <v>141</v>
      </c>
      <c r="AU171" s="25" t="s">
        <v>85</v>
      </c>
      <c r="AY171" s="25" t="s">
        <v>139</v>
      </c>
      <c r="BE171" s="216">
        <f>IF(N171="základní",J171,0)</f>
        <v>0</v>
      </c>
      <c r="BF171" s="216">
        <f>IF(N171="snížená",J171,0)</f>
        <v>0</v>
      </c>
      <c r="BG171" s="216">
        <f>IF(N171="zákl. přenesená",J171,0)</f>
        <v>0</v>
      </c>
      <c r="BH171" s="216">
        <f>IF(N171="sníž. přenesená",J171,0)</f>
        <v>0</v>
      </c>
      <c r="BI171" s="216">
        <f>IF(N171="nulová",J171,0)</f>
        <v>0</v>
      </c>
      <c r="BJ171" s="25" t="s">
        <v>85</v>
      </c>
      <c r="BK171" s="216">
        <f>ROUND(I171*H171,2)</f>
        <v>0</v>
      </c>
      <c r="BL171" s="25" t="s">
        <v>146</v>
      </c>
      <c r="BM171" s="25" t="s">
        <v>246</v>
      </c>
    </row>
    <row r="172" spans="2:65" s="1" customFormat="1" ht="27">
      <c r="B172" s="42"/>
      <c r="C172" s="64"/>
      <c r="D172" s="217" t="s">
        <v>148</v>
      </c>
      <c r="E172" s="64"/>
      <c r="F172" s="218" t="s">
        <v>245</v>
      </c>
      <c r="G172" s="64"/>
      <c r="H172" s="64"/>
      <c r="I172" s="173"/>
      <c r="J172" s="64"/>
      <c r="K172" s="64"/>
      <c r="L172" s="62"/>
      <c r="M172" s="219"/>
      <c r="N172" s="43"/>
      <c r="O172" s="43"/>
      <c r="P172" s="43"/>
      <c r="Q172" s="43"/>
      <c r="R172" s="43"/>
      <c r="S172" s="43"/>
      <c r="T172" s="79"/>
      <c r="AT172" s="25" t="s">
        <v>148</v>
      </c>
      <c r="AU172" s="25" t="s">
        <v>85</v>
      </c>
    </row>
    <row r="173" spans="2:65" s="1" customFormat="1" ht="40.5">
      <c r="B173" s="42"/>
      <c r="C173" s="64"/>
      <c r="D173" s="217" t="s">
        <v>149</v>
      </c>
      <c r="E173" s="64"/>
      <c r="F173" s="220" t="s">
        <v>247</v>
      </c>
      <c r="G173" s="64"/>
      <c r="H173" s="64"/>
      <c r="I173" s="173"/>
      <c r="J173" s="64"/>
      <c r="K173" s="64"/>
      <c r="L173" s="62"/>
      <c r="M173" s="219"/>
      <c r="N173" s="43"/>
      <c r="O173" s="43"/>
      <c r="P173" s="43"/>
      <c r="Q173" s="43"/>
      <c r="R173" s="43"/>
      <c r="S173" s="43"/>
      <c r="T173" s="79"/>
      <c r="AT173" s="25" t="s">
        <v>149</v>
      </c>
      <c r="AU173" s="25" t="s">
        <v>85</v>
      </c>
    </row>
    <row r="174" spans="2:65" s="12" customFormat="1" ht="27">
      <c r="B174" s="221"/>
      <c r="C174" s="222"/>
      <c r="D174" s="217" t="s">
        <v>151</v>
      </c>
      <c r="E174" s="223" t="s">
        <v>21</v>
      </c>
      <c r="F174" s="224" t="s">
        <v>248</v>
      </c>
      <c r="G174" s="222"/>
      <c r="H174" s="225" t="s">
        <v>21</v>
      </c>
      <c r="I174" s="226"/>
      <c r="J174" s="222"/>
      <c r="K174" s="222"/>
      <c r="L174" s="227"/>
      <c r="M174" s="228"/>
      <c r="N174" s="229"/>
      <c r="O174" s="229"/>
      <c r="P174" s="229"/>
      <c r="Q174" s="229"/>
      <c r="R174" s="229"/>
      <c r="S174" s="229"/>
      <c r="T174" s="230"/>
      <c r="AT174" s="231" t="s">
        <v>151</v>
      </c>
      <c r="AU174" s="231" t="s">
        <v>85</v>
      </c>
      <c r="AV174" s="12" t="s">
        <v>79</v>
      </c>
      <c r="AW174" s="12" t="s">
        <v>35</v>
      </c>
      <c r="AX174" s="12" t="s">
        <v>72</v>
      </c>
      <c r="AY174" s="231" t="s">
        <v>139</v>
      </c>
    </row>
    <row r="175" spans="2:65" s="13" customFormat="1" ht="13.5">
      <c r="B175" s="232"/>
      <c r="C175" s="233"/>
      <c r="D175" s="234" t="s">
        <v>151</v>
      </c>
      <c r="E175" s="235" t="s">
        <v>21</v>
      </c>
      <c r="F175" s="236" t="s">
        <v>249</v>
      </c>
      <c r="G175" s="233"/>
      <c r="H175" s="237">
        <v>2080.7600000000002</v>
      </c>
      <c r="I175" s="238"/>
      <c r="J175" s="233"/>
      <c r="K175" s="233"/>
      <c r="L175" s="239"/>
      <c r="M175" s="240"/>
      <c r="N175" s="241"/>
      <c r="O175" s="241"/>
      <c r="P175" s="241"/>
      <c r="Q175" s="241"/>
      <c r="R175" s="241"/>
      <c r="S175" s="241"/>
      <c r="T175" s="242"/>
      <c r="AT175" s="243" t="s">
        <v>151</v>
      </c>
      <c r="AU175" s="243" t="s">
        <v>85</v>
      </c>
      <c r="AV175" s="13" t="s">
        <v>85</v>
      </c>
      <c r="AW175" s="13" t="s">
        <v>35</v>
      </c>
      <c r="AX175" s="13" t="s">
        <v>79</v>
      </c>
      <c r="AY175" s="243" t="s">
        <v>139</v>
      </c>
    </row>
    <row r="176" spans="2:65" s="1" customFormat="1" ht="31.5" customHeight="1">
      <c r="B176" s="42"/>
      <c r="C176" s="205" t="s">
        <v>10</v>
      </c>
      <c r="D176" s="205" t="s">
        <v>141</v>
      </c>
      <c r="E176" s="206" t="s">
        <v>250</v>
      </c>
      <c r="F176" s="207" t="s">
        <v>251</v>
      </c>
      <c r="G176" s="208" t="s">
        <v>156</v>
      </c>
      <c r="H176" s="209">
        <v>2080.7600000000002</v>
      </c>
      <c r="I176" s="210"/>
      <c r="J176" s="211">
        <f>ROUND(I176*H176,2)</f>
        <v>0</v>
      </c>
      <c r="K176" s="207" t="s">
        <v>145</v>
      </c>
      <c r="L176" s="62"/>
      <c r="M176" s="212" t="s">
        <v>21</v>
      </c>
      <c r="N176" s="213" t="s">
        <v>44</v>
      </c>
      <c r="O176" s="43"/>
      <c r="P176" s="214">
        <f>O176*H176</f>
        <v>0</v>
      </c>
      <c r="Q176" s="214">
        <v>2.5999999999999998E-4</v>
      </c>
      <c r="R176" s="214">
        <f>Q176*H176</f>
        <v>0.54099759999999997</v>
      </c>
      <c r="S176" s="214">
        <v>0</v>
      </c>
      <c r="T176" s="215">
        <f>S176*H176</f>
        <v>0</v>
      </c>
      <c r="AR176" s="25" t="s">
        <v>146</v>
      </c>
      <c r="AT176" s="25" t="s">
        <v>141</v>
      </c>
      <c r="AU176" s="25" t="s">
        <v>85</v>
      </c>
      <c r="AY176" s="25" t="s">
        <v>139</v>
      </c>
      <c r="BE176" s="216">
        <f>IF(N176="základní",J176,0)</f>
        <v>0</v>
      </c>
      <c r="BF176" s="216">
        <f>IF(N176="snížená",J176,0)</f>
        <v>0</v>
      </c>
      <c r="BG176" s="216">
        <f>IF(N176="zákl. přenesená",J176,0)</f>
        <v>0</v>
      </c>
      <c r="BH176" s="216">
        <f>IF(N176="sníž. přenesená",J176,0)</f>
        <v>0</v>
      </c>
      <c r="BI176" s="216">
        <f>IF(N176="nulová",J176,0)</f>
        <v>0</v>
      </c>
      <c r="BJ176" s="25" t="s">
        <v>85</v>
      </c>
      <c r="BK176" s="216">
        <f>ROUND(I176*H176,2)</f>
        <v>0</v>
      </c>
      <c r="BL176" s="25" t="s">
        <v>146</v>
      </c>
      <c r="BM176" s="25" t="s">
        <v>252</v>
      </c>
    </row>
    <row r="177" spans="2:51" s="1" customFormat="1" ht="27">
      <c r="B177" s="42"/>
      <c r="C177" s="64"/>
      <c r="D177" s="217" t="s">
        <v>148</v>
      </c>
      <c r="E177" s="64"/>
      <c r="F177" s="218" t="s">
        <v>251</v>
      </c>
      <c r="G177" s="64"/>
      <c r="H177" s="64"/>
      <c r="I177" s="173"/>
      <c r="J177" s="64"/>
      <c r="K177" s="64"/>
      <c r="L177" s="62"/>
      <c r="M177" s="219"/>
      <c r="N177" s="43"/>
      <c r="O177" s="43"/>
      <c r="P177" s="43"/>
      <c r="Q177" s="43"/>
      <c r="R177" s="43"/>
      <c r="S177" s="43"/>
      <c r="T177" s="79"/>
      <c r="AT177" s="25" t="s">
        <v>148</v>
      </c>
      <c r="AU177" s="25" t="s">
        <v>85</v>
      </c>
    </row>
    <row r="178" spans="2:51" s="12" customFormat="1" ht="13.5">
      <c r="B178" s="221"/>
      <c r="C178" s="222"/>
      <c r="D178" s="217" t="s">
        <v>151</v>
      </c>
      <c r="E178" s="223" t="s">
        <v>21</v>
      </c>
      <c r="F178" s="224" t="s">
        <v>235</v>
      </c>
      <c r="G178" s="222"/>
      <c r="H178" s="225" t="s">
        <v>21</v>
      </c>
      <c r="I178" s="226"/>
      <c r="J178" s="222"/>
      <c r="K178" s="222"/>
      <c r="L178" s="227"/>
      <c r="M178" s="228"/>
      <c r="N178" s="229"/>
      <c r="O178" s="229"/>
      <c r="P178" s="229"/>
      <c r="Q178" s="229"/>
      <c r="R178" s="229"/>
      <c r="S178" s="229"/>
      <c r="T178" s="230"/>
      <c r="AT178" s="231" t="s">
        <v>151</v>
      </c>
      <c r="AU178" s="231" t="s">
        <v>85</v>
      </c>
      <c r="AV178" s="12" t="s">
        <v>79</v>
      </c>
      <c r="AW178" s="12" t="s">
        <v>35</v>
      </c>
      <c r="AX178" s="12" t="s">
        <v>72</v>
      </c>
      <c r="AY178" s="231" t="s">
        <v>139</v>
      </c>
    </row>
    <row r="179" spans="2:51" s="13" customFormat="1" ht="13.5">
      <c r="B179" s="232"/>
      <c r="C179" s="233"/>
      <c r="D179" s="217" t="s">
        <v>151</v>
      </c>
      <c r="E179" s="245" t="s">
        <v>21</v>
      </c>
      <c r="F179" s="246" t="s">
        <v>253</v>
      </c>
      <c r="G179" s="233"/>
      <c r="H179" s="247">
        <v>103.6</v>
      </c>
      <c r="I179" s="238"/>
      <c r="J179" s="233"/>
      <c r="K179" s="233"/>
      <c r="L179" s="239"/>
      <c r="M179" s="240"/>
      <c r="N179" s="241"/>
      <c r="O179" s="241"/>
      <c r="P179" s="241"/>
      <c r="Q179" s="241"/>
      <c r="R179" s="241"/>
      <c r="S179" s="241"/>
      <c r="T179" s="242"/>
      <c r="AT179" s="243" t="s">
        <v>151</v>
      </c>
      <c r="AU179" s="243" t="s">
        <v>85</v>
      </c>
      <c r="AV179" s="13" t="s">
        <v>85</v>
      </c>
      <c r="AW179" s="13" t="s">
        <v>35</v>
      </c>
      <c r="AX179" s="13" t="s">
        <v>72</v>
      </c>
      <c r="AY179" s="243" t="s">
        <v>139</v>
      </c>
    </row>
    <row r="180" spans="2:51" s="12" customFormat="1" ht="13.5">
      <c r="B180" s="221"/>
      <c r="C180" s="222"/>
      <c r="D180" s="217" t="s">
        <v>151</v>
      </c>
      <c r="E180" s="223" t="s">
        <v>21</v>
      </c>
      <c r="F180" s="224" t="s">
        <v>254</v>
      </c>
      <c r="G180" s="222"/>
      <c r="H180" s="225" t="s">
        <v>21</v>
      </c>
      <c r="I180" s="226"/>
      <c r="J180" s="222"/>
      <c r="K180" s="222"/>
      <c r="L180" s="227"/>
      <c r="M180" s="228"/>
      <c r="N180" s="229"/>
      <c r="O180" s="229"/>
      <c r="P180" s="229"/>
      <c r="Q180" s="229"/>
      <c r="R180" s="229"/>
      <c r="S180" s="229"/>
      <c r="T180" s="230"/>
      <c r="AT180" s="231" t="s">
        <v>151</v>
      </c>
      <c r="AU180" s="231" t="s">
        <v>85</v>
      </c>
      <c r="AV180" s="12" t="s">
        <v>79</v>
      </c>
      <c r="AW180" s="12" t="s">
        <v>35</v>
      </c>
      <c r="AX180" s="12" t="s">
        <v>72</v>
      </c>
      <c r="AY180" s="231" t="s">
        <v>139</v>
      </c>
    </row>
    <row r="181" spans="2:51" s="13" customFormat="1" ht="13.5">
      <c r="B181" s="232"/>
      <c r="C181" s="233"/>
      <c r="D181" s="217" t="s">
        <v>151</v>
      </c>
      <c r="E181" s="245" t="s">
        <v>21</v>
      </c>
      <c r="F181" s="246" t="s">
        <v>255</v>
      </c>
      <c r="G181" s="233"/>
      <c r="H181" s="247">
        <v>541.20000000000005</v>
      </c>
      <c r="I181" s="238"/>
      <c r="J181" s="233"/>
      <c r="K181" s="233"/>
      <c r="L181" s="239"/>
      <c r="M181" s="240"/>
      <c r="N181" s="241"/>
      <c r="O181" s="241"/>
      <c r="P181" s="241"/>
      <c r="Q181" s="241"/>
      <c r="R181" s="241"/>
      <c r="S181" s="241"/>
      <c r="T181" s="242"/>
      <c r="AT181" s="243" t="s">
        <v>151</v>
      </c>
      <c r="AU181" s="243" t="s">
        <v>85</v>
      </c>
      <c r="AV181" s="13" t="s">
        <v>85</v>
      </c>
      <c r="AW181" s="13" t="s">
        <v>35</v>
      </c>
      <c r="AX181" s="13" t="s">
        <v>72</v>
      </c>
      <c r="AY181" s="243" t="s">
        <v>139</v>
      </c>
    </row>
    <row r="182" spans="2:51" s="12" customFormat="1" ht="13.5">
      <c r="B182" s="221"/>
      <c r="C182" s="222"/>
      <c r="D182" s="217" t="s">
        <v>151</v>
      </c>
      <c r="E182" s="223" t="s">
        <v>21</v>
      </c>
      <c r="F182" s="224" t="s">
        <v>256</v>
      </c>
      <c r="G182" s="222"/>
      <c r="H182" s="225" t="s">
        <v>21</v>
      </c>
      <c r="I182" s="226"/>
      <c r="J182" s="222"/>
      <c r="K182" s="222"/>
      <c r="L182" s="227"/>
      <c r="M182" s="228"/>
      <c r="N182" s="229"/>
      <c r="O182" s="229"/>
      <c r="P182" s="229"/>
      <c r="Q182" s="229"/>
      <c r="R182" s="229"/>
      <c r="S182" s="229"/>
      <c r="T182" s="230"/>
      <c r="AT182" s="231" t="s">
        <v>151</v>
      </c>
      <c r="AU182" s="231" t="s">
        <v>85</v>
      </c>
      <c r="AV182" s="12" t="s">
        <v>79</v>
      </c>
      <c r="AW182" s="12" t="s">
        <v>35</v>
      </c>
      <c r="AX182" s="12" t="s">
        <v>72</v>
      </c>
      <c r="AY182" s="231" t="s">
        <v>139</v>
      </c>
    </row>
    <row r="183" spans="2:51" s="13" customFormat="1" ht="13.5">
      <c r="B183" s="232"/>
      <c r="C183" s="233"/>
      <c r="D183" s="217" t="s">
        <v>151</v>
      </c>
      <c r="E183" s="245" t="s">
        <v>21</v>
      </c>
      <c r="F183" s="246" t="s">
        <v>257</v>
      </c>
      <c r="G183" s="233"/>
      <c r="H183" s="247">
        <v>994.95</v>
      </c>
      <c r="I183" s="238"/>
      <c r="J183" s="233"/>
      <c r="K183" s="233"/>
      <c r="L183" s="239"/>
      <c r="M183" s="240"/>
      <c r="N183" s="241"/>
      <c r="O183" s="241"/>
      <c r="P183" s="241"/>
      <c r="Q183" s="241"/>
      <c r="R183" s="241"/>
      <c r="S183" s="241"/>
      <c r="T183" s="242"/>
      <c r="AT183" s="243" t="s">
        <v>151</v>
      </c>
      <c r="AU183" s="243" t="s">
        <v>85</v>
      </c>
      <c r="AV183" s="13" t="s">
        <v>85</v>
      </c>
      <c r="AW183" s="13" t="s">
        <v>35</v>
      </c>
      <c r="AX183" s="13" t="s">
        <v>72</v>
      </c>
      <c r="AY183" s="243" t="s">
        <v>139</v>
      </c>
    </row>
    <row r="184" spans="2:51" s="12" customFormat="1" ht="13.5">
      <c r="B184" s="221"/>
      <c r="C184" s="222"/>
      <c r="D184" s="217" t="s">
        <v>151</v>
      </c>
      <c r="E184" s="223" t="s">
        <v>21</v>
      </c>
      <c r="F184" s="224" t="s">
        <v>258</v>
      </c>
      <c r="G184" s="222"/>
      <c r="H184" s="225" t="s">
        <v>21</v>
      </c>
      <c r="I184" s="226"/>
      <c r="J184" s="222"/>
      <c r="K184" s="222"/>
      <c r="L184" s="227"/>
      <c r="M184" s="228"/>
      <c r="N184" s="229"/>
      <c r="O184" s="229"/>
      <c r="P184" s="229"/>
      <c r="Q184" s="229"/>
      <c r="R184" s="229"/>
      <c r="S184" s="229"/>
      <c r="T184" s="230"/>
      <c r="AT184" s="231" t="s">
        <v>151</v>
      </c>
      <c r="AU184" s="231" t="s">
        <v>85</v>
      </c>
      <c r="AV184" s="12" t="s">
        <v>79</v>
      </c>
      <c r="AW184" s="12" t="s">
        <v>35</v>
      </c>
      <c r="AX184" s="12" t="s">
        <v>72</v>
      </c>
      <c r="AY184" s="231" t="s">
        <v>139</v>
      </c>
    </row>
    <row r="185" spans="2:51" s="13" customFormat="1" ht="13.5">
      <c r="B185" s="232"/>
      <c r="C185" s="233"/>
      <c r="D185" s="217" t="s">
        <v>151</v>
      </c>
      <c r="E185" s="245" t="s">
        <v>21</v>
      </c>
      <c r="F185" s="246" t="s">
        <v>259</v>
      </c>
      <c r="G185" s="233"/>
      <c r="H185" s="247">
        <v>-227.7</v>
      </c>
      <c r="I185" s="238"/>
      <c r="J185" s="233"/>
      <c r="K185" s="233"/>
      <c r="L185" s="239"/>
      <c r="M185" s="240"/>
      <c r="N185" s="241"/>
      <c r="O185" s="241"/>
      <c r="P185" s="241"/>
      <c r="Q185" s="241"/>
      <c r="R185" s="241"/>
      <c r="S185" s="241"/>
      <c r="T185" s="242"/>
      <c r="AT185" s="243" t="s">
        <v>151</v>
      </c>
      <c r="AU185" s="243" t="s">
        <v>85</v>
      </c>
      <c r="AV185" s="13" t="s">
        <v>85</v>
      </c>
      <c r="AW185" s="13" t="s">
        <v>35</v>
      </c>
      <c r="AX185" s="13" t="s">
        <v>72</v>
      </c>
      <c r="AY185" s="243" t="s">
        <v>139</v>
      </c>
    </row>
    <row r="186" spans="2:51" s="13" customFormat="1" ht="13.5">
      <c r="B186" s="232"/>
      <c r="C186" s="233"/>
      <c r="D186" s="217" t="s">
        <v>151</v>
      </c>
      <c r="E186" s="245" t="s">
        <v>21</v>
      </c>
      <c r="F186" s="246" t="s">
        <v>260</v>
      </c>
      <c r="G186" s="233"/>
      <c r="H186" s="247">
        <v>-126.4</v>
      </c>
      <c r="I186" s="238"/>
      <c r="J186" s="233"/>
      <c r="K186" s="233"/>
      <c r="L186" s="239"/>
      <c r="M186" s="240"/>
      <c r="N186" s="241"/>
      <c r="O186" s="241"/>
      <c r="P186" s="241"/>
      <c r="Q186" s="241"/>
      <c r="R186" s="241"/>
      <c r="S186" s="241"/>
      <c r="T186" s="242"/>
      <c r="AT186" s="243" t="s">
        <v>151</v>
      </c>
      <c r="AU186" s="243" t="s">
        <v>85</v>
      </c>
      <c r="AV186" s="13" t="s">
        <v>85</v>
      </c>
      <c r="AW186" s="13" t="s">
        <v>35</v>
      </c>
      <c r="AX186" s="13" t="s">
        <v>72</v>
      </c>
      <c r="AY186" s="243" t="s">
        <v>139</v>
      </c>
    </row>
    <row r="187" spans="2:51" s="12" customFormat="1" ht="13.5">
      <c r="B187" s="221"/>
      <c r="C187" s="222"/>
      <c r="D187" s="217" t="s">
        <v>151</v>
      </c>
      <c r="E187" s="223" t="s">
        <v>21</v>
      </c>
      <c r="F187" s="224" t="s">
        <v>261</v>
      </c>
      <c r="G187" s="222"/>
      <c r="H187" s="225" t="s">
        <v>21</v>
      </c>
      <c r="I187" s="226"/>
      <c r="J187" s="222"/>
      <c r="K187" s="222"/>
      <c r="L187" s="227"/>
      <c r="M187" s="228"/>
      <c r="N187" s="229"/>
      <c r="O187" s="229"/>
      <c r="P187" s="229"/>
      <c r="Q187" s="229"/>
      <c r="R187" s="229"/>
      <c r="S187" s="229"/>
      <c r="T187" s="230"/>
      <c r="AT187" s="231" t="s">
        <v>151</v>
      </c>
      <c r="AU187" s="231" t="s">
        <v>85</v>
      </c>
      <c r="AV187" s="12" t="s">
        <v>79</v>
      </c>
      <c r="AW187" s="12" t="s">
        <v>35</v>
      </c>
      <c r="AX187" s="12" t="s">
        <v>72</v>
      </c>
      <c r="AY187" s="231" t="s">
        <v>139</v>
      </c>
    </row>
    <row r="188" spans="2:51" s="13" customFormat="1" ht="13.5">
      <c r="B188" s="232"/>
      <c r="C188" s="233"/>
      <c r="D188" s="217" t="s">
        <v>151</v>
      </c>
      <c r="E188" s="245" t="s">
        <v>21</v>
      </c>
      <c r="F188" s="246" t="s">
        <v>262</v>
      </c>
      <c r="G188" s="233"/>
      <c r="H188" s="247">
        <v>1005.35</v>
      </c>
      <c r="I188" s="238"/>
      <c r="J188" s="233"/>
      <c r="K188" s="233"/>
      <c r="L188" s="239"/>
      <c r="M188" s="240"/>
      <c r="N188" s="241"/>
      <c r="O188" s="241"/>
      <c r="P188" s="241"/>
      <c r="Q188" s="241"/>
      <c r="R188" s="241"/>
      <c r="S188" s="241"/>
      <c r="T188" s="242"/>
      <c r="AT188" s="243" t="s">
        <v>151</v>
      </c>
      <c r="AU188" s="243" t="s">
        <v>85</v>
      </c>
      <c r="AV188" s="13" t="s">
        <v>85</v>
      </c>
      <c r="AW188" s="13" t="s">
        <v>35</v>
      </c>
      <c r="AX188" s="13" t="s">
        <v>72</v>
      </c>
      <c r="AY188" s="243" t="s">
        <v>139</v>
      </c>
    </row>
    <row r="189" spans="2:51" s="12" customFormat="1" ht="13.5">
      <c r="B189" s="221"/>
      <c r="C189" s="222"/>
      <c r="D189" s="217" t="s">
        <v>151</v>
      </c>
      <c r="E189" s="223" t="s">
        <v>21</v>
      </c>
      <c r="F189" s="224" t="s">
        <v>258</v>
      </c>
      <c r="G189" s="222"/>
      <c r="H189" s="225" t="s">
        <v>21</v>
      </c>
      <c r="I189" s="226"/>
      <c r="J189" s="222"/>
      <c r="K189" s="222"/>
      <c r="L189" s="227"/>
      <c r="M189" s="228"/>
      <c r="N189" s="229"/>
      <c r="O189" s="229"/>
      <c r="P189" s="229"/>
      <c r="Q189" s="229"/>
      <c r="R189" s="229"/>
      <c r="S189" s="229"/>
      <c r="T189" s="230"/>
      <c r="AT189" s="231" t="s">
        <v>151</v>
      </c>
      <c r="AU189" s="231" t="s">
        <v>85</v>
      </c>
      <c r="AV189" s="12" t="s">
        <v>79</v>
      </c>
      <c r="AW189" s="12" t="s">
        <v>35</v>
      </c>
      <c r="AX189" s="12" t="s">
        <v>72</v>
      </c>
      <c r="AY189" s="231" t="s">
        <v>139</v>
      </c>
    </row>
    <row r="190" spans="2:51" s="13" customFormat="1" ht="13.5">
      <c r="B190" s="232"/>
      <c r="C190" s="233"/>
      <c r="D190" s="217" t="s">
        <v>151</v>
      </c>
      <c r="E190" s="245" t="s">
        <v>21</v>
      </c>
      <c r="F190" s="246" t="s">
        <v>260</v>
      </c>
      <c r="G190" s="233"/>
      <c r="H190" s="247">
        <v>-126.4</v>
      </c>
      <c r="I190" s="238"/>
      <c r="J190" s="233"/>
      <c r="K190" s="233"/>
      <c r="L190" s="239"/>
      <c r="M190" s="240"/>
      <c r="N190" s="241"/>
      <c r="O190" s="241"/>
      <c r="P190" s="241"/>
      <c r="Q190" s="241"/>
      <c r="R190" s="241"/>
      <c r="S190" s="241"/>
      <c r="T190" s="242"/>
      <c r="AT190" s="243" t="s">
        <v>151</v>
      </c>
      <c r="AU190" s="243" t="s">
        <v>85</v>
      </c>
      <c r="AV190" s="13" t="s">
        <v>85</v>
      </c>
      <c r="AW190" s="13" t="s">
        <v>35</v>
      </c>
      <c r="AX190" s="13" t="s">
        <v>72</v>
      </c>
      <c r="AY190" s="243" t="s">
        <v>139</v>
      </c>
    </row>
    <row r="191" spans="2:51" s="13" customFormat="1" ht="13.5">
      <c r="B191" s="232"/>
      <c r="C191" s="233"/>
      <c r="D191" s="217" t="s">
        <v>151</v>
      </c>
      <c r="E191" s="245" t="s">
        <v>21</v>
      </c>
      <c r="F191" s="246" t="s">
        <v>263</v>
      </c>
      <c r="G191" s="233"/>
      <c r="H191" s="247">
        <v>-113.6</v>
      </c>
      <c r="I191" s="238"/>
      <c r="J191" s="233"/>
      <c r="K191" s="233"/>
      <c r="L191" s="239"/>
      <c r="M191" s="240"/>
      <c r="N191" s="241"/>
      <c r="O191" s="241"/>
      <c r="P191" s="241"/>
      <c r="Q191" s="241"/>
      <c r="R191" s="241"/>
      <c r="S191" s="241"/>
      <c r="T191" s="242"/>
      <c r="AT191" s="243" t="s">
        <v>151</v>
      </c>
      <c r="AU191" s="243" t="s">
        <v>85</v>
      </c>
      <c r="AV191" s="13" t="s">
        <v>85</v>
      </c>
      <c r="AW191" s="13" t="s">
        <v>35</v>
      </c>
      <c r="AX191" s="13" t="s">
        <v>72</v>
      </c>
      <c r="AY191" s="243" t="s">
        <v>139</v>
      </c>
    </row>
    <row r="192" spans="2:51" s="13" customFormat="1" ht="13.5">
      <c r="B192" s="232"/>
      <c r="C192" s="233"/>
      <c r="D192" s="217" t="s">
        <v>151</v>
      </c>
      <c r="E192" s="245" t="s">
        <v>21</v>
      </c>
      <c r="F192" s="246" t="s">
        <v>264</v>
      </c>
      <c r="G192" s="233"/>
      <c r="H192" s="247">
        <v>-31.68</v>
      </c>
      <c r="I192" s="238"/>
      <c r="J192" s="233"/>
      <c r="K192" s="233"/>
      <c r="L192" s="239"/>
      <c r="M192" s="240"/>
      <c r="N192" s="241"/>
      <c r="O192" s="241"/>
      <c r="P192" s="241"/>
      <c r="Q192" s="241"/>
      <c r="R192" s="241"/>
      <c r="S192" s="241"/>
      <c r="T192" s="242"/>
      <c r="AT192" s="243" t="s">
        <v>151</v>
      </c>
      <c r="AU192" s="243" t="s">
        <v>85</v>
      </c>
      <c r="AV192" s="13" t="s">
        <v>85</v>
      </c>
      <c r="AW192" s="13" t="s">
        <v>35</v>
      </c>
      <c r="AX192" s="13" t="s">
        <v>72</v>
      </c>
      <c r="AY192" s="243" t="s">
        <v>139</v>
      </c>
    </row>
    <row r="193" spans="2:65" s="13" customFormat="1" ht="13.5">
      <c r="B193" s="232"/>
      <c r="C193" s="233"/>
      <c r="D193" s="217" t="s">
        <v>151</v>
      </c>
      <c r="E193" s="245" t="s">
        <v>21</v>
      </c>
      <c r="F193" s="246" t="s">
        <v>265</v>
      </c>
      <c r="G193" s="233"/>
      <c r="H193" s="247">
        <v>-79.2</v>
      </c>
      <c r="I193" s="238"/>
      <c r="J193" s="233"/>
      <c r="K193" s="233"/>
      <c r="L193" s="239"/>
      <c r="M193" s="240"/>
      <c r="N193" s="241"/>
      <c r="O193" s="241"/>
      <c r="P193" s="241"/>
      <c r="Q193" s="241"/>
      <c r="R193" s="241"/>
      <c r="S193" s="241"/>
      <c r="T193" s="242"/>
      <c r="AT193" s="243" t="s">
        <v>151</v>
      </c>
      <c r="AU193" s="243" t="s">
        <v>85</v>
      </c>
      <c r="AV193" s="13" t="s">
        <v>85</v>
      </c>
      <c r="AW193" s="13" t="s">
        <v>35</v>
      </c>
      <c r="AX193" s="13" t="s">
        <v>72</v>
      </c>
      <c r="AY193" s="243" t="s">
        <v>139</v>
      </c>
    </row>
    <row r="194" spans="2:65" s="13" customFormat="1" ht="13.5">
      <c r="B194" s="232"/>
      <c r="C194" s="233"/>
      <c r="D194" s="217" t="s">
        <v>151</v>
      </c>
      <c r="E194" s="245" t="s">
        <v>21</v>
      </c>
      <c r="F194" s="246" t="s">
        <v>266</v>
      </c>
      <c r="G194" s="233"/>
      <c r="H194" s="247">
        <v>-39.68</v>
      </c>
      <c r="I194" s="238"/>
      <c r="J194" s="233"/>
      <c r="K194" s="233"/>
      <c r="L194" s="239"/>
      <c r="M194" s="240"/>
      <c r="N194" s="241"/>
      <c r="O194" s="241"/>
      <c r="P194" s="241"/>
      <c r="Q194" s="241"/>
      <c r="R194" s="241"/>
      <c r="S194" s="241"/>
      <c r="T194" s="242"/>
      <c r="AT194" s="243" t="s">
        <v>151</v>
      </c>
      <c r="AU194" s="243" t="s">
        <v>85</v>
      </c>
      <c r="AV194" s="13" t="s">
        <v>85</v>
      </c>
      <c r="AW194" s="13" t="s">
        <v>35</v>
      </c>
      <c r="AX194" s="13" t="s">
        <v>72</v>
      </c>
      <c r="AY194" s="243" t="s">
        <v>139</v>
      </c>
    </row>
    <row r="195" spans="2:65" s="12" customFormat="1" ht="13.5">
      <c r="B195" s="221"/>
      <c r="C195" s="222"/>
      <c r="D195" s="217" t="s">
        <v>151</v>
      </c>
      <c r="E195" s="223" t="s">
        <v>21</v>
      </c>
      <c r="F195" s="224" t="s">
        <v>267</v>
      </c>
      <c r="G195" s="222"/>
      <c r="H195" s="225" t="s">
        <v>21</v>
      </c>
      <c r="I195" s="226"/>
      <c r="J195" s="222"/>
      <c r="K195" s="222"/>
      <c r="L195" s="227"/>
      <c r="M195" s="228"/>
      <c r="N195" s="229"/>
      <c r="O195" s="229"/>
      <c r="P195" s="229"/>
      <c r="Q195" s="229"/>
      <c r="R195" s="229"/>
      <c r="S195" s="229"/>
      <c r="T195" s="230"/>
      <c r="AT195" s="231" t="s">
        <v>151</v>
      </c>
      <c r="AU195" s="231" t="s">
        <v>85</v>
      </c>
      <c r="AV195" s="12" t="s">
        <v>79</v>
      </c>
      <c r="AW195" s="12" t="s">
        <v>35</v>
      </c>
      <c r="AX195" s="12" t="s">
        <v>72</v>
      </c>
      <c r="AY195" s="231" t="s">
        <v>139</v>
      </c>
    </row>
    <row r="196" spans="2:65" s="13" customFormat="1" ht="13.5">
      <c r="B196" s="232"/>
      <c r="C196" s="233"/>
      <c r="D196" s="217" t="s">
        <v>151</v>
      </c>
      <c r="E196" s="245" t="s">
        <v>21</v>
      </c>
      <c r="F196" s="246" t="s">
        <v>268</v>
      </c>
      <c r="G196" s="233"/>
      <c r="H196" s="247">
        <v>90.16</v>
      </c>
      <c r="I196" s="238"/>
      <c r="J196" s="233"/>
      <c r="K196" s="233"/>
      <c r="L196" s="239"/>
      <c r="M196" s="240"/>
      <c r="N196" s="241"/>
      <c r="O196" s="241"/>
      <c r="P196" s="241"/>
      <c r="Q196" s="241"/>
      <c r="R196" s="241"/>
      <c r="S196" s="241"/>
      <c r="T196" s="242"/>
      <c r="AT196" s="243" t="s">
        <v>151</v>
      </c>
      <c r="AU196" s="243" t="s">
        <v>85</v>
      </c>
      <c r="AV196" s="13" t="s">
        <v>85</v>
      </c>
      <c r="AW196" s="13" t="s">
        <v>35</v>
      </c>
      <c r="AX196" s="13" t="s">
        <v>72</v>
      </c>
      <c r="AY196" s="243" t="s">
        <v>139</v>
      </c>
    </row>
    <row r="197" spans="2:65" s="13" customFormat="1" ht="13.5">
      <c r="B197" s="232"/>
      <c r="C197" s="233"/>
      <c r="D197" s="217" t="s">
        <v>151</v>
      </c>
      <c r="E197" s="245" t="s">
        <v>21</v>
      </c>
      <c r="F197" s="246" t="s">
        <v>268</v>
      </c>
      <c r="G197" s="233"/>
      <c r="H197" s="247">
        <v>90.16</v>
      </c>
      <c r="I197" s="238"/>
      <c r="J197" s="233"/>
      <c r="K197" s="233"/>
      <c r="L197" s="239"/>
      <c r="M197" s="240"/>
      <c r="N197" s="241"/>
      <c r="O197" s="241"/>
      <c r="P197" s="241"/>
      <c r="Q197" s="241"/>
      <c r="R197" s="241"/>
      <c r="S197" s="241"/>
      <c r="T197" s="242"/>
      <c r="AT197" s="243" t="s">
        <v>151</v>
      </c>
      <c r="AU197" s="243" t="s">
        <v>85</v>
      </c>
      <c r="AV197" s="13" t="s">
        <v>85</v>
      </c>
      <c r="AW197" s="13" t="s">
        <v>35</v>
      </c>
      <c r="AX197" s="13" t="s">
        <v>72</v>
      </c>
      <c r="AY197" s="243" t="s">
        <v>139</v>
      </c>
    </row>
    <row r="198" spans="2:65" s="14" customFormat="1" ht="13.5">
      <c r="B198" s="248"/>
      <c r="C198" s="249"/>
      <c r="D198" s="234" t="s">
        <v>151</v>
      </c>
      <c r="E198" s="250" t="s">
        <v>21</v>
      </c>
      <c r="F198" s="251" t="s">
        <v>191</v>
      </c>
      <c r="G198" s="249"/>
      <c r="H198" s="252">
        <v>2080.7600000000002</v>
      </c>
      <c r="I198" s="253"/>
      <c r="J198" s="249"/>
      <c r="K198" s="249"/>
      <c r="L198" s="254"/>
      <c r="M198" s="255"/>
      <c r="N198" s="256"/>
      <c r="O198" s="256"/>
      <c r="P198" s="256"/>
      <c r="Q198" s="256"/>
      <c r="R198" s="256"/>
      <c r="S198" s="256"/>
      <c r="T198" s="257"/>
      <c r="AT198" s="258" t="s">
        <v>151</v>
      </c>
      <c r="AU198" s="258" t="s">
        <v>85</v>
      </c>
      <c r="AV198" s="14" t="s">
        <v>146</v>
      </c>
      <c r="AW198" s="14" t="s">
        <v>35</v>
      </c>
      <c r="AX198" s="14" t="s">
        <v>79</v>
      </c>
      <c r="AY198" s="258" t="s">
        <v>139</v>
      </c>
    </row>
    <row r="199" spans="2:65" s="1" customFormat="1" ht="31.5" customHeight="1">
      <c r="B199" s="42"/>
      <c r="C199" s="205" t="s">
        <v>269</v>
      </c>
      <c r="D199" s="205" t="s">
        <v>141</v>
      </c>
      <c r="E199" s="206" t="s">
        <v>270</v>
      </c>
      <c r="F199" s="207" t="s">
        <v>271</v>
      </c>
      <c r="G199" s="208" t="s">
        <v>156</v>
      </c>
      <c r="H199" s="209">
        <v>93.84</v>
      </c>
      <c r="I199" s="210"/>
      <c r="J199" s="211">
        <f>ROUND(I199*H199,2)</f>
        <v>0</v>
      </c>
      <c r="K199" s="207" t="s">
        <v>145</v>
      </c>
      <c r="L199" s="62"/>
      <c r="M199" s="212" t="s">
        <v>21</v>
      </c>
      <c r="N199" s="213" t="s">
        <v>44</v>
      </c>
      <c r="O199" s="43"/>
      <c r="P199" s="214">
        <f>O199*H199</f>
        <v>0</v>
      </c>
      <c r="Q199" s="214">
        <v>2.5999999999999998E-4</v>
      </c>
      <c r="R199" s="214">
        <f>Q199*H199</f>
        <v>2.4398399999999997E-2</v>
      </c>
      <c r="S199" s="214">
        <v>0</v>
      </c>
      <c r="T199" s="215">
        <f>S199*H199</f>
        <v>0</v>
      </c>
      <c r="AR199" s="25" t="s">
        <v>146</v>
      </c>
      <c r="AT199" s="25" t="s">
        <v>141</v>
      </c>
      <c r="AU199" s="25" t="s">
        <v>85</v>
      </c>
      <c r="AY199" s="25" t="s">
        <v>139</v>
      </c>
      <c r="BE199" s="216">
        <f>IF(N199="základní",J199,0)</f>
        <v>0</v>
      </c>
      <c r="BF199" s="216">
        <f>IF(N199="snížená",J199,0)</f>
        <v>0</v>
      </c>
      <c r="BG199" s="216">
        <f>IF(N199="zákl. přenesená",J199,0)</f>
        <v>0</v>
      </c>
      <c r="BH199" s="216">
        <f>IF(N199="sníž. přenesená",J199,0)</f>
        <v>0</v>
      </c>
      <c r="BI199" s="216">
        <f>IF(N199="nulová",J199,0)</f>
        <v>0</v>
      </c>
      <c r="BJ199" s="25" t="s">
        <v>85</v>
      </c>
      <c r="BK199" s="216">
        <f>ROUND(I199*H199,2)</f>
        <v>0</v>
      </c>
      <c r="BL199" s="25" t="s">
        <v>146</v>
      </c>
      <c r="BM199" s="25" t="s">
        <v>272</v>
      </c>
    </row>
    <row r="200" spans="2:65" s="1" customFormat="1" ht="27">
      <c r="B200" s="42"/>
      <c r="C200" s="64"/>
      <c r="D200" s="217" t="s">
        <v>148</v>
      </c>
      <c r="E200" s="64"/>
      <c r="F200" s="218" t="s">
        <v>271</v>
      </c>
      <c r="G200" s="64"/>
      <c r="H200" s="64"/>
      <c r="I200" s="173"/>
      <c r="J200" s="64"/>
      <c r="K200" s="64"/>
      <c r="L200" s="62"/>
      <c r="M200" s="219"/>
      <c r="N200" s="43"/>
      <c r="O200" s="43"/>
      <c r="P200" s="43"/>
      <c r="Q200" s="43"/>
      <c r="R200" s="43"/>
      <c r="S200" s="43"/>
      <c r="T200" s="79"/>
      <c r="AT200" s="25" t="s">
        <v>148</v>
      </c>
      <c r="AU200" s="25" t="s">
        <v>85</v>
      </c>
    </row>
    <row r="201" spans="2:65" s="12" customFormat="1" ht="13.5">
      <c r="B201" s="221"/>
      <c r="C201" s="222"/>
      <c r="D201" s="217" t="s">
        <v>151</v>
      </c>
      <c r="E201" s="223" t="s">
        <v>21</v>
      </c>
      <c r="F201" s="224" t="s">
        <v>273</v>
      </c>
      <c r="G201" s="222"/>
      <c r="H201" s="225" t="s">
        <v>21</v>
      </c>
      <c r="I201" s="226"/>
      <c r="J201" s="222"/>
      <c r="K201" s="222"/>
      <c r="L201" s="227"/>
      <c r="M201" s="228"/>
      <c r="N201" s="229"/>
      <c r="O201" s="229"/>
      <c r="P201" s="229"/>
      <c r="Q201" s="229"/>
      <c r="R201" s="229"/>
      <c r="S201" s="229"/>
      <c r="T201" s="230"/>
      <c r="AT201" s="231" t="s">
        <v>151</v>
      </c>
      <c r="AU201" s="231" t="s">
        <v>85</v>
      </c>
      <c r="AV201" s="12" t="s">
        <v>79</v>
      </c>
      <c r="AW201" s="12" t="s">
        <v>35</v>
      </c>
      <c r="AX201" s="12" t="s">
        <v>72</v>
      </c>
      <c r="AY201" s="231" t="s">
        <v>139</v>
      </c>
    </row>
    <row r="202" spans="2:65" s="13" customFormat="1" ht="13.5">
      <c r="B202" s="232"/>
      <c r="C202" s="233"/>
      <c r="D202" s="234" t="s">
        <v>151</v>
      </c>
      <c r="E202" s="235" t="s">
        <v>21</v>
      </c>
      <c r="F202" s="236" t="s">
        <v>274</v>
      </c>
      <c r="G202" s="233"/>
      <c r="H202" s="237">
        <v>93.84</v>
      </c>
      <c r="I202" s="238"/>
      <c r="J202" s="233"/>
      <c r="K202" s="233"/>
      <c r="L202" s="239"/>
      <c r="M202" s="240"/>
      <c r="N202" s="241"/>
      <c r="O202" s="241"/>
      <c r="P202" s="241"/>
      <c r="Q202" s="241"/>
      <c r="R202" s="241"/>
      <c r="S202" s="241"/>
      <c r="T202" s="242"/>
      <c r="AT202" s="243" t="s">
        <v>151</v>
      </c>
      <c r="AU202" s="243" t="s">
        <v>85</v>
      </c>
      <c r="AV202" s="13" t="s">
        <v>85</v>
      </c>
      <c r="AW202" s="13" t="s">
        <v>35</v>
      </c>
      <c r="AX202" s="13" t="s">
        <v>79</v>
      </c>
      <c r="AY202" s="243" t="s">
        <v>139</v>
      </c>
    </row>
    <row r="203" spans="2:65" s="1" customFormat="1" ht="31.5" customHeight="1">
      <c r="B203" s="42"/>
      <c r="C203" s="205" t="s">
        <v>275</v>
      </c>
      <c r="D203" s="205" t="s">
        <v>141</v>
      </c>
      <c r="E203" s="206" t="s">
        <v>276</v>
      </c>
      <c r="F203" s="207" t="s">
        <v>277</v>
      </c>
      <c r="G203" s="208" t="s">
        <v>156</v>
      </c>
      <c r="H203" s="209">
        <v>124.5</v>
      </c>
      <c r="I203" s="210"/>
      <c r="J203" s="211">
        <f>ROUND(I203*H203,2)</f>
        <v>0</v>
      </c>
      <c r="K203" s="207" t="s">
        <v>145</v>
      </c>
      <c r="L203" s="62"/>
      <c r="M203" s="212" t="s">
        <v>21</v>
      </c>
      <c r="N203" s="213" t="s">
        <v>44</v>
      </c>
      <c r="O203" s="43"/>
      <c r="P203" s="214">
        <f>O203*H203</f>
        <v>0</v>
      </c>
      <c r="Q203" s="214">
        <v>8.2500000000000004E-3</v>
      </c>
      <c r="R203" s="214">
        <f>Q203*H203</f>
        <v>1.0271250000000001</v>
      </c>
      <c r="S203" s="214">
        <v>0</v>
      </c>
      <c r="T203" s="215">
        <f>S203*H203</f>
        <v>0</v>
      </c>
      <c r="AR203" s="25" t="s">
        <v>146</v>
      </c>
      <c r="AT203" s="25" t="s">
        <v>141</v>
      </c>
      <c r="AU203" s="25" t="s">
        <v>85</v>
      </c>
      <c r="AY203" s="25" t="s">
        <v>139</v>
      </c>
      <c r="BE203" s="216">
        <f>IF(N203="základní",J203,0)</f>
        <v>0</v>
      </c>
      <c r="BF203" s="216">
        <f>IF(N203="snížená",J203,0)</f>
        <v>0</v>
      </c>
      <c r="BG203" s="216">
        <f>IF(N203="zákl. přenesená",J203,0)</f>
        <v>0</v>
      </c>
      <c r="BH203" s="216">
        <f>IF(N203="sníž. přenesená",J203,0)</f>
        <v>0</v>
      </c>
      <c r="BI203" s="216">
        <f>IF(N203="nulová",J203,0)</f>
        <v>0</v>
      </c>
      <c r="BJ203" s="25" t="s">
        <v>85</v>
      </c>
      <c r="BK203" s="216">
        <f>ROUND(I203*H203,2)</f>
        <v>0</v>
      </c>
      <c r="BL203" s="25" t="s">
        <v>146</v>
      </c>
      <c r="BM203" s="25" t="s">
        <v>278</v>
      </c>
    </row>
    <row r="204" spans="2:65" s="1" customFormat="1" ht="27">
      <c r="B204" s="42"/>
      <c r="C204" s="64"/>
      <c r="D204" s="217" t="s">
        <v>148</v>
      </c>
      <c r="E204" s="64"/>
      <c r="F204" s="218" t="s">
        <v>277</v>
      </c>
      <c r="G204" s="64"/>
      <c r="H204" s="64"/>
      <c r="I204" s="173"/>
      <c r="J204" s="64"/>
      <c r="K204" s="64"/>
      <c r="L204" s="62"/>
      <c r="M204" s="219"/>
      <c r="N204" s="43"/>
      <c r="O204" s="43"/>
      <c r="P204" s="43"/>
      <c r="Q204" s="43"/>
      <c r="R204" s="43"/>
      <c r="S204" s="43"/>
      <c r="T204" s="79"/>
      <c r="AT204" s="25" t="s">
        <v>148</v>
      </c>
      <c r="AU204" s="25" t="s">
        <v>85</v>
      </c>
    </row>
    <row r="205" spans="2:65" s="1" customFormat="1" ht="162">
      <c r="B205" s="42"/>
      <c r="C205" s="64"/>
      <c r="D205" s="217" t="s">
        <v>149</v>
      </c>
      <c r="E205" s="64"/>
      <c r="F205" s="220" t="s">
        <v>279</v>
      </c>
      <c r="G205" s="64"/>
      <c r="H205" s="64"/>
      <c r="I205" s="173"/>
      <c r="J205" s="64"/>
      <c r="K205" s="64"/>
      <c r="L205" s="62"/>
      <c r="M205" s="219"/>
      <c r="N205" s="43"/>
      <c r="O205" s="43"/>
      <c r="P205" s="43"/>
      <c r="Q205" s="43"/>
      <c r="R205" s="43"/>
      <c r="S205" s="43"/>
      <c r="T205" s="79"/>
      <c r="AT205" s="25" t="s">
        <v>149</v>
      </c>
      <c r="AU205" s="25" t="s">
        <v>85</v>
      </c>
    </row>
    <row r="206" spans="2:65" s="12" customFormat="1" ht="13.5">
      <c r="B206" s="221"/>
      <c r="C206" s="222"/>
      <c r="D206" s="217" t="s">
        <v>151</v>
      </c>
      <c r="E206" s="223" t="s">
        <v>21</v>
      </c>
      <c r="F206" s="224" t="s">
        <v>280</v>
      </c>
      <c r="G206" s="222"/>
      <c r="H206" s="225" t="s">
        <v>21</v>
      </c>
      <c r="I206" s="226"/>
      <c r="J206" s="222"/>
      <c r="K206" s="222"/>
      <c r="L206" s="227"/>
      <c r="M206" s="228"/>
      <c r="N206" s="229"/>
      <c r="O206" s="229"/>
      <c r="P206" s="229"/>
      <c r="Q206" s="229"/>
      <c r="R206" s="229"/>
      <c r="S206" s="229"/>
      <c r="T206" s="230"/>
      <c r="AT206" s="231" t="s">
        <v>151</v>
      </c>
      <c r="AU206" s="231" t="s">
        <v>85</v>
      </c>
      <c r="AV206" s="12" t="s">
        <v>79</v>
      </c>
      <c r="AW206" s="12" t="s">
        <v>35</v>
      </c>
      <c r="AX206" s="12" t="s">
        <v>72</v>
      </c>
      <c r="AY206" s="231" t="s">
        <v>139</v>
      </c>
    </row>
    <row r="207" spans="2:65" s="13" customFormat="1" ht="13.5">
      <c r="B207" s="232"/>
      <c r="C207" s="233"/>
      <c r="D207" s="217" t="s">
        <v>151</v>
      </c>
      <c r="E207" s="245" t="s">
        <v>21</v>
      </c>
      <c r="F207" s="246" t="s">
        <v>253</v>
      </c>
      <c r="G207" s="233"/>
      <c r="H207" s="247">
        <v>103.6</v>
      </c>
      <c r="I207" s="238"/>
      <c r="J207" s="233"/>
      <c r="K207" s="233"/>
      <c r="L207" s="239"/>
      <c r="M207" s="240"/>
      <c r="N207" s="241"/>
      <c r="O207" s="241"/>
      <c r="P207" s="241"/>
      <c r="Q207" s="241"/>
      <c r="R207" s="241"/>
      <c r="S207" s="241"/>
      <c r="T207" s="242"/>
      <c r="AT207" s="243" t="s">
        <v>151</v>
      </c>
      <c r="AU207" s="243" t="s">
        <v>85</v>
      </c>
      <c r="AV207" s="13" t="s">
        <v>85</v>
      </c>
      <c r="AW207" s="13" t="s">
        <v>35</v>
      </c>
      <c r="AX207" s="13" t="s">
        <v>72</v>
      </c>
      <c r="AY207" s="243" t="s">
        <v>139</v>
      </c>
    </row>
    <row r="208" spans="2:65" s="12" customFormat="1" ht="13.5">
      <c r="B208" s="221"/>
      <c r="C208" s="222"/>
      <c r="D208" s="217" t="s">
        <v>151</v>
      </c>
      <c r="E208" s="223" t="s">
        <v>21</v>
      </c>
      <c r="F208" s="224" t="s">
        <v>281</v>
      </c>
      <c r="G208" s="222"/>
      <c r="H208" s="225" t="s">
        <v>21</v>
      </c>
      <c r="I208" s="226"/>
      <c r="J208" s="222"/>
      <c r="K208" s="222"/>
      <c r="L208" s="227"/>
      <c r="M208" s="228"/>
      <c r="N208" s="229"/>
      <c r="O208" s="229"/>
      <c r="P208" s="229"/>
      <c r="Q208" s="229"/>
      <c r="R208" s="229"/>
      <c r="S208" s="229"/>
      <c r="T208" s="230"/>
      <c r="AT208" s="231" t="s">
        <v>151</v>
      </c>
      <c r="AU208" s="231" t="s">
        <v>85</v>
      </c>
      <c r="AV208" s="12" t="s">
        <v>79</v>
      </c>
      <c r="AW208" s="12" t="s">
        <v>35</v>
      </c>
      <c r="AX208" s="12" t="s">
        <v>72</v>
      </c>
      <c r="AY208" s="231" t="s">
        <v>139</v>
      </c>
    </row>
    <row r="209" spans="2:65" s="13" customFormat="1" ht="13.5">
      <c r="B209" s="232"/>
      <c r="C209" s="233"/>
      <c r="D209" s="217" t="s">
        <v>151</v>
      </c>
      <c r="E209" s="245" t="s">
        <v>21</v>
      </c>
      <c r="F209" s="246" t="s">
        <v>282</v>
      </c>
      <c r="G209" s="233"/>
      <c r="H209" s="247">
        <v>10.45</v>
      </c>
      <c r="I209" s="238"/>
      <c r="J209" s="233"/>
      <c r="K209" s="233"/>
      <c r="L209" s="239"/>
      <c r="M209" s="240"/>
      <c r="N209" s="241"/>
      <c r="O209" s="241"/>
      <c r="P209" s="241"/>
      <c r="Q209" s="241"/>
      <c r="R209" s="241"/>
      <c r="S209" s="241"/>
      <c r="T209" s="242"/>
      <c r="AT209" s="243" t="s">
        <v>151</v>
      </c>
      <c r="AU209" s="243" t="s">
        <v>85</v>
      </c>
      <c r="AV209" s="13" t="s">
        <v>85</v>
      </c>
      <c r="AW209" s="13" t="s">
        <v>35</v>
      </c>
      <c r="AX209" s="13" t="s">
        <v>72</v>
      </c>
      <c r="AY209" s="243" t="s">
        <v>139</v>
      </c>
    </row>
    <row r="210" spans="2:65" s="13" customFormat="1" ht="13.5">
      <c r="B210" s="232"/>
      <c r="C210" s="233"/>
      <c r="D210" s="217" t="s">
        <v>151</v>
      </c>
      <c r="E210" s="245" t="s">
        <v>21</v>
      </c>
      <c r="F210" s="246" t="s">
        <v>282</v>
      </c>
      <c r="G210" s="233"/>
      <c r="H210" s="247">
        <v>10.45</v>
      </c>
      <c r="I210" s="238"/>
      <c r="J210" s="233"/>
      <c r="K210" s="233"/>
      <c r="L210" s="239"/>
      <c r="M210" s="240"/>
      <c r="N210" s="241"/>
      <c r="O210" s="241"/>
      <c r="P210" s="241"/>
      <c r="Q210" s="241"/>
      <c r="R210" s="241"/>
      <c r="S210" s="241"/>
      <c r="T210" s="242"/>
      <c r="AT210" s="243" t="s">
        <v>151</v>
      </c>
      <c r="AU210" s="243" t="s">
        <v>85</v>
      </c>
      <c r="AV210" s="13" t="s">
        <v>85</v>
      </c>
      <c r="AW210" s="13" t="s">
        <v>35</v>
      </c>
      <c r="AX210" s="13" t="s">
        <v>72</v>
      </c>
      <c r="AY210" s="243" t="s">
        <v>139</v>
      </c>
    </row>
    <row r="211" spans="2:65" s="14" customFormat="1" ht="13.5">
      <c r="B211" s="248"/>
      <c r="C211" s="249"/>
      <c r="D211" s="234" t="s">
        <v>151</v>
      </c>
      <c r="E211" s="250" t="s">
        <v>21</v>
      </c>
      <c r="F211" s="251" t="s">
        <v>191</v>
      </c>
      <c r="G211" s="249"/>
      <c r="H211" s="252">
        <v>124.5</v>
      </c>
      <c r="I211" s="253"/>
      <c r="J211" s="249"/>
      <c r="K211" s="249"/>
      <c r="L211" s="254"/>
      <c r="M211" s="255"/>
      <c r="N211" s="256"/>
      <c r="O211" s="256"/>
      <c r="P211" s="256"/>
      <c r="Q211" s="256"/>
      <c r="R211" s="256"/>
      <c r="S211" s="256"/>
      <c r="T211" s="257"/>
      <c r="AT211" s="258" t="s">
        <v>151</v>
      </c>
      <c r="AU211" s="258" t="s">
        <v>85</v>
      </c>
      <c r="AV211" s="14" t="s">
        <v>146</v>
      </c>
      <c r="AW211" s="14" t="s">
        <v>35</v>
      </c>
      <c r="AX211" s="14" t="s">
        <v>79</v>
      </c>
      <c r="AY211" s="258" t="s">
        <v>139</v>
      </c>
    </row>
    <row r="212" spans="2:65" s="1" customFormat="1" ht="22.5" customHeight="1">
      <c r="B212" s="42"/>
      <c r="C212" s="259" t="s">
        <v>283</v>
      </c>
      <c r="D212" s="259" t="s">
        <v>193</v>
      </c>
      <c r="E212" s="260" t="s">
        <v>284</v>
      </c>
      <c r="F212" s="261" t="s">
        <v>285</v>
      </c>
      <c r="G212" s="262" t="s">
        <v>156</v>
      </c>
      <c r="H212" s="263">
        <v>105.672</v>
      </c>
      <c r="I212" s="264"/>
      <c r="J212" s="265">
        <f>ROUND(I212*H212,2)</f>
        <v>0</v>
      </c>
      <c r="K212" s="261" t="s">
        <v>145</v>
      </c>
      <c r="L212" s="266"/>
      <c r="M212" s="267" t="s">
        <v>21</v>
      </c>
      <c r="N212" s="268" t="s">
        <v>44</v>
      </c>
      <c r="O212" s="43"/>
      <c r="P212" s="214">
        <f>O212*H212</f>
        <v>0</v>
      </c>
      <c r="Q212" s="214">
        <v>2.8E-3</v>
      </c>
      <c r="R212" s="214">
        <f>Q212*H212</f>
        <v>0.29588159999999997</v>
      </c>
      <c r="S212" s="214">
        <v>0</v>
      </c>
      <c r="T212" s="215">
        <f>S212*H212</f>
        <v>0</v>
      </c>
      <c r="AR212" s="25" t="s">
        <v>192</v>
      </c>
      <c r="AT212" s="25" t="s">
        <v>193</v>
      </c>
      <c r="AU212" s="25" t="s">
        <v>85</v>
      </c>
      <c r="AY212" s="25" t="s">
        <v>139</v>
      </c>
      <c r="BE212" s="216">
        <f>IF(N212="základní",J212,0)</f>
        <v>0</v>
      </c>
      <c r="BF212" s="216">
        <f>IF(N212="snížená",J212,0)</f>
        <v>0</v>
      </c>
      <c r="BG212" s="216">
        <f>IF(N212="zákl. přenesená",J212,0)</f>
        <v>0</v>
      </c>
      <c r="BH212" s="216">
        <f>IF(N212="sníž. přenesená",J212,0)</f>
        <v>0</v>
      </c>
      <c r="BI212" s="216">
        <f>IF(N212="nulová",J212,0)</f>
        <v>0</v>
      </c>
      <c r="BJ212" s="25" t="s">
        <v>85</v>
      </c>
      <c r="BK212" s="216">
        <f>ROUND(I212*H212,2)</f>
        <v>0</v>
      </c>
      <c r="BL212" s="25" t="s">
        <v>146</v>
      </c>
      <c r="BM212" s="25" t="s">
        <v>286</v>
      </c>
    </row>
    <row r="213" spans="2:65" s="1" customFormat="1" ht="13.5">
      <c r="B213" s="42"/>
      <c r="C213" s="64"/>
      <c r="D213" s="217" t="s">
        <v>148</v>
      </c>
      <c r="E213" s="64"/>
      <c r="F213" s="218" t="s">
        <v>285</v>
      </c>
      <c r="G213" s="64"/>
      <c r="H213" s="64"/>
      <c r="I213" s="173"/>
      <c r="J213" s="64"/>
      <c r="K213" s="64"/>
      <c r="L213" s="62"/>
      <c r="M213" s="219"/>
      <c r="N213" s="43"/>
      <c r="O213" s="43"/>
      <c r="P213" s="43"/>
      <c r="Q213" s="43"/>
      <c r="R213" s="43"/>
      <c r="S213" s="43"/>
      <c r="T213" s="79"/>
      <c r="AT213" s="25" t="s">
        <v>148</v>
      </c>
      <c r="AU213" s="25" t="s">
        <v>85</v>
      </c>
    </row>
    <row r="214" spans="2:65" s="12" customFormat="1" ht="13.5">
      <c r="B214" s="221"/>
      <c r="C214" s="222"/>
      <c r="D214" s="217" t="s">
        <v>151</v>
      </c>
      <c r="E214" s="223" t="s">
        <v>21</v>
      </c>
      <c r="F214" s="224" t="s">
        <v>287</v>
      </c>
      <c r="G214" s="222"/>
      <c r="H214" s="225" t="s">
        <v>21</v>
      </c>
      <c r="I214" s="226"/>
      <c r="J214" s="222"/>
      <c r="K214" s="222"/>
      <c r="L214" s="227"/>
      <c r="M214" s="228"/>
      <c r="N214" s="229"/>
      <c r="O214" s="229"/>
      <c r="P214" s="229"/>
      <c r="Q214" s="229"/>
      <c r="R214" s="229"/>
      <c r="S214" s="229"/>
      <c r="T214" s="230"/>
      <c r="AT214" s="231" t="s">
        <v>151</v>
      </c>
      <c r="AU214" s="231" t="s">
        <v>85</v>
      </c>
      <c r="AV214" s="12" t="s">
        <v>79</v>
      </c>
      <c r="AW214" s="12" t="s">
        <v>35</v>
      </c>
      <c r="AX214" s="12" t="s">
        <v>72</v>
      </c>
      <c r="AY214" s="231" t="s">
        <v>139</v>
      </c>
    </row>
    <row r="215" spans="2:65" s="13" customFormat="1" ht="13.5">
      <c r="B215" s="232"/>
      <c r="C215" s="233"/>
      <c r="D215" s="217" t="s">
        <v>151</v>
      </c>
      <c r="E215" s="245" t="s">
        <v>21</v>
      </c>
      <c r="F215" s="246" t="s">
        <v>288</v>
      </c>
      <c r="G215" s="233"/>
      <c r="H215" s="247">
        <v>103.6</v>
      </c>
      <c r="I215" s="238"/>
      <c r="J215" s="233"/>
      <c r="K215" s="233"/>
      <c r="L215" s="239"/>
      <c r="M215" s="240"/>
      <c r="N215" s="241"/>
      <c r="O215" s="241"/>
      <c r="P215" s="241"/>
      <c r="Q215" s="241"/>
      <c r="R215" s="241"/>
      <c r="S215" s="241"/>
      <c r="T215" s="242"/>
      <c r="AT215" s="243" t="s">
        <v>151</v>
      </c>
      <c r="AU215" s="243" t="s">
        <v>85</v>
      </c>
      <c r="AV215" s="13" t="s">
        <v>85</v>
      </c>
      <c r="AW215" s="13" t="s">
        <v>35</v>
      </c>
      <c r="AX215" s="13" t="s">
        <v>72</v>
      </c>
      <c r="AY215" s="243" t="s">
        <v>139</v>
      </c>
    </row>
    <row r="216" spans="2:65" s="13" customFormat="1" ht="13.5">
      <c r="B216" s="232"/>
      <c r="C216" s="233"/>
      <c r="D216" s="234" t="s">
        <v>151</v>
      </c>
      <c r="E216" s="235" t="s">
        <v>21</v>
      </c>
      <c r="F216" s="236" t="s">
        <v>289</v>
      </c>
      <c r="G216" s="233"/>
      <c r="H216" s="237">
        <v>105.672</v>
      </c>
      <c r="I216" s="238"/>
      <c r="J216" s="233"/>
      <c r="K216" s="233"/>
      <c r="L216" s="239"/>
      <c r="M216" s="240"/>
      <c r="N216" s="241"/>
      <c r="O216" s="241"/>
      <c r="P216" s="241"/>
      <c r="Q216" s="241"/>
      <c r="R216" s="241"/>
      <c r="S216" s="241"/>
      <c r="T216" s="242"/>
      <c r="AT216" s="243" t="s">
        <v>151</v>
      </c>
      <c r="AU216" s="243" t="s">
        <v>85</v>
      </c>
      <c r="AV216" s="13" t="s">
        <v>85</v>
      </c>
      <c r="AW216" s="13" t="s">
        <v>35</v>
      </c>
      <c r="AX216" s="13" t="s">
        <v>79</v>
      </c>
      <c r="AY216" s="243" t="s">
        <v>139</v>
      </c>
    </row>
    <row r="217" spans="2:65" s="1" customFormat="1" ht="22.5" customHeight="1">
      <c r="B217" s="42"/>
      <c r="C217" s="259" t="s">
        <v>290</v>
      </c>
      <c r="D217" s="259" t="s">
        <v>193</v>
      </c>
      <c r="E217" s="260" t="s">
        <v>291</v>
      </c>
      <c r="F217" s="261" t="s">
        <v>292</v>
      </c>
      <c r="G217" s="262" t="s">
        <v>156</v>
      </c>
      <c r="H217" s="263">
        <v>21.318000000000001</v>
      </c>
      <c r="I217" s="264"/>
      <c r="J217" s="265">
        <f>ROUND(I217*H217,2)</f>
        <v>0</v>
      </c>
      <c r="K217" s="261" t="s">
        <v>145</v>
      </c>
      <c r="L217" s="266"/>
      <c r="M217" s="267" t="s">
        <v>21</v>
      </c>
      <c r="N217" s="268" t="s">
        <v>44</v>
      </c>
      <c r="O217" s="43"/>
      <c r="P217" s="214">
        <f>O217*H217</f>
        <v>0</v>
      </c>
      <c r="Q217" s="214">
        <v>1.15E-3</v>
      </c>
      <c r="R217" s="214">
        <f>Q217*H217</f>
        <v>2.4515700000000001E-2</v>
      </c>
      <c r="S217" s="214">
        <v>0</v>
      </c>
      <c r="T217" s="215">
        <f>S217*H217</f>
        <v>0</v>
      </c>
      <c r="AR217" s="25" t="s">
        <v>192</v>
      </c>
      <c r="AT217" s="25" t="s">
        <v>193</v>
      </c>
      <c r="AU217" s="25" t="s">
        <v>85</v>
      </c>
      <c r="AY217" s="25" t="s">
        <v>139</v>
      </c>
      <c r="BE217" s="216">
        <f>IF(N217="základní",J217,0)</f>
        <v>0</v>
      </c>
      <c r="BF217" s="216">
        <f>IF(N217="snížená",J217,0)</f>
        <v>0</v>
      </c>
      <c r="BG217" s="216">
        <f>IF(N217="zákl. přenesená",J217,0)</f>
        <v>0</v>
      </c>
      <c r="BH217" s="216">
        <f>IF(N217="sníž. přenesená",J217,0)</f>
        <v>0</v>
      </c>
      <c r="BI217" s="216">
        <f>IF(N217="nulová",J217,0)</f>
        <v>0</v>
      </c>
      <c r="BJ217" s="25" t="s">
        <v>85</v>
      </c>
      <c r="BK217" s="216">
        <f>ROUND(I217*H217,2)</f>
        <v>0</v>
      </c>
      <c r="BL217" s="25" t="s">
        <v>146</v>
      </c>
      <c r="BM217" s="25" t="s">
        <v>293</v>
      </c>
    </row>
    <row r="218" spans="2:65" s="1" customFormat="1" ht="13.5">
      <c r="B218" s="42"/>
      <c r="C218" s="64"/>
      <c r="D218" s="217" t="s">
        <v>148</v>
      </c>
      <c r="E218" s="64"/>
      <c r="F218" s="218" t="s">
        <v>292</v>
      </c>
      <c r="G218" s="64"/>
      <c r="H218" s="64"/>
      <c r="I218" s="173"/>
      <c r="J218" s="64"/>
      <c r="K218" s="64"/>
      <c r="L218" s="62"/>
      <c r="M218" s="219"/>
      <c r="N218" s="43"/>
      <c r="O218" s="43"/>
      <c r="P218" s="43"/>
      <c r="Q218" s="43"/>
      <c r="R218" s="43"/>
      <c r="S218" s="43"/>
      <c r="T218" s="79"/>
      <c r="AT218" s="25" t="s">
        <v>148</v>
      </c>
      <c r="AU218" s="25" t="s">
        <v>85</v>
      </c>
    </row>
    <row r="219" spans="2:65" s="12" customFormat="1" ht="13.5">
      <c r="B219" s="221"/>
      <c r="C219" s="222"/>
      <c r="D219" s="217" t="s">
        <v>151</v>
      </c>
      <c r="E219" s="223" t="s">
        <v>21</v>
      </c>
      <c r="F219" s="224" t="s">
        <v>294</v>
      </c>
      <c r="G219" s="222"/>
      <c r="H219" s="225" t="s">
        <v>21</v>
      </c>
      <c r="I219" s="226"/>
      <c r="J219" s="222"/>
      <c r="K219" s="222"/>
      <c r="L219" s="227"/>
      <c r="M219" s="228"/>
      <c r="N219" s="229"/>
      <c r="O219" s="229"/>
      <c r="P219" s="229"/>
      <c r="Q219" s="229"/>
      <c r="R219" s="229"/>
      <c r="S219" s="229"/>
      <c r="T219" s="230"/>
      <c r="AT219" s="231" t="s">
        <v>151</v>
      </c>
      <c r="AU219" s="231" t="s">
        <v>85</v>
      </c>
      <c r="AV219" s="12" t="s">
        <v>79</v>
      </c>
      <c r="AW219" s="12" t="s">
        <v>35</v>
      </c>
      <c r="AX219" s="12" t="s">
        <v>72</v>
      </c>
      <c r="AY219" s="231" t="s">
        <v>139</v>
      </c>
    </row>
    <row r="220" spans="2:65" s="12" customFormat="1" ht="13.5">
      <c r="B220" s="221"/>
      <c r="C220" s="222"/>
      <c r="D220" s="217" t="s">
        <v>151</v>
      </c>
      <c r="E220" s="223" t="s">
        <v>21</v>
      </c>
      <c r="F220" s="224" t="s">
        <v>295</v>
      </c>
      <c r="G220" s="222"/>
      <c r="H220" s="225" t="s">
        <v>21</v>
      </c>
      <c r="I220" s="226"/>
      <c r="J220" s="222"/>
      <c r="K220" s="222"/>
      <c r="L220" s="227"/>
      <c r="M220" s="228"/>
      <c r="N220" s="229"/>
      <c r="O220" s="229"/>
      <c r="P220" s="229"/>
      <c r="Q220" s="229"/>
      <c r="R220" s="229"/>
      <c r="S220" s="229"/>
      <c r="T220" s="230"/>
      <c r="AT220" s="231" t="s">
        <v>151</v>
      </c>
      <c r="AU220" s="231" t="s">
        <v>85</v>
      </c>
      <c r="AV220" s="12" t="s">
        <v>79</v>
      </c>
      <c r="AW220" s="12" t="s">
        <v>35</v>
      </c>
      <c r="AX220" s="12" t="s">
        <v>72</v>
      </c>
      <c r="AY220" s="231" t="s">
        <v>139</v>
      </c>
    </row>
    <row r="221" spans="2:65" s="13" customFormat="1" ht="13.5">
      <c r="B221" s="232"/>
      <c r="C221" s="233"/>
      <c r="D221" s="217" t="s">
        <v>151</v>
      </c>
      <c r="E221" s="245" t="s">
        <v>21</v>
      </c>
      <c r="F221" s="246" t="s">
        <v>296</v>
      </c>
      <c r="G221" s="233"/>
      <c r="H221" s="247">
        <v>20.9</v>
      </c>
      <c r="I221" s="238"/>
      <c r="J221" s="233"/>
      <c r="K221" s="233"/>
      <c r="L221" s="239"/>
      <c r="M221" s="240"/>
      <c r="N221" s="241"/>
      <c r="O221" s="241"/>
      <c r="P221" s="241"/>
      <c r="Q221" s="241"/>
      <c r="R221" s="241"/>
      <c r="S221" s="241"/>
      <c r="T221" s="242"/>
      <c r="AT221" s="243" t="s">
        <v>151</v>
      </c>
      <c r="AU221" s="243" t="s">
        <v>85</v>
      </c>
      <c r="AV221" s="13" t="s">
        <v>85</v>
      </c>
      <c r="AW221" s="13" t="s">
        <v>35</v>
      </c>
      <c r="AX221" s="13" t="s">
        <v>79</v>
      </c>
      <c r="AY221" s="243" t="s">
        <v>139</v>
      </c>
    </row>
    <row r="222" spans="2:65" s="13" customFormat="1" ht="13.5">
      <c r="B222" s="232"/>
      <c r="C222" s="233"/>
      <c r="D222" s="234" t="s">
        <v>151</v>
      </c>
      <c r="E222" s="233"/>
      <c r="F222" s="236" t="s">
        <v>297</v>
      </c>
      <c r="G222" s="233"/>
      <c r="H222" s="237">
        <v>21.318000000000001</v>
      </c>
      <c r="I222" s="238"/>
      <c r="J222" s="233"/>
      <c r="K222" s="233"/>
      <c r="L222" s="239"/>
      <c r="M222" s="240"/>
      <c r="N222" s="241"/>
      <c r="O222" s="241"/>
      <c r="P222" s="241"/>
      <c r="Q222" s="241"/>
      <c r="R222" s="241"/>
      <c r="S222" s="241"/>
      <c r="T222" s="242"/>
      <c r="AT222" s="243" t="s">
        <v>151</v>
      </c>
      <c r="AU222" s="243" t="s">
        <v>85</v>
      </c>
      <c r="AV222" s="13" t="s">
        <v>85</v>
      </c>
      <c r="AW222" s="13" t="s">
        <v>6</v>
      </c>
      <c r="AX222" s="13" t="s">
        <v>79</v>
      </c>
      <c r="AY222" s="243" t="s">
        <v>139</v>
      </c>
    </row>
    <row r="223" spans="2:65" s="1" customFormat="1" ht="31.5" customHeight="1">
      <c r="B223" s="42"/>
      <c r="C223" s="205" t="s">
        <v>298</v>
      </c>
      <c r="D223" s="205" t="s">
        <v>141</v>
      </c>
      <c r="E223" s="206" t="s">
        <v>299</v>
      </c>
      <c r="F223" s="207" t="s">
        <v>300</v>
      </c>
      <c r="G223" s="208" t="s">
        <v>156</v>
      </c>
      <c r="H223" s="209">
        <v>4.32</v>
      </c>
      <c r="I223" s="210"/>
      <c r="J223" s="211">
        <f>ROUND(I223*H223,2)</f>
        <v>0</v>
      </c>
      <c r="K223" s="207" t="s">
        <v>145</v>
      </c>
      <c r="L223" s="62"/>
      <c r="M223" s="212" t="s">
        <v>21</v>
      </c>
      <c r="N223" s="213" t="s">
        <v>44</v>
      </c>
      <c r="O223" s="43"/>
      <c r="P223" s="214">
        <f>O223*H223</f>
        <v>0</v>
      </c>
      <c r="Q223" s="214">
        <v>9.3699999999999999E-3</v>
      </c>
      <c r="R223" s="214">
        <f>Q223*H223</f>
        <v>4.0478400000000005E-2</v>
      </c>
      <c r="S223" s="214">
        <v>0</v>
      </c>
      <c r="T223" s="215">
        <f>S223*H223</f>
        <v>0</v>
      </c>
      <c r="AR223" s="25" t="s">
        <v>146</v>
      </c>
      <c r="AT223" s="25" t="s">
        <v>141</v>
      </c>
      <c r="AU223" s="25" t="s">
        <v>85</v>
      </c>
      <c r="AY223" s="25" t="s">
        <v>139</v>
      </c>
      <c r="BE223" s="216">
        <f>IF(N223="základní",J223,0)</f>
        <v>0</v>
      </c>
      <c r="BF223" s="216">
        <f>IF(N223="snížená",J223,0)</f>
        <v>0</v>
      </c>
      <c r="BG223" s="216">
        <f>IF(N223="zákl. přenesená",J223,0)</f>
        <v>0</v>
      </c>
      <c r="BH223" s="216">
        <f>IF(N223="sníž. přenesená",J223,0)</f>
        <v>0</v>
      </c>
      <c r="BI223" s="216">
        <f>IF(N223="nulová",J223,0)</f>
        <v>0</v>
      </c>
      <c r="BJ223" s="25" t="s">
        <v>85</v>
      </c>
      <c r="BK223" s="216">
        <f>ROUND(I223*H223,2)</f>
        <v>0</v>
      </c>
      <c r="BL223" s="25" t="s">
        <v>146</v>
      </c>
      <c r="BM223" s="25" t="s">
        <v>301</v>
      </c>
    </row>
    <row r="224" spans="2:65" s="1" customFormat="1" ht="27">
      <c r="B224" s="42"/>
      <c r="C224" s="64"/>
      <c r="D224" s="217" t="s">
        <v>148</v>
      </c>
      <c r="E224" s="64"/>
      <c r="F224" s="218" t="s">
        <v>302</v>
      </c>
      <c r="G224" s="64"/>
      <c r="H224" s="64"/>
      <c r="I224" s="173"/>
      <c r="J224" s="64"/>
      <c r="K224" s="64"/>
      <c r="L224" s="62"/>
      <c r="M224" s="219"/>
      <c r="N224" s="43"/>
      <c r="O224" s="43"/>
      <c r="P224" s="43"/>
      <c r="Q224" s="43"/>
      <c r="R224" s="43"/>
      <c r="S224" s="43"/>
      <c r="T224" s="79"/>
      <c r="AT224" s="25" t="s">
        <v>148</v>
      </c>
      <c r="AU224" s="25" t="s">
        <v>85</v>
      </c>
    </row>
    <row r="225" spans="2:65" s="1" customFormat="1" ht="162">
      <c r="B225" s="42"/>
      <c r="C225" s="64"/>
      <c r="D225" s="217" t="s">
        <v>149</v>
      </c>
      <c r="E225" s="64"/>
      <c r="F225" s="220" t="s">
        <v>303</v>
      </c>
      <c r="G225" s="64"/>
      <c r="H225" s="64"/>
      <c r="I225" s="173"/>
      <c r="J225" s="64"/>
      <c r="K225" s="64"/>
      <c r="L225" s="62"/>
      <c r="M225" s="219"/>
      <c r="N225" s="43"/>
      <c r="O225" s="43"/>
      <c r="P225" s="43"/>
      <c r="Q225" s="43"/>
      <c r="R225" s="43"/>
      <c r="S225" s="43"/>
      <c r="T225" s="79"/>
      <c r="AT225" s="25" t="s">
        <v>149</v>
      </c>
      <c r="AU225" s="25" t="s">
        <v>85</v>
      </c>
    </row>
    <row r="226" spans="2:65" s="12" customFormat="1" ht="13.5">
      <c r="B226" s="221"/>
      <c r="C226" s="222"/>
      <c r="D226" s="217" t="s">
        <v>151</v>
      </c>
      <c r="E226" s="223" t="s">
        <v>21</v>
      </c>
      <c r="F226" s="224" t="s">
        <v>304</v>
      </c>
      <c r="G226" s="222"/>
      <c r="H226" s="225" t="s">
        <v>21</v>
      </c>
      <c r="I226" s="226"/>
      <c r="J226" s="222"/>
      <c r="K226" s="222"/>
      <c r="L226" s="227"/>
      <c r="M226" s="228"/>
      <c r="N226" s="229"/>
      <c r="O226" s="229"/>
      <c r="P226" s="229"/>
      <c r="Q226" s="229"/>
      <c r="R226" s="229"/>
      <c r="S226" s="229"/>
      <c r="T226" s="230"/>
      <c r="AT226" s="231" t="s">
        <v>151</v>
      </c>
      <c r="AU226" s="231" t="s">
        <v>85</v>
      </c>
      <c r="AV226" s="12" t="s">
        <v>79</v>
      </c>
      <c r="AW226" s="12" t="s">
        <v>35</v>
      </c>
      <c r="AX226" s="12" t="s">
        <v>72</v>
      </c>
      <c r="AY226" s="231" t="s">
        <v>139</v>
      </c>
    </row>
    <row r="227" spans="2:65" s="13" customFormat="1" ht="13.5">
      <c r="B227" s="232"/>
      <c r="C227" s="233"/>
      <c r="D227" s="234" t="s">
        <v>151</v>
      </c>
      <c r="E227" s="235" t="s">
        <v>21</v>
      </c>
      <c r="F227" s="236" t="s">
        <v>305</v>
      </c>
      <c r="G227" s="233"/>
      <c r="H227" s="237">
        <v>4.32</v>
      </c>
      <c r="I227" s="238"/>
      <c r="J227" s="233"/>
      <c r="K227" s="233"/>
      <c r="L227" s="239"/>
      <c r="M227" s="240"/>
      <c r="N227" s="241"/>
      <c r="O227" s="241"/>
      <c r="P227" s="241"/>
      <c r="Q227" s="241"/>
      <c r="R227" s="241"/>
      <c r="S227" s="241"/>
      <c r="T227" s="242"/>
      <c r="AT227" s="243" t="s">
        <v>151</v>
      </c>
      <c r="AU227" s="243" t="s">
        <v>85</v>
      </c>
      <c r="AV227" s="13" t="s">
        <v>85</v>
      </c>
      <c r="AW227" s="13" t="s">
        <v>35</v>
      </c>
      <c r="AX227" s="13" t="s">
        <v>79</v>
      </c>
      <c r="AY227" s="243" t="s">
        <v>139</v>
      </c>
    </row>
    <row r="228" spans="2:65" s="1" customFormat="1" ht="22.5" customHeight="1">
      <c r="B228" s="42"/>
      <c r="C228" s="259" t="s">
        <v>306</v>
      </c>
      <c r="D228" s="259" t="s">
        <v>193</v>
      </c>
      <c r="E228" s="260" t="s">
        <v>307</v>
      </c>
      <c r="F228" s="261" t="s">
        <v>308</v>
      </c>
      <c r="G228" s="262" t="s">
        <v>156</v>
      </c>
      <c r="H228" s="263">
        <v>4.4059999999999997</v>
      </c>
      <c r="I228" s="264"/>
      <c r="J228" s="265">
        <f>ROUND(I228*H228,2)</f>
        <v>0</v>
      </c>
      <c r="K228" s="261" t="s">
        <v>21</v>
      </c>
      <c r="L228" s="266"/>
      <c r="M228" s="267" t="s">
        <v>21</v>
      </c>
      <c r="N228" s="268" t="s">
        <v>44</v>
      </c>
      <c r="O228" s="43"/>
      <c r="P228" s="214">
        <f>O228*H228</f>
        <v>0</v>
      </c>
      <c r="Q228" s="214">
        <v>7.4999999999999997E-3</v>
      </c>
      <c r="R228" s="214">
        <f>Q228*H228</f>
        <v>3.3044999999999998E-2</v>
      </c>
      <c r="S228" s="214">
        <v>0</v>
      </c>
      <c r="T228" s="215">
        <f>S228*H228</f>
        <v>0</v>
      </c>
      <c r="AR228" s="25" t="s">
        <v>192</v>
      </c>
      <c r="AT228" s="25" t="s">
        <v>193</v>
      </c>
      <c r="AU228" s="25" t="s">
        <v>85</v>
      </c>
      <c r="AY228" s="25" t="s">
        <v>139</v>
      </c>
      <c r="BE228" s="216">
        <f>IF(N228="základní",J228,0)</f>
        <v>0</v>
      </c>
      <c r="BF228" s="216">
        <f>IF(N228="snížená",J228,0)</f>
        <v>0</v>
      </c>
      <c r="BG228" s="216">
        <f>IF(N228="zákl. přenesená",J228,0)</f>
        <v>0</v>
      </c>
      <c r="BH228" s="216">
        <f>IF(N228="sníž. přenesená",J228,0)</f>
        <v>0</v>
      </c>
      <c r="BI228" s="216">
        <f>IF(N228="nulová",J228,0)</f>
        <v>0</v>
      </c>
      <c r="BJ228" s="25" t="s">
        <v>85</v>
      </c>
      <c r="BK228" s="216">
        <f>ROUND(I228*H228,2)</f>
        <v>0</v>
      </c>
      <c r="BL228" s="25" t="s">
        <v>146</v>
      </c>
      <c r="BM228" s="25" t="s">
        <v>309</v>
      </c>
    </row>
    <row r="229" spans="2:65" s="1" customFormat="1" ht="13.5">
      <c r="B229" s="42"/>
      <c r="C229" s="64"/>
      <c r="D229" s="217" t="s">
        <v>148</v>
      </c>
      <c r="E229" s="64"/>
      <c r="F229" s="218" t="s">
        <v>310</v>
      </c>
      <c r="G229" s="64"/>
      <c r="H229" s="64"/>
      <c r="I229" s="173"/>
      <c r="J229" s="64"/>
      <c r="K229" s="64"/>
      <c r="L229" s="62"/>
      <c r="M229" s="219"/>
      <c r="N229" s="43"/>
      <c r="O229" s="43"/>
      <c r="P229" s="43"/>
      <c r="Q229" s="43"/>
      <c r="R229" s="43"/>
      <c r="S229" s="43"/>
      <c r="T229" s="79"/>
      <c r="AT229" s="25" t="s">
        <v>148</v>
      </c>
      <c r="AU229" s="25" t="s">
        <v>85</v>
      </c>
    </row>
    <row r="230" spans="2:65" s="12" customFormat="1" ht="13.5">
      <c r="B230" s="221"/>
      <c r="C230" s="222"/>
      <c r="D230" s="217" t="s">
        <v>151</v>
      </c>
      <c r="E230" s="223" t="s">
        <v>21</v>
      </c>
      <c r="F230" s="224" t="s">
        <v>311</v>
      </c>
      <c r="G230" s="222"/>
      <c r="H230" s="225" t="s">
        <v>21</v>
      </c>
      <c r="I230" s="226"/>
      <c r="J230" s="222"/>
      <c r="K230" s="222"/>
      <c r="L230" s="227"/>
      <c r="M230" s="228"/>
      <c r="N230" s="229"/>
      <c r="O230" s="229"/>
      <c r="P230" s="229"/>
      <c r="Q230" s="229"/>
      <c r="R230" s="229"/>
      <c r="S230" s="229"/>
      <c r="T230" s="230"/>
      <c r="AT230" s="231" t="s">
        <v>151</v>
      </c>
      <c r="AU230" s="231" t="s">
        <v>85</v>
      </c>
      <c r="AV230" s="12" t="s">
        <v>79</v>
      </c>
      <c r="AW230" s="12" t="s">
        <v>35</v>
      </c>
      <c r="AX230" s="12" t="s">
        <v>72</v>
      </c>
      <c r="AY230" s="231" t="s">
        <v>139</v>
      </c>
    </row>
    <row r="231" spans="2:65" s="13" customFormat="1" ht="13.5">
      <c r="B231" s="232"/>
      <c r="C231" s="233"/>
      <c r="D231" s="217" t="s">
        <v>151</v>
      </c>
      <c r="E231" s="245" t="s">
        <v>21</v>
      </c>
      <c r="F231" s="246" t="s">
        <v>305</v>
      </c>
      <c r="G231" s="233"/>
      <c r="H231" s="247">
        <v>4.32</v>
      </c>
      <c r="I231" s="238"/>
      <c r="J231" s="233"/>
      <c r="K231" s="233"/>
      <c r="L231" s="239"/>
      <c r="M231" s="240"/>
      <c r="N231" s="241"/>
      <c r="O231" s="241"/>
      <c r="P231" s="241"/>
      <c r="Q231" s="241"/>
      <c r="R231" s="241"/>
      <c r="S231" s="241"/>
      <c r="T231" s="242"/>
      <c r="AT231" s="243" t="s">
        <v>151</v>
      </c>
      <c r="AU231" s="243" t="s">
        <v>85</v>
      </c>
      <c r="AV231" s="13" t="s">
        <v>85</v>
      </c>
      <c r="AW231" s="13" t="s">
        <v>35</v>
      </c>
      <c r="AX231" s="13" t="s">
        <v>79</v>
      </c>
      <c r="AY231" s="243" t="s">
        <v>139</v>
      </c>
    </row>
    <row r="232" spans="2:65" s="13" customFormat="1" ht="13.5">
      <c r="B232" s="232"/>
      <c r="C232" s="233"/>
      <c r="D232" s="234" t="s">
        <v>151</v>
      </c>
      <c r="E232" s="233"/>
      <c r="F232" s="236" t="s">
        <v>312</v>
      </c>
      <c r="G232" s="233"/>
      <c r="H232" s="237">
        <v>4.4059999999999997</v>
      </c>
      <c r="I232" s="238"/>
      <c r="J232" s="233"/>
      <c r="K232" s="233"/>
      <c r="L232" s="239"/>
      <c r="M232" s="240"/>
      <c r="N232" s="241"/>
      <c r="O232" s="241"/>
      <c r="P232" s="241"/>
      <c r="Q232" s="241"/>
      <c r="R232" s="241"/>
      <c r="S232" s="241"/>
      <c r="T232" s="242"/>
      <c r="AT232" s="243" t="s">
        <v>151</v>
      </c>
      <c r="AU232" s="243" t="s">
        <v>85</v>
      </c>
      <c r="AV232" s="13" t="s">
        <v>85</v>
      </c>
      <c r="AW232" s="13" t="s">
        <v>6</v>
      </c>
      <c r="AX232" s="13" t="s">
        <v>79</v>
      </c>
      <c r="AY232" s="243" t="s">
        <v>139</v>
      </c>
    </row>
    <row r="233" spans="2:65" s="1" customFormat="1" ht="44.25" customHeight="1">
      <c r="B233" s="42"/>
      <c r="C233" s="205" t="s">
        <v>313</v>
      </c>
      <c r="D233" s="205" t="s">
        <v>141</v>
      </c>
      <c r="E233" s="206" t="s">
        <v>314</v>
      </c>
      <c r="F233" s="207" t="s">
        <v>315</v>
      </c>
      <c r="G233" s="208" t="s">
        <v>156</v>
      </c>
      <c r="H233" s="209">
        <v>103.6</v>
      </c>
      <c r="I233" s="210"/>
      <c r="J233" s="211">
        <f>ROUND(I233*H233,2)</f>
        <v>0</v>
      </c>
      <c r="K233" s="207" t="s">
        <v>145</v>
      </c>
      <c r="L233" s="62"/>
      <c r="M233" s="212" t="s">
        <v>21</v>
      </c>
      <c r="N233" s="213" t="s">
        <v>44</v>
      </c>
      <c r="O233" s="43"/>
      <c r="P233" s="214">
        <f>O233*H233</f>
        <v>0</v>
      </c>
      <c r="Q233" s="214">
        <v>4.7800000000000004E-3</v>
      </c>
      <c r="R233" s="214">
        <f>Q233*H233</f>
        <v>0.49520800000000004</v>
      </c>
      <c r="S233" s="214">
        <v>0</v>
      </c>
      <c r="T233" s="215">
        <f>S233*H233</f>
        <v>0</v>
      </c>
      <c r="AR233" s="25" t="s">
        <v>146</v>
      </c>
      <c r="AT233" s="25" t="s">
        <v>141</v>
      </c>
      <c r="AU233" s="25" t="s">
        <v>85</v>
      </c>
      <c r="AY233" s="25" t="s">
        <v>139</v>
      </c>
      <c r="BE233" s="216">
        <f>IF(N233="základní",J233,0)</f>
        <v>0</v>
      </c>
      <c r="BF233" s="216">
        <f>IF(N233="snížená",J233,0)</f>
        <v>0</v>
      </c>
      <c r="BG233" s="216">
        <f>IF(N233="zákl. přenesená",J233,0)</f>
        <v>0</v>
      </c>
      <c r="BH233" s="216">
        <f>IF(N233="sníž. přenesená",J233,0)</f>
        <v>0</v>
      </c>
      <c r="BI233" s="216">
        <f>IF(N233="nulová",J233,0)</f>
        <v>0</v>
      </c>
      <c r="BJ233" s="25" t="s">
        <v>85</v>
      </c>
      <c r="BK233" s="216">
        <f>ROUND(I233*H233,2)</f>
        <v>0</v>
      </c>
      <c r="BL233" s="25" t="s">
        <v>146</v>
      </c>
      <c r="BM233" s="25" t="s">
        <v>316</v>
      </c>
    </row>
    <row r="234" spans="2:65" s="1" customFormat="1" ht="40.5">
      <c r="B234" s="42"/>
      <c r="C234" s="64"/>
      <c r="D234" s="217" t="s">
        <v>148</v>
      </c>
      <c r="E234" s="64"/>
      <c r="F234" s="218" t="s">
        <v>315</v>
      </c>
      <c r="G234" s="64"/>
      <c r="H234" s="64"/>
      <c r="I234" s="173"/>
      <c r="J234" s="64"/>
      <c r="K234" s="64"/>
      <c r="L234" s="62"/>
      <c r="M234" s="219"/>
      <c r="N234" s="43"/>
      <c r="O234" s="43"/>
      <c r="P234" s="43"/>
      <c r="Q234" s="43"/>
      <c r="R234" s="43"/>
      <c r="S234" s="43"/>
      <c r="T234" s="79"/>
      <c r="AT234" s="25" t="s">
        <v>148</v>
      </c>
      <c r="AU234" s="25" t="s">
        <v>85</v>
      </c>
    </row>
    <row r="235" spans="2:65" s="12" customFormat="1" ht="13.5">
      <c r="B235" s="221"/>
      <c r="C235" s="222"/>
      <c r="D235" s="217" t="s">
        <v>151</v>
      </c>
      <c r="E235" s="223" t="s">
        <v>21</v>
      </c>
      <c r="F235" s="224" t="s">
        <v>317</v>
      </c>
      <c r="G235" s="222"/>
      <c r="H235" s="225" t="s">
        <v>21</v>
      </c>
      <c r="I235" s="226"/>
      <c r="J235" s="222"/>
      <c r="K235" s="222"/>
      <c r="L235" s="227"/>
      <c r="M235" s="228"/>
      <c r="N235" s="229"/>
      <c r="O235" s="229"/>
      <c r="P235" s="229"/>
      <c r="Q235" s="229"/>
      <c r="R235" s="229"/>
      <c r="S235" s="229"/>
      <c r="T235" s="230"/>
      <c r="AT235" s="231" t="s">
        <v>151</v>
      </c>
      <c r="AU235" s="231" t="s">
        <v>85</v>
      </c>
      <c r="AV235" s="12" t="s">
        <v>79</v>
      </c>
      <c r="AW235" s="12" t="s">
        <v>35</v>
      </c>
      <c r="AX235" s="12" t="s">
        <v>72</v>
      </c>
      <c r="AY235" s="231" t="s">
        <v>139</v>
      </c>
    </row>
    <row r="236" spans="2:65" s="13" customFormat="1" ht="13.5">
      <c r="B236" s="232"/>
      <c r="C236" s="233"/>
      <c r="D236" s="234" t="s">
        <v>151</v>
      </c>
      <c r="E236" s="235" t="s">
        <v>21</v>
      </c>
      <c r="F236" s="236" t="s">
        <v>253</v>
      </c>
      <c r="G236" s="233"/>
      <c r="H236" s="237">
        <v>103.6</v>
      </c>
      <c r="I236" s="238"/>
      <c r="J236" s="233"/>
      <c r="K236" s="233"/>
      <c r="L236" s="239"/>
      <c r="M236" s="240"/>
      <c r="N236" s="241"/>
      <c r="O236" s="241"/>
      <c r="P236" s="241"/>
      <c r="Q236" s="241"/>
      <c r="R236" s="241"/>
      <c r="S236" s="241"/>
      <c r="T236" s="242"/>
      <c r="AT236" s="243" t="s">
        <v>151</v>
      </c>
      <c r="AU236" s="243" t="s">
        <v>85</v>
      </c>
      <c r="AV236" s="13" t="s">
        <v>85</v>
      </c>
      <c r="AW236" s="13" t="s">
        <v>35</v>
      </c>
      <c r="AX236" s="13" t="s">
        <v>79</v>
      </c>
      <c r="AY236" s="243" t="s">
        <v>139</v>
      </c>
    </row>
    <row r="237" spans="2:65" s="1" customFormat="1" ht="31.5" customHeight="1">
      <c r="B237" s="42"/>
      <c r="C237" s="205" t="s">
        <v>318</v>
      </c>
      <c r="D237" s="205" t="s">
        <v>141</v>
      </c>
      <c r="E237" s="206" t="s">
        <v>319</v>
      </c>
      <c r="F237" s="207" t="s">
        <v>320</v>
      </c>
      <c r="G237" s="208" t="s">
        <v>156</v>
      </c>
      <c r="H237" s="209">
        <v>2010.76</v>
      </c>
      <c r="I237" s="210"/>
      <c r="J237" s="211">
        <f>ROUND(I237*H237,2)</f>
        <v>0</v>
      </c>
      <c r="K237" s="207" t="s">
        <v>145</v>
      </c>
      <c r="L237" s="62"/>
      <c r="M237" s="212" t="s">
        <v>21</v>
      </c>
      <c r="N237" s="213" t="s">
        <v>44</v>
      </c>
      <c r="O237" s="43"/>
      <c r="P237" s="214">
        <f>O237*H237</f>
        <v>0</v>
      </c>
      <c r="Q237" s="214">
        <v>9.3799999999999994E-3</v>
      </c>
      <c r="R237" s="214">
        <f>Q237*H237</f>
        <v>18.8609288</v>
      </c>
      <c r="S237" s="214">
        <v>0</v>
      </c>
      <c r="T237" s="215">
        <f>S237*H237</f>
        <v>0</v>
      </c>
      <c r="AR237" s="25" t="s">
        <v>146</v>
      </c>
      <c r="AT237" s="25" t="s">
        <v>141</v>
      </c>
      <c r="AU237" s="25" t="s">
        <v>85</v>
      </c>
      <c r="AY237" s="25" t="s">
        <v>139</v>
      </c>
      <c r="BE237" s="216">
        <f>IF(N237="základní",J237,0)</f>
        <v>0</v>
      </c>
      <c r="BF237" s="216">
        <f>IF(N237="snížená",J237,0)</f>
        <v>0</v>
      </c>
      <c r="BG237" s="216">
        <f>IF(N237="zákl. přenesená",J237,0)</f>
        <v>0</v>
      </c>
      <c r="BH237" s="216">
        <f>IF(N237="sníž. přenesená",J237,0)</f>
        <v>0</v>
      </c>
      <c r="BI237" s="216">
        <f>IF(N237="nulová",J237,0)</f>
        <v>0</v>
      </c>
      <c r="BJ237" s="25" t="s">
        <v>85</v>
      </c>
      <c r="BK237" s="216">
        <f>ROUND(I237*H237,2)</f>
        <v>0</v>
      </c>
      <c r="BL237" s="25" t="s">
        <v>146</v>
      </c>
      <c r="BM237" s="25" t="s">
        <v>321</v>
      </c>
    </row>
    <row r="238" spans="2:65" s="1" customFormat="1" ht="27">
      <c r="B238" s="42"/>
      <c r="C238" s="64"/>
      <c r="D238" s="217" t="s">
        <v>148</v>
      </c>
      <c r="E238" s="64"/>
      <c r="F238" s="218" t="s">
        <v>320</v>
      </c>
      <c r="G238" s="64"/>
      <c r="H238" s="64"/>
      <c r="I238" s="173"/>
      <c r="J238" s="64"/>
      <c r="K238" s="64"/>
      <c r="L238" s="62"/>
      <c r="M238" s="219"/>
      <c r="N238" s="43"/>
      <c r="O238" s="43"/>
      <c r="P238" s="43"/>
      <c r="Q238" s="43"/>
      <c r="R238" s="43"/>
      <c r="S238" s="43"/>
      <c r="T238" s="79"/>
      <c r="AT238" s="25" t="s">
        <v>148</v>
      </c>
      <c r="AU238" s="25" t="s">
        <v>85</v>
      </c>
    </row>
    <row r="239" spans="2:65" s="1" customFormat="1" ht="162">
      <c r="B239" s="42"/>
      <c r="C239" s="64"/>
      <c r="D239" s="217" t="s">
        <v>149</v>
      </c>
      <c r="E239" s="64"/>
      <c r="F239" s="220" t="s">
        <v>279</v>
      </c>
      <c r="G239" s="64"/>
      <c r="H239" s="64"/>
      <c r="I239" s="173"/>
      <c r="J239" s="64"/>
      <c r="K239" s="64"/>
      <c r="L239" s="62"/>
      <c r="M239" s="219"/>
      <c r="N239" s="43"/>
      <c r="O239" s="43"/>
      <c r="P239" s="43"/>
      <c r="Q239" s="43"/>
      <c r="R239" s="43"/>
      <c r="S239" s="43"/>
      <c r="T239" s="79"/>
      <c r="AT239" s="25" t="s">
        <v>149</v>
      </c>
      <c r="AU239" s="25" t="s">
        <v>85</v>
      </c>
    </row>
    <row r="240" spans="2:65" s="12" customFormat="1" ht="27">
      <c r="B240" s="221"/>
      <c r="C240" s="222"/>
      <c r="D240" s="217" t="s">
        <v>151</v>
      </c>
      <c r="E240" s="223" t="s">
        <v>21</v>
      </c>
      <c r="F240" s="224" t="s">
        <v>322</v>
      </c>
      <c r="G240" s="222"/>
      <c r="H240" s="225" t="s">
        <v>21</v>
      </c>
      <c r="I240" s="226"/>
      <c r="J240" s="222"/>
      <c r="K240" s="222"/>
      <c r="L240" s="227"/>
      <c r="M240" s="228"/>
      <c r="N240" s="229"/>
      <c r="O240" s="229"/>
      <c r="P240" s="229"/>
      <c r="Q240" s="229"/>
      <c r="R240" s="229"/>
      <c r="S240" s="229"/>
      <c r="T240" s="230"/>
      <c r="AT240" s="231" t="s">
        <v>151</v>
      </c>
      <c r="AU240" s="231" t="s">
        <v>85</v>
      </c>
      <c r="AV240" s="12" t="s">
        <v>79</v>
      </c>
      <c r="AW240" s="12" t="s">
        <v>35</v>
      </c>
      <c r="AX240" s="12" t="s">
        <v>72</v>
      </c>
      <c r="AY240" s="231" t="s">
        <v>139</v>
      </c>
    </row>
    <row r="241" spans="2:51" s="12" customFormat="1" ht="13.5">
      <c r="B241" s="221"/>
      <c r="C241" s="222"/>
      <c r="D241" s="217" t="s">
        <v>151</v>
      </c>
      <c r="E241" s="223" t="s">
        <v>21</v>
      </c>
      <c r="F241" s="224" t="s">
        <v>254</v>
      </c>
      <c r="G241" s="222"/>
      <c r="H241" s="225" t="s">
        <v>21</v>
      </c>
      <c r="I241" s="226"/>
      <c r="J241" s="222"/>
      <c r="K241" s="222"/>
      <c r="L241" s="227"/>
      <c r="M241" s="228"/>
      <c r="N241" s="229"/>
      <c r="O241" s="229"/>
      <c r="P241" s="229"/>
      <c r="Q241" s="229"/>
      <c r="R241" s="229"/>
      <c r="S241" s="229"/>
      <c r="T241" s="230"/>
      <c r="AT241" s="231" t="s">
        <v>151</v>
      </c>
      <c r="AU241" s="231" t="s">
        <v>85</v>
      </c>
      <c r="AV241" s="12" t="s">
        <v>79</v>
      </c>
      <c r="AW241" s="12" t="s">
        <v>35</v>
      </c>
      <c r="AX241" s="12" t="s">
        <v>72</v>
      </c>
      <c r="AY241" s="231" t="s">
        <v>139</v>
      </c>
    </row>
    <row r="242" spans="2:51" s="13" customFormat="1" ht="13.5">
      <c r="B242" s="232"/>
      <c r="C242" s="233"/>
      <c r="D242" s="217" t="s">
        <v>151</v>
      </c>
      <c r="E242" s="245" t="s">
        <v>21</v>
      </c>
      <c r="F242" s="246" t="s">
        <v>255</v>
      </c>
      <c r="G242" s="233"/>
      <c r="H242" s="247">
        <v>541.20000000000005</v>
      </c>
      <c r="I242" s="238"/>
      <c r="J242" s="233"/>
      <c r="K242" s="233"/>
      <c r="L242" s="239"/>
      <c r="M242" s="240"/>
      <c r="N242" s="241"/>
      <c r="O242" s="241"/>
      <c r="P242" s="241"/>
      <c r="Q242" s="241"/>
      <c r="R242" s="241"/>
      <c r="S242" s="241"/>
      <c r="T242" s="242"/>
      <c r="AT242" s="243" t="s">
        <v>151</v>
      </c>
      <c r="AU242" s="243" t="s">
        <v>85</v>
      </c>
      <c r="AV242" s="13" t="s">
        <v>85</v>
      </c>
      <c r="AW242" s="13" t="s">
        <v>35</v>
      </c>
      <c r="AX242" s="13" t="s">
        <v>72</v>
      </c>
      <c r="AY242" s="243" t="s">
        <v>139</v>
      </c>
    </row>
    <row r="243" spans="2:51" s="12" customFormat="1" ht="13.5">
      <c r="B243" s="221"/>
      <c r="C243" s="222"/>
      <c r="D243" s="217" t="s">
        <v>151</v>
      </c>
      <c r="E243" s="223" t="s">
        <v>21</v>
      </c>
      <c r="F243" s="224" t="s">
        <v>256</v>
      </c>
      <c r="G243" s="222"/>
      <c r="H243" s="225" t="s">
        <v>21</v>
      </c>
      <c r="I243" s="226"/>
      <c r="J243" s="222"/>
      <c r="K243" s="222"/>
      <c r="L243" s="227"/>
      <c r="M243" s="228"/>
      <c r="N243" s="229"/>
      <c r="O243" s="229"/>
      <c r="P243" s="229"/>
      <c r="Q243" s="229"/>
      <c r="R243" s="229"/>
      <c r="S243" s="229"/>
      <c r="T243" s="230"/>
      <c r="AT243" s="231" t="s">
        <v>151</v>
      </c>
      <c r="AU243" s="231" t="s">
        <v>85</v>
      </c>
      <c r="AV243" s="12" t="s">
        <v>79</v>
      </c>
      <c r="AW243" s="12" t="s">
        <v>35</v>
      </c>
      <c r="AX243" s="12" t="s">
        <v>72</v>
      </c>
      <c r="AY243" s="231" t="s">
        <v>139</v>
      </c>
    </row>
    <row r="244" spans="2:51" s="13" customFormat="1" ht="13.5">
      <c r="B244" s="232"/>
      <c r="C244" s="233"/>
      <c r="D244" s="217" t="s">
        <v>151</v>
      </c>
      <c r="E244" s="245" t="s">
        <v>21</v>
      </c>
      <c r="F244" s="246" t="s">
        <v>257</v>
      </c>
      <c r="G244" s="233"/>
      <c r="H244" s="247">
        <v>994.95</v>
      </c>
      <c r="I244" s="238"/>
      <c r="J244" s="233"/>
      <c r="K244" s="233"/>
      <c r="L244" s="239"/>
      <c r="M244" s="240"/>
      <c r="N244" s="241"/>
      <c r="O244" s="241"/>
      <c r="P244" s="241"/>
      <c r="Q244" s="241"/>
      <c r="R244" s="241"/>
      <c r="S244" s="241"/>
      <c r="T244" s="242"/>
      <c r="AT244" s="243" t="s">
        <v>151</v>
      </c>
      <c r="AU244" s="243" t="s">
        <v>85</v>
      </c>
      <c r="AV244" s="13" t="s">
        <v>85</v>
      </c>
      <c r="AW244" s="13" t="s">
        <v>35</v>
      </c>
      <c r="AX244" s="13" t="s">
        <v>72</v>
      </c>
      <c r="AY244" s="243" t="s">
        <v>139</v>
      </c>
    </row>
    <row r="245" spans="2:51" s="12" customFormat="1" ht="13.5">
      <c r="B245" s="221"/>
      <c r="C245" s="222"/>
      <c r="D245" s="217" t="s">
        <v>151</v>
      </c>
      <c r="E245" s="223" t="s">
        <v>21</v>
      </c>
      <c r="F245" s="224" t="s">
        <v>258</v>
      </c>
      <c r="G245" s="222"/>
      <c r="H245" s="225" t="s">
        <v>21</v>
      </c>
      <c r="I245" s="226"/>
      <c r="J245" s="222"/>
      <c r="K245" s="222"/>
      <c r="L245" s="227"/>
      <c r="M245" s="228"/>
      <c r="N245" s="229"/>
      <c r="O245" s="229"/>
      <c r="P245" s="229"/>
      <c r="Q245" s="229"/>
      <c r="R245" s="229"/>
      <c r="S245" s="229"/>
      <c r="T245" s="230"/>
      <c r="AT245" s="231" t="s">
        <v>151</v>
      </c>
      <c r="AU245" s="231" t="s">
        <v>85</v>
      </c>
      <c r="AV245" s="12" t="s">
        <v>79</v>
      </c>
      <c r="AW245" s="12" t="s">
        <v>35</v>
      </c>
      <c r="AX245" s="12" t="s">
        <v>72</v>
      </c>
      <c r="AY245" s="231" t="s">
        <v>139</v>
      </c>
    </row>
    <row r="246" spans="2:51" s="13" customFormat="1" ht="13.5">
      <c r="B246" s="232"/>
      <c r="C246" s="233"/>
      <c r="D246" s="217" t="s">
        <v>151</v>
      </c>
      <c r="E246" s="245" t="s">
        <v>21</v>
      </c>
      <c r="F246" s="246" t="s">
        <v>259</v>
      </c>
      <c r="G246" s="233"/>
      <c r="H246" s="247">
        <v>-227.7</v>
      </c>
      <c r="I246" s="238"/>
      <c r="J246" s="233"/>
      <c r="K246" s="233"/>
      <c r="L246" s="239"/>
      <c r="M246" s="240"/>
      <c r="N246" s="241"/>
      <c r="O246" s="241"/>
      <c r="P246" s="241"/>
      <c r="Q246" s="241"/>
      <c r="R246" s="241"/>
      <c r="S246" s="241"/>
      <c r="T246" s="242"/>
      <c r="AT246" s="243" t="s">
        <v>151</v>
      </c>
      <c r="AU246" s="243" t="s">
        <v>85</v>
      </c>
      <c r="AV246" s="13" t="s">
        <v>85</v>
      </c>
      <c r="AW246" s="13" t="s">
        <v>35</v>
      </c>
      <c r="AX246" s="13" t="s">
        <v>72</v>
      </c>
      <c r="AY246" s="243" t="s">
        <v>139</v>
      </c>
    </row>
    <row r="247" spans="2:51" s="13" customFormat="1" ht="13.5">
      <c r="B247" s="232"/>
      <c r="C247" s="233"/>
      <c r="D247" s="217" t="s">
        <v>151</v>
      </c>
      <c r="E247" s="245" t="s">
        <v>21</v>
      </c>
      <c r="F247" s="246" t="s">
        <v>260</v>
      </c>
      <c r="G247" s="233"/>
      <c r="H247" s="247">
        <v>-126.4</v>
      </c>
      <c r="I247" s="238"/>
      <c r="J247" s="233"/>
      <c r="K247" s="233"/>
      <c r="L247" s="239"/>
      <c r="M247" s="240"/>
      <c r="N247" s="241"/>
      <c r="O247" s="241"/>
      <c r="P247" s="241"/>
      <c r="Q247" s="241"/>
      <c r="R247" s="241"/>
      <c r="S247" s="241"/>
      <c r="T247" s="242"/>
      <c r="AT247" s="243" t="s">
        <v>151</v>
      </c>
      <c r="AU247" s="243" t="s">
        <v>85</v>
      </c>
      <c r="AV247" s="13" t="s">
        <v>85</v>
      </c>
      <c r="AW247" s="13" t="s">
        <v>35</v>
      </c>
      <c r="AX247" s="13" t="s">
        <v>72</v>
      </c>
      <c r="AY247" s="243" t="s">
        <v>139</v>
      </c>
    </row>
    <row r="248" spans="2:51" s="12" customFormat="1" ht="13.5">
      <c r="B248" s="221"/>
      <c r="C248" s="222"/>
      <c r="D248" s="217" t="s">
        <v>151</v>
      </c>
      <c r="E248" s="223" t="s">
        <v>21</v>
      </c>
      <c r="F248" s="224" t="s">
        <v>261</v>
      </c>
      <c r="G248" s="222"/>
      <c r="H248" s="225" t="s">
        <v>21</v>
      </c>
      <c r="I248" s="226"/>
      <c r="J248" s="222"/>
      <c r="K248" s="222"/>
      <c r="L248" s="227"/>
      <c r="M248" s="228"/>
      <c r="N248" s="229"/>
      <c r="O248" s="229"/>
      <c r="P248" s="229"/>
      <c r="Q248" s="229"/>
      <c r="R248" s="229"/>
      <c r="S248" s="229"/>
      <c r="T248" s="230"/>
      <c r="AT248" s="231" t="s">
        <v>151</v>
      </c>
      <c r="AU248" s="231" t="s">
        <v>85</v>
      </c>
      <c r="AV248" s="12" t="s">
        <v>79</v>
      </c>
      <c r="AW248" s="12" t="s">
        <v>35</v>
      </c>
      <c r="AX248" s="12" t="s">
        <v>72</v>
      </c>
      <c r="AY248" s="231" t="s">
        <v>139</v>
      </c>
    </row>
    <row r="249" spans="2:51" s="13" customFormat="1" ht="13.5">
      <c r="B249" s="232"/>
      <c r="C249" s="233"/>
      <c r="D249" s="217" t="s">
        <v>151</v>
      </c>
      <c r="E249" s="245" t="s">
        <v>21</v>
      </c>
      <c r="F249" s="246" t="s">
        <v>262</v>
      </c>
      <c r="G249" s="233"/>
      <c r="H249" s="247">
        <v>1005.35</v>
      </c>
      <c r="I249" s="238"/>
      <c r="J249" s="233"/>
      <c r="K249" s="233"/>
      <c r="L249" s="239"/>
      <c r="M249" s="240"/>
      <c r="N249" s="241"/>
      <c r="O249" s="241"/>
      <c r="P249" s="241"/>
      <c r="Q249" s="241"/>
      <c r="R249" s="241"/>
      <c r="S249" s="241"/>
      <c r="T249" s="242"/>
      <c r="AT249" s="243" t="s">
        <v>151</v>
      </c>
      <c r="AU249" s="243" t="s">
        <v>85</v>
      </c>
      <c r="AV249" s="13" t="s">
        <v>85</v>
      </c>
      <c r="AW249" s="13" t="s">
        <v>35</v>
      </c>
      <c r="AX249" s="13" t="s">
        <v>72</v>
      </c>
      <c r="AY249" s="243" t="s">
        <v>139</v>
      </c>
    </row>
    <row r="250" spans="2:51" s="12" customFormat="1" ht="13.5">
      <c r="B250" s="221"/>
      <c r="C250" s="222"/>
      <c r="D250" s="217" t="s">
        <v>151</v>
      </c>
      <c r="E250" s="223" t="s">
        <v>21</v>
      </c>
      <c r="F250" s="224" t="s">
        <v>258</v>
      </c>
      <c r="G250" s="222"/>
      <c r="H250" s="225" t="s">
        <v>21</v>
      </c>
      <c r="I250" s="226"/>
      <c r="J250" s="222"/>
      <c r="K250" s="222"/>
      <c r="L250" s="227"/>
      <c r="M250" s="228"/>
      <c r="N250" s="229"/>
      <c r="O250" s="229"/>
      <c r="P250" s="229"/>
      <c r="Q250" s="229"/>
      <c r="R250" s="229"/>
      <c r="S250" s="229"/>
      <c r="T250" s="230"/>
      <c r="AT250" s="231" t="s">
        <v>151</v>
      </c>
      <c r="AU250" s="231" t="s">
        <v>85</v>
      </c>
      <c r="AV250" s="12" t="s">
        <v>79</v>
      </c>
      <c r="AW250" s="12" t="s">
        <v>35</v>
      </c>
      <c r="AX250" s="12" t="s">
        <v>72</v>
      </c>
      <c r="AY250" s="231" t="s">
        <v>139</v>
      </c>
    </row>
    <row r="251" spans="2:51" s="13" customFormat="1" ht="13.5">
      <c r="B251" s="232"/>
      <c r="C251" s="233"/>
      <c r="D251" s="217" t="s">
        <v>151</v>
      </c>
      <c r="E251" s="245" t="s">
        <v>21</v>
      </c>
      <c r="F251" s="246" t="s">
        <v>260</v>
      </c>
      <c r="G251" s="233"/>
      <c r="H251" s="247">
        <v>-126.4</v>
      </c>
      <c r="I251" s="238"/>
      <c r="J251" s="233"/>
      <c r="K251" s="233"/>
      <c r="L251" s="239"/>
      <c r="M251" s="240"/>
      <c r="N251" s="241"/>
      <c r="O251" s="241"/>
      <c r="P251" s="241"/>
      <c r="Q251" s="241"/>
      <c r="R251" s="241"/>
      <c r="S251" s="241"/>
      <c r="T251" s="242"/>
      <c r="AT251" s="243" t="s">
        <v>151</v>
      </c>
      <c r="AU251" s="243" t="s">
        <v>85</v>
      </c>
      <c r="AV251" s="13" t="s">
        <v>85</v>
      </c>
      <c r="AW251" s="13" t="s">
        <v>35</v>
      </c>
      <c r="AX251" s="13" t="s">
        <v>72</v>
      </c>
      <c r="AY251" s="243" t="s">
        <v>139</v>
      </c>
    </row>
    <row r="252" spans="2:51" s="13" customFormat="1" ht="13.5">
      <c r="B252" s="232"/>
      <c r="C252" s="233"/>
      <c r="D252" s="217" t="s">
        <v>151</v>
      </c>
      <c r="E252" s="245" t="s">
        <v>21</v>
      </c>
      <c r="F252" s="246" t="s">
        <v>263</v>
      </c>
      <c r="G252" s="233"/>
      <c r="H252" s="247">
        <v>-113.6</v>
      </c>
      <c r="I252" s="238"/>
      <c r="J252" s="233"/>
      <c r="K252" s="233"/>
      <c r="L252" s="239"/>
      <c r="M252" s="240"/>
      <c r="N252" s="241"/>
      <c r="O252" s="241"/>
      <c r="P252" s="241"/>
      <c r="Q252" s="241"/>
      <c r="R252" s="241"/>
      <c r="S252" s="241"/>
      <c r="T252" s="242"/>
      <c r="AT252" s="243" t="s">
        <v>151</v>
      </c>
      <c r="AU252" s="243" t="s">
        <v>85</v>
      </c>
      <c r="AV252" s="13" t="s">
        <v>85</v>
      </c>
      <c r="AW252" s="13" t="s">
        <v>35</v>
      </c>
      <c r="AX252" s="13" t="s">
        <v>72</v>
      </c>
      <c r="AY252" s="243" t="s">
        <v>139</v>
      </c>
    </row>
    <row r="253" spans="2:51" s="13" customFormat="1" ht="13.5">
      <c r="B253" s="232"/>
      <c r="C253" s="233"/>
      <c r="D253" s="217" t="s">
        <v>151</v>
      </c>
      <c r="E253" s="245" t="s">
        <v>21</v>
      </c>
      <c r="F253" s="246" t="s">
        <v>264</v>
      </c>
      <c r="G253" s="233"/>
      <c r="H253" s="247">
        <v>-31.68</v>
      </c>
      <c r="I253" s="238"/>
      <c r="J253" s="233"/>
      <c r="K253" s="233"/>
      <c r="L253" s="239"/>
      <c r="M253" s="240"/>
      <c r="N253" s="241"/>
      <c r="O253" s="241"/>
      <c r="P253" s="241"/>
      <c r="Q253" s="241"/>
      <c r="R253" s="241"/>
      <c r="S253" s="241"/>
      <c r="T253" s="242"/>
      <c r="AT253" s="243" t="s">
        <v>151</v>
      </c>
      <c r="AU253" s="243" t="s">
        <v>85</v>
      </c>
      <c r="AV253" s="13" t="s">
        <v>85</v>
      </c>
      <c r="AW253" s="13" t="s">
        <v>35</v>
      </c>
      <c r="AX253" s="13" t="s">
        <v>72</v>
      </c>
      <c r="AY253" s="243" t="s">
        <v>139</v>
      </c>
    </row>
    <row r="254" spans="2:51" s="13" customFormat="1" ht="13.5">
      <c r="B254" s="232"/>
      <c r="C254" s="233"/>
      <c r="D254" s="217" t="s">
        <v>151</v>
      </c>
      <c r="E254" s="245" t="s">
        <v>21</v>
      </c>
      <c r="F254" s="246" t="s">
        <v>265</v>
      </c>
      <c r="G254" s="233"/>
      <c r="H254" s="247">
        <v>-79.2</v>
      </c>
      <c r="I254" s="238"/>
      <c r="J254" s="233"/>
      <c r="K254" s="233"/>
      <c r="L254" s="239"/>
      <c r="M254" s="240"/>
      <c r="N254" s="241"/>
      <c r="O254" s="241"/>
      <c r="P254" s="241"/>
      <c r="Q254" s="241"/>
      <c r="R254" s="241"/>
      <c r="S254" s="241"/>
      <c r="T254" s="242"/>
      <c r="AT254" s="243" t="s">
        <v>151</v>
      </c>
      <c r="AU254" s="243" t="s">
        <v>85</v>
      </c>
      <c r="AV254" s="13" t="s">
        <v>85</v>
      </c>
      <c r="AW254" s="13" t="s">
        <v>35</v>
      </c>
      <c r="AX254" s="13" t="s">
        <v>72</v>
      </c>
      <c r="AY254" s="243" t="s">
        <v>139</v>
      </c>
    </row>
    <row r="255" spans="2:51" s="13" customFormat="1" ht="13.5">
      <c r="B255" s="232"/>
      <c r="C255" s="233"/>
      <c r="D255" s="217" t="s">
        <v>151</v>
      </c>
      <c r="E255" s="245" t="s">
        <v>21</v>
      </c>
      <c r="F255" s="246" t="s">
        <v>266</v>
      </c>
      <c r="G255" s="233"/>
      <c r="H255" s="247">
        <v>-39.68</v>
      </c>
      <c r="I255" s="238"/>
      <c r="J255" s="233"/>
      <c r="K255" s="233"/>
      <c r="L255" s="239"/>
      <c r="M255" s="240"/>
      <c r="N255" s="241"/>
      <c r="O255" s="241"/>
      <c r="P255" s="241"/>
      <c r="Q255" s="241"/>
      <c r="R255" s="241"/>
      <c r="S255" s="241"/>
      <c r="T255" s="242"/>
      <c r="AT255" s="243" t="s">
        <v>151</v>
      </c>
      <c r="AU255" s="243" t="s">
        <v>85</v>
      </c>
      <c r="AV255" s="13" t="s">
        <v>85</v>
      </c>
      <c r="AW255" s="13" t="s">
        <v>35</v>
      </c>
      <c r="AX255" s="13" t="s">
        <v>72</v>
      </c>
      <c r="AY255" s="243" t="s">
        <v>139</v>
      </c>
    </row>
    <row r="256" spans="2:51" s="12" customFormat="1" ht="27">
      <c r="B256" s="221"/>
      <c r="C256" s="222"/>
      <c r="D256" s="217" t="s">
        <v>151</v>
      </c>
      <c r="E256" s="223" t="s">
        <v>21</v>
      </c>
      <c r="F256" s="224" t="s">
        <v>323</v>
      </c>
      <c r="G256" s="222"/>
      <c r="H256" s="225" t="s">
        <v>21</v>
      </c>
      <c r="I256" s="226"/>
      <c r="J256" s="222"/>
      <c r="K256" s="222"/>
      <c r="L256" s="227"/>
      <c r="M256" s="228"/>
      <c r="N256" s="229"/>
      <c r="O256" s="229"/>
      <c r="P256" s="229"/>
      <c r="Q256" s="229"/>
      <c r="R256" s="229"/>
      <c r="S256" s="229"/>
      <c r="T256" s="230"/>
      <c r="AT256" s="231" t="s">
        <v>151</v>
      </c>
      <c r="AU256" s="231" t="s">
        <v>85</v>
      </c>
      <c r="AV256" s="12" t="s">
        <v>79</v>
      </c>
      <c r="AW256" s="12" t="s">
        <v>35</v>
      </c>
      <c r="AX256" s="12" t="s">
        <v>72</v>
      </c>
      <c r="AY256" s="231" t="s">
        <v>139</v>
      </c>
    </row>
    <row r="257" spans="2:65" s="13" customFormat="1" ht="13.5">
      <c r="B257" s="232"/>
      <c r="C257" s="233"/>
      <c r="D257" s="217" t="s">
        <v>151</v>
      </c>
      <c r="E257" s="245" t="s">
        <v>21</v>
      </c>
      <c r="F257" s="246" t="s">
        <v>268</v>
      </c>
      <c r="G257" s="233"/>
      <c r="H257" s="247">
        <v>90.16</v>
      </c>
      <c r="I257" s="238"/>
      <c r="J257" s="233"/>
      <c r="K257" s="233"/>
      <c r="L257" s="239"/>
      <c r="M257" s="240"/>
      <c r="N257" s="241"/>
      <c r="O257" s="241"/>
      <c r="P257" s="241"/>
      <c r="Q257" s="241"/>
      <c r="R257" s="241"/>
      <c r="S257" s="241"/>
      <c r="T257" s="242"/>
      <c r="AT257" s="243" t="s">
        <v>151</v>
      </c>
      <c r="AU257" s="243" t="s">
        <v>85</v>
      </c>
      <c r="AV257" s="13" t="s">
        <v>85</v>
      </c>
      <c r="AW257" s="13" t="s">
        <v>35</v>
      </c>
      <c r="AX257" s="13" t="s">
        <v>72</v>
      </c>
      <c r="AY257" s="243" t="s">
        <v>139</v>
      </c>
    </row>
    <row r="258" spans="2:65" s="12" customFormat="1" ht="13.5">
      <c r="B258" s="221"/>
      <c r="C258" s="222"/>
      <c r="D258" s="217" t="s">
        <v>151</v>
      </c>
      <c r="E258" s="223" t="s">
        <v>21</v>
      </c>
      <c r="F258" s="224" t="s">
        <v>324</v>
      </c>
      <c r="G258" s="222"/>
      <c r="H258" s="225" t="s">
        <v>21</v>
      </c>
      <c r="I258" s="226"/>
      <c r="J258" s="222"/>
      <c r="K258" s="222"/>
      <c r="L258" s="227"/>
      <c r="M258" s="228"/>
      <c r="N258" s="229"/>
      <c r="O258" s="229"/>
      <c r="P258" s="229"/>
      <c r="Q258" s="229"/>
      <c r="R258" s="229"/>
      <c r="S258" s="229"/>
      <c r="T258" s="230"/>
      <c r="AT258" s="231" t="s">
        <v>151</v>
      </c>
      <c r="AU258" s="231" t="s">
        <v>85</v>
      </c>
      <c r="AV258" s="12" t="s">
        <v>79</v>
      </c>
      <c r="AW258" s="12" t="s">
        <v>35</v>
      </c>
      <c r="AX258" s="12" t="s">
        <v>72</v>
      </c>
      <c r="AY258" s="231" t="s">
        <v>139</v>
      </c>
    </row>
    <row r="259" spans="2:65" s="13" customFormat="1" ht="13.5">
      <c r="B259" s="232"/>
      <c r="C259" s="233"/>
      <c r="D259" s="217" t="s">
        <v>151</v>
      </c>
      <c r="E259" s="245" t="s">
        <v>21</v>
      </c>
      <c r="F259" s="246" t="s">
        <v>268</v>
      </c>
      <c r="G259" s="233"/>
      <c r="H259" s="247">
        <v>90.16</v>
      </c>
      <c r="I259" s="238"/>
      <c r="J259" s="233"/>
      <c r="K259" s="233"/>
      <c r="L259" s="239"/>
      <c r="M259" s="240"/>
      <c r="N259" s="241"/>
      <c r="O259" s="241"/>
      <c r="P259" s="241"/>
      <c r="Q259" s="241"/>
      <c r="R259" s="241"/>
      <c r="S259" s="241"/>
      <c r="T259" s="242"/>
      <c r="AT259" s="243" t="s">
        <v>151</v>
      </c>
      <c r="AU259" s="243" t="s">
        <v>85</v>
      </c>
      <c r="AV259" s="13" t="s">
        <v>85</v>
      </c>
      <c r="AW259" s="13" t="s">
        <v>35</v>
      </c>
      <c r="AX259" s="13" t="s">
        <v>72</v>
      </c>
      <c r="AY259" s="243" t="s">
        <v>139</v>
      </c>
    </row>
    <row r="260" spans="2:65" s="12" customFormat="1" ht="13.5">
      <c r="B260" s="221"/>
      <c r="C260" s="222"/>
      <c r="D260" s="217" t="s">
        <v>151</v>
      </c>
      <c r="E260" s="223" t="s">
        <v>21</v>
      </c>
      <c r="F260" s="224" t="s">
        <v>325</v>
      </c>
      <c r="G260" s="222"/>
      <c r="H260" s="225" t="s">
        <v>21</v>
      </c>
      <c r="I260" s="226"/>
      <c r="J260" s="222"/>
      <c r="K260" s="222"/>
      <c r="L260" s="227"/>
      <c r="M260" s="228"/>
      <c r="N260" s="229"/>
      <c r="O260" s="229"/>
      <c r="P260" s="229"/>
      <c r="Q260" s="229"/>
      <c r="R260" s="229"/>
      <c r="S260" s="229"/>
      <c r="T260" s="230"/>
      <c r="AT260" s="231" t="s">
        <v>151</v>
      </c>
      <c r="AU260" s="231" t="s">
        <v>85</v>
      </c>
      <c r="AV260" s="12" t="s">
        <v>79</v>
      </c>
      <c r="AW260" s="12" t="s">
        <v>35</v>
      </c>
      <c r="AX260" s="12" t="s">
        <v>72</v>
      </c>
      <c r="AY260" s="231" t="s">
        <v>139</v>
      </c>
    </row>
    <row r="261" spans="2:65" s="13" customFormat="1" ht="13.5">
      <c r="B261" s="232"/>
      <c r="C261" s="233"/>
      <c r="D261" s="217" t="s">
        <v>151</v>
      </c>
      <c r="E261" s="245" t="s">
        <v>21</v>
      </c>
      <c r="F261" s="246" t="s">
        <v>326</v>
      </c>
      <c r="G261" s="233"/>
      <c r="H261" s="247">
        <v>33.6</v>
      </c>
      <c r="I261" s="238"/>
      <c r="J261" s="233"/>
      <c r="K261" s="233"/>
      <c r="L261" s="239"/>
      <c r="M261" s="240"/>
      <c r="N261" s="241"/>
      <c r="O261" s="241"/>
      <c r="P261" s="241"/>
      <c r="Q261" s="241"/>
      <c r="R261" s="241"/>
      <c r="S261" s="241"/>
      <c r="T261" s="242"/>
      <c r="AT261" s="243" t="s">
        <v>151</v>
      </c>
      <c r="AU261" s="243" t="s">
        <v>85</v>
      </c>
      <c r="AV261" s="13" t="s">
        <v>85</v>
      </c>
      <c r="AW261" s="13" t="s">
        <v>35</v>
      </c>
      <c r="AX261" s="13" t="s">
        <v>72</v>
      </c>
      <c r="AY261" s="243" t="s">
        <v>139</v>
      </c>
    </row>
    <row r="262" spans="2:65" s="14" customFormat="1" ht="13.5">
      <c r="B262" s="248"/>
      <c r="C262" s="249"/>
      <c r="D262" s="234" t="s">
        <v>151</v>
      </c>
      <c r="E262" s="250" t="s">
        <v>21</v>
      </c>
      <c r="F262" s="251" t="s">
        <v>191</v>
      </c>
      <c r="G262" s="249"/>
      <c r="H262" s="252">
        <v>2010.76</v>
      </c>
      <c r="I262" s="253"/>
      <c r="J262" s="249"/>
      <c r="K262" s="249"/>
      <c r="L262" s="254"/>
      <c r="M262" s="255"/>
      <c r="N262" s="256"/>
      <c r="O262" s="256"/>
      <c r="P262" s="256"/>
      <c r="Q262" s="256"/>
      <c r="R262" s="256"/>
      <c r="S262" s="256"/>
      <c r="T262" s="257"/>
      <c r="AT262" s="258" t="s">
        <v>151</v>
      </c>
      <c r="AU262" s="258" t="s">
        <v>85</v>
      </c>
      <c r="AV262" s="14" t="s">
        <v>146</v>
      </c>
      <c r="AW262" s="14" t="s">
        <v>35</v>
      </c>
      <c r="AX262" s="14" t="s">
        <v>79</v>
      </c>
      <c r="AY262" s="258" t="s">
        <v>139</v>
      </c>
    </row>
    <row r="263" spans="2:65" s="1" customFormat="1" ht="31.5" customHeight="1">
      <c r="B263" s="42"/>
      <c r="C263" s="205" t="s">
        <v>9</v>
      </c>
      <c r="D263" s="205" t="s">
        <v>141</v>
      </c>
      <c r="E263" s="206" t="s">
        <v>327</v>
      </c>
      <c r="F263" s="207" t="s">
        <v>328</v>
      </c>
      <c r="G263" s="208" t="s">
        <v>156</v>
      </c>
      <c r="H263" s="209">
        <v>104</v>
      </c>
      <c r="I263" s="210"/>
      <c r="J263" s="211">
        <f>ROUND(I263*H263,2)</f>
        <v>0</v>
      </c>
      <c r="K263" s="207" t="s">
        <v>145</v>
      </c>
      <c r="L263" s="62"/>
      <c r="M263" s="212" t="s">
        <v>21</v>
      </c>
      <c r="N263" s="213" t="s">
        <v>44</v>
      </c>
      <c r="O263" s="43"/>
      <c r="P263" s="214">
        <f>O263*H263</f>
        <v>0</v>
      </c>
      <c r="Q263" s="214">
        <v>9.4699999999999993E-3</v>
      </c>
      <c r="R263" s="214">
        <f>Q263*H263</f>
        <v>0.98487999999999998</v>
      </c>
      <c r="S263" s="214">
        <v>0</v>
      </c>
      <c r="T263" s="215">
        <f>S263*H263</f>
        <v>0</v>
      </c>
      <c r="AR263" s="25" t="s">
        <v>146</v>
      </c>
      <c r="AT263" s="25" t="s">
        <v>141</v>
      </c>
      <c r="AU263" s="25" t="s">
        <v>85</v>
      </c>
      <c r="AY263" s="25" t="s">
        <v>139</v>
      </c>
      <c r="BE263" s="216">
        <f>IF(N263="základní",J263,0)</f>
        <v>0</v>
      </c>
      <c r="BF263" s="216">
        <f>IF(N263="snížená",J263,0)</f>
        <v>0</v>
      </c>
      <c r="BG263" s="216">
        <f>IF(N263="zákl. přenesená",J263,0)</f>
        <v>0</v>
      </c>
      <c r="BH263" s="216">
        <f>IF(N263="sníž. přenesená",J263,0)</f>
        <v>0</v>
      </c>
      <c r="BI263" s="216">
        <f>IF(N263="nulová",J263,0)</f>
        <v>0</v>
      </c>
      <c r="BJ263" s="25" t="s">
        <v>85</v>
      </c>
      <c r="BK263" s="216">
        <f>ROUND(I263*H263,2)</f>
        <v>0</v>
      </c>
      <c r="BL263" s="25" t="s">
        <v>146</v>
      </c>
      <c r="BM263" s="25" t="s">
        <v>329</v>
      </c>
    </row>
    <row r="264" spans="2:65" s="1" customFormat="1" ht="27">
      <c r="B264" s="42"/>
      <c r="C264" s="64"/>
      <c r="D264" s="217" t="s">
        <v>148</v>
      </c>
      <c r="E264" s="64"/>
      <c r="F264" s="218" t="s">
        <v>328</v>
      </c>
      <c r="G264" s="64"/>
      <c r="H264" s="64"/>
      <c r="I264" s="173"/>
      <c r="J264" s="64"/>
      <c r="K264" s="64"/>
      <c r="L264" s="62"/>
      <c r="M264" s="219"/>
      <c r="N264" s="43"/>
      <c r="O264" s="43"/>
      <c r="P264" s="43"/>
      <c r="Q264" s="43"/>
      <c r="R264" s="43"/>
      <c r="S264" s="43"/>
      <c r="T264" s="79"/>
      <c r="AT264" s="25" t="s">
        <v>148</v>
      </c>
      <c r="AU264" s="25" t="s">
        <v>85</v>
      </c>
    </row>
    <row r="265" spans="2:65" s="1" customFormat="1" ht="162">
      <c r="B265" s="42"/>
      <c r="C265" s="64"/>
      <c r="D265" s="217" t="s">
        <v>149</v>
      </c>
      <c r="E265" s="64"/>
      <c r="F265" s="220" t="s">
        <v>279</v>
      </c>
      <c r="G265" s="64"/>
      <c r="H265" s="64"/>
      <c r="I265" s="173"/>
      <c r="J265" s="64"/>
      <c r="K265" s="64"/>
      <c r="L265" s="62"/>
      <c r="M265" s="219"/>
      <c r="N265" s="43"/>
      <c r="O265" s="43"/>
      <c r="P265" s="43"/>
      <c r="Q265" s="43"/>
      <c r="R265" s="43"/>
      <c r="S265" s="43"/>
      <c r="T265" s="79"/>
      <c r="AT265" s="25" t="s">
        <v>149</v>
      </c>
      <c r="AU265" s="25" t="s">
        <v>85</v>
      </c>
    </row>
    <row r="266" spans="2:65" s="12" customFormat="1" ht="13.5">
      <c r="B266" s="221"/>
      <c r="C266" s="222"/>
      <c r="D266" s="217" t="s">
        <v>151</v>
      </c>
      <c r="E266" s="223" t="s">
        <v>21</v>
      </c>
      <c r="F266" s="224" t="s">
        <v>330</v>
      </c>
      <c r="G266" s="222"/>
      <c r="H266" s="225" t="s">
        <v>21</v>
      </c>
      <c r="I266" s="226"/>
      <c r="J266" s="222"/>
      <c r="K266" s="222"/>
      <c r="L266" s="227"/>
      <c r="M266" s="228"/>
      <c r="N266" s="229"/>
      <c r="O266" s="229"/>
      <c r="P266" s="229"/>
      <c r="Q266" s="229"/>
      <c r="R266" s="229"/>
      <c r="S266" s="229"/>
      <c r="T266" s="230"/>
      <c r="AT266" s="231" t="s">
        <v>151</v>
      </c>
      <c r="AU266" s="231" t="s">
        <v>85</v>
      </c>
      <c r="AV266" s="12" t="s">
        <v>79</v>
      </c>
      <c r="AW266" s="12" t="s">
        <v>35</v>
      </c>
      <c r="AX266" s="12" t="s">
        <v>72</v>
      </c>
      <c r="AY266" s="231" t="s">
        <v>139</v>
      </c>
    </row>
    <row r="267" spans="2:65" s="13" customFormat="1" ht="13.5">
      <c r="B267" s="232"/>
      <c r="C267" s="233"/>
      <c r="D267" s="234" t="s">
        <v>151</v>
      </c>
      <c r="E267" s="235" t="s">
        <v>21</v>
      </c>
      <c r="F267" s="236" t="s">
        <v>331</v>
      </c>
      <c r="G267" s="233"/>
      <c r="H267" s="237">
        <v>104</v>
      </c>
      <c r="I267" s="238"/>
      <c r="J267" s="233"/>
      <c r="K267" s="233"/>
      <c r="L267" s="239"/>
      <c r="M267" s="240"/>
      <c r="N267" s="241"/>
      <c r="O267" s="241"/>
      <c r="P267" s="241"/>
      <c r="Q267" s="241"/>
      <c r="R267" s="241"/>
      <c r="S267" s="241"/>
      <c r="T267" s="242"/>
      <c r="AT267" s="243" t="s">
        <v>151</v>
      </c>
      <c r="AU267" s="243" t="s">
        <v>85</v>
      </c>
      <c r="AV267" s="13" t="s">
        <v>85</v>
      </c>
      <c r="AW267" s="13" t="s">
        <v>35</v>
      </c>
      <c r="AX267" s="13" t="s">
        <v>79</v>
      </c>
      <c r="AY267" s="243" t="s">
        <v>139</v>
      </c>
    </row>
    <row r="268" spans="2:65" s="1" customFormat="1" ht="22.5" customHeight="1">
      <c r="B268" s="42"/>
      <c r="C268" s="259" t="s">
        <v>332</v>
      </c>
      <c r="D268" s="259" t="s">
        <v>193</v>
      </c>
      <c r="E268" s="260" t="s">
        <v>333</v>
      </c>
      <c r="F268" s="261" t="s">
        <v>334</v>
      </c>
      <c r="G268" s="262" t="s">
        <v>156</v>
      </c>
      <c r="H268" s="263">
        <v>1890.4680000000001</v>
      </c>
      <c r="I268" s="264"/>
      <c r="J268" s="265">
        <f>ROUND(I268*H268,2)</f>
        <v>0</v>
      </c>
      <c r="K268" s="261" t="s">
        <v>21</v>
      </c>
      <c r="L268" s="266"/>
      <c r="M268" s="267" t="s">
        <v>21</v>
      </c>
      <c r="N268" s="268" t="s">
        <v>44</v>
      </c>
      <c r="O268" s="43"/>
      <c r="P268" s="214">
        <f>O268*H268</f>
        <v>0</v>
      </c>
      <c r="Q268" s="214">
        <v>6.3E-3</v>
      </c>
      <c r="R268" s="214">
        <f>Q268*H268</f>
        <v>11.909948400000001</v>
      </c>
      <c r="S268" s="214">
        <v>0</v>
      </c>
      <c r="T268" s="215">
        <f>S268*H268</f>
        <v>0</v>
      </c>
      <c r="AR268" s="25" t="s">
        <v>192</v>
      </c>
      <c r="AT268" s="25" t="s">
        <v>193</v>
      </c>
      <c r="AU268" s="25" t="s">
        <v>85</v>
      </c>
      <c r="AY268" s="25" t="s">
        <v>139</v>
      </c>
      <c r="BE268" s="216">
        <f>IF(N268="základní",J268,0)</f>
        <v>0</v>
      </c>
      <c r="BF268" s="216">
        <f>IF(N268="snížená",J268,0)</f>
        <v>0</v>
      </c>
      <c r="BG268" s="216">
        <f>IF(N268="zákl. přenesená",J268,0)</f>
        <v>0</v>
      </c>
      <c r="BH268" s="216">
        <f>IF(N268="sníž. přenesená",J268,0)</f>
        <v>0</v>
      </c>
      <c r="BI268" s="216">
        <f>IF(N268="nulová",J268,0)</f>
        <v>0</v>
      </c>
      <c r="BJ268" s="25" t="s">
        <v>85</v>
      </c>
      <c r="BK268" s="216">
        <f>ROUND(I268*H268,2)</f>
        <v>0</v>
      </c>
      <c r="BL268" s="25" t="s">
        <v>146</v>
      </c>
      <c r="BM268" s="25" t="s">
        <v>335</v>
      </c>
    </row>
    <row r="269" spans="2:65" s="1" customFormat="1" ht="13.5">
      <c r="B269" s="42"/>
      <c r="C269" s="64"/>
      <c r="D269" s="217" t="s">
        <v>148</v>
      </c>
      <c r="E269" s="64"/>
      <c r="F269" s="218" t="s">
        <v>334</v>
      </c>
      <c r="G269" s="64"/>
      <c r="H269" s="64"/>
      <c r="I269" s="173"/>
      <c r="J269" s="64"/>
      <c r="K269" s="64"/>
      <c r="L269" s="62"/>
      <c r="M269" s="219"/>
      <c r="N269" s="43"/>
      <c r="O269" s="43"/>
      <c r="P269" s="43"/>
      <c r="Q269" s="43"/>
      <c r="R269" s="43"/>
      <c r="S269" s="43"/>
      <c r="T269" s="79"/>
      <c r="AT269" s="25" t="s">
        <v>148</v>
      </c>
      <c r="AU269" s="25" t="s">
        <v>85</v>
      </c>
    </row>
    <row r="270" spans="2:65" s="12" customFormat="1" ht="27">
      <c r="B270" s="221"/>
      <c r="C270" s="222"/>
      <c r="D270" s="217" t="s">
        <v>151</v>
      </c>
      <c r="E270" s="223" t="s">
        <v>21</v>
      </c>
      <c r="F270" s="224" t="s">
        <v>336</v>
      </c>
      <c r="G270" s="222"/>
      <c r="H270" s="225" t="s">
        <v>21</v>
      </c>
      <c r="I270" s="226"/>
      <c r="J270" s="222"/>
      <c r="K270" s="222"/>
      <c r="L270" s="227"/>
      <c r="M270" s="228"/>
      <c r="N270" s="229"/>
      <c r="O270" s="229"/>
      <c r="P270" s="229"/>
      <c r="Q270" s="229"/>
      <c r="R270" s="229"/>
      <c r="S270" s="229"/>
      <c r="T270" s="230"/>
      <c r="AT270" s="231" t="s">
        <v>151</v>
      </c>
      <c r="AU270" s="231" t="s">
        <v>85</v>
      </c>
      <c r="AV270" s="12" t="s">
        <v>79</v>
      </c>
      <c r="AW270" s="12" t="s">
        <v>35</v>
      </c>
      <c r="AX270" s="12" t="s">
        <v>72</v>
      </c>
      <c r="AY270" s="231" t="s">
        <v>139</v>
      </c>
    </row>
    <row r="271" spans="2:65" s="12" customFormat="1" ht="13.5">
      <c r="B271" s="221"/>
      <c r="C271" s="222"/>
      <c r="D271" s="217" t="s">
        <v>151</v>
      </c>
      <c r="E271" s="223" t="s">
        <v>21</v>
      </c>
      <c r="F271" s="224" t="s">
        <v>337</v>
      </c>
      <c r="G271" s="222"/>
      <c r="H271" s="225" t="s">
        <v>21</v>
      </c>
      <c r="I271" s="226"/>
      <c r="J271" s="222"/>
      <c r="K271" s="222"/>
      <c r="L271" s="227"/>
      <c r="M271" s="228"/>
      <c r="N271" s="229"/>
      <c r="O271" s="229"/>
      <c r="P271" s="229"/>
      <c r="Q271" s="229"/>
      <c r="R271" s="229"/>
      <c r="S271" s="229"/>
      <c r="T271" s="230"/>
      <c r="AT271" s="231" t="s">
        <v>151</v>
      </c>
      <c r="AU271" s="231" t="s">
        <v>85</v>
      </c>
      <c r="AV271" s="12" t="s">
        <v>79</v>
      </c>
      <c r="AW271" s="12" t="s">
        <v>35</v>
      </c>
      <c r="AX271" s="12" t="s">
        <v>72</v>
      </c>
      <c r="AY271" s="231" t="s">
        <v>139</v>
      </c>
    </row>
    <row r="272" spans="2:65" s="12" customFormat="1" ht="13.5">
      <c r="B272" s="221"/>
      <c r="C272" s="222"/>
      <c r="D272" s="217" t="s">
        <v>151</v>
      </c>
      <c r="E272" s="223" t="s">
        <v>21</v>
      </c>
      <c r="F272" s="224" t="s">
        <v>338</v>
      </c>
      <c r="G272" s="222"/>
      <c r="H272" s="225" t="s">
        <v>21</v>
      </c>
      <c r="I272" s="226"/>
      <c r="J272" s="222"/>
      <c r="K272" s="222"/>
      <c r="L272" s="227"/>
      <c r="M272" s="228"/>
      <c r="N272" s="229"/>
      <c r="O272" s="229"/>
      <c r="P272" s="229"/>
      <c r="Q272" s="229"/>
      <c r="R272" s="229"/>
      <c r="S272" s="229"/>
      <c r="T272" s="230"/>
      <c r="AT272" s="231" t="s">
        <v>151</v>
      </c>
      <c r="AU272" s="231" t="s">
        <v>85</v>
      </c>
      <c r="AV272" s="12" t="s">
        <v>79</v>
      </c>
      <c r="AW272" s="12" t="s">
        <v>35</v>
      </c>
      <c r="AX272" s="12" t="s">
        <v>72</v>
      </c>
      <c r="AY272" s="231" t="s">
        <v>139</v>
      </c>
    </row>
    <row r="273" spans="2:65" s="12" customFormat="1" ht="13.5">
      <c r="B273" s="221"/>
      <c r="C273" s="222"/>
      <c r="D273" s="217" t="s">
        <v>151</v>
      </c>
      <c r="E273" s="223" t="s">
        <v>21</v>
      </c>
      <c r="F273" s="224" t="s">
        <v>294</v>
      </c>
      <c r="G273" s="222"/>
      <c r="H273" s="225" t="s">
        <v>21</v>
      </c>
      <c r="I273" s="226"/>
      <c r="J273" s="222"/>
      <c r="K273" s="222"/>
      <c r="L273" s="227"/>
      <c r="M273" s="228"/>
      <c r="N273" s="229"/>
      <c r="O273" s="229"/>
      <c r="P273" s="229"/>
      <c r="Q273" s="229"/>
      <c r="R273" s="229"/>
      <c r="S273" s="229"/>
      <c r="T273" s="230"/>
      <c r="AT273" s="231" t="s">
        <v>151</v>
      </c>
      <c r="AU273" s="231" t="s">
        <v>85</v>
      </c>
      <c r="AV273" s="12" t="s">
        <v>79</v>
      </c>
      <c r="AW273" s="12" t="s">
        <v>35</v>
      </c>
      <c r="AX273" s="12" t="s">
        <v>72</v>
      </c>
      <c r="AY273" s="231" t="s">
        <v>139</v>
      </c>
    </row>
    <row r="274" spans="2:65" s="13" customFormat="1" ht="13.5">
      <c r="B274" s="232"/>
      <c r="C274" s="233"/>
      <c r="D274" s="217" t="s">
        <v>151</v>
      </c>
      <c r="E274" s="245" t="s">
        <v>21</v>
      </c>
      <c r="F274" s="246" t="s">
        <v>339</v>
      </c>
      <c r="G274" s="233"/>
      <c r="H274" s="247">
        <v>1853.4</v>
      </c>
      <c r="I274" s="238"/>
      <c r="J274" s="233"/>
      <c r="K274" s="233"/>
      <c r="L274" s="239"/>
      <c r="M274" s="240"/>
      <c r="N274" s="241"/>
      <c r="O274" s="241"/>
      <c r="P274" s="241"/>
      <c r="Q274" s="241"/>
      <c r="R274" s="241"/>
      <c r="S274" s="241"/>
      <c r="T274" s="242"/>
      <c r="AT274" s="243" t="s">
        <v>151</v>
      </c>
      <c r="AU274" s="243" t="s">
        <v>85</v>
      </c>
      <c r="AV274" s="13" t="s">
        <v>85</v>
      </c>
      <c r="AW274" s="13" t="s">
        <v>35</v>
      </c>
      <c r="AX274" s="13" t="s">
        <v>72</v>
      </c>
      <c r="AY274" s="243" t="s">
        <v>139</v>
      </c>
    </row>
    <row r="275" spans="2:65" s="13" customFormat="1" ht="13.5">
      <c r="B275" s="232"/>
      <c r="C275" s="233"/>
      <c r="D275" s="234" t="s">
        <v>151</v>
      </c>
      <c r="E275" s="235" t="s">
        <v>21</v>
      </c>
      <c r="F275" s="236" t="s">
        <v>340</v>
      </c>
      <c r="G275" s="233"/>
      <c r="H275" s="237">
        <v>1890.4680000000001</v>
      </c>
      <c r="I275" s="238"/>
      <c r="J275" s="233"/>
      <c r="K275" s="233"/>
      <c r="L275" s="239"/>
      <c r="M275" s="240"/>
      <c r="N275" s="241"/>
      <c r="O275" s="241"/>
      <c r="P275" s="241"/>
      <c r="Q275" s="241"/>
      <c r="R275" s="241"/>
      <c r="S275" s="241"/>
      <c r="T275" s="242"/>
      <c r="AT275" s="243" t="s">
        <v>151</v>
      </c>
      <c r="AU275" s="243" t="s">
        <v>85</v>
      </c>
      <c r="AV275" s="13" t="s">
        <v>85</v>
      </c>
      <c r="AW275" s="13" t="s">
        <v>35</v>
      </c>
      <c r="AX275" s="13" t="s">
        <v>79</v>
      </c>
      <c r="AY275" s="243" t="s">
        <v>139</v>
      </c>
    </row>
    <row r="276" spans="2:65" s="1" customFormat="1" ht="22.5" customHeight="1">
      <c r="B276" s="42"/>
      <c r="C276" s="259" t="s">
        <v>341</v>
      </c>
      <c r="D276" s="259" t="s">
        <v>193</v>
      </c>
      <c r="E276" s="260" t="s">
        <v>342</v>
      </c>
      <c r="F276" s="261" t="s">
        <v>343</v>
      </c>
      <c r="G276" s="262" t="s">
        <v>156</v>
      </c>
      <c r="H276" s="263">
        <v>140.352</v>
      </c>
      <c r="I276" s="264"/>
      <c r="J276" s="265">
        <f>ROUND(I276*H276,2)</f>
        <v>0</v>
      </c>
      <c r="K276" s="261" t="s">
        <v>145</v>
      </c>
      <c r="L276" s="266"/>
      <c r="M276" s="267" t="s">
        <v>21</v>
      </c>
      <c r="N276" s="268" t="s">
        <v>44</v>
      </c>
      <c r="O276" s="43"/>
      <c r="P276" s="214">
        <f>O276*H276</f>
        <v>0</v>
      </c>
      <c r="Q276" s="214">
        <v>6.0000000000000001E-3</v>
      </c>
      <c r="R276" s="214">
        <f>Q276*H276</f>
        <v>0.84211200000000008</v>
      </c>
      <c r="S276" s="214">
        <v>0</v>
      </c>
      <c r="T276" s="215">
        <f>S276*H276</f>
        <v>0</v>
      </c>
      <c r="AR276" s="25" t="s">
        <v>192</v>
      </c>
      <c r="AT276" s="25" t="s">
        <v>193</v>
      </c>
      <c r="AU276" s="25" t="s">
        <v>85</v>
      </c>
      <c r="AY276" s="25" t="s">
        <v>139</v>
      </c>
      <c r="BE276" s="216">
        <f>IF(N276="základní",J276,0)</f>
        <v>0</v>
      </c>
      <c r="BF276" s="216">
        <f>IF(N276="snížená",J276,0)</f>
        <v>0</v>
      </c>
      <c r="BG276" s="216">
        <f>IF(N276="zákl. přenesená",J276,0)</f>
        <v>0</v>
      </c>
      <c r="BH276" s="216">
        <f>IF(N276="sníž. přenesená",J276,0)</f>
        <v>0</v>
      </c>
      <c r="BI276" s="216">
        <f>IF(N276="nulová",J276,0)</f>
        <v>0</v>
      </c>
      <c r="BJ276" s="25" t="s">
        <v>85</v>
      </c>
      <c r="BK276" s="216">
        <f>ROUND(I276*H276,2)</f>
        <v>0</v>
      </c>
      <c r="BL276" s="25" t="s">
        <v>146</v>
      </c>
      <c r="BM276" s="25" t="s">
        <v>344</v>
      </c>
    </row>
    <row r="277" spans="2:65" s="1" customFormat="1" ht="13.5">
      <c r="B277" s="42"/>
      <c r="C277" s="64"/>
      <c r="D277" s="217" t="s">
        <v>148</v>
      </c>
      <c r="E277" s="64"/>
      <c r="F277" s="218" t="s">
        <v>343</v>
      </c>
      <c r="G277" s="64"/>
      <c r="H277" s="64"/>
      <c r="I277" s="173"/>
      <c r="J277" s="64"/>
      <c r="K277" s="64"/>
      <c r="L277" s="62"/>
      <c r="M277" s="219"/>
      <c r="N277" s="43"/>
      <c r="O277" s="43"/>
      <c r="P277" s="43"/>
      <c r="Q277" s="43"/>
      <c r="R277" s="43"/>
      <c r="S277" s="43"/>
      <c r="T277" s="79"/>
      <c r="AT277" s="25" t="s">
        <v>148</v>
      </c>
      <c r="AU277" s="25" t="s">
        <v>85</v>
      </c>
    </row>
    <row r="278" spans="2:65" s="12" customFormat="1" ht="13.5">
      <c r="B278" s="221"/>
      <c r="C278" s="222"/>
      <c r="D278" s="217" t="s">
        <v>151</v>
      </c>
      <c r="E278" s="223" t="s">
        <v>21</v>
      </c>
      <c r="F278" s="224" t="s">
        <v>345</v>
      </c>
      <c r="G278" s="222"/>
      <c r="H278" s="225" t="s">
        <v>21</v>
      </c>
      <c r="I278" s="226"/>
      <c r="J278" s="222"/>
      <c r="K278" s="222"/>
      <c r="L278" s="227"/>
      <c r="M278" s="228"/>
      <c r="N278" s="229"/>
      <c r="O278" s="229"/>
      <c r="P278" s="229"/>
      <c r="Q278" s="229"/>
      <c r="R278" s="229"/>
      <c r="S278" s="229"/>
      <c r="T278" s="230"/>
      <c r="AT278" s="231" t="s">
        <v>151</v>
      </c>
      <c r="AU278" s="231" t="s">
        <v>85</v>
      </c>
      <c r="AV278" s="12" t="s">
        <v>79</v>
      </c>
      <c r="AW278" s="12" t="s">
        <v>35</v>
      </c>
      <c r="AX278" s="12" t="s">
        <v>72</v>
      </c>
      <c r="AY278" s="231" t="s">
        <v>139</v>
      </c>
    </row>
    <row r="279" spans="2:65" s="12" customFormat="1" ht="13.5">
      <c r="B279" s="221"/>
      <c r="C279" s="222"/>
      <c r="D279" s="217" t="s">
        <v>151</v>
      </c>
      <c r="E279" s="223" t="s">
        <v>21</v>
      </c>
      <c r="F279" s="224" t="s">
        <v>294</v>
      </c>
      <c r="G279" s="222"/>
      <c r="H279" s="225" t="s">
        <v>21</v>
      </c>
      <c r="I279" s="226"/>
      <c r="J279" s="222"/>
      <c r="K279" s="222"/>
      <c r="L279" s="227"/>
      <c r="M279" s="228"/>
      <c r="N279" s="229"/>
      <c r="O279" s="229"/>
      <c r="P279" s="229"/>
      <c r="Q279" s="229"/>
      <c r="R279" s="229"/>
      <c r="S279" s="229"/>
      <c r="T279" s="230"/>
      <c r="AT279" s="231" t="s">
        <v>151</v>
      </c>
      <c r="AU279" s="231" t="s">
        <v>85</v>
      </c>
      <c r="AV279" s="12" t="s">
        <v>79</v>
      </c>
      <c r="AW279" s="12" t="s">
        <v>35</v>
      </c>
      <c r="AX279" s="12" t="s">
        <v>72</v>
      </c>
      <c r="AY279" s="231" t="s">
        <v>139</v>
      </c>
    </row>
    <row r="280" spans="2:65" s="12" customFormat="1" ht="13.5">
      <c r="B280" s="221"/>
      <c r="C280" s="222"/>
      <c r="D280" s="217" t="s">
        <v>151</v>
      </c>
      <c r="E280" s="223" t="s">
        <v>21</v>
      </c>
      <c r="F280" s="224" t="s">
        <v>346</v>
      </c>
      <c r="G280" s="222"/>
      <c r="H280" s="225" t="s">
        <v>21</v>
      </c>
      <c r="I280" s="226"/>
      <c r="J280" s="222"/>
      <c r="K280" s="222"/>
      <c r="L280" s="227"/>
      <c r="M280" s="228"/>
      <c r="N280" s="229"/>
      <c r="O280" s="229"/>
      <c r="P280" s="229"/>
      <c r="Q280" s="229"/>
      <c r="R280" s="229"/>
      <c r="S280" s="229"/>
      <c r="T280" s="230"/>
      <c r="AT280" s="231" t="s">
        <v>151</v>
      </c>
      <c r="AU280" s="231" t="s">
        <v>85</v>
      </c>
      <c r="AV280" s="12" t="s">
        <v>79</v>
      </c>
      <c r="AW280" s="12" t="s">
        <v>35</v>
      </c>
      <c r="AX280" s="12" t="s">
        <v>72</v>
      </c>
      <c r="AY280" s="231" t="s">
        <v>139</v>
      </c>
    </row>
    <row r="281" spans="2:65" s="13" customFormat="1" ht="13.5">
      <c r="B281" s="232"/>
      <c r="C281" s="233"/>
      <c r="D281" s="217" t="s">
        <v>151</v>
      </c>
      <c r="E281" s="245" t="s">
        <v>21</v>
      </c>
      <c r="F281" s="246" t="s">
        <v>326</v>
      </c>
      <c r="G281" s="233"/>
      <c r="H281" s="247">
        <v>33.6</v>
      </c>
      <c r="I281" s="238"/>
      <c r="J281" s="233"/>
      <c r="K281" s="233"/>
      <c r="L281" s="239"/>
      <c r="M281" s="240"/>
      <c r="N281" s="241"/>
      <c r="O281" s="241"/>
      <c r="P281" s="241"/>
      <c r="Q281" s="241"/>
      <c r="R281" s="241"/>
      <c r="S281" s="241"/>
      <c r="T281" s="242"/>
      <c r="AT281" s="243" t="s">
        <v>151</v>
      </c>
      <c r="AU281" s="243" t="s">
        <v>85</v>
      </c>
      <c r="AV281" s="13" t="s">
        <v>85</v>
      </c>
      <c r="AW281" s="13" t="s">
        <v>35</v>
      </c>
      <c r="AX281" s="13" t="s">
        <v>72</v>
      </c>
      <c r="AY281" s="243" t="s">
        <v>139</v>
      </c>
    </row>
    <row r="282" spans="2:65" s="12" customFormat="1" ht="13.5">
      <c r="B282" s="221"/>
      <c r="C282" s="222"/>
      <c r="D282" s="217" t="s">
        <v>151</v>
      </c>
      <c r="E282" s="223" t="s">
        <v>21</v>
      </c>
      <c r="F282" s="224" t="s">
        <v>347</v>
      </c>
      <c r="G282" s="222"/>
      <c r="H282" s="225" t="s">
        <v>21</v>
      </c>
      <c r="I282" s="226"/>
      <c r="J282" s="222"/>
      <c r="K282" s="222"/>
      <c r="L282" s="227"/>
      <c r="M282" s="228"/>
      <c r="N282" s="229"/>
      <c r="O282" s="229"/>
      <c r="P282" s="229"/>
      <c r="Q282" s="229"/>
      <c r="R282" s="229"/>
      <c r="S282" s="229"/>
      <c r="T282" s="230"/>
      <c r="AT282" s="231" t="s">
        <v>151</v>
      </c>
      <c r="AU282" s="231" t="s">
        <v>85</v>
      </c>
      <c r="AV282" s="12" t="s">
        <v>79</v>
      </c>
      <c r="AW282" s="12" t="s">
        <v>35</v>
      </c>
      <c r="AX282" s="12" t="s">
        <v>72</v>
      </c>
      <c r="AY282" s="231" t="s">
        <v>139</v>
      </c>
    </row>
    <row r="283" spans="2:65" s="13" customFormat="1" ht="13.5">
      <c r="B283" s="232"/>
      <c r="C283" s="233"/>
      <c r="D283" s="217" t="s">
        <v>151</v>
      </c>
      <c r="E283" s="245" t="s">
        <v>21</v>
      </c>
      <c r="F283" s="246" t="s">
        <v>331</v>
      </c>
      <c r="G283" s="233"/>
      <c r="H283" s="247">
        <v>104</v>
      </c>
      <c r="I283" s="238"/>
      <c r="J283" s="233"/>
      <c r="K283" s="233"/>
      <c r="L283" s="239"/>
      <c r="M283" s="240"/>
      <c r="N283" s="241"/>
      <c r="O283" s="241"/>
      <c r="P283" s="241"/>
      <c r="Q283" s="241"/>
      <c r="R283" s="241"/>
      <c r="S283" s="241"/>
      <c r="T283" s="242"/>
      <c r="AT283" s="243" t="s">
        <v>151</v>
      </c>
      <c r="AU283" s="243" t="s">
        <v>85</v>
      </c>
      <c r="AV283" s="13" t="s">
        <v>85</v>
      </c>
      <c r="AW283" s="13" t="s">
        <v>35</v>
      </c>
      <c r="AX283" s="13" t="s">
        <v>72</v>
      </c>
      <c r="AY283" s="243" t="s">
        <v>139</v>
      </c>
    </row>
    <row r="284" spans="2:65" s="14" customFormat="1" ht="13.5">
      <c r="B284" s="248"/>
      <c r="C284" s="249"/>
      <c r="D284" s="217" t="s">
        <v>151</v>
      </c>
      <c r="E284" s="271" t="s">
        <v>21</v>
      </c>
      <c r="F284" s="272" t="s">
        <v>191</v>
      </c>
      <c r="G284" s="249"/>
      <c r="H284" s="273">
        <v>137.6</v>
      </c>
      <c r="I284" s="253"/>
      <c r="J284" s="249"/>
      <c r="K284" s="249"/>
      <c r="L284" s="254"/>
      <c r="M284" s="255"/>
      <c r="N284" s="256"/>
      <c r="O284" s="256"/>
      <c r="P284" s="256"/>
      <c r="Q284" s="256"/>
      <c r="R284" s="256"/>
      <c r="S284" s="256"/>
      <c r="T284" s="257"/>
      <c r="AT284" s="258" t="s">
        <v>151</v>
      </c>
      <c r="AU284" s="258" t="s">
        <v>85</v>
      </c>
      <c r="AV284" s="14" t="s">
        <v>146</v>
      </c>
      <c r="AW284" s="14" t="s">
        <v>35</v>
      </c>
      <c r="AX284" s="14" t="s">
        <v>79</v>
      </c>
      <c r="AY284" s="258" t="s">
        <v>139</v>
      </c>
    </row>
    <row r="285" spans="2:65" s="13" customFormat="1" ht="13.5">
      <c r="B285" s="232"/>
      <c r="C285" s="233"/>
      <c r="D285" s="234" t="s">
        <v>151</v>
      </c>
      <c r="E285" s="233"/>
      <c r="F285" s="236" t="s">
        <v>348</v>
      </c>
      <c r="G285" s="233"/>
      <c r="H285" s="237">
        <v>140.352</v>
      </c>
      <c r="I285" s="238"/>
      <c r="J285" s="233"/>
      <c r="K285" s="233"/>
      <c r="L285" s="239"/>
      <c r="M285" s="240"/>
      <c r="N285" s="241"/>
      <c r="O285" s="241"/>
      <c r="P285" s="241"/>
      <c r="Q285" s="241"/>
      <c r="R285" s="241"/>
      <c r="S285" s="241"/>
      <c r="T285" s="242"/>
      <c r="AT285" s="243" t="s">
        <v>151</v>
      </c>
      <c r="AU285" s="243" t="s">
        <v>85</v>
      </c>
      <c r="AV285" s="13" t="s">
        <v>85</v>
      </c>
      <c r="AW285" s="13" t="s">
        <v>6</v>
      </c>
      <c r="AX285" s="13" t="s">
        <v>79</v>
      </c>
      <c r="AY285" s="243" t="s">
        <v>139</v>
      </c>
    </row>
    <row r="286" spans="2:65" s="1" customFormat="1" ht="22.5" customHeight="1">
      <c r="B286" s="42"/>
      <c r="C286" s="259" t="s">
        <v>349</v>
      </c>
      <c r="D286" s="259" t="s">
        <v>193</v>
      </c>
      <c r="E286" s="260" t="s">
        <v>350</v>
      </c>
      <c r="F286" s="261" t="s">
        <v>351</v>
      </c>
      <c r="G286" s="262" t="s">
        <v>156</v>
      </c>
      <c r="H286" s="263">
        <v>90.16</v>
      </c>
      <c r="I286" s="264"/>
      <c r="J286" s="265">
        <f>ROUND(I286*H286,2)</f>
        <v>0</v>
      </c>
      <c r="K286" s="261" t="s">
        <v>21</v>
      </c>
      <c r="L286" s="266"/>
      <c r="M286" s="267" t="s">
        <v>21</v>
      </c>
      <c r="N286" s="268" t="s">
        <v>44</v>
      </c>
      <c r="O286" s="43"/>
      <c r="P286" s="214">
        <f>O286*H286</f>
        <v>0</v>
      </c>
      <c r="Q286" s="214">
        <v>1.2E-2</v>
      </c>
      <c r="R286" s="214">
        <f>Q286*H286</f>
        <v>1.08192</v>
      </c>
      <c r="S286" s="214">
        <v>0</v>
      </c>
      <c r="T286" s="215">
        <f>S286*H286</f>
        <v>0</v>
      </c>
      <c r="AR286" s="25" t="s">
        <v>192</v>
      </c>
      <c r="AT286" s="25" t="s">
        <v>193</v>
      </c>
      <c r="AU286" s="25" t="s">
        <v>85</v>
      </c>
      <c r="AY286" s="25" t="s">
        <v>139</v>
      </c>
      <c r="BE286" s="216">
        <f>IF(N286="základní",J286,0)</f>
        <v>0</v>
      </c>
      <c r="BF286" s="216">
        <f>IF(N286="snížená",J286,0)</f>
        <v>0</v>
      </c>
      <c r="BG286" s="216">
        <f>IF(N286="zákl. přenesená",J286,0)</f>
        <v>0</v>
      </c>
      <c r="BH286" s="216">
        <f>IF(N286="sníž. přenesená",J286,0)</f>
        <v>0</v>
      </c>
      <c r="BI286" s="216">
        <f>IF(N286="nulová",J286,0)</f>
        <v>0</v>
      </c>
      <c r="BJ286" s="25" t="s">
        <v>85</v>
      </c>
      <c r="BK286" s="216">
        <f>ROUND(I286*H286,2)</f>
        <v>0</v>
      </c>
      <c r="BL286" s="25" t="s">
        <v>146</v>
      </c>
      <c r="BM286" s="25" t="s">
        <v>352</v>
      </c>
    </row>
    <row r="287" spans="2:65" s="1" customFormat="1" ht="13.5">
      <c r="B287" s="42"/>
      <c r="C287" s="64"/>
      <c r="D287" s="217" t="s">
        <v>148</v>
      </c>
      <c r="E287" s="64"/>
      <c r="F287" s="218" t="s">
        <v>351</v>
      </c>
      <c r="G287" s="64"/>
      <c r="H287" s="64"/>
      <c r="I287" s="173"/>
      <c r="J287" s="64"/>
      <c r="K287" s="64"/>
      <c r="L287" s="62"/>
      <c r="M287" s="219"/>
      <c r="N287" s="43"/>
      <c r="O287" s="43"/>
      <c r="P287" s="43"/>
      <c r="Q287" s="43"/>
      <c r="R287" s="43"/>
      <c r="S287" s="43"/>
      <c r="T287" s="79"/>
      <c r="AT287" s="25" t="s">
        <v>148</v>
      </c>
      <c r="AU287" s="25" t="s">
        <v>85</v>
      </c>
    </row>
    <row r="288" spans="2:65" s="12" customFormat="1" ht="13.5">
      <c r="B288" s="221"/>
      <c r="C288" s="222"/>
      <c r="D288" s="217" t="s">
        <v>151</v>
      </c>
      <c r="E288" s="223" t="s">
        <v>21</v>
      </c>
      <c r="F288" s="224" t="s">
        <v>353</v>
      </c>
      <c r="G288" s="222"/>
      <c r="H288" s="225" t="s">
        <v>21</v>
      </c>
      <c r="I288" s="226"/>
      <c r="J288" s="222"/>
      <c r="K288" s="222"/>
      <c r="L288" s="227"/>
      <c r="M288" s="228"/>
      <c r="N288" s="229"/>
      <c r="O288" s="229"/>
      <c r="P288" s="229"/>
      <c r="Q288" s="229"/>
      <c r="R288" s="229"/>
      <c r="S288" s="229"/>
      <c r="T288" s="230"/>
      <c r="AT288" s="231" t="s">
        <v>151</v>
      </c>
      <c r="AU288" s="231" t="s">
        <v>85</v>
      </c>
      <c r="AV288" s="12" t="s">
        <v>79</v>
      </c>
      <c r="AW288" s="12" t="s">
        <v>35</v>
      </c>
      <c r="AX288" s="12" t="s">
        <v>72</v>
      </c>
      <c r="AY288" s="231" t="s">
        <v>139</v>
      </c>
    </row>
    <row r="289" spans="2:65" s="12" customFormat="1" ht="13.5">
      <c r="B289" s="221"/>
      <c r="C289" s="222"/>
      <c r="D289" s="217" t="s">
        <v>151</v>
      </c>
      <c r="E289" s="223" t="s">
        <v>21</v>
      </c>
      <c r="F289" s="224" t="s">
        <v>354</v>
      </c>
      <c r="G289" s="222"/>
      <c r="H289" s="225" t="s">
        <v>21</v>
      </c>
      <c r="I289" s="226"/>
      <c r="J289" s="222"/>
      <c r="K289" s="222"/>
      <c r="L289" s="227"/>
      <c r="M289" s="228"/>
      <c r="N289" s="229"/>
      <c r="O289" s="229"/>
      <c r="P289" s="229"/>
      <c r="Q289" s="229"/>
      <c r="R289" s="229"/>
      <c r="S289" s="229"/>
      <c r="T289" s="230"/>
      <c r="AT289" s="231" t="s">
        <v>151</v>
      </c>
      <c r="AU289" s="231" t="s">
        <v>85</v>
      </c>
      <c r="AV289" s="12" t="s">
        <v>79</v>
      </c>
      <c r="AW289" s="12" t="s">
        <v>35</v>
      </c>
      <c r="AX289" s="12" t="s">
        <v>72</v>
      </c>
      <c r="AY289" s="231" t="s">
        <v>139</v>
      </c>
    </row>
    <row r="290" spans="2:65" s="13" customFormat="1" ht="13.5">
      <c r="B290" s="232"/>
      <c r="C290" s="233"/>
      <c r="D290" s="234" t="s">
        <v>151</v>
      </c>
      <c r="E290" s="235" t="s">
        <v>21</v>
      </c>
      <c r="F290" s="236" t="s">
        <v>268</v>
      </c>
      <c r="G290" s="233"/>
      <c r="H290" s="237">
        <v>90.16</v>
      </c>
      <c r="I290" s="238"/>
      <c r="J290" s="233"/>
      <c r="K290" s="233"/>
      <c r="L290" s="239"/>
      <c r="M290" s="240"/>
      <c r="N290" s="241"/>
      <c r="O290" s="241"/>
      <c r="P290" s="241"/>
      <c r="Q290" s="241"/>
      <c r="R290" s="241"/>
      <c r="S290" s="241"/>
      <c r="T290" s="242"/>
      <c r="AT290" s="243" t="s">
        <v>151</v>
      </c>
      <c r="AU290" s="243" t="s">
        <v>85</v>
      </c>
      <c r="AV290" s="13" t="s">
        <v>85</v>
      </c>
      <c r="AW290" s="13" t="s">
        <v>35</v>
      </c>
      <c r="AX290" s="13" t="s">
        <v>79</v>
      </c>
      <c r="AY290" s="243" t="s">
        <v>139</v>
      </c>
    </row>
    <row r="291" spans="2:65" s="1" customFormat="1" ht="44.25" customHeight="1">
      <c r="B291" s="42"/>
      <c r="C291" s="205" t="s">
        <v>355</v>
      </c>
      <c r="D291" s="205" t="s">
        <v>141</v>
      </c>
      <c r="E291" s="206" t="s">
        <v>314</v>
      </c>
      <c r="F291" s="207" t="s">
        <v>315</v>
      </c>
      <c r="G291" s="208" t="s">
        <v>156</v>
      </c>
      <c r="H291" s="209">
        <v>2273.6</v>
      </c>
      <c r="I291" s="210"/>
      <c r="J291" s="211">
        <f>ROUND(I291*H291,2)</f>
        <v>0</v>
      </c>
      <c r="K291" s="207" t="s">
        <v>145</v>
      </c>
      <c r="L291" s="62"/>
      <c r="M291" s="212" t="s">
        <v>21</v>
      </c>
      <c r="N291" s="213" t="s">
        <v>44</v>
      </c>
      <c r="O291" s="43"/>
      <c r="P291" s="214">
        <f>O291*H291</f>
        <v>0</v>
      </c>
      <c r="Q291" s="214">
        <v>4.7800000000000004E-3</v>
      </c>
      <c r="R291" s="214">
        <f>Q291*H291</f>
        <v>10.867808</v>
      </c>
      <c r="S291" s="214">
        <v>0</v>
      </c>
      <c r="T291" s="215">
        <f>S291*H291</f>
        <v>0</v>
      </c>
      <c r="AR291" s="25" t="s">
        <v>146</v>
      </c>
      <c r="AT291" s="25" t="s">
        <v>141</v>
      </c>
      <c r="AU291" s="25" t="s">
        <v>85</v>
      </c>
      <c r="AY291" s="25" t="s">
        <v>139</v>
      </c>
      <c r="BE291" s="216">
        <f>IF(N291="základní",J291,0)</f>
        <v>0</v>
      </c>
      <c r="BF291" s="216">
        <f>IF(N291="snížená",J291,0)</f>
        <v>0</v>
      </c>
      <c r="BG291" s="216">
        <f>IF(N291="zákl. přenesená",J291,0)</f>
        <v>0</v>
      </c>
      <c r="BH291" s="216">
        <f>IF(N291="sníž. přenesená",J291,0)</f>
        <v>0</v>
      </c>
      <c r="BI291" s="216">
        <f>IF(N291="nulová",J291,0)</f>
        <v>0</v>
      </c>
      <c r="BJ291" s="25" t="s">
        <v>85</v>
      </c>
      <c r="BK291" s="216">
        <f>ROUND(I291*H291,2)</f>
        <v>0</v>
      </c>
      <c r="BL291" s="25" t="s">
        <v>146</v>
      </c>
      <c r="BM291" s="25" t="s">
        <v>356</v>
      </c>
    </row>
    <row r="292" spans="2:65" s="1" customFormat="1" ht="40.5">
      <c r="B292" s="42"/>
      <c r="C292" s="64"/>
      <c r="D292" s="217" t="s">
        <v>148</v>
      </c>
      <c r="E292" s="64"/>
      <c r="F292" s="218" t="s">
        <v>315</v>
      </c>
      <c r="G292" s="64"/>
      <c r="H292" s="64"/>
      <c r="I292" s="173"/>
      <c r="J292" s="64"/>
      <c r="K292" s="64"/>
      <c r="L292" s="62"/>
      <c r="M292" s="219"/>
      <c r="N292" s="43"/>
      <c r="O292" s="43"/>
      <c r="P292" s="43"/>
      <c r="Q292" s="43"/>
      <c r="R292" s="43"/>
      <c r="S292" s="43"/>
      <c r="T292" s="79"/>
      <c r="AT292" s="25" t="s">
        <v>148</v>
      </c>
      <c r="AU292" s="25" t="s">
        <v>85</v>
      </c>
    </row>
    <row r="293" spans="2:65" s="12" customFormat="1" ht="13.5">
      <c r="B293" s="221"/>
      <c r="C293" s="222"/>
      <c r="D293" s="217" t="s">
        <v>151</v>
      </c>
      <c r="E293" s="223" t="s">
        <v>21</v>
      </c>
      <c r="F293" s="224" t="s">
        <v>357</v>
      </c>
      <c r="G293" s="222"/>
      <c r="H293" s="225" t="s">
        <v>21</v>
      </c>
      <c r="I293" s="226"/>
      <c r="J293" s="222"/>
      <c r="K293" s="222"/>
      <c r="L293" s="227"/>
      <c r="M293" s="228"/>
      <c r="N293" s="229"/>
      <c r="O293" s="229"/>
      <c r="P293" s="229"/>
      <c r="Q293" s="229"/>
      <c r="R293" s="229"/>
      <c r="S293" s="229"/>
      <c r="T293" s="230"/>
      <c r="AT293" s="231" t="s">
        <v>151</v>
      </c>
      <c r="AU293" s="231" t="s">
        <v>85</v>
      </c>
      <c r="AV293" s="12" t="s">
        <v>79</v>
      </c>
      <c r="AW293" s="12" t="s">
        <v>35</v>
      </c>
      <c r="AX293" s="12" t="s">
        <v>72</v>
      </c>
      <c r="AY293" s="231" t="s">
        <v>139</v>
      </c>
    </row>
    <row r="294" spans="2:65" s="12" customFormat="1" ht="13.5">
      <c r="B294" s="221"/>
      <c r="C294" s="222"/>
      <c r="D294" s="217" t="s">
        <v>151</v>
      </c>
      <c r="E294" s="223" t="s">
        <v>21</v>
      </c>
      <c r="F294" s="224" t="s">
        <v>358</v>
      </c>
      <c r="G294" s="222"/>
      <c r="H294" s="225" t="s">
        <v>21</v>
      </c>
      <c r="I294" s="226"/>
      <c r="J294" s="222"/>
      <c r="K294" s="222"/>
      <c r="L294" s="227"/>
      <c r="M294" s="228"/>
      <c r="N294" s="229"/>
      <c r="O294" s="229"/>
      <c r="P294" s="229"/>
      <c r="Q294" s="229"/>
      <c r="R294" s="229"/>
      <c r="S294" s="229"/>
      <c r="T294" s="230"/>
      <c r="AT294" s="231" t="s">
        <v>151</v>
      </c>
      <c r="AU294" s="231" t="s">
        <v>85</v>
      </c>
      <c r="AV294" s="12" t="s">
        <v>79</v>
      </c>
      <c r="AW294" s="12" t="s">
        <v>35</v>
      </c>
      <c r="AX294" s="12" t="s">
        <v>72</v>
      </c>
      <c r="AY294" s="231" t="s">
        <v>139</v>
      </c>
    </row>
    <row r="295" spans="2:65" s="12" customFormat="1" ht="13.5">
      <c r="B295" s="221"/>
      <c r="C295" s="222"/>
      <c r="D295" s="217" t="s">
        <v>151</v>
      </c>
      <c r="E295" s="223" t="s">
        <v>21</v>
      </c>
      <c r="F295" s="224" t="s">
        <v>359</v>
      </c>
      <c r="G295" s="222"/>
      <c r="H295" s="225" t="s">
        <v>21</v>
      </c>
      <c r="I295" s="226"/>
      <c r="J295" s="222"/>
      <c r="K295" s="222"/>
      <c r="L295" s="227"/>
      <c r="M295" s="228"/>
      <c r="N295" s="229"/>
      <c r="O295" s="229"/>
      <c r="P295" s="229"/>
      <c r="Q295" s="229"/>
      <c r="R295" s="229"/>
      <c r="S295" s="229"/>
      <c r="T295" s="230"/>
      <c r="AT295" s="231" t="s">
        <v>151</v>
      </c>
      <c r="AU295" s="231" t="s">
        <v>85</v>
      </c>
      <c r="AV295" s="12" t="s">
        <v>79</v>
      </c>
      <c r="AW295" s="12" t="s">
        <v>35</v>
      </c>
      <c r="AX295" s="12" t="s">
        <v>72</v>
      </c>
      <c r="AY295" s="231" t="s">
        <v>139</v>
      </c>
    </row>
    <row r="296" spans="2:65" s="12" customFormat="1" ht="13.5">
      <c r="B296" s="221"/>
      <c r="C296" s="222"/>
      <c r="D296" s="217" t="s">
        <v>151</v>
      </c>
      <c r="E296" s="223" t="s">
        <v>21</v>
      </c>
      <c r="F296" s="224" t="s">
        <v>254</v>
      </c>
      <c r="G296" s="222"/>
      <c r="H296" s="225" t="s">
        <v>21</v>
      </c>
      <c r="I296" s="226"/>
      <c r="J296" s="222"/>
      <c r="K296" s="222"/>
      <c r="L296" s="227"/>
      <c r="M296" s="228"/>
      <c r="N296" s="229"/>
      <c r="O296" s="229"/>
      <c r="P296" s="229"/>
      <c r="Q296" s="229"/>
      <c r="R296" s="229"/>
      <c r="S296" s="229"/>
      <c r="T296" s="230"/>
      <c r="AT296" s="231" t="s">
        <v>151</v>
      </c>
      <c r="AU296" s="231" t="s">
        <v>85</v>
      </c>
      <c r="AV296" s="12" t="s">
        <v>79</v>
      </c>
      <c r="AW296" s="12" t="s">
        <v>35</v>
      </c>
      <c r="AX296" s="12" t="s">
        <v>72</v>
      </c>
      <c r="AY296" s="231" t="s">
        <v>139</v>
      </c>
    </row>
    <row r="297" spans="2:65" s="13" customFormat="1" ht="13.5">
      <c r="B297" s="232"/>
      <c r="C297" s="233"/>
      <c r="D297" s="217" t="s">
        <v>151</v>
      </c>
      <c r="E297" s="245" t="s">
        <v>21</v>
      </c>
      <c r="F297" s="246" t="s">
        <v>255</v>
      </c>
      <c r="G297" s="233"/>
      <c r="H297" s="247">
        <v>541.20000000000005</v>
      </c>
      <c r="I297" s="238"/>
      <c r="J297" s="233"/>
      <c r="K297" s="233"/>
      <c r="L297" s="239"/>
      <c r="M297" s="240"/>
      <c r="N297" s="241"/>
      <c r="O297" s="241"/>
      <c r="P297" s="241"/>
      <c r="Q297" s="241"/>
      <c r="R297" s="241"/>
      <c r="S297" s="241"/>
      <c r="T297" s="242"/>
      <c r="AT297" s="243" t="s">
        <v>151</v>
      </c>
      <c r="AU297" s="243" t="s">
        <v>85</v>
      </c>
      <c r="AV297" s="13" t="s">
        <v>85</v>
      </c>
      <c r="AW297" s="13" t="s">
        <v>35</v>
      </c>
      <c r="AX297" s="13" t="s">
        <v>72</v>
      </c>
      <c r="AY297" s="243" t="s">
        <v>139</v>
      </c>
    </row>
    <row r="298" spans="2:65" s="12" customFormat="1" ht="13.5">
      <c r="B298" s="221"/>
      <c r="C298" s="222"/>
      <c r="D298" s="217" t="s">
        <v>151</v>
      </c>
      <c r="E298" s="223" t="s">
        <v>21</v>
      </c>
      <c r="F298" s="224" t="s">
        <v>256</v>
      </c>
      <c r="G298" s="222"/>
      <c r="H298" s="225" t="s">
        <v>21</v>
      </c>
      <c r="I298" s="226"/>
      <c r="J298" s="222"/>
      <c r="K298" s="222"/>
      <c r="L298" s="227"/>
      <c r="M298" s="228"/>
      <c r="N298" s="229"/>
      <c r="O298" s="229"/>
      <c r="P298" s="229"/>
      <c r="Q298" s="229"/>
      <c r="R298" s="229"/>
      <c r="S298" s="229"/>
      <c r="T298" s="230"/>
      <c r="AT298" s="231" t="s">
        <v>151</v>
      </c>
      <c r="AU298" s="231" t="s">
        <v>85</v>
      </c>
      <c r="AV298" s="12" t="s">
        <v>79</v>
      </c>
      <c r="AW298" s="12" t="s">
        <v>35</v>
      </c>
      <c r="AX298" s="12" t="s">
        <v>72</v>
      </c>
      <c r="AY298" s="231" t="s">
        <v>139</v>
      </c>
    </row>
    <row r="299" spans="2:65" s="13" customFormat="1" ht="13.5">
      <c r="B299" s="232"/>
      <c r="C299" s="233"/>
      <c r="D299" s="217" t="s">
        <v>151</v>
      </c>
      <c r="E299" s="245" t="s">
        <v>21</v>
      </c>
      <c r="F299" s="246" t="s">
        <v>257</v>
      </c>
      <c r="G299" s="233"/>
      <c r="H299" s="247">
        <v>994.95</v>
      </c>
      <c r="I299" s="238"/>
      <c r="J299" s="233"/>
      <c r="K299" s="233"/>
      <c r="L299" s="239"/>
      <c r="M299" s="240"/>
      <c r="N299" s="241"/>
      <c r="O299" s="241"/>
      <c r="P299" s="241"/>
      <c r="Q299" s="241"/>
      <c r="R299" s="241"/>
      <c r="S299" s="241"/>
      <c r="T299" s="242"/>
      <c r="AT299" s="243" t="s">
        <v>151</v>
      </c>
      <c r="AU299" s="243" t="s">
        <v>85</v>
      </c>
      <c r="AV299" s="13" t="s">
        <v>85</v>
      </c>
      <c r="AW299" s="13" t="s">
        <v>35</v>
      </c>
      <c r="AX299" s="13" t="s">
        <v>72</v>
      </c>
      <c r="AY299" s="243" t="s">
        <v>139</v>
      </c>
    </row>
    <row r="300" spans="2:65" s="12" customFormat="1" ht="13.5">
      <c r="B300" s="221"/>
      <c r="C300" s="222"/>
      <c r="D300" s="217" t="s">
        <v>151</v>
      </c>
      <c r="E300" s="223" t="s">
        <v>21</v>
      </c>
      <c r="F300" s="224" t="s">
        <v>258</v>
      </c>
      <c r="G300" s="222"/>
      <c r="H300" s="225" t="s">
        <v>21</v>
      </c>
      <c r="I300" s="226"/>
      <c r="J300" s="222"/>
      <c r="K300" s="222"/>
      <c r="L300" s="227"/>
      <c r="M300" s="228"/>
      <c r="N300" s="229"/>
      <c r="O300" s="229"/>
      <c r="P300" s="229"/>
      <c r="Q300" s="229"/>
      <c r="R300" s="229"/>
      <c r="S300" s="229"/>
      <c r="T300" s="230"/>
      <c r="AT300" s="231" t="s">
        <v>151</v>
      </c>
      <c r="AU300" s="231" t="s">
        <v>85</v>
      </c>
      <c r="AV300" s="12" t="s">
        <v>79</v>
      </c>
      <c r="AW300" s="12" t="s">
        <v>35</v>
      </c>
      <c r="AX300" s="12" t="s">
        <v>72</v>
      </c>
      <c r="AY300" s="231" t="s">
        <v>139</v>
      </c>
    </row>
    <row r="301" spans="2:65" s="13" customFormat="1" ht="13.5">
      <c r="B301" s="232"/>
      <c r="C301" s="233"/>
      <c r="D301" s="217" t="s">
        <v>151</v>
      </c>
      <c r="E301" s="245" t="s">
        <v>21</v>
      </c>
      <c r="F301" s="246" t="s">
        <v>259</v>
      </c>
      <c r="G301" s="233"/>
      <c r="H301" s="247">
        <v>-227.7</v>
      </c>
      <c r="I301" s="238"/>
      <c r="J301" s="233"/>
      <c r="K301" s="233"/>
      <c r="L301" s="239"/>
      <c r="M301" s="240"/>
      <c r="N301" s="241"/>
      <c r="O301" s="241"/>
      <c r="P301" s="241"/>
      <c r="Q301" s="241"/>
      <c r="R301" s="241"/>
      <c r="S301" s="241"/>
      <c r="T301" s="242"/>
      <c r="AT301" s="243" t="s">
        <v>151</v>
      </c>
      <c r="AU301" s="243" t="s">
        <v>85</v>
      </c>
      <c r="AV301" s="13" t="s">
        <v>85</v>
      </c>
      <c r="AW301" s="13" t="s">
        <v>35</v>
      </c>
      <c r="AX301" s="13" t="s">
        <v>72</v>
      </c>
      <c r="AY301" s="243" t="s">
        <v>139</v>
      </c>
    </row>
    <row r="302" spans="2:65" s="13" customFormat="1" ht="13.5">
      <c r="B302" s="232"/>
      <c r="C302" s="233"/>
      <c r="D302" s="217" t="s">
        <v>151</v>
      </c>
      <c r="E302" s="245" t="s">
        <v>21</v>
      </c>
      <c r="F302" s="246" t="s">
        <v>260</v>
      </c>
      <c r="G302" s="233"/>
      <c r="H302" s="247">
        <v>-126.4</v>
      </c>
      <c r="I302" s="238"/>
      <c r="J302" s="233"/>
      <c r="K302" s="233"/>
      <c r="L302" s="239"/>
      <c r="M302" s="240"/>
      <c r="N302" s="241"/>
      <c r="O302" s="241"/>
      <c r="P302" s="241"/>
      <c r="Q302" s="241"/>
      <c r="R302" s="241"/>
      <c r="S302" s="241"/>
      <c r="T302" s="242"/>
      <c r="AT302" s="243" t="s">
        <v>151</v>
      </c>
      <c r="AU302" s="243" t="s">
        <v>85</v>
      </c>
      <c r="AV302" s="13" t="s">
        <v>85</v>
      </c>
      <c r="AW302" s="13" t="s">
        <v>35</v>
      </c>
      <c r="AX302" s="13" t="s">
        <v>72</v>
      </c>
      <c r="AY302" s="243" t="s">
        <v>139</v>
      </c>
    </row>
    <row r="303" spans="2:65" s="12" customFormat="1" ht="13.5">
      <c r="B303" s="221"/>
      <c r="C303" s="222"/>
      <c r="D303" s="217" t="s">
        <v>151</v>
      </c>
      <c r="E303" s="223" t="s">
        <v>21</v>
      </c>
      <c r="F303" s="224" t="s">
        <v>261</v>
      </c>
      <c r="G303" s="222"/>
      <c r="H303" s="225" t="s">
        <v>21</v>
      </c>
      <c r="I303" s="226"/>
      <c r="J303" s="222"/>
      <c r="K303" s="222"/>
      <c r="L303" s="227"/>
      <c r="M303" s="228"/>
      <c r="N303" s="229"/>
      <c r="O303" s="229"/>
      <c r="P303" s="229"/>
      <c r="Q303" s="229"/>
      <c r="R303" s="229"/>
      <c r="S303" s="229"/>
      <c r="T303" s="230"/>
      <c r="AT303" s="231" t="s">
        <v>151</v>
      </c>
      <c r="AU303" s="231" t="s">
        <v>85</v>
      </c>
      <c r="AV303" s="12" t="s">
        <v>79</v>
      </c>
      <c r="AW303" s="12" t="s">
        <v>35</v>
      </c>
      <c r="AX303" s="12" t="s">
        <v>72</v>
      </c>
      <c r="AY303" s="231" t="s">
        <v>139</v>
      </c>
    </row>
    <row r="304" spans="2:65" s="13" customFormat="1" ht="13.5">
      <c r="B304" s="232"/>
      <c r="C304" s="233"/>
      <c r="D304" s="217" t="s">
        <v>151</v>
      </c>
      <c r="E304" s="245" t="s">
        <v>21</v>
      </c>
      <c r="F304" s="246" t="s">
        <v>262</v>
      </c>
      <c r="G304" s="233"/>
      <c r="H304" s="247">
        <v>1005.35</v>
      </c>
      <c r="I304" s="238"/>
      <c r="J304" s="233"/>
      <c r="K304" s="233"/>
      <c r="L304" s="239"/>
      <c r="M304" s="240"/>
      <c r="N304" s="241"/>
      <c r="O304" s="241"/>
      <c r="P304" s="241"/>
      <c r="Q304" s="241"/>
      <c r="R304" s="241"/>
      <c r="S304" s="241"/>
      <c r="T304" s="242"/>
      <c r="AT304" s="243" t="s">
        <v>151</v>
      </c>
      <c r="AU304" s="243" t="s">
        <v>85</v>
      </c>
      <c r="AV304" s="13" t="s">
        <v>85</v>
      </c>
      <c r="AW304" s="13" t="s">
        <v>35</v>
      </c>
      <c r="AX304" s="13" t="s">
        <v>72</v>
      </c>
      <c r="AY304" s="243" t="s">
        <v>139</v>
      </c>
    </row>
    <row r="305" spans="2:51" s="12" customFormat="1" ht="13.5">
      <c r="B305" s="221"/>
      <c r="C305" s="222"/>
      <c r="D305" s="217" t="s">
        <v>151</v>
      </c>
      <c r="E305" s="223" t="s">
        <v>21</v>
      </c>
      <c r="F305" s="224" t="s">
        <v>258</v>
      </c>
      <c r="G305" s="222"/>
      <c r="H305" s="225" t="s">
        <v>21</v>
      </c>
      <c r="I305" s="226"/>
      <c r="J305" s="222"/>
      <c r="K305" s="222"/>
      <c r="L305" s="227"/>
      <c r="M305" s="228"/>
      <c r="N305" s="229"/>
      <c r="O305" s="229"/>
      <c r="P305" s="229"/>
      <c r="Q305" s="229"/>
      <c r="R305" s="229"/>
      <c r="S305" s="229"/>
      <c r="T305" s="230"/>
      <c r="AT305" s="231" t="s">
        <v>151</v>
      </c>
      <c r="AU305" s="231" t="s">
        <v>85</v>
      </c>
      <c r="AV305" s="12" t="s">
        <v>79</v>
      </c>
      <c r="AW305" s="12" t="s">
        <v>35</v>
      </c>
      <c r="AX305" s="12" t="s">
        <v>72</v>
      </c>
      <c r="AY305" s="231" t="s">
        <v>139</v>
      </c>
    </row>
    <row r="306" spans="2:51" s="13" customFormat="1" ht="13.5">
      <c r="B306" s="232"/>
      <c r="C306" s="233"/>
      <c r="D306" s="217" t="s">
        <v>151</v>
      </c>
      <c r="E306" s="245" t="s">
        <v>21</v>
      </c>
      <c r="F306" s="246" t="s">
        <v>260</v>
      </c>
      <c r="G306" s="233"/>
      <c r="H306" s="247">
        <v>-126.4</v>
      </c>
      <c r="I306" s="238"/>
      <c r="J306" s="233"/>
      <c r="K306" s="233"/>
      <c r="L306" s="239"/>
      <c r="M306" s="240"/>
      <c r="N306" s="241"/>
      <c r="O306" s="241"/>
      <c r="P306" s="241"/>
      <c r="Q306" s="241"/>
      <c r="R306" s="241"/>
      <c r="S306" s="241"/>
      <c r="T306" s="242"/>
      <c r="AT306" s="243" t="s">
        <v>151</v>
      </c>
      <c r="AU306" s="243" t="s">
        <v>85</v>
      </c>
      <c r="AV306" s="13" t="s">
        <v>85</v>
      </c>
      <c r="AW306" s="13" t="s">
        <v>35</v>
      </c>
      <c r="AX306" s="13" t="s">
        <v>72</v>
      </c>
      <c r="AY306" s="243" t="s">
        <v>139</v>
      </c>
    </row>
    <row r="307" spans="2:51" s="13" customFormat="1" ht="13.5">
      <c r="B307" s="232"/>
      <c r="C307" s="233"/>
      <c r="D307" s="217" t="s">
        <v>151</v>
      </c>
      <c r="E307" s="245" t="s">
        <v>21</v>
      </c>
      <c r="F307" s="246" t="s">
        <v>263</v>
      </c>
      <c r="G307" s="233"/>
      <c r="H307" s="247">
        <v>-113.6</v>
      </c>
      <c r="I307" s="238"/>
      <c r="J307" s="233"/>
      <c r="K307" s="233"/>
      <c r="L307" s="239"/>
      <c r="M307" s="240"/>
      <c r="N307" s="241"/>
      <c r="O307" s="241"/>
      <c r="P307" s="241"/>
      <c r="Q307" s="241"/>
      <c r="R307" s="241"/>
      <c r="S307" s="241"/>
      <c r="T307" s="242"/>
      <c r="AT307" s="243" t="s">
        <v>151</v>
      </c>
      <c r="AU307" s="243" t="s">
        <v>85</v>
      </c>
      <c r="AV307" s="13" t="s">
        <v>85</v>
      </c>
      <c r="AW307" s="13" t="s">
        <v>35</v>
      </c>
      <c r="AX307" s="13" t="s">
        <v>72</v>
      </c>
      <c r="AY307" s="243" t="s">
        <v>139</v>
      </c>
    </row>
    <row r="308" spans="2:51" s="13" customFormat="1" ht="13.5">
      <c r="B308" s="232"/>
      <c r="C308" s="233"/>
      <c r="D308" s="217" t="s">
        <v>151</v>
      </c>
      <c r="E308" s="245" t="s">
        <v>21</v>
      </c>
      <c r="F308" s="246" t="s">
        <v>264</v>
      </c>
      <c r="G308" s="233"/>
      <c r="H308" s="247">
        <v>-31.68</v>
      </c>
      <c r="I308" s="238"/>
      <c r="J308" s="233"/>
      <c r="K308" s="233"/>
      <c r="L308" s="239"/>
      <c r="M308" s="240"/>
      <c r="N308" s="241"/>
      <c r="O308" s="241"/>
      <c r="P308" s="241"/>
      <c r="Q308" s="241"/>
      <c r="R308" s="241"/>
      <c r="S308" s="241"/>
      <c r="T308" s="242"/>
      <c r="AT308" s="243" t="s">
        <v>151</v>
      </c>
      <c r="AU308" s="243" t="s">
        <v>85</v>
      </c>
      <c r="AV308" s="13" t="s">
        <v>85</v>
      </c>
      <c r="AW308" s="13" t="s">
        <v>35</v>
      </c>
      <c r="AX308" s="13" t="s">
        <v>72</v>
      </c>
      <c r="AY308" s="243" t="s">
        <v>139</v>
      </c>
    </row>
    <row r="309" spans="2:51" s="13" customFormat="1" ht="13.5">
      <c r="B309" s="232"/>
      <c r="C309" s="233"/>
      <c r="D309" s="217" t="s">
        <v>151</v>
      </c>
      <c r="E309" s="245" t="s">
        <v>21</v>
      </c>
      <c r="F309" s="246" t="s">
        <v>265</v>
      </c>
      <c r="G309" s="233"/>
      <c r="H309" s="247">
        <v>-79.2</v>
      </c>
      <c r="I309" s="238"/>
      <c r="J309" s="233"/>
      <c r="K309" s="233"/>
      <c r="L309" s="239"/>
      <c r="M309" s="240"/>
      <c r="N309" s="241"/>
      <c r="O309" s="241"/>
      <c r="P309" s="241"/>
      <c r="Q309" s="241"/>
      <c r="R309" s="241"/>
      <c r="S309" s="241"/>
      <c r="T309" s="242"/>
      <c r="AT309" s="243" t="s">
        <v>151</v>
      </c>
      <c r="AU309" s="243" t="s">
        <v>85</v>
      </c>
      <c r="AV309" s="13" t="s">
        <v>85</v>
      </c>
      <c r="AW309" s="13" t="s">
        <v>35</v>
      </c>
      <c r="AX309" s="13" t="s">
        <v>72</v>
      </c>
      <c r="AY309" s="243" t="s">
        <v>139</v>
      </c>
    </row>
    <row r="310" spans="2:51" s="13" customFormat="1" ht="13.5">
      <c r="B310" s="232"/>
      <c r="C310" s="233"/>
      <c r="D310" s="217" t="s">
        <v>151</v>
      </c>
      <c r="E310" s="245" t="s">
        <v>21</v>
      </c>
      <c r="F310" s="246" t="s">
        <v>266</v>
      </c>
      <c r="G310" s="233"/>
      <c r="H310" s="247">
        <v>-39.68</v>
      </c>
      <c r="I310" s="238"/>
      <c r="J310" s="233"/>
      <c r="K310" s="233"/>
      <c r="L310" s="239"/>
      <c r="M310" s="240"/>
      <c r="N310" s="241"/>
      <c r="O310" s="241"/>
      <c r="P310" s="241"/>
      <c r="Q310" s="241"/>
      <c r="R310" s="241"/>
      <c r="S310" s="241"/>
      <c r="T310" s="242"/>
      <c r="AT310" s="243" t="s">
        <v>151</v>
      </c>
      <c r="AU310" s="243" t="s">
        <v>85</v>
      </c>
      <c r="AV310" s="13" t="s">
        <v>85</v>
      </c>
      <c r="AW310" s="13" t="s">
        <v>35</v>
      </c>
      <c r="AX310" s="13" t="s">
        <v>72</v>
      </c>
      <c r="AY310" s="243" t="s">
        <v>139</v>
      </c>
    </row>
    <row r="311" spans="2:51" s="12" customFormat="1" ht="13.5">
      <c r="B311" s="221"/>
      <c r="C311" s="222"/>
      <c r="D311" s="217" t="s">
        <v>151</v>
      </c>
      <c r="E311" s="223" t="s">
        <v>21</v>
      </c>
      <c r="F311" s="224" t="s">
        <v>267</v>
      </c>
      <c r="G311" s="222"/>
      <c r="H311" s="225" t="s">
        <v>21</v>
      </c>
      <c r="I311" s="226"/>
      <c r="J311" s="222"/>
      <c r="K311" s="222"/>
      <c r="L311" s="227"/>
      <c r="M311" s="228"/>
      <c r="N311" s="229"/>
      <c r="O311" s="229"/>
      <c r="P311" s="229"/>
      <c r="Q311" s="229"/>
      <c r="R311" s="229"/>
      <c r="S311" s="229"/>
      <c r="T311" s="230"/>
      <c r="AT311" s="231" t="s">
        <v>151</v>
      </c>
      <c r="AU311" s="231" t="s">
        <v>85</v>
      </c>
      <c r="AV311" s="12" t="s">
        <v>79</v>
      </c>
      <c r="AW311" s="12" t="s">
        <v>35</v>
      </c>
      <c r="AX311" s="12" t="s">
        <v>72</v>
      </c>
      <c r="AY311" s="231" t="s">
        <v>139</v>
      </c>
    </row>
    <row r="312" spans="2:51" s="13" customFormat="1" ht="13.5">
      <c r="B312" s="232"/>
      <c r="C312" s="233"/>
      <c r="D312" s="217" t="s">
        <v>151</v>
      </c>
      <c r="E312" s="245" t="s">
        <v>21</v>
      </c>
      <c r="F312" s="246" t="s">
        <v>268</v>
      </c>
      <c r="G312" s="233"/>
      <c r="H312" s="247">
        <v>90.16</v>
      </c>
      <c r="I312" s="238"/>
      <c r="J312" s="233"/>
      <c r="K312" s="233"/>
      <c r="L312" s="239"/>
      <c r="M312" s="240"/>
      <c r="N312" s="241"/>
      <c r="O312" s="241"/>
      <c r="P312" s="241"/>
      <c r="Q312" s="241"/>
      <c r="R312" s="241"/>
      <c r="S312" s="241"/>
      <c r="T312" s="242"/>
      <c r="AT312" s="243" t="s">
        <v>151</v>
      </c>
      <c r="AU312" s="243" t="s">
        <v>85</v>
      </c>
      <c r="AV312" s="13" t="s">
        <v>85</v>
      </c>
      <c r="AW312" s="13" t="s">
        <v>35</v>
      </c>
      <c r="AX312" s="13" t="s">
        <v>72</v>
      </c>
      <c r="AY312" s="243" t="s">
        <v>139</v>
      </c>
    </row>
    <row r="313" spans="2:51" s="15" customFormat="1" ht="13.5">
      <c r="B313" s="274"/>
      <c r="C313" s="275"/>
      <c r="D313" s="217" t="s">
        <v>151</v>
      </c>
      <c r="E313" s="276" t="s">
        <v>21</v>
      </c>
      <c r="F313" s="277" t="s">
        <v>360</v>
      </c>
      <c r="G313" s="275"/>
      <c r="H313" s="278">
        <v>1887</v>
      </c>
      <c r="I313" s="279"/>
      <c r="J313" s="275"/>
      <c r="K313" s="275"/>
      <c r="L313" s="280"/>
      <c r="M313" s="281"/>
      <c r="N313" s="282"/>
      <c r="O313" s="282"/>
      <c r="P313" s="282"/>
      <c r="Q313" s="282"/>
      <c r="R313" s="282"/>
      <c r="S313" s="282"/>
      <c r="T313" s="283"/>
      <c r="AT313" s="284" t="s">
        <v>151</v>
      </c>
      <c r="AU313" s="284" t="s">
        <v>85</v>
      </c>
      <c r="AV313" s="15" t="s">
        <v>160</v>
      </c>
      <c r="AW313" s="15" t="s">
        <v>35</v>
      </c>
      <c r="AX313" s="15" t="s">
        <v>72</v>
      </c>
      <c r="AY313" s="284" t="s">
        <v>139</v>
      </c>
    </row>
    <row r="314" spans="2:51" s="12" customFormat="1" ht="13.5">
      <c r="B314" s="221"/>
      <c r="C314" s="222"/>
      <c r="D314" s="217" t="s">
        <v>151</v>
      </c>
      <c r="E314" s="223" t="s">
        <v>21</v>
      </c>
      <c r="F314" s="224" t="s">
        <v>273</v>
      </c>
      <c r="G314" s="222"/>
      <c r="H314" s="225" t="s">
        <v>21</v>
      </c>
      <c r="I314" s="226"/>
      <c r="J314" s="222"/>
      <c r="K314" s="222"/>
      <c r="L314" s="227"/>
      <c r="M314" s="228"/>
      <c r="N314" s="229"/>
      <c r="O314" s="229"/>
      <c r="P314" s="229"/>
      <c r="Q314" s="229"/>
      <c r="R314" s="229"/>
      <c r="S314" s="229"/>
      <c r="T314" s="230"/>
      <c r="AT314" s="231" t="s">
        <v>151</v>
      </c>
      <c r="AU314" s="231" t="s">
        <v>85</v>
      </c>
      <c r="AV314" s="12" t="s">
        <v>79</v>
      </c>
      <c r="AW314" s="12" t="s">
        <v>35</v>
      </c>
      <c r="AX314" s="12" t="s">
        <v>72</v>
      </c>
      <c r="AY314" s="231" t="s">
        <v>139</v>
      </c>
    </row>
    <row r="315" spans="2:51" s="13" customFormat="1" ht="13.5">
      <c r="B315" s="232"/>
      <c r="C315" s="233"/>
      <c r="D315" s="217" t="s">
        <v>151</v>
      </c>
      <c r="E315" s="245" t="s">
        <v>21</v>
      </c>
      <c r="F315" s="246" t="s">
        <v>331</v>
      </c>
      <c r="G315" s="233"/>
      <c r="H315" s="247">
        <v>104</v>
      </c>
      <c r="I315" s="238"/>
      <c r="J315" s="233"/>
      <c r="K315" s="233"/>
      <c r="L315" s="239"/>
      <c r="M315" s="240"/>
      <c r="N315" s="241"/>
      <c r="O315" s="241"/>
      <c r="P315" s="241"/>
      <c r="Q315" s="241"/>
      <c r="R315" s="241"/>
      <c r="S315" s="241"/>
      <c r="T315" s="242"/>
      <c r="AT315" s="243" t="s">
        <v>151</v>
      </c>
      <c r="AU315" s="243" t="s">
        <v>85</v>
      </c>
      <c r="AV315" s="13" t="s">
        <v>85</v>
      </c>
      <c r="AW315" s="13" t="s">
        <v>35</v>
      </c>
      <c r="AX315" s="13" t="s">
        <v>72</v>
      </c>
      <c r="AY315" s="243" t="s">
        <v>139</v>
      </c>
    </row>
    <row r="316" spans="2:51" s="12" customFormat="1" ht="13.5">
      <c r="B316" s="221"/>
      <c r="C316" s="222"/>
      <c r="D316" s="217" t="s">
        <v>151</v>
      </c>
      <c r="E316" s="223" t="s">
        <v>21</v>
      </c>
      <c r="F316" s="224" t="s">
        <v>361</v>
      </c>
      <c r="G316" s="222"/>
      <c r="H316" s="225" t="s">
        <v>21</v>
      </c>
      <c r="I316" s="226"/>
      <c r="J316" s="222"/>
      <c r="K316" s="222"/>
      <c r="L316" s="227"/>
      <c r="M316" s="228"/>
      <c r="N316" s="229"/>
      <c r="O316" s="229"/>
      <c r="P316" s="229"/>
      <c r="Q316" s="229"/>
      <c r="R316" s="229"/>
      <c r="S316" s="229"/>
      <c r="T316" s="230"/>
      <c r="AT316" s="231" t="s">
        <v>151</v>
      </c>
      <c r="AU316" s="231" t="s">
        <v>85</v>
      </c>
      <c r="AV316" s="12" t="s">
        <v>79</v>
      </c>
      <c r="AW316" s="12" t="s">
        <v>35</v>
      </c>
      <c r="AX316" s="12" t="s">
        <v>72</v>
      </c>
      <c r="AY316" s="231" t="s">
        <v>139</v>
      </c>
    </row>
    <row r="317" spans="2:51" s="13" customFormat="1" ht="13.5">
      <c r="B317" s="232"/>
      <c r="C317" s="233"/>
      <c r="D317" s="217" t="s">
        <v>151</v>
      </c>
      <c r="E317" s="245" t="s">
        <v>21</v>
      </c>
      <c r="F317" s="246" t="s">
        <v>362</v>
      </c>
      <c r="G317" s="233"/>
      <c r="H317" s="247">
        <v>187.2</v>
      </c>
      <c r="I317" s="238"/>
      <c r="J317" s="233"/>
      <c r="K317" s="233"/>
      <c r="L317" s="239"/>
      <c r="M317" s="240"/>
      <c r="N317" s="241"/>
      <c r="O317" s="241"/>
      <c r="P317" s="241"/>
      <c r="Q317" s="241"/>
      <c r="R317" s="241"/>
      <c r="S317" s="241"/>
      <c r="T317" s="242"/>
      <c r="AT317" s="243" t="s">
        <v>151</v>
      </c>
      <c r="AU317" s="243" t="s">
        <v>85</v>
      </c>
      <c r="AV317" s="13" t="s">
        <v>85</v>
      </c>
      <c r="AW317" s="13" t="s">
        <v>35</v>
      </c>
      <c r="AX317" s="13" t="s">
        <v>72</v>
      </c>
      <c r="AY317" s="243" t="s">
        <v>139</v>
      </c>
    </row>
    <row r="318" spans="2:51" s="12" customFormat="1" ht="13.5">
      <c r="B318" s="221"/>
      <c r="C318" s="222"/>
      <c r="D318" s="217" t="s">
        <v>151</v>
      </c>
      <c r="E318" s="223" t="s">
        <v>21</v>
      </c>
      <c r="F318" s="224" t="s">
        <v>363</v>
      </c>
      <c r="G318" s="222"/>
      <c r="H318" s="225" t="s">
        <v>21</v>
      </c>
      <c r="I318" s="226"/>
      <c r="J318" s="222"/>
      <c r="K318" s="222"/>
      <c r="L318" s="227"/>
      <c r="M318" s="228"/>
      <c r="N318" s="229"/>
      <c r="O318" s="229"/>
      <c r="P318" s="229"/>
      <c r="Q318" s="229"/>
      <c r="R318" s="229"/>
      <c r="S318" s="229"/>
      <c r="T318" s="230"/>
      <c r="AT318" s="231" t="s">
        <v>151</v>
      </c>
      <c r="AU318" s="231" t="s">
        <v>85</v>
      </c>
      <c r="AV318" s="12" t="s">
        <v>79</v>
      </c>
      <c r="AW318" s="12" t="s">
        <v>35</v>
      </c>
      <c r="AX318" s="12" t="s">
        <v>72</v>
      </c>
      <c r="AY318" s="231" t="s">
        <v>139</v>
      </c>
    </row>
    <row r="319" spans="2:51" s="13" customFormat="1" ht="13.5">
      <c r="B319" s="232"/>
      <c r="C319" s="233"/>
      <c r="D319" s="217" t="s">
        <v>151</v>
      </c>
      <c r="E319" s="245" t="s">
        <v>21</v>
      </c>
      <c r="F319" s="246" t="s">
        <v>364</v>
      </c>
      <c r="G319" s="233"/>
      <c r="H319" s="247">
        <v>95.4</v>
      </c>
      <c r="I319" s="238"/>
      <c r="J319" s="233"/>
      <c r="K319" s="233"/>
      <c r="L319" s="239"/>
      <c r="M319" s="240"/>
      <c r="N319" s="241"/>
      <c r="O319" s="241"/>
      <c r="P319" s="241"/>
      <c r="Q319" s="241"/>
      <c r="R319" s="241"/>
      <c r="S319" s="241"/>
      <c r="T319" s="242"/>
      <c r="AT319" s="243" t="s">
        <v>151</v>
      </c>
      <c r="AU319" s="243" t="s">
        <v>85</v>
      </c>
      <c r="AV319" s="13" t="s">
        <v>85</v>
      </c>
      <c r="AW319" s="13" t="s">
        <v>35</v>
      </c>
      <c r="AX319" s="13" t="s">
        <v>72</v>
      </c>
      <c r="AY319" s="243" t="s">
        <v>139</v>
      </c>
    </row>
    <row r="320" spans="2:51" s="14" customFormat="1" ht="13.5">
      <c r="B320" s="248"/>
      <c r="C320" s="249"/>
      <c r="D320" s="234" t="s">
        <v>151</v>
      </c>
      <c r="E320" s="250" t="s">
        <v>21</v>
      </c>
      <c r="F320" s="251" t="s">
        <v>191</v>
      </c>
      <c r="G320" s="249"/>
      <c r="H320" s="252">
        <v>2273.6</v>
      </c>
      <c r="I320" s="253"/>
      <c r="J320" s="249"/>
      <c r="K320" s="249"/>
      <c r="L320" s="254"/>
      <c r="M320" s="255"/>
      <c r="N320" s="256"/>
      <c r="O320" s="256"/>
      <c r="P320" s="256"/>
      <c r="Q320" s="256"/>
      <c r="R320" s="256"/>
      <c r="S320" s="256"/>
      <c r="T320" s="257"/>
      <c r="AT320" s="258" t="s">
        <v>151</v>
      </c>
      <c r="AU320" s="258" t="s">
        <v>85</v>
      </c>
      <c r="AV320" s="14" t="s">
        <v>146</v>
      </c>
      <c r="AW320" s="14" t="s">
        <v>35</v>
      </c>
      <c r="AX320" s="14" t="s">
        <v>79</v>
      </c>
      <c r="AY320" s="258" t="s">
        <v>139</v>
      </c>
    </row>
    <row r="321" spans="2:65" s="1" customFormat="1" ht="44.25" customHeight="1">
      <c r="B321" s="42"/>
      <c r="C321" s="205" t="s">
        <v>365</v>
      </c>
      <c r="D321" s="205" t="s">
        <v>141</v>
      </c>
      <c r="E321" s="206" t="s">
        <v>366</v>
      </c>
      <c r="F321" s="207" t="s">
        <v>367</v>
      </c>
      <c r="G321" s="208" t="s">
        <v>207</v>
      </c>
      <c r="H321" s="209">
        <v>1248</v>
      </c>
      <c r="I321" s="210"/>
      <c r="J321" s="211">
        <f>ROUND(I321*H321,2)</f>
        <v>0</v>
      </c>
      <c r="K321" s="207" t="s">
        <v>145</v>
      </c>
      <c r="L321" s="62"/>
      <c r="M321" s="212" t="s">
        <v>21</v>
      </c>
      <c r="N321" s="213" t="s">
        <v>44</v>
      </c>
      <c r="O321" s="43"/>
      <c r="P321" s="214">
        <f>O321*H321</f>
        <v>0</v>
      </c>
      <c r="Q321" s="214">
        <v>1.6800000000000001E-3</v>
      </c>
      <c r="R321" s="214">
        <f>Q321*H321</f>
        <v>2.0966400000000003</v>
      </c>
      <c r="S321" s="214">
        <v>0</v>
      </c>
      <c r="T321" s="215">
        <f>S321*H321</f>
        <v>0</v>
      </c>
      <c r="AR321" s="25" t="s">
        <v>146</v>
      </c>
      <c r="AT321" s="25" t="s">
        <v>141</v>
      </c>
      <c r="AU321" s="25" t="s">
        <v>85</v>
      </c>
      <c r="AY321" s="25" t="s">
        <v>139</v>
      </c>
      <c r="BE321" s="216">
        <f>IF(N321="základní",J321,0)</f>
        <v>0</v>
      </c>
      <c r="BF321" s="216">
        <f>IF(N321="snížená",J321,0)</f>
        <v>0</v>
      </c>
      <c r="BG321" s="216">
        <f>IF(N321="zákl. přenesená",J321,0)</f>
        <v>0</v>
      </c>
      <c r="BH321" s="216">
        <f>IF(N321="sníž. přenesená",J321,0)</f>
        <v>0</v>
      </c>
      <c r="BI321" s="216">
        <f>IF(N321="nulová",J321,0)</f>
        <v>0</v>
      </c>
      <c r="BJ321" s="25" t="s">
        <v>85</v>
      </c>
      <c r="BK321" s="216">
        <f>ROUND(I321*H321,2)</f>
        <v>0</v>
      </c>
      <c r="BL321" s="25" t="s">
        <v>146</v>
      </c>
      <c r="BM321" s="25" t="s">
        <v>368</v>
      </c>
    </row>
    <row r="322" spans="2:65" s="1" customFormat="1" ht="27">
      <c r="B322" s="42"/>
      <c r="C322" s="64"/>
      <c r="D322" s="217" t="s">
        <v>148</v>
      </c>
      <c r="E322" s="64"/>
      <c r="F322" s="218" t="s">
        <v>367</v>
      </c>
      <c r="G322" s="64"/>
      <c r="H322" s="64"/>
      <c r="I322" s="173"/>
      <c r="J322" s="64"/>
      <c r="K322" s="64"/>
      <c r="L322" s="62"/>
      <c r="M322" s="219"/>
      <c r="N322" s="43"/>
      <c r="O322" s="43"/>
      <c r="P322" s="43"/>
      <c r="Q322" s="43"/>
      <c r="R322" s="43"/>
      <c r="S322" s="43"/>
      <c r="T322" s="79"/>
      <c r="AT322" s="25" t="s">
        <v>148</v>
      </c>
      <c r="AU322" s="25" t="s">
        <v>85</v>
      </c>
    </row>
    <row r="323" spans="2:65" s="1" customFormat="1" ht="121.5">
      <c r="B323" s="42"/>
      <c r="C323" s="64"/>
      <c r="D323" s="217" t="s">
        <v>149</v>
      </c>
      <c r="E323" s="64"/>
      <c r="F323" s="220" t="s">
        <v>369</v>
      </c>
      <c r="G323" s="64"/>
      <c r="H323" s="64"/>
      <c r="I323" s="173"/>
      <c r="J323" s="64"/>
      <c r="K323" s="64"/>
      <c r="L323" s="62"/>
      <c r="M323" s="219"/>
      <c r="N323" s="43"/>
      <c r="O323" s="43"/>
      <c r="P323" s="43"/>
      <c r="Q323" s="43"/>
      <c r="R323" s="43"/>
      <c r="S323" s="43"/>
      <c r="T323" s="79"/>
      <c r="AT323" s="25" t="s">
        <v>149</v>
      </c>
      <c r="AU323" s="25" t="s">
        <v>85</v>
      </c>
    </row>
    <row r="324" spans="2:65" s="12" customFormat="1" ht="13.5">
      <c r="B324" s="221"/>
      <c r="C324" s="222"/>
      <c r="D324" s="217" t="s">
        <v>151</v>
      </c>
      <c r="E324" s="223" t="s">
        <v>21</v>
      </c>
      <c r="F324" s="224" t="s">
        <v>370</v>
      </c>
      <c r="G324" s="222"/>
      <c r="H324" s="225" t="s">
        <v>21</v>
      </c>
      <c r="I324" s="226"/>
      <c r="J324" s="222"/>
      <c r="K324" s="222"/>
      <c r="L324" s="227"/>
      <c r="M324" s="228"/>
      <c r="N324" s="229"/>
      <c r="O324" s="229"/>
      <c r="P324" s="229"/>
      <c r="Q324" s="229"/>
      <c r="R324" s="229"/>
      <c r="S324" s="229"/>
      <c r="T324" s="230"/>
      <c r="AT324" s="231" t="s">
        <v>151</v>
      </c>
      <c r="AU324" s="231" t="s">
        <v>85</v>
      </c>
      <c r="AV324" s="12" t="s">
        <v>79</v>
      </c>
      <c r="AW324" s="12" t="s">
        <v>35</v>
      </c>
      <c r="AX324" s="12" t="s">
        <v>72</v>
      </c>
      <c r="AY324" s="231" t="s">
        <v>139</v>
      </c>
    </row>
    <row r="325" spans="2:65" s="13" customFormat="1" ht="13.5">
      <c r="B325" s="232"/>
      <c r="C325" s="233"/>
      <c r="D325" s="217" t="s">
        <v>151</v>
      </c>
      <c r="E325" s="245" t="s">
        <v>21</v>
      </c>
      <c r="F325" s="246" t="s">
        <v>371</v>
      </c>
      <c r="G325" s="233"/>
      <c r="H325" s="247">
        <v>1248</v>
      </c>
      <c r="I325" s="238"/>
      <c r="J325" s="233"/>
      <c r="K325" s="233"/>
      <c r="L325" s="239"/>
      <c r="M325" s="240"/>
      <c r="N325" s="241"/>
      <c r="O325" s="241"/>
      <c r="P325" s="241"/>
      <c r="Q325" s="241"/>
      <c r="R325" s="241"/>
      <c r="S325" s="241"/>
      <c r="T325" s="242"/>
      <c r="AT325" s="243" t="s">
        <v>151</v>
      </c>
      <c r="AU325" s="243" t="s">
        <v>85</v>
      </c>
      <c r="AV325" s="13" t="s">
        <v>85</v>
      </c>
      <c r="AW325" s="13" t="s">
        <v>35</v>
      </c>
      <c r="AX325" s="13" t="s">
        <v>72</v>
      </c>
      <c r="AY325" s="243" t="s">
        <v>139</v>
      </c>
    </row>
    <row r="326" spans="2:65" s="14" customFormat="1" ht="13.5">
      <c r="B326" s="248"/>
      <c r="C326" s="249"/>
      <c r="D326" s="234" t="s">
        <v>151</v>
      </c>
      <c r="E326" s="250" t="s">
        <v>21</v>
      </c>
      <c r="F326" s="251" t="s">
        <v>191</v>
      </c>
      <c r="G326" s="249"/>
      <c r="H326" s="252">
        <v>1248</v>
      </c>
      <c r="I326" s="253"/>
      <c r="J326" s="249"/>
      <c r="K326" s="249"/>
      <c r="L326" s="254"/>
      <c r="M326" s="255"/>
      <c r="N326" s="256"/>
      <c r="O326" s="256"/>
      <c r="P326" s="256"/>
      <c r="Q326" s="256"/>
      <c r="R326" s="256"/>
      <c r="S326" s="256"/>
      <c r="T326" s="257"/>
      <c r="AT326" s="258" t="s">
        <v>151</v>
      </c>
      <c r="AU326" s="258" t="s">
        <v>85</v>
      </c>
      <c r="AV326" s="14" t="s">
        <v>146</v>
      </c>
      <c r="AW326" s="14" t="s">
        <v>35</v>
      </c>
      <c r="AX326" s="14" t="s">
        <v>79</v>
      </c>
      <c r="AY326" s="258" t="s">
        <v>139</v>
      </c>
    </row>
    <row r="327" spans="2:65" s="1" customFormat="1" ht="22.5" customHeight="1">
      <c r="B327" s="42"/>
      <c r="C327" s="259" t="s">
        <v>372</v>
      </c>
      <c r="D327" s="259" t="s">
        <v>193</v>
      </c>
      <c r="E327" s="260" t="s">
        <v>373</v>
      </c>
      <c r="F327" s="261" t="s">
        <v>374</v>
      </c>
      <c r="G327" s="262" t="s">
        <v>156</v>
      </c>
      <c r="H327" s="263">
        <v>190.94399999999999</v>
      </c>
      <c r="I327" s="264"/>
      <c r="J327" s="265">
        <f>ROUND(I327*H327,2)</f>
        <v>0</v>
      </c>
      <c r="K327" s="261" t="s">
        <v>145</v>
      </c>
      <c r="L327" s="266"/>
      <c r="M327" s="267" t="s">
        <v>21</v>
      </c>
      <c r="N327" s="268" t="s">
        <v>44</v>
      </c>
      <c r="O327" s="43"/>
      <c r="P327" s="214">
        <f>O327*H327</f>
        <v>0</v>
      </c>
      <c r="Q327" s="214">
        <v>2.0300000000000001E-3</v>
      </c>
      <c r="R327" s="214">
        <f>Q327*H327</f>
        <v>0.38761632000000001</v>
      </c>
      <c r="S327" s="214">
        <v>0</v>
      </c>
      <c r="T327" s="215">
        <f>S327*H327</f>
        <v>0</v>
      </c>
      <c r="AR327" s="25" t="s">
        <v>192</v>
      </c>
      <c r="AT327" s="25" t="s">
        <v>193</v>
      </c>
      <c r="AU327" s="25" t="s">
        <v>85</v>
      </c>
      <c r="AY327" s="25" t="s">
        <v>139</v>
      </c>
      <c r="BE327" s="216">
        <f>IF(N327="základní",J327,0)</f>
        <v>0</v>
      </c>
      <c r="BF327" s="216">
        <f>IF(N327="snížená",J327,0)</f>
        <v>0</v>
      </c>
      <c r="BG327" s="216">
        <f>IF(N327="zákl. přenesená",J327,0)</f>
        <v>0</v>
      </c>
      <c r="BH327" s="216">
        <f>IF(N327="sníž. přenesená",J327,0)</f>
        <v>0</v>
      </c>
      <c r="BI327" s="216">
        <f>IF(N327="nulová",J327,0)</f>
        <v>0</v>
      </c>
      <c r="BJ327" s="25" t="s">
        <v>85</v>
      </c>
      <c r="BK327" s="216">
        <f>ROUND(I327*H327,2)</f>
        <v>0</v>
      </c>
      <c r="BL327" s="25" t="s">
        <v>146</v>
      </c>
      <c r="BM327" s="25" t="s">
        <v>375</v>
      </c>
    </row>
    <row r="328" spans="2:65" s="1" customFormat="1" ht="13.5">
      <c r="B328" s="42"/>
      <c r="C328" s="64"/>
      <c r="D328" s="217" t="s">
        <v>148</v>
      </c>
      <c r="E328" s="64"/>
      <c r="F328" s="218" t="s">
        <v>374</v>
      </c>
      <c r="G328" s="64"/>
      <c r="H328" s="64"/>
      <c r="I328" s="173"/>
      <c r="J328" s="64"/>
      <c r="K328" s="64"/>
      <c r="L328" s="62"/>
      <c r="M328" s="219"/>
      <c r="N328" s="43"/>
      <c r="O328" s="43"/>
      <c r="P328" s="43"/>
      <c r="Q328" s="43"/>
      <c r="R328" s="43"/>
      <c r="S328" s="43"/>
      <c r="T328" s="79"/>
      <c r="AT328" s="25" t="s">
        <v>148</v>
      </c>
      <c r="AU328" s="25" t="s">
        <v>85</v>
      </c>
    </row>
    <row r="329" spans="2:65" s="12" customFormat="1" ht="13.5">
      <c r="B329" s="221"/>
      <c r="C329" s="222"/>
      <c r="D329" s="217" t="s">
        <v>151</v>
      </c>
      <c r="E329" s="223" t="s">
        <v>21</v>
      </c>
      <c r="F329" s="224" t="s">
        <v>376</v>
      </c>
      <c r="G329" s="222"/>
      <c r="H329" s="225" t="s">
        <v>21</v>
      </c>
      <c r="I329" s="226"/>
      <c r="J329" s="222"/>
      <c r="K329" s="222"/>
      <c r="L329" s="227"/>
      <c r="M329" s="228"/>
      <c r="N329" s="229"/>
      <c r="O329" s="229"/>
      <c r="P329" s="229"/>
      <c r="Q329" s="229"/>
      <c r="R329" s="229"/>
      <c r="S329" s="229"/>
      <c r="T329" s="230"/>
      <c r="AT329" s="231" t="s">
        <v>151</v>
      </c>
      <c r="AU329" s="231" t="s">
        <v>85</v>
      </c>
      <c r="AV329" s="12" t="s">
        <v>79</v>
      </c>
      <c r="AW329" s="12" t="s">
        <v>35</v>
      </c>
      <c r="AX329" s="12" t="s">
        <v>72</v>
      </c>
      <c r="AY329" s="231" t="s">
        <v>139</v>
      </c>
    </row>
    <row r="330" spans="2:65" s="12" customFormat="1" ht="13.5">
      <c r="B330" s="221"/>
      <c r="C330" s="222"/>
      <c r="D330" s="217" t="s">
        <v>151</v>
      </c>
      <c r="E330" s="223" t="s">
        <v>21</v>
      </c>
      <c r="F330" s="224" t="s">
        <v>377</v>
      </c>
      <c r="G330" s="222"/>
      <c r="H330" s="225" t="s">
        <v>21</v>
      </c>
      <c r="I330" s="226"/>
      <c r="J330" s="222"/>
      <c r="K330" s="222"/>
      <c r="L330" s="227"/>
      <c r="M330" s="228"/>
      <c r="N330" s="229"/>
      <c r="O330" s="229"/>
      <c r="P330" s="229"/>
      <c r="Q330" s="229"/>
      <c r="R330" s="229"/>
      <c r="S330" s="229"/>
      <c r="T330" s="230"/>
      <c r="AT330" s="231" t="s">
        <v>151</v>
      </c>
      <c r="AU330" s="231" t="s">
        <v>85</v>
      </c>
      <c r="AV330" s="12" t="s">
        <v>79</v>
      </c>
      <c r="AW330" s="12" t="s">
        <v>35</v>
      </c>
      <c r="AX330" s="12" t="s">
        <v>72</v>
      </c>
      <c r="AY330" s="231" t="s">
        <v>139</v>
      </c>
    </row>
    <row r="331" spans="2:65" s="13" customFormat="1" ht="13.5">
      <c r="B331" s="232"/>
      <c r="C331" s="233"/>
      <c r="D331" s="217" t="s">
        <v>151</v>
      </c>
      <c r="E331" s="245" t="s">
        <v>21</v>
      </c>
      <c r="F331" s="246" t="s">
        <v>378</v>
      </c>
      <c r="G331" s="233"/>
      <c r="H331" s="247">
        <v>187.2</v>
      </c>
      <c r="I331" s="238"/>
      <c r="J331" s="233"/>
      <c r="K331" s="233"/>
      <c r="L331" s="239"/>
      <c r="M331" s="240"/>
      <c r="N331" s="241"/>
      <c r="O331" s="241"/>
      <c r="P331" s="241"/>
      <c r="Q331" s="241"/>
      <c r="R331" s="241"/>
      <c r="S331" s="241"/>
      <c r="T331" s="242"/>
      <c r="AT331" s="243" t="s">
        <v>151</v>
      </c>
      <c r="AU331" s="243" t="s">
        <v>85</v>
      </c>
      <c r="AV331" s="13" t="s">
        <v>85</v>
      </c>
      <c r="AW331" s="13" t="s">
        <v>35</v>
      </c>
      <c r="AX331" s="13" t="s">
        <v>79</v>
      </c>
      <c r="AY331" s="243" t="s">
        <v>139</v>
      </c>
    </row>
    <row r="332" spans="2:65" s="13" customFormat="1" ht="13.5">
      <c r="B332" s="232"/>
      <c r="C332" s="233"/>
      <c r="D332" s="234" t="s">
        <v>151</v>
      </c>
      <c r="E332" s="233"/>
      <c r="F332" s="236" t="s">
        <v>379</v>
      </c>
      <c r="G332" s="233"/>
      <c r="H332" s="237">
        <v>190.94399999999999</v>
      </c>
      <c r="I332" s="238"/>
      <c r="J332" s="233"/>
      <c r="K332" s="233"/>
      <c r="L332" s="239"/>
      <c r="M332" s="240"/>
      <c r="N332" s="241"/>
      <c r="O332" s="241"/>
      <c r="P332" s="241"/>
      <c r="Q332" s="241"/>
      <c r="R332" s="241"/>
      <c r="S332" s="241"/>
      <c r="T332" s="242"/>
      <c r="AT332" s="243" t="s">
        <v>151</v>
      </c>
      <c r="AU332" s="243" t="s">
        <v>85</v>
      </c>
      <c r="AV332" s="13" t="s">
        <v>85</v>
      </c>
      <c r="AW332" s="13" t="s">
        <v>6</v>
      </c>
      <c r="AX332" s="13" t="s">
        <v>79</v>
      </c>
      <c r="AY332" s="243" t="s">
        <v>139</v>
      </c>
    </row>
    <row r="333" spans="2:65" s="1" customFormat="1" ht="31.5" customHeight="1">
      <c r="B333" s="42"/>
      <c r="C333" s="205" t="s">
        <v>380</v>
      </c>
      <c r="D333" s="205" t="s">
        <v>141</v>
      </c>
      <c r="E333" s="206" t="s">
        <v>381</v>
      </c>
      <c r="F333" s="207" t="s">
        <v>382</v>
      </c>
      <c r="G333" s="208" t="s">
        <v>207</v>
      </c>
      <c r="H333" s="209">
        <v>71.2</v>
      </c>
      <c r="I333" s="210"/>
      <c r="J333" s="211">
        <f>ROUND(I333*H333,2)</f>
        <v>0</v>
      </c>
      <c r="K333" s="207" t="s">
        <v>145</v>
      </c>
      <c r="L333" s="62"/>
      <c r="M333" s="212" t="s">
        <v>21</v>
      </c>
      <c r="N333" s="213" t="s">
        <v>44</v>
      </c>
      <c r="O333" s="43"/>
      <c r="P333" s="214">
        <f>O333*H333</f>
        <v>0</v>
      </c>
      <c r="Q333" s="214">
        <v>1.6800000000000001E-3</v>
      </c>
      <c r="R333" s="214">
        <f>Q333*H333</f>
        <v>0.11961600000000001</v>
      </c>
      <c r="S333" s="214">
        <v>0</v>
      </c>
      <c r="T333" s="215">
        <f>S333*H333</f>
        <v>0</v>
      </c>
      <c r="AR333" s="25" t="s">
        <v>146</v>
      </c>
      <c r="AT333" s="25" t="s">
        <v>141</v>
      </c>
      <c r="AU333" s="25" t="s">
        <v>85</v>
      </c>
      <c r="AY333" s="25" t="s">
        <v>139</v>
      </c>
      <c r="BE333" s="216">
        <f>IF(N333="základní",J333,0)</f>
        <v>0</v>
      </c>
      <c r="BF333" s="216">
        <f>IF(N333="snížená",J333,0)</f>
        <v>0</v>
      </c>
      <c r="BG333" s="216">
        <f>IF(N333="zákl. přenesená",J333,0)</f>
        <v>0</v>
      </c>
      <c r="BH333" s="216">
        <f>IF(N333="sníž. přenesená",J333,0)</f>
        <v>0</v>
      </c>
      <c r="BI333" s="216">
        <f>IF(N333="nulová",J333,0)</f>
        <v>0</v>
      </c>
      <c r="BJ333" s="25" t="s">
        <v>85</v>
      </c>
      <c r="BK333" s="216">
        <f>ROUND(I333*H333,2)</f>
        <v>0</v>
      </c>
      <c r="BL333" s="25" t="s">
        <v>146</v>
      </c>
      <c r="BM333" s="25" t="s">
        <v>383</v>
      </c>
    </row>
    <row r="334" spans="2:65" s="1" customFormat="1" ht="27">
      <c r="B334" s="42"/>
      <c r="C334" s="64"/>
      <c r="D334" s="217" t="s">
        <v>148</v>
      </c>
      <c r="E334" s="64"/>
      <c r="F334" s="218" t="s">
        <v>384</v>
      </c>
      <c r="G334" s="64"/>
      <c r="H334" s="64"/>
      <c r="I334" s="173"/>
      <c r="J334" s="64"/>
      <c r="K334" s="64"/>
      <c r="L334" s="62"/>
      <c r="M334" s="219"/>
      <c r="N334" s="43"/>
      <c r="O334" s="43"/>
      <c r="P334" s="43"/>
      <c r="Q334" s="43"/>
      <c r="R334" s="43"/>
      <c r="S334" s="43"/>
      <c r="T334" s="79"/>
      <c r="AT334" s="25" t="s">
        <v>148</v>
      </c>
      <c r="AU334" s="25" t="s">
        <v>85</v>
      </c>
    </row>
    <row r="335" spans="2:65" s="1" customFormat="1" ht="121.5">
      <c r="B335" s="42"/>
      <c r="C335" s="64"/>
      <c r="D335" s="217" t="s">
        <v>149</v>
      </c>
      <c r="E335" s="64"/>
      <c r="F335" s="220" t="s">
        <v>385</v>
      </c>
      <c r="G335" s="64"/>
      <c r="H335" s="64"/>
      <c r="I335" s="173"/>
      <c r="J335" s="64"/>
      <c r="K335" s="64"/>
      <c r="L335" s="62"/>
      <c r="M335" s="219"/>
      <c r="N335" s="43"/>
      <c r="O335" s="43"/>
      <c r="P335" s="43"/>
      <c r="Q335" s="43"/>
      <c r="R335" s="43"/>
      <c r="S335" s="43"/>
      <c r="T335" s="79"/>
      <c r="AT335" s="25" t="s">
        <v>149</v>
      </c>
      <c r="AU335" s="25" t="s">
        <v>85</v>
      </c>
    </row>
    <row r="336" spans="2:65" s="12" customFormat="1" ht="13.5">
      <c r="B336" s="221"/>
      <c r="C336" s="222"/>
      <c r="D336" s="217" t="s">
        <v>151</v>
      </c>
      <c r="E336" s="223" t="s">
        <v>21</v>
      </c>
      <c r="F336" s="224" t="s">
        <v>386</v>
      </c>
      <c r="G336" s="222"/>
      <c r="H336" s="225" t="s">
        <v>21</v>
      </c>
      <c r="I336" s="226"/>
      <c r="J336" s="222"/>
      <c r="K336" s="222"/>
      <c r="L336" s="227"/>
      <c r="M336" s="228"/>
      <c r="N336" s="229"/>
      <c r="O336" s="229"/>
      <c r="P336" s="229"/>
      <c r="Q336" s="229"/>
      <c r="R336" s="229"/>
      <c r="S336" s="229"/>
      <c r="T336" s="230"/>
      <c r="AT336" s="231" t="s">
        <v>151</v>
      </c>
      <c r="AU336" s="231" t="s">
        <v>85</v>
      </c>
      <c r="AV336" s="12" t="s">
        <v>79</v>
      </c>
      <c r="AW336" s="12" t="s">
        <v>35</v>
      </c>
      <c r="AX336" s="12" t="s">
        <v>72</v>
      </c>
      <c r="AY336" s="231" t="s">
        <v>139</v>
      </c>
    </row>
    <row r="337" spans="2:65" s="13" customFormat="1" ht="13.5">
      <c r="B337" s="232"/>
      <c r="C337" s="233"/>
      <c r="D337" s="217" t="s">
        <v>151</v>
      </c>
      <c r="E337" s="245" t="s">
        <v>21</v>
      </c>
      <c r="F337" s="246" t="s">
        <v>387</v>
      </c>
      <c r="G337" s="233"/>
      <c r="H337" s="247">
        <v>24</v>
      </c>
      <c r="I337" s="238"/>
      <c r="J337" s="233"/>
      <c r="K337" s="233"/>
      <c r="L337" s="239"/>
      <c r="M337" s="240"/>
      <c r="N337" s="241"/>
      <c r="O337" s="241"/>
      <c r="P337" s="241"/>
      <c r="Q337" s="241"/>
      <c r="R337" s="241"/>
      <c r="S337" s="241"/>
      <c r="T337" s="242"/>
      <c r="AT337" s="243" t="s">
        <v>151</v>
      </c>
      <c r="AU337" s="243" t="s">
        <v>85</v>
      </c>
      <c r="AV337" s="13" t="s">
        <v>85</v>
      </c>
      <c r="AW337" s="13" t="s">
        <v>35</v>
      </c>
      <c r="AX337" s="13" t="s">
        <v>72</v>
      </c>
      <c r="AY337" s="243" t="s">
        <v>139</v>
      </c>
    </row>
    <row r="338" spans="2:65" s="13" customFormat="1" ht="13.5">
      <c r="B338" s="232"/>
      <c r="C338" s="233"/>
      <c r="D338" s="217" t="s">
        <v>151</v>
      </c>
      <c r="E338" s="245" t="s">
        <v>21</v>
      </c>
      <c r="F338" s="246" t="s">
        <v>388</v>
      </c>
      <c r="G338" s="233"/>
      <c r="H338" s="247">
        <v>17.2</v>
      </c>
      <c r="I338" s="238"/>
      <c r="J338" s="233"/>
      <c r="K338" s="233"/>
      <c r="L338" s="239"/>
      <c r="M338" s="240"/>
      <c r="N338" s="241"/>
      <c r="O338" s="241"/>
      <c r="P338" s="241"/>
      <c r="Q338" s="241"/>
      <c r="R338" s="241"/>
      <c r="S338" s="241"/>
      <c r="T338" s="242"/>
      <c r="AT338" s="243" t="s">
        <v>151</v>
      </c>
      <c r="AU338" s="243" t="s">
        <v>85</v>
      </c>
      <c r="AV338" s="13" t="s">
        <v>85</v>
      </c>
      <c r="AW338" s="13" t="s">
        <v>35</v>
      </c>
      <c r="AX338" s="13" t="s">
        <v>72</v>
      </c>
      <c r="AY338" s="243" t="s">
        <v>139</v>
      </c>
    </row>
    <row r="339" spans="2:65" s="13" customFormat="1" ht="13.5">
      <c r="B339" s="232"/>
      <c r="C339" s="233"/>
      <c r="D339" s="217" t="s">
        <v>151</v>
      </c>
      <c r="E339" s="245" t="s">
        <v>21</v>
      </c>
      <c r="F339" s="246" t="s">
        <v>389</v>
      </c>
      <c r="G339" s="233"/>
      <c r="H339" s="247">
        <v>6</v>
      </c>
      <c r="I339" s="238"/>
      <c r="J339" s="233"/>
      <c r="K339" s="233"/>
      <c r="L339" s="239"/>
      <c r="M339" s="240"/>
      <c r="N339" s="241"/>
      <c r="O339" s="241"/>
      <c r="P339" s="241"/>
      <c r="Q339" s="241"/>
      <c r="R339" s="241"/>
      <c r="S339" s="241"/>
      <c r="T339" s="242"/>
      <c r="AT339" s="243" t="s">
        <v>151</v>
      </c>
      <c r="AU339" s="243" t="s">
        <v>85</v>
      </c>
      <c r="AV339" s="13" t="s">
        <v>85</v>
      </c>
      <c r="AW339" s="13" t="s">
        <v>35</v>
      </c>
      <c r="AX339" s="13" t="s">
        <v>72</v>
      </c>
      <c r="AY339" s="243" t="s">
        <v>139</v>
      </c>
    </row>
    <row r="340" spans="2:65" s="13" customFormat="1" ht="13.5">
      <c r="B340" s="232"/>
      <c r="C340" s="233"/>
      <c r="D340" s="217" t="s">
        <v>151</v>
      </c>
      <c r="E340" s="245" t="s">
        <v>21</v>
      </c>
      <c r="F340" s="246" t="s">
        <v>390</v>
      </c>
      <c r="G340" s="233"/>
      <c r="H340" s="247">
        <v>24</v>
      </c>
      <c r="I340" s="238"/>
      <c r="J340" s="233"/>
      <c r="K340" s="233"/>
      <c r="L340" s="239"/>
      <c r="M340" s="240"/>
      <c r="N340" s="241"/>
      <c r="O340" s="241"/>
      <c r="P340" s="241"/>
      <c r="Q340" s="241"/>
      <c r="R340" s="241"/>
      <c r="S340" s="241"/>
      <c r="T340" s="242"/>
      <c r="AT340" s="243" t="s">
        <v>151</v>
      </c>
      <c r="AU340" s="243" t="s">
        <v>85</v>
      </c>
      <c r="AV340" s="13" t="s">
        <v>85</v>
      </c>
      <c r="AW340" s="13" t="s">
        <v>35</v>
      </c>
      <c r="AX340" s="13" t="s">
        <v>72</v>
      </c>
      <c r="AY340" s="243" t="s">
        <v>139</v>
      </c>
    </row>
    <row r="341" spans="2:65" s="14" customFormat="1" ht="13.5">
      <c r="B341" s="248"/>
      <c r="C341" s="249"/>
      <c r="D341" s="234" t="s">
        <v>151</v>
      </c>
      <c r="E341" s="250" t="s">
        <v>21</v>
      </c>
      <c r="F341" s="251" t="s">
        <v>191</v>
      </c>
      <c r="G341" s="249"/>
      <c r="H341" s="252">
        <v>71.2</v>
      </c>
      <c r="I341" s="253"/>
      <c r="J341" s="249"/>
      <c r="K341" s="249"/>
      <c r="L341" s="254"/>
      <c r="M341" s="255"/>
      <c r="N341" s="256"/>
      <c r="O341" s="256"/>
      <c r="P341" s="256"/>
      <c r="Q341" s="256"/>
      <c r="R341" s="256"/>
      <c r="S341" s="256"/>
      <c r="T341" s="257"/>
      <c r="AT341" s="258" t="s">
        <v>151</v>
      </c>
      <c r="AU341" s="258" t="s">
        <v>85</v>
      </c>
      <c r="AV341" s="14" t="s">
        <v>146</v>
      </c>
      <c r="AW341" s="14" t="s">
        <v>35</v>
      </c>
      <c r="AX341" s="14" t="s">
        <v>79</v>
      </c>
      <c r="AY341" s="258" t="s">
        <v>139</v>
      </c>
    </row>
    <row r="342" spans="2:65" s="1" customFormat="1" ht="22.5" customHeight="1">
      <c r="B342" s="42"/>
      <c r="C342" s="259" t="s">
        <v>391</v>
      </c>
      <c r="D342" s="259" t="s">
        <v>193</v>
      </c>
      <c r="E342" s="260" t="s">
        <v>392</v>
      </c>
      <c r="F342" s="261" t="s">
        <v>393</v>
      </c>
      <c r="G342" s="262" t="s">
        <v>156</v>
      </c>
      <c r="H342" s="263">
        <v>7.2619999999999996</v>
      </c>
      <c r="I342" s="264"/>
      <c r="J342" s="265">
        <f>ROUND(I342*H342,2)</f>
        <v>0</v>
      </c>
      <c r="K342" s="261" t="s">
        <v>145</v>
      </c>
      <c r="L342" s="266"/>
      <c r="M342" s="267" t="s">
        <v>21</v>
      </c>
      <c r="N342" s="268" t="s">
        <v>44</v>
      </c>
      <c r="O342" s="43"/>
      <c r="P342" s="214">
        <f>O342*H342</f>
        <v>0</v>
      </c>
      <c r="Q342" s="214">
        <v>1.0499999999999999E-3</v>
      </c>
      <c r="R342" s="214">
        <f>Q342*H342</f>
        <v>7.6250999999999992E-3</v>
      </c>
      <c r="S342" s="214">
        <v>0</v>
      </c>
      <c r="T342" s="215">
        <f>S342*H342</f>
        <v>0</v>
      </c>
      <c r="AR342" s="25" t="s">
        <v>192</v>
      </c>
      <c r="AT342" s="25" t="s">
        <v>193</v>
      </c>
      <c r="AU342" s="25" t="s">
        <v>85</v>
      </c>
      <c r="AY342" s="25" t="s">
        <v>139</v>
      </c>
      <c r="BE342" s="216">
        <f>IF(N342="základní",J342,0)</f>
        <v>0</v>
      </c>
      <c r="BF342" s="216">
        <f>IF(N342="snížená",J342,0)</f>
        <v>0</v>
      </c>
      <c r="BG342" s="216">
        <f>IF(N342="zákl. přenesená",J342,0)</f>
        <v>0</v>
      </c>
      <c r="BH342" s="216">
        <f>IF(N342="sníž. přenesená",J342,0)</f>
        <v>0</v>
      </c>
      <c r="BI342" s="216">
        <f>IF(N342="nulová",J342,0)</f>
        <v>0</v>
      </c>
      <c r="BJ342" s="25" t="s">
        <v>85</v>
      </c>
      <c r="BK342" s="216">
        <f>ROUND(I342*H342,2)</f>
        <v>0</v>
      </c>
      <c r="BL342" s="25" t="s">
        <v>146</v>
      </c>
      <c r="BM342" s="25" t="s">
        <v>394</v>
      </c>
    </row>
    <row r="343" spans="2:65" s="1" customFormat="1" ht="13.5">
      <c r="B343" s="42"/>
      <c r="C343" s="64"/>
      <c r="D343" s="217" t="s">
        <v>148</v>
      </c>
      <c r="E343" s="64"/>
      <c r="F343" s="218" t="s">
        <v>395</v>
      </c>
      <c r="G343" s="64"/>
      <c r="H343" s="64"/>
      <c r="I343" s="173"/>
      <c r="J343" s="64"/>
      <c r="K343" s="64"/>
      <c r="L343" s="62"/>
      <c r="M343" s="219"/>
      <c r="N343" s="43"/>
      <c r="O343" s="43"/>
      <c r="P343" s="43"/>
      <c r="Q343" s="43"/>
      <c r="R343" s="43"/>
      <c r="S343" s="43"/>
      <c r="T343" s="79"/>
      <c r="AT343" s="25" t="s">
        <v>148</v>
      </c>
      <c r="AU343" s="25" t="s">
        <v>85</v>
      </c>
    </row>
    <row r="344" spans="2:65" s="12" customFormat="1" ht="13.5">
      <c r="B344" s="221"/>
      <c r="C344" s="222"/>
      <c r="D344" s="217" t="s">
        <v>151</v>
      </c>
      <c r="E344" s="223" t="s">
        <v>21</v>
      </c>
      <c r="F344" s="224" t="s">
        <v>396</v>
      </c>
      <c r="G344" s="222"/>
      <c r="H344" s="225" t="s">
        <v>21</v>
      </c>
      <c r="I344" s="226"/>
      <c r="J344" s="222"/>
      <c r="K344" s="222"/>
      <c r="L344" s="227"/>
      <c r="M344" s="228"/>
      <c r="N344" s="229"/>
      <c r="O344" s="229"/>
      <c r="P344" s="229"/>
      <c r="Q344" s="229"/>
      <c r="R344" s="229"/>
      <c r="S344" s="229"/>
      <c r="T344" s="230"/>
      <c r="AT344" s="231" t="s">
        <v>151</v>
      </c>
      <c r="AU344" s="231" t="s">
        <v>85</v>
      </c>
      <c r="AV344" s="12" t="s">
        <v>79</v>
      </c>
      <c r="AW344" s="12" t="s">
        <v>35</v>
      </c>
      <c r="AX344" s="12" t="s">
        <v>72</v>
      </c>
      <c r="AY344" s="231" t="s">
        <v>139</v>
      </c>
    </row>
    <row r="345" spans="2:65" s="12" customFormat="1" ht="13.5">
      <c r="B345" s="221"/>
      <c r="C345" s="222"/>
      <c r="D345" s="217" t="s">
        <v>151</v>
      </c>
      <c r="E345" s="223" t="s">
        <v>21</v>
      </c>
      <c r="F345" s="224" t="s">
        <v>397</v>
      </c>
      <c r="G345" s="222"/>
      <c r="H345" s="225" t="s">
        <v>21</v>
      </c>
      <c r="I345" s="226"/>
      <c r="J345" s="222"/>
      <c r="K345" s="222"/>
      <c r="L345" s="227"/>
      <c r="M345" s="228"/>
      <c r="N345" s="229"/>
      <c r="O345" s="229"/>
      <c r="P345" s="229"/>
      <c r="Q345" s="229"/>
      <c r="R345" s="229"/>
      <c r="S345" s="229"/>
      <c r="T345" s="230"/>
      <c r="AT345" s="231" t="s">
        <v>151</v>
      </c>
      <c r="AU345" s="231" t="s">
        <v>85</v>
      </c>
      <c r="AV345" s="12" t="s">
        <v>79</v>
      </c>
      <c r="AW345" s="12" t="s">
        <v>35</v>
      </c>
      <c r="AX345" s="12" t="s">
        <v>72</v>
      </c>
      <c r="AY345" s="231" t="s">
        <v>139</v>
      </c>
    </row>
    <row r="346" spans="2:65" s="13" customFormat="1" ht="13.5">
      <c r="B346" s="232"/>
      <c r="C346" s="233"/>
      <c r="D346" s="217" t="s">
        <v>151</v>
      </c>
      <c r="E346" s="245" t="s">
        <v>21</v>
      </c>
      <c r="F346" s="246" t="s">
        <v>398</v>
      </c>
      <c r="G346" s="233"/>
      <c r="H346" s="247">
        <v>2.4</v>
      </c>
      <c r="I346" s="238"/>
      <c r="J346" s="233"/>
      <c r="K346" s="233"/>
      <c r="L346" s="239"/>
      <c r="M346" s="240"/>
      <c r="N346" s="241"/>
      <c r="O346" s="241"/>
      <c r="P346" s="241"/>
      <c r="Q346" s="241"/>
      <c r="R346" s="241"/>
      <c r="S346" s="241"/>
      <c r="T346" s="242"/>
      <c r="AT346" s="243" t="s">
        <v>151</v>
      </c>
      <c r="AU346" s="243" t="s">
        <v>85</v>
      </c>
      <c r="AV346" s="13" t="s">
        <v>85</v>
      </c>
      <c r="AW346" s="13" t="s">
        <v>35</v>
      </c>
      <c r="AX346" s="13" t="s">
        <v>72</v>
      </c>
      <c r="AY346" s="243" t="s">
        <v>139</v>
      </c>
    </row>
    <row r="347" spans="2:65" s="13" customFormat="1" ht="13.5">
      <c r="B347" s="232"/>
      <c r="C347" s="233"/>
      <c r="D347" s="217" t="s">
        <v>151</v>
      </c>
      <c r="E347" s="245" t="s">
        <v>21</v>
      </c>
      <c r="F347" s="246" t="s">
        <v>399</v>
      </c>
      <c r="G347" s="233"/>
      <c r="H347" s="247">
        <v>1.72</v>
      </c>
      <c r="I347" s="238"/>
      <c r="J347" s="233"/>
      <c r="K347" s="233"/>
      <c r="L347" s="239"/>
      <c r="M347" s="240"/>
      <c r="N347" s="241"/>
      <c r="O347" s="241"/>
      <c r="P347" s="241"/>
      <c r="Q347" s="241"/>
      <c r="R347" s="241"/>
      <c r="S347" s="241"/>
      <c r="T347" s="242"/>
      <c r="AT347" s="243" t="s">
        <v>151</v>
      </c>
      <c r="AU347" s="243" t="s">
        <v>85</v>
      </c>
      <c r="AV347" s="13" t="s">
        <v>85</v>
      </c>
      <c r="AW347" s="13" t="s">
        <v>35</v>
      </c>
      <c r="AX347" s="13" t="s">
        <v>72</v>
      </c>
      <c r="AY347" s="243" t="s">
        <v>139</v>
      </c>
    </row>
    <row r="348" spans="2:65" s="13" customFormat="1" ht="13.5">
      <c r="B348" s="232"/>
      <c r="C348" s="233"/>
      <c r="D348" s="217" t="s">
        <v>151</v>
      </c>
      <c r="E348" s="245" t="s">
        <v>21</v>
      </c>
      <c r="F348" s="246" t="s">
        <v>400</v>
      </c>
      <c r="G348" s="233"/>
      <c r="H348" s="247">
        <v>0.6</v>
      </c>
      <c r="I348" s="238"/>
      <c r="J348" s="233"/>
      <c r="K348" s="233"/>
      <c r="L348" s="239"/>
      <c r="M348" s="240"/>
      <c r="N348" s="241"/>
      <c r="O348" s="241"/>
      <c r="P348" s="241"/>
      <c r="Q348" s="241"/>
      <c r="R348" s="241"/>
      <c r="S348" s="241"/>
      <c r="T348" s="242"/>
      <c r="AT348" s="243" t="s">
        <v>151</v>
      </c>
      <c r="AU348" s="243" t="s">
        <v>85</v>
      </c>
      <c r="AV348" s="13" t="s">
        <v>85</v>
      </c>
      <c r="AW348" s="13" t="s">
        <v>35</v>
      </c>
      <c r="AX348" s="13" t="s">
        <v>72</v>
      </c>
      <c r="AY348" s="243" t="s">
        <v>139</v>
      </c>
    </row>
    <row r="349" spans="2:65" s="13" customFormat="1" ht="13.5">
      <c r="B349" s="232"/>
      <c r="C349" s="233"/>
      <c r="D349" s="217" t="s">
        <v>151</v>
      </c>
      <c r="E349" s="245" t="s">
        <v>21</v>
      </c>
      <c r="F349" s="246" t="s">
        <v>401</v>
      </c>
      <c r="G349" s="233"/>
      <c r="H349" s="247">
        <v>2.4</v>
      </c>
      <c r="I349" s="238"/>
      <c r="J349" s="233"/>
      <c r="K349" s="233"/>
      <c r="L349" s="239"/>
      <c r="M349" s="240"/>
      <c r="N349" s="241"/>
      <c r="O349" s="241"/>
      <c r="P349" s="241"/>
      <c r="Q349" s="241"/>
      <c r="R349" s="241"/>
      <c r="S349" s="241"/>
      <c r="T349" s="242"/>
      <c r="AT349" s="243" t="s">
        <v>151</v>
      </c>
      <c r="AU349" s="243" t="s">
        <v>85</v>
      </c>
      <c r="AV349" s="13" t="s">
        <v>85</v>
      </c>
      <c r="AW349" s="13" t="s">
        <v>35</v>
      </c>
      <c r="AX349" s="13" t="s">
        <v>72</v>
      </c>
      <c r="AY349" s="243" t="s">
        <v>139</v>
      </c>
    </row>
    <row r="350" spans="2:65" s="14" customFormat="1" ht="13.5">
      <c r="B350" s="248"/>
      <c r="C350" s="249"/>
      <c r="D350" s="217" t="s">
        <v>151</v>
      </c>
      <c r="E350" s="271" t="s">
        <v>21</v>
      </c>
      <c r="F350" s="272" t="s">
        <v>191</v>
      </c>
      <c r="G350" s="249"/>
      <c r="H350" s="273">
        <v>7.12</v>
      </c>
      <c r="I350" s="253"/>
      <c r="J350" s="249"/>
      <c r="K350" s="249"/>
      <c r="L350" s="254"/>
      <c r="M350" s="255"/>
      <c r="N350" s="256"/>
      <c r="O350" s="256"/>
      <c r="P350" s="256"/>
      <c r="Q350" s="256"/>
      <c r="R350" s="256"/>
      <c r="S350" s="256"/>
      <c r="T350" s="257"/>
      <c r="AT350" s="258" t="s">
        <v>151</v>
      </c>
      <c r="AU350" s="258" t="s">
        <v>85</v>
      </c>
      <c r="AV350" s="14" t="s">
        <v>146</v>
      </c>
      <c r="AW350" s="14" t="s">
        <v>35</v>
      </c>
      <c r="AX350" s="14" t="s">
        <v>79</v>
      </c>
      <c r="AY350" s="258" t="s">
        <v>139</v>
      </c>
    </row>
    <row r="351" spans="2:65" s="13" customFormat="1" ht="13.5">
      <c r="B351" s="232"/>
      <c r="C351" s="233"/>
      <c r="D351" s="234" t="s">
        <v>151</v>
      </c>
      <c r="E351" s="233"/>
      <c r="F351" s="236" t="s">
        <v>402</v>
      </c>
      <c r="G351" s="233"/>
      <c r="H351" s="237">
        <v>7.2619999999999996</v>
      </c>
      <c r="I351" s="238"/>
      <c r="J351" s="233"/>
      <c r="K351" s="233"/>
      <c r="L351" s="239"/>
      <c r="M351" s="240"/>
      <c r="N351" s="241"/>
      <c r="O351" s="241"/>
      <c r="P351" s="241"/>
      <c r="Q351" s="241"/>
      <c r="R351" s="241"/>
      <c r="S351" s="241"/>
      <c r="T351" s="242"/>
      <c r="AT351" s="243" t="s">
        <v>151</v>
      </c>
      <c r="AU351" s="243" t="s">
        <v>85</v>
      </c>
      <c r="AV351" s="13" t="s">
        <v>85</v>
      </c>
      <c r="AW351" s="13" t="s">
        <v>6</v>
      </c>
      <c r="AX351" s="13" t="s">
        <v>79</v>
      </c>
      <c r="AY351" s="243" t="s">
        <v>139</v>
      </c>
    </row>
    <row r="352" spans="2:65" s="1" customFormat="1" ht="22.5" customHeight="1">
      <c r="B352" s="42"/>
      <c r="C352" s="205" t="s">
        <v>403</v>
      </c>
      <c r="D352" s="205" t="s">
        <v>141</v>
      </c>
      <c r="E352" s="206" t="s">
        <v>404</v>
      </c>
      <c r="F352" s="207" t="s">
        <v>405</v>
      </c>
      <c r="G352" s="208" t="s">
        <v>207</v>
      </c>
      <c r="H352" s="209">
        <v>108.6</v>
      </c>
      <c r="I352" s="210"/>
      <c r="J352" s="211">
        <f>ROUND(I352*H352,2)</f>
        <v>0</v>
      </c>
      <c r="K352" s="207" t="s">
        <v>145</v>
      </c>
      <c r="L352" s="62"/>
      <c r="M352" s="212" t="s">
        <v>21</v>
      </c>
      <c r="N352" s="213" t="s">
        <v>44</v>
      </c>
      <c r="O352" s="43"/>
      <c r="P352" s="214">
        <f>O352*H352</f>
        <v>0</v>
      </c>
      <c r="Q352" s="214">
        <v>6.0000000000000002E-5</v>
      </c>
      <c r="R352" s="214">
        <f>Q352*H352</f>
        <v>6.5160000000000001E-3</v>
      </c>
      <c r="S352" s="214">
        <v>0</v>
      </c>
      <c r="T352" s="215">
        <f>S352*H352</f>
        <v>0</v>
      </c>
      <c r="AR352" s="25" t="s">
        <v>146</v>
      </c>
      <c r="AT352" s="25" t="s">
        <v>141</v>
      </c>
      <c r="AU352" s="25" t="s">
        <v>85</v>
      </c>
      <c r="AY352" s="25" t="s">
        <v>139</v>
      </c>
      <c r="BE352" s="216">
        <f>IF(N352="základní",J352,0)</f>
        <v>0</v>
      </c>
      <c r="BF352" s="216">
        <f>IF(N352="snížená",J352,0)</f>
        <v>0</v>
      </c>
      <c r="BG352" s="216">
        <f>IF(N352="zákl. přenesená",J352,0)</f>
        <v>0</v>
      </c>
      <c r="BH352" s="216">
        <f>IF(N352="sníž. přenesená",J352,0)</f>
        <v>0</v>
      </c>
      <c r="BI352" s="216">
        <f>IF(N352="nulová",J352,0)</f>
        <v>0</v>
      </c>
      <c r="BJ352" s="25" t="s">
        <v>85</v>
      </c>
      <c r="BK352" s="216">
        <f>ROUND(I352*H352,2)</f>
        <v>0</v>
      </c>
      <c r="BL352" s="25" t="s">
        <v>146</v>
      </c>
      <c r="BM352" s="25" t="s">
        <v>406</v>
      </c>
    </row>
    <row r="353" spans="2:65" s="1" customFormat="1" ht="13.5">
      <c r="B353" s="42"/>
      <c r="C353" s="64"/>
      <c r="D353" s="217" t="s">
        <v>148</v>
      </c>
      <c r="E353" s="64"/>
      <c r="F353" s="218" t="s">
        <v>405</v>
      </c>
      <c r="G353" s="64"/>
      <c r="H353" s="64"/>
      <c r="I353" s="173"/>
      <c r="J353" s="64"/>
      <c r="K353" s="64"/>
      <c r="L353" s="62"/>
      <c r="M353" s="219"/>
      <c r="N353" s="43"/>
      <c r="O353" s="43"/>
      <c r="P353" s="43"/>
      <c r="Q353" s="43"/>
      <c r="R353" s="43"/>
      <c r="S353" s="43"/>
      <c r="T353" s="79"/>
      <c r="AT353" s="25" t="s">
        <v>148</v>
      </c>
      <c r="AU353" s="25" t="s">
        <v>85</v>
      </c>
    </row>
    <row r="354" spans="2:65" s="1" customFormat="1" ht="67.5">
      <c r="B354" s="42"/>
      <c r="C354" s="64"/>
      <c r="D354" s="217" t="s">
        <v>149</v>
      </c>
      <c r="E354" s="64"/>
      <c r="F354" s="220" t="s">
        <v>407</v>
      </c>
      <c r="G354" s="64"/>
      <c r="H354" s="64"/>
      <c r="I354" s="173"/>
      <c r="J354" s="64"/>
      <c r="K354" s="64"/>
      <c r="L354" s="62"/>
      <c r="M354" s="219"/>
      <c r="N354" s="43"/>
      <c r="O354" s="43"/>
      <c r="P354" s="43"/>
      <c r="Q354" s="43"/>
      <c r="R354" s="43"/>
      <c r="S354" s="43"/>
      <c r="T354" s="79"/>
      <c r="AT354" s="25" t="s">
        <v>149</v>
      </c>
      <c r="AU354" s="25" t="s">
        <v>85</v>
      </c>
    </row>
    <row r="355" spans="2:65" s="13" customFormat="1" ht="13.5">
      <c r="B355" s="232"/>
      <c r="C355" s="233"/>
      <c r="D355" s="234" t="s">
        <v>151</v>
      </c>
      <c r="E355" s="235" t="s">
        <v>21</v>
      </c>
      <c r="F355" s="236" t="s">
        <v>408</v>
      </c>
      <c r="G355" s="233"/>
      <c r="H355" s="237">
        <v>108.6</v>
      </c>
      <c r="I355" s="238"/>
      <c r="J355" s="233"/>
      <c r="K355" s="233"/>
      <c r="L355" s="239"/>
      <c r="M355" s="240"/>
      <c r="N355" s="241"/>
      <c r="O355" s="241"/>
      <c r="P355" s="241"/>
      <c r="Q355" s="241"/>
      <c r="R355" s="241"/>
      <c r="S355" s="241"/>
      <c r="T355" s="242"/>
      <c r="AT355" s="243" t="s">
        <v>151</v>
      </c>
      <c r="AU355" s="243" t="s">
        <v>85</v>
      </c>
      <c r="AV355" s="13" t="s">
        <v>85</v>
      </c>
      <c r="AW355" s="13" t="s">
        <v>35</v>
      </c>
      <c r="AX355" s="13" t="s">
        <v>79</v>
      </c>
      <c r="AY355" s="243" t="s">
        <v>139</v>
      </c>
    </row>
    <row r="356" spans="2:65" s="1" customFormat="1" ht="22.5" customHeight="1">
      <c r="B356" s="42"/>
      <c r="C356" s="259" t="s">
        <v>409</v>
      </c>
      <c r="D356" s="259" t="s">
        <v>193</v>
      </c>
      <c r="E356" s="260" t="s">
        <v>410</v>
      </c>
      <c r="F356" s="261" t="s">
        <v>411</v>
      </c>
      <c r="G356" s="262" t="s">
        <v>207</v>
      </c>
      <c r="H356" s="263">
        <v>114.03</v>
      </c>
      <c r="I356" s="264"/>
      <c r="J356" s="265">
        <f>ROUND(I356*H356,2)</f>
        <v>0</v>
      </c>
      <c r="K356" s="261" t="s">
        <v>145</v>
      </c>
      <c r="L356" s="266"/>
      <c r="M356" s="267" t="s">
        <v>21</v>
      </c>
      <c r="N356" s="268" t="s">
        <v>44</v>
      </c>
      <c r="O356" s="43"/>
      <c r="P356" s="214">
        <f>O356*H356</f>
        <v>0</v>
      </c>
      <c r="Q356" s="214">
        <v>4.6000000000000001E-4</v>
      </c>
      <c r="R356" s="214">
        <f>Q356*H356</f>
        <v>5.2453800000000002E-2</v>
      </c>
      <c r="S356" s="214">
        <v>0</v>
      </c>
      <c r="T356" s="215">
        <f>S356*H356</f>
        <v>0</v>
      </c>
      <c r="AR356" s="25" t="s">
        <v>192</v>
      </c>
      <c r="AT356" s="25" t="s">
        <v>193</v>
      </c>
      <c r="AU356" s="25" t="s">
        <v>85</v>
      </c>
      <c r="AY356" s="25" t="s">
        <v>139</v>
      </c>
      <c r="BE356" s="216">
        <f>IF(N356="základní",J356,0)</f>
        <v>0</v>
      </c>
      <c r="BF356" s="216">
        <f>IF(N356="snížená",J356,0)</f>
        <v>0</v>
      </c>
      <c r="BG356" s="216">
        <f>IF(N356="zákl. přenesená",J356,0)</f>
        <v>0</v>
      </c>
      <c r="BH356" s="216">
        <f>IF(N356="sníž. přenesená",J356,0)</f>
        <v>0</v>
      </c>
      <c r="BI356" s="216">
        <f>IF(N356="nulová",J356,0)</f>
        <v>0</v>
      </c>
      <c r="BJ356" s="25" t="s">
        <v>85</v>
      </c>
      <c r="BK356" s="216">
        <f>ROUND(I356*H356,2)</f>
        <v>0</v>
      </c>
      <c r="BL356" s="25" t="s">
        <v>146</v>
      </c>
      <c r="BM356" s="25" t="s">
        <v>412</v>
      </c>
    </row>
    <row r="357" spans="2:65" s="1" customFormat="1" ht="13.5">
      <c r="B357" s="42"/>
      <c r="C357" s="64"/>
      <c r="D357" s="217" t="s">
        <v>148</v>
      </c>
      <c r="E357" s="64"/>
      <c r="F357" s="218" t="s">
        <v>411</v>
      </c>
      <c r="G357" s="64"/>
      <c r="H357" s="64"/>
      <c r="I357" s="173"/>
      <c r="J357" s="64"/>
      <c r="K357" s="64"/>
      <c r="L357" s="62"/>
      <c r="M357" s="219"/>
      <c r="N357" s="43"/>
      <c r="O357" s="43"/>
      <c r="P357" s="43"/>
      <c r="Q357" s="43"/>
      <c r="R357" s="43"/>
      <c r="S357" s="43"/>
      <c r="T357" s="79"/>
      <c r="AT357" s="25" t="s">
        <v>148</v>
      </c>
      <c r="AU357" s="25" t="s">
        <v>85</v>
      </c>
    </row>
    <row r="358" spans="2:65" s="12" customFormat="1" ht="13.5">
      <c r="B358" s="221"/>
      <c r="C358" s="222"/>
      <c r="D358" s="217" t="s">
        <v>151</v>
      </c>
      <c r="E358" s="223" t="s">
        <v>21</v>
      </c>
      <c r="F358" s="224" t="s">
        <v>413</v>
      </c>
      <c r="G358" s="222"/>
      <c r="H358" s="225" t="s">
        <v>21</v>
      </c>
      <c r="I358" s="226"/>
      <c r="J358" s="222"/>
      <c r="K358" s="222"/>
      <c r="L358" s="227"/>
      <c r="M358" s="228"/>
      <c r="N358" s="229"/>
      <c r="O358" s="229"/>
      <c r="P358" s="229"/>
      <c r="Q358" s="229"/>
      <c r="R358" s="229"/>
      <c r="S358" s="229"/>
      <c r="T358" s="230"/>
      <c r="AT358" s="231" t="s">
        <v>151</v>
      </c>
      <c r="AU358" s="231" t="s">
        <v>85</v>
      </c>
      <c r="AV358" s="12" t="s">
        <v>79</v>
      </c>
      <c r="AW358" s="12" t="s">
        <v>35</v>
      </c>
      <c r="AX358" s="12" t="s">
        <v>72</v>
      </c>
      <c r="AY358" s="231" t="s">
        <v>139</v>
      </c>
    </row>
    <row r="359" spans="2:65" s="13" customFormat="1" ht="13.5">
      <c r="B359" s="232"/>
      <c r="C359" s="233"/>
      <c r="D359" s="217" t="s">
        <v>151</v>
      </c>
      <c r="E359" s="245" t="s">
        <v>21</v>
      </c>
      <c r="F359" s="246" t="s">
        <v>408</v>
      </c>
      <c r="G359" s="233"/>
      <c r="H359" s="247">
        <v>108.6</v>
      </c>
      <c r="I359" s="238"/>
      <c r="J359" s="233"/>
      <c r="K359" s="233"/>
      <c r="L359" s="239"/>
      <c r="M359" s="240"/>
      <c r="N359" s="241"/>
      <c r="O359" s="241"/>
      <c r="P359" s="241"/>
      <c r="Q359" s="241"/>
      <c r="R359" s="241"/>
      <c r="S359" s="241"/>
      <c r="T359" s="242"/>
      <c r="AT359" s="243" t="s">
        <v>151</v>
      </c>
      <c r="AU359" s="243" t="s">
        <v>85</v>
      </c>
      <c r="AV359" s="13" t="s">
        <v>85</v>
      </c>
      <c r="AW359" s="13" t="s">
        <v>35</v>
      </c>
      <c r="AX359" s="13" t="s">
        <v>72</v>
      </c>
      <c r="AY359" s="243" t="s">
        <v>139</v>
      </c>
    </row>
    <row r="360" spans="2:65" s="13" customFormat="1" ht="13.5">
      <c r="B360" s="232"/>
      <c r="C360" s="233"/>
      <c r="D360" s="234" t="s">
        <v>151</v>
      </c>
      <c r="E360" s="235" t="s">
        <v>21</v>
      </c>
      <c r="F360" s="236" t="s">
        <v>414</v>
      </c>
      <c r="G360" s="233"/>
      <c r="H360" s="237">
        <v>114.03</v>
      </c>
      <c r="I360" s="238"/>
      <c r="J360" s="233"/>
      <c r="K360" s="233"/>
      <c r="L360" s="239"/>
      <c r="M360" s="240"/>
      <c r="N360" s="241"/>
      <c r="O360" s="241"/>
      <c r="P360" s="241"/>
      <c r="Q360" s="241"/>
      <c r="R360" s="241"/>
      <c r="S360" s="241"/>
      <c r="T360" s="242"/>
      <c r="AT360" s="243" t="s">
        <v>151</v>
      </c>
      <c r="AU360" s="243" t="s">
        <v>85</v>
      </c>
      <c r="AV360" s="13" t="s">
        <v>85</v>
      </c>
      <c r="AW360" s="13" t="s">
        <v>35</v>
      </c>
      <c r="AX360" s="13" t="s">
        <v>79</v>
      </c>
      <c r="AY360" s="243" t="s">
        <v>139</v>
      </c>
    </row>
    <row r="361" spans="2:65" s="1" customFormat="1" ht="31.5" customHeight="1">
      <c r="B361" s="42"/>
      <c r="C361" s="205" t="s">
        <v>415</v>
      </c>
      <c r="D361" s="205" t="s">
        <v>141</v>
      </c>
      <c r="E361" s="206" t="s">
        <v>416</v>
      </c>
      <c r="F361" s="207" t="s">
        <v>417</v>
      </c>
      <c r="G361" s="208" t="s">
        <v>207</v>
      </c>
      <c r="H361" s="209">
        <v>1305.5999999999999</v>
      </c>
      <c r="I361" s="210"/>
      <c r="J361" s="211">
        <f>ROUND(I361*H361,2)</f>
        <v>0</v>
      </c>
      <c r="K361" s="207" t="s">
        <v>145</v>
      </c>
      <c r="L361" s="62"/>
      <c r="M361" s="212" t="s">
        <v>21</v>
      </c>
      <c r="N361" s="213" t="s">
        <v>44</v>
      </c>
      <c r="O361" s="43"/>
      <c r="P361" s="214">
        <f>O361*H361</f>
        <v>0</v>
      </c>
      <c r="Q361" s="214">
        <v>0</v>
      </c>
      <c r="R361" s="214">
        <f>Q361*H361</f>
        <v>0</v>
      </c>
      <c r="S361" s="214">
        <v>0</v>
      </c>
      <c r="T361" s="215">
        <f>S361*H361</f>
        <v>0</v>
      </c>
      <c r="AR361" s="25" t="s">
        <v>146</v>
      </c>
      <c r="AT361" s="25" t="s">
        <v>141</v>
      </c>
      <c r="AU361" s="25" t="s">
        <v>85</v>
      </c>
      <c r="AY361" s="25" t="s">
        <v>139</v>
      </c>
      <c r="BE361" s="216">
        <f>IF(N361="základní",J361,0)</f>
        <v>0</v>
      </c>
      <c r="BF361" s="216">
        <f>IF(N361="snížená",J361,0)</f>
        <v>0</v>
      </c>
      <c r="BG361" s="216">
        <f>IF(N361="zákl. přenesená",J361,0)</f>
        <v>0</v>
      </c>
      <c r="BH361" s="216">
        <f>IF(N361="sníž. přenesená",J361,0)</f>
        <v>0</v>
      </c>
      <c r="BI361" s="216">
        <f>IF(N361="nulová",J361,0)</f>
        <v>0</v>
      </c>
      <c r="BJ361" s="25" t="s">
        <v>85</v>
      </c>
      <c r="BK361" s="216">
        <f>ROUND(I361*H361,2)</f>
        <v>0</v>
      </c>
      <c r="BL361" s="25" t="s">
        <v>146</v>
      </c>
      <c r="BM361" s="25" t="s">
        <v>418</v>
      </c>
    </row>
    <row r="362" spans="2:65" s="1" customFormat="1" ht="27">
      <c r="B362" s="42"/>
      <c r="C362" s="64"/>
      <c r="D362" s="217" t="s">
        <v>148</v>
      </c>
      <c r="E362" s="64"/>
      <c r="F362" s="218" t="s">
        <v>417</v>
      </c>
      <c r="G362" s="64"/>
      <c r="H362" s="64"/>
      <c r="I362" s="173"/>
      <c r="J362" s="64"/>
      <c r="K362" s="64"/>
      <c r="L362" s="62"/>
      <c r="M362" s="219"/>
      <c r="N362" s="43"/>
      <c r="O362" s="43"/>
      <c r="P362" s="43"/>
      <c r="Q362" s="43"/>
      <c r="R362" s="43"/>
      <c r="S362" s="43"/>
      <c r="T362" s="79"/>
      <c r="AT362" s="25" t="s">
        <v>148</v>
      </c>
      <c r="AU362" s="25" t="s">
        <v>85</v>
      </c>
    </row>
    <row r="363" spans="2:65" s="1" customFormat="1" ht="67.5">
      <c r="B363" s="42"/>
      <c r="C363" s="64"/>
      <c r="D363" s="217" t="s">
        <v>149</v>
      </c>
      <c r="E363" s="64"/>
      <c r="F363" s="220" t="s">
        <v>419</v>
      </c>
      <c r="G363" s="64"/>
      <c r="H363" s="64"/>
      <c r="I363" s="173"/>
      <c r="J363" s="64"/>
      <c r="K363" s="64"/>
      <c r="L363" s="62"/>
      <c r="M363" s="219"/>
      <c r="N363" s="43"/>
      <c r="O363" s="43"/>
      <c r="P363" s="43"/>
      <c r="Q363" s="43"/>
      <c r="R363" s="43"/>
      <c r="S363" s="43"/>
      <c r="T363" s="79"/>
      <c r="AT363" s="25" t="s">
        <v>149</v>
      </c>
      <c r="AU363" s="25" t="s">
        <v>85</v>
      </c>
    </row>
    <row r="364" spans="2:65" s="13" customFormat="1" ht="13.5">
      <c r="B364" s="232"/>
      <c r="C364" s="233"/>
      <c r="D364" s="234" t="s">
        <v>151</v>
      </c>
      <c r="E364" s="235" t="s">
        <v>21</v>
      </c>
      <c r="F364" s="236" t="s">
        <v>420</v>
      </c>
      <c r="G364" s="233"/>
      <c r="H364" s="237">
        <v>1305.5999999999999</v>
      </c>
      <c r="I364" s="238"/>
      <c r="J364" s="233"/>
      <c r="K364" s="233"/>
      <c r="L364" s="239"/>
      <c r="M364" s="240"/>
      <c r="N364" s="241"/>
      <c r="O364" s="241"/>
      <c r="P364" s="241"/>
      <c r="Q364" s="241"/>
      <c r="R364" s="241"/>
      <c r="S364" s="241"/>
      <c r="T364" s="242"/>
      <c r="AT364" s="243" t="s">
        <v>151</v>
      </c>
      <c r="AU364" s="243" t="s">
        <v>85</v>
      </c>
      <c r="AV364" s="13" t="s">
        <v>85</v>
      </c>
      <c r="AW364" s="13" t="s">
        <v>35</v>
      </c>
      <c r="AX364" s="13" t="s">
        <v>79</v>
      </c>
      <c r="AY364" s="243" t="s">
        <v>139</v>
      </c>
    </row>
    <row r="365" spans="2:65" s="1" customFormat="1" ht="22.5" customHeight="1">
      <c r="B365" s="42"/>
      <c r="C365" s="259" t="s">
        <v>421</v>
      </c>
      <c r="D365" s="259" t="s">
        <v>193</v>
      </c>
      <c r="E365" s="260" t="s">
        <v>422</v>
      </c>
      <c r="F365" s="261" t="s">
        <v>423</v>
      </c>
      <c r="G365" s="262" t="s">
        <v>207</v>
      </c>
      <c r="H365" s="263">
        <v>1370.88</v>
      </c>
      <c r="I365" s="264"/>
      <c r="J365" s="265">
        <f>ROUND(I365*H365,2)</f>
        <v>0</v>
      </c>
      <c r="K365" s="261" t="s">
        <v>145</v>
      </c>
      <c r="L365" s="266"/>
      <c r="M365" s="267" t="s">
        <v>21</v>
      </c>
      <c r="N365" s="268" t="s">
        <v>44</v>
      </c>
      <c r="O365" s="43"/>
      <c r="P365" s="214">
        <f>O365*H365</f>
        <v>0</v>
      </c>
      <c r="Q365" s="214">
        <v>4.0000000000000003E-5</v>
      </c>
      <c r="R365" s="214">
        <f>Q365*H365</f>
        <v>5.4835200000000008E-2</v>
      </c>
      <c r="S365" s="214">
        <v>0</v>
      </c>
      <c r="T365" s="215">
        <f>S365*H365</f>
        <v>0</v>
      </c>
      <c r="AR365" s="25" t="s">
        <v>192</v>
      </c>
      <c r="AT365" s="25" t="s">
        <v>193</v>
      </c>
      <c r="AU365" s="25" t="s">
        <v>85</v>
      </c>
      <c r="AY365" s="25" t="s">
        <v>139</v>
      </c>
      <c r="BE365" s="216">
        <f>IF(N365="základní",J365,0)</f>
        <v>0</v>
      </c>
      <c r="BF365" s="216">
        <f>IF(N365="snížená",J365,0)</f>
        <v>0</v>
      </c>
      <c r="BG365" s="216">
        <f>IF(N365="zákl. přenesená",J365,0)</f>
        <v>0</v>
      </c>
      <c r="BH365" s="216">
        <f>IF(N365="sníž. přenesená",J365,0)</f>
        <v>0</v>
      </c>
      <c r="BI365" s="216">
        <f>IF(N365="nulová",J365,0)</f>
        <v>0</v>
      </c>
      <c r="BJ365" s="25" t="s">
        <v>85</v>
      </c>
      <c r="BK365" s="216">
        <f>ROUND(I365*H365,2)</f>
        <v>0</v>
      </c>
      <c r="BL365" s="25" t="s">
        <v>146</v>
      </c>
      <c r="BM365" s="25" t="s">
        <v>424</v>
      </c>
    </row>
    <row r="366" spans="2:65" s="1" customFormat="1" ht="13.5">
      <c r="B366" s="42"/>
      <c r="C366" s="64"/>
      <c r="D366" s="217" t="s">
        <v>148</v>
      </c>
      <c r="E366" s="64"/>
      <c r="F366" s="218" t="s">
        <v>423</v>
      </c>
      <c r="G366" s="64"/>
      <c r="H366" s="64"/>
      <c r="I366" s="173"/>
      <c r="J366" s="64"/>
      <c r="K366" s="64"/>
      <c r="L366" s="62"/>
      <c r="M366" s="219"/>
      <c r="N366" s="43"/>
      <c r="O366" s="43"/>
      <c r="P366" s="43"/>
      <c r="Q366" s="43"/>
      <c r="R366" s="43"/>
      <c r="S366" s="43"/>
      <c r="T366" s="79"/>
      <c r="AT366" s="25" t="s">
        <v>148</v>
      </c>
      <c r="AU366" s="25" t="s">
        <v>85</v>
      </c>
    </row>
    <row r="367" spans="2:65" s="12" customFormat="1" ht="13.5">
      <c r="B367" s="221"/>
      <c r="C367" s="222"/>
      <c r="D367" s="217" t="s">
        <v>151</v>
      </c>
      <c r="E367" s="223" t="s">
        <v>21</v>
      </c>
      <c r="F367" s="224" t="s">
        <v>413</v>
      </c>
      <c r="G367" s="222"/>
      <c r="H367" s="225" t="s">
        <v>21</v>
      </c>
      <c r="I367" s="226"/>
      <c r="J367" s="222"/>
      <c r="K367" s="222"/>
      <c r="L367" s="227"/>
      <c r="M367" s="228"/>
      <c r="N367" s="229"/>
      <c r="O367" s="229"/>
      <c r="P367" s="229"/>
      <c r="Q367" s="229"/>
      <c r="R367" s="229"/>
      <c r="S367" s="229"/>
      <c r="T367" s="230"/>
      <c r="AT367" s="231" t="s">
        <v>151</v>
      </c>
      <c r="AU367" s="231" t="s">
        <v>85</v>
      </c>
      <c r="AV367" s="12" t="s">
        <v>79</v>
      </c>
      <c r="AW367" s="12" t="s">
        <v>35</v>
      </c>
      <c r="AX367" s="12" t="s">
        <v>72</v>
      </c>
      <c r="AY367" s="231" t="s">
        <v>139</v>
      </c>
    </row>
    <row r="368" spans="2:65" s="13" customFormat="1" ht="13.5">
      <c r="B368" s="232"/>
      <c r="C368" s="233"/>
      <c r="D368" s="217" t="s">
        <v>151</v>
      </c>
      <c r="E368" s="245" t="s">
        <v>21</v>
      </c>
      <c r="F368" s="246" t="s">
        <v>425</v>
      </c>
      <c r="G368" s="233"/>
      <c r="H368" s="247">
        <v>1305.5999999999999</v>
      </c>
      <c r="I368" s="238"/>
      <c r="J368" s="233"/>
      <c r="K368" s="233"/>
      <c r="L368" s="239"/>
      <c r="M368" s="240"/>
      <c r="N368" s="241"/>
      <c r="O368" s="241"/>
      <c r="P368" s="241"/>
      <c r="Q368" s="241"/>
      <c r="R368" s="241"/>
      <c r="S368" s="241"/>
      <c r="T368" s="242"/>
      <c r="AT368" s="243" t="s">
        <v>151</v>
      </c>
      <c r="AU368" s="243" t="s">
        <v>85</v>
      </c>
      <c r="AV368" s="13" t="s">
        <v>85</v>
      </c>
      <c r="AW368" s="13" t="s">
        <v>35</v>
      </c>
      <c r="AX368" s="13" t="s">
        <v>72</v>
      </c>
      <c r="AY368" s="243" t="s">
        <v>139</v>
      </c>
    </row>
    <row r="369" spans="2:65" s="13" customFormat="1" ht="13.5">
      <c r="B369" s="232"/>
      <c r="C369" s="233"/>
      <c r="D369" s="234" t="s">
        <v>151</v>
      </c>
      <c r="E369" s="235" t="s">
        <v>21</v>
      </c>
      <c r="F369" s="236" t="s">
        <v>426</v>
      </c>
      <c r="G369" s="233"/>
      <c r="H369" s="237">
        <v>1370.88</v>
      </c>
      <c r="I369" s="238"/>
      <c r="J369" s="233"/>
      <c r="K369" s="233"/>
      <c r="L369" s="239"/>
      <c r="M369" s="240"/>
      <c r="N369" s="241"/>
      <c r="O369" s="241"/>
      <c r="P369" s="241"/>
      <c r="Q369" s="241"/>
      <c r="R369" s="241"/>
      <c r="S369" s="241"/>
      <c r="T369" s="242"/>
      <c r="AT369" s="243" t="s">
        <v>151</v>
      </c>
      <c r="AU369" s="243" t="s">
        <v>85</v>
      </c>
      <c r="AV369" s="13" t="s">
        <v>85</v>
      </c>
      <c r="AW369" s="13" t="s">
        <v>35</v>
      </c>
      <c r="AX369" s="13" t="s">
        <v>79</v>
      </c>
      <c r="AY369" s="243" t="s">
        <v>139</v>
      </c>
    </row>
    <row r="370" spans="2:65" s="1" customFormat="1" ht="31.5" customHeight="1">
      <c r="B370" s="42"/>
      <c r="C370" s="205" t="s">
        <v>427</v>
      </c>
      <c r="D370" s="205" t="s">
        <v>141</v>
      </c>
      <c r="E370" s="206" t="s">
        <v>428</v>
      </c>
      <c r="F370" s="207" t="s">
        <v>429</v>
      </c>
      <c r="G370" s="208" t="s">
        <v>207</v>
      </c>
      <c r="H370" s="209">
        <v>509.04</v>
      </c>
      <c r="I370" s="210"/>
      <c r="J370" s="211">
        <f>ROUND(I370*H370,2)</f>
        <v>0</v>
      </c>
      <c r="K370" s="207" t="s">
        <v>145</v>
      </c>
      <c r="L370" s="62"/>
      <c r="M370" s="212" t="s">
        <v>21</v>
      </c>
      <c r="N370" s="213" t="s">
        <v>44</v>
      </c>
      <c r="O370" s="43"/>
      <c r="P370" s="214">
        <f>O370*H370</f>
        <v>0</v>
      </c>
      <c r="Q370" s="214">
        <v>2.5000000000000001E-4</v>
      </c>
      <c r="R370" s="214">
        <f>Q370*H370</f>
        <v>0.12726000000000001</v>
      </c>
      <c r="S370" s="214">
        <v>0</v>
      </c>
      <c r="T370" s="215">
        <f>S370*H370</f>
        <v>0</v>
      </c>
      <c r="AR370" s="25" t="s">
        <v>146</v>
      </c>
      <c r="AT370" s="25" t="s">
        <v>141</v>
      </c>
      <c r="AU370" s="25" t="s">
        <v>85</v>
      </c>
      <c r="AY370" s="25" t="s">
        <v>139</v>
      </c>
      <c r="BE370" s="216">
        <f>IF(N370="základní",J370,0)</f>
        <v>0</v>
      </c>
      <c r="BF370" s="216">
        <f>IF(N370="snížená",J370,0)</f>
        <v>0</v>
      </c>
      <c r="BG370" s="216">
        <f>IF(N370="zákl. přenesená",J370,0)</f>
        <v>0</v>
      </c>
      <c r="BH370" s="216">
        <f>IF(N370="sníž. přenesená",J370,0)</f>
        <v>0</v>
      </c>
      <c r="BI370" s="216">
        <f>IF(N370="nulová",J370,0)</f>
        <v>0</v>
      </c>
      <c r="BJ370" s="25" t="s">
        <v>85</v>
      </c>
      <c r="BK370" s="216">
        <f>ROUND(I370*H370,2)</f>
        <v>0</v>
      </c>
      <c r="BL370" s="25" t="s">
        <v>146</v>
      </c>
      <c r="BM370" s="25" t="s">
        <v>430</v>
      </c>
    </row>
    <row r="371" spans="2:65" s="1" customFormat="1" ht="13.5">
      <c r="B371" s="42"/>
      <c r="C371" s="64"/>
      <c r="D371" s="217" t="s">
        <v>148</v>
      </c>
      <c r="E371" s="64"/>
      <c r="F371" s="218" t="s">
        <v>429</v>
      </c>
      <c r="G371" s="64"/>
      <c r="H371" s="64"/>
      <c r="I371" s="173"/>
      <c r="J371" s="64"/>
      <c r="K371" s="64"/>
      <c r="L371" s="62"/>
      <c r="M371" s="219"/>
      <c r="N371" s="43"/>
      <c r="O371" s="43"/>
      <c r="P371" s="43"/>
      <c r="Q371" s="43"/>
      <c r="R371" s="43"/>
      <c r="S371" s="43"/>
      <c r="T371" s="79"/>
      <c r="AT371" s="25" t="s">
        <v>148</v>
      </c>
      <c r="AU371" s="25" t="s">
        <v>85</v>
      </c>
    </row>
    <row r="372" spans="2:65" s="1" customFormat="1" ht="67.5">
      <c r="B372" s="42"/>
      <c r="C372" s="64"/>
      <c r="D372" s="217" t="s">
        <v>149</v>
      </c>
      <c r="E372" s="64"/>
      <c r="F372" s="220" t="s">
        <v>407</v>
      </c>
      <c r="G372" s="64"/>
      <c r="H372" s="64"/>
      <c r="I372" s="173"/>
      <c r="J372" s="64"/>
      <c r="K372" s="64"/>
      <c r="L372" s="62"/>
      <c r="M372" s="219"/>
      <c r="N372" s="43"/>
      <c r="O372" s="43"/>
      <c r="P372" s="43"/>
      <c r="Q372" s="43"/>
      <c r="R372" s="43"/>
      <c r="S372" s="43"/>
      <c r="T372" s="79"/>
      <c r="AT372" s="25" t="s">
        <v>149</v>
      </c>
      <c r="AU372" s="25" t="s">
        <v>85</v>
      </c>
    </row>
    <row r="373" spans="2:65" s="12" customFormat="1" ht="27">
      <c r="B373" s="221"/>
      <c r="C373" s="222"/>
      <c r="D373" s="217" t="s">
        <v>151</v>
      </c>
      <c r="E373" s="223" t="s">
        <v>21</v>
      </c>
      <c r="F373" s="224" t="s">
        <v>431</v>
      </c>
      <c r="G373" s="222"/>
      <c r="H373" s="225" t="s">
        <v>21</v>
      </c>
      <c r="I373" s="226"/>
      <c r="J373" s="222"/>
      <c r="K373" s="222"/>
      <c r="L373" s="227"/>
      <c r="M373" s="228"/>
      <c r="N373" s="229"/>
      <c r="O373" s="229"/>
      <c r="P373" s="229"/>
      <c r="Q373" s="229"/>
      <c r="R373" s="229"/>
      <c r="S373" s="229"/>
      <c r="T373" s="230"/>
      <c r="AT373" s="231" t="s">
        <v>151</v>
      </c>
      <c r="AU373" s="231" t="s">
        <v>85</v>
      </c>
      <c r="AV373" s="12" t="s">
        <v>79</v>
      </c>
      <c r="AW373" s="12" t="s">
        <v>35</v>
      </c>
      <c r="AX373" s="12" t="s">
        <v>72</v>
      </c>
      <c r="AY373" s="231" t="s">
        <v>139</v>
      </c>
    </row>
    <row r="374" spans="2:65" s="13" customFormat="1" ht="13.5">
      <c r="B374" s="232"/>
      <c r="C374" s="233"/>
      <c r="D374" s="217" t="s">
        <v>151</v>
      </c>
      <c r="E374" s="245" t="s">
        <v>21</v>
      </c>
      <c r="F374" s="246" t="s">
        <v>432</v>
      </c>
      <c r="G374" s="233"/>
      <c r="H374" s="247">
        <v>94.24</v>
      </c>
      <c r="I374" s="238"/>
      <c r="J374" s="233"/>
      <c r="K374" s="233"/>
      <c r="L374" s="239"/>
      <c r="M374" s="240"/>
      <c r="N374" s="241"/>
      <c r="O374" s="241"/>
      <c r="P374" s="241"/>
      <c r="Q374" s="241"/>
      <c r="R374" s="241"/>
      <c r="S374" s="241"/>
      <c r="T374" s="242"/>
      <c r="AT374" s="243" t="s">
        <v>151</v>
      </c>
      <c r="AU374" s="243" t="s">
        <v>85</v>
      </c>
      <c r="AV374" s="13" t="s">
        <v>85</v>
      </c>
      <c r="AW374" s="13" t="s">
        <v>35</v>
      </c>
      <c r="AX374" s="13" t="s">
        <v>72</v>
      </c>
      <c r="AY374" s="243" t="s">
        <v>139</v>
      </c>
    </row>
    <row r="375" spans="2:65" s="13" customFormat="1" ht="13.5">
      <c r="B375" s="232"/>
      <c r="C375" s="233"/>
      <c r="D375" s="217" t="s">
        <v>151</v>
      </c>
      <c r="E375" s="245" t="s">
        <v>21</v>
      </c>
      <c r="F375" s="246" t="s">
        <v>433</v>
      </c>
      <c r="G375" s="233"/>
      <c r="H375" s="247">
        <v>166.4</v>
      </c>
      <c r="I375" s="238"/>
      <c r="J375" s="233"/>
      <c r="K375" s="233"/>
      <c r="L375" s="239"/>
      <c r="M375" s="240"/>
      <c r="N375" s="241"/>
      <c r="O375" s="241"/>
      <c r="P375" s="241"/>
      <c r="Q375" s="241"/>
      <c r="R375" s="241"/>
      <c r="S375" s="241"/>
      <c r="T375" s="242"/>
      <c r="AT375" s="243" t="s">
        <v>151</v>
      </c>
      <c r="AU375" s="243" t="s">
        <v>85</v>
      </c>
      <c r="AV375" s="13" t="s">
        <v>85</v>
      </c>
      <c r="AW375" s="13" t="s">
        <v>35</v>
      </c>
      <c r="AX375" s="13" t="s">
        <v>72</v>
      </c>
      <c r="AY375" s="243" t="s">
        <v>139</v>
      </c>
    </row>
    <row r="376" spans="2:65" s="13" customFormat="1" ht="13.5">
      <c r="B376" s="232"/>
      <c r="C376" s="233"/>
      <c r="D376" s="217" t="s">
        <v>151</v>
      </c>
      <c r="E376" s="245" t="s">
        <v>21</v>
      </c>
      <c r="F376" s="246" t="s">
        <v>434</v>
      </c>
      <c r="G376" s="233"/>
      <c r="H376" s="247">
        <v>98</v>
      </c>
      <c r="I376" s="238"/>
      <c r="J376" s="233"/>
      <c r="K376" s="233"/>
      <c r="L376" s="239"/>
      <c r="M376" s="240"/>
      <c r="N376" s="241"/>
      <c r="O376" s="241"/>
      <c r="P376" s="241"/>
      <c r="Q376" s="241"/>
      <c r="R376" s="241"/>
      <c r="S376" s="241"/>
      <c r="T376" s="242"/>
      <c r="AT376" s="243" t="s">
        <v>151</v>
      </c>
      <c r="AU376" s="243" t="s">
        <v>85</v>
      </c>
      <c r="AV376" s="13" t="s">
        <v>85</v>
      </c>
      <c r="AW376" s="13" t="s">
        <v>35</v>
      </c>
      <c r="AX376" s="13" t="s">
        <v>72</v>
      </c>
      <c r="AY376" s="243" t="s">
        <v>139</v>
      </c>
    </row>
    <row r="377" spans="2:65" s="13" customFormat="1" ht="13.5">
      <c r="B377" s="232"/>
      <c r="C377" s="233"/>
      <c r="D377" s="217" t="s">
        <v>151</v>
      </c>
      <c r="E377" s="245" t="s">
        <v>21</v>
      </c>
      <c r="F377" s="246" t="s">
        <v>435</v>
      </c>
      <c r="G377" s="233"/>
      <c r="H377" s="247">
        <v>150.4</v>
      </c>
      <c r="I377" s="238"/>
      <c r="J377" s="233"/>
      <c r="K377" s="233"/>
      <c r="L377" s="239"/>
      <c r="M377" s="240"/>
      <c r="N377" s="241"/>
      <c r="O377" s="241"/>
      <c r="P377" s="241"/>
      <c r="Q377" s="241"/>
      <c r="R377" s="241"/>
      <c r="S377" s="241"/>
      <c r="T377" s="242"/>
      <c r="AT377" s="243" t="s">
        <v>151</v>
      </c>
      <c r="AU377" s="243" t="s">
        <v>85</v>
      </c>
      <c r="AV377" s="13" t="s">
        <v>85</v>
      </c>
      <c r="AW377" s="13" t="s">
        <v>35</v>
      </c>
      <c r="AX377" s="13" t="s">
        <v>72</v>
      </c>
      <c r="AY377" s="243" t="s">
        <v>139</v>
      </c>
    </row>
    <row r="378" spans="2:65" s="14" customFormat="1" ht="13.5">
      <c r="B378" s="248"/>
      <c r="C378" s="249"/>
      <c r="D378" s="234" t="s">
        <v>151</v>
      </c>
      <c r="E378" s="250" t="s">
        <v>21</v>
      </c>
      <c r="F378" s="251" t="s">
        <v>191</v>
      </c>
      <c r="G378" s="249"/>
      <c r="H378" s="252">
        <v>509.04</v>
      </c>
      <c r="I378" s="253"/>
      <c r="J378" s="249"/>
      <c r="K378" s="249"/>
      <c r="L378" s="254"/>
      <c r="M378" s="255"/>
      <c r="N378" s="256"/>
      <c r="O378" s="256"/>
      <c r="P378" s="256"/>
      <c r="Q378" s="256"/>
      <c r="R378" s="256"/>
      <c r="S378" s="256"/>
      <c r="T378" s="257"/>
      <c r="AT378" s="258" t="s">
        <v>151</v>
      </c>
      <c r="AU378" s="258" t="s">
        <v>85</v>
      </c>
      <c r="AV378" s="14" t="s">
        <v>146</v>
      </c>
      <c r="AW378" s="14" t="s">
        <v>35</v>
      </c>
      <c r="AX378" s="14" t="s">
        <v>79</v>
      </c>
      <c r="AY378" s="258" t="s">
        <v>139</v>
      </c>
    </row>
    <row r="379" spans="2:65" s="1" customFormat="1" ht="22.5" customHeight="1">
      <c r="B379" s="42"/>
      <c r="C379" s="259" t="s">
        <v>436</v>
      </c>
      <c r="D379" s="259" t="s">
        <v>193</v>
      </c>
      <c r="E379" s="260" t="s">
        <v>437</v>
      </c>
      <c r="F379" s="261" t="s">
        <v>438</v>
      </c>
      <c r="G379" s="262" t="s">
        <v>207</v>
      </c>
      <c r="H379" s="263">
        <v>273.67200000000003</v>
      </c>
      <c r="I379" s="264"/>
      <c r="J379" s="265">
        <f>ROUND(I379*H379,2)</f>
        <v>0</v>
      </c>
      <c r="K379" s="261" t="s">
        <v>145</v>
      </c>
      <c r="L379" s="266"/>
      <c r="M379" s="267" t="s">
        <v>21</v>
      </c>
      <c r="N379" s="268" t="s">
        <v>44</v>
      </c>
      <c r="O379" s="43"/>
      <c r="P379" s="214">
        <f>O379*H379</f>
        <v>0</v>
      </c>
      <c r="Q379" s="214">
        <v>3.0000000000000001E-5</v>
      </c>
      <c r="R379" s="214">
        <f>Q379*H379</f>
        <v>8.2101600000000011E-3</v>
      </c>
      <c r="S379" s="214">
        <v>0</v>
      </c>
      <c r="T379" s="215">
        <f>S379*H379</f>
        <v>0</v>
      </c>
      <c r="AR379" s="25" t="s">
        <v>192</v>
      </c>
      <c r="AT379" s="25" t="s">
        <v>193</v>
      </c>
      <c r="AU379" s="25" t="s">
        <v>85</v>
      </c>
      <c r="AY379" s="25" t="s">
        <v>139</v>
      </c>
      <c r="BE379" s="216">
        <f>IF(N379="základní",J379,0)</f>
        <v>0</v>
      </c>
      <c r="BF379" s="216">
        <f>IF(N379="snížená",J379,0)</f>
        <v>0</v>
      </c>
      <c r="BG379" s="216">
        <f>IF(N379="zákl. přenesená",J379,0)</f>
        <v>0</v>
      </c>
      <c r="BH379" s="216">
        <f>IF(N379="sníž. přenesená",J379,0)</f>
        <v>0</v>
      </c>
      <c r="BI379" s="216">
        <f>IF(N379="nulová",J379,0)</f>
        <v>0</v>
      </c>
      <c r="BJ379" s="25" t="s">
        <v>85</v>
      </c>
      <c r="BK379" s="216">
        <f>ROUND(I379*H379,2)</f>
        <v>0</v>
      </c>
      <c r="BL379" s="25" t="s">
        <v>146</v>
      </c>
      <c r="BM379" s="25" t="s">
        <v>439</v>
      </c>
    </row>
    <row r="380" spans="2:65" s="1" customFormat="1" ht="13.5">
      <c r="B380" s="42"/>
      <c r="C380" s="64"/>
      <c r="D380" s="217" t="s">
        <v>148</v>
      </c>
      <c r="E380" s="64"/>
      <c r="F380" s="218" t="s">
        <v>438</v>
      </c>
      <c r="G380" s="64"/>
      <c r="H380" s="64"/>
      <c r="I380" s="173"/>
      <c r="J380" s="64"/>
      <c r="K380" s="64"/>
      <c r="L380" s="62"/>
      <c r="M380" s="219"/>
      <c r="N380" s="43"/>
      <c r="O380" s="43"/>
      <c r="P380" s="43"/>
      <c r="Q380" s="43"/>
      <c r="R380" s="43"/>
      <c r="S380" s="43"/>
      <c r="T380" s="79"/>
      <c r="AT380" s="25" t="s">
        <v>148</v>
      </c>
      <c r="AU380" s="25" t="s">
        <v>85</v>
      </c>
    </row>
    <row r="381" spans="2:65" s="12" customFormat="1" ht="13.5">
      <c r="B381" s="221"/>
      <c r="C381" s="222"/>
      <c r="D381" s="217" t="s">
        <v>151</v>
      </c>
      <c r="E381" s="223" t="s">
        <v>21</v>
      </c>
      <c r="F381" s="224" t="s">
        <v>413</v>
      </c>
      <c r="G381" s="222"/>
      <c r="H381" s="225" t="s">
        <v>21</v>
      </c>
      <c r="I381" s="226"/>
      <c r="J381" s="222"/>
      <c r="K381" s="222"/>
      <c r="L381" s="227"/>
      <c r="M381" s="228"/>
      <c r="N381" s="229"/>
      <c r="O381" s="229"/>
      <c r="P381" s="229"/>
      <c r="Q381" s="229"/>
      <c r="R381" s="229"/>
      <c r="S381" s="229"/>
      <c r="T381" s="230"/>
      <c r="AT381" s="231" t="s">
        <v>151</v>
      </c>
      <c r="AU381" s="231" t="s">
        <v>85</v>
      </c>
      <c r="AV381" s="12" t="s">
        <v>79</v>
      </c>
      <c r="AW381" s="12" t="s">
        <v>35</v>
      </c>
      <c r="AX381" s="12" t="s">
        <v>72</v>
      </c>
      <c r="AY381" s="231" t="s">
        <v>139</v>
      </c>
    </row>
    <row r="382" spans="2:65" s="13" customFormat="1" ht="13.5">
      <c r="B382" s="232"/>
      <c r="C382" s="233"/>
      <c r="D382" s="217" t="s">
        <v>151</v>
      </c>
      <c r="E382" s="245" t="s">
        <v>21</v>
      </c>
      <c r="F382" s="246" t="s">
        <v>432</v>
      </c>
      <c r="G382" s="233"/>
      <c r="H382" s="247">
        <v>94.24</v>
      </c>
      <c r="I382" s="238"/>
      <c r="J382" s="233"/>
      <c r="K382" s="233"/>
      <c r="L382" s="239"/>
      <c r="M382" s="240"/>
      <c r="N382" s="241"/>
      <c r="O382" s="241"/>
      <c r="P382" s="241"/>
      <c r="Q382" s="241"/>
      <c r="R382" s="241"/>
      <c r="S382" s="241"/>
      <c r="T382" s="242"/>
      <c r="AT382" s="243" t="s">
        <v>151</v>
      </c>
      <c r="AU382" s="243" t="s">
        <v>85</v>
      </c>
      <c r="AV382" s="13" t="s">
        <v>85</v>
      </c>
      <c r="AW382" s="13" t="s">
        <v>35</v>
      </c>
      <c r="AX382" s="13" t="s">
        <v>72</v>
      </c>
      <c r="AY382" s="243" t="s">
        <v>139</v>
      </c>
    </row>
    <row r="383" spans="2:65" s="13" customFormat="1" ht="13.5">
      <c r="B383" s="232"/>
      <c r="C383" s="233"/>
      <c r="D383" s="217" t="s">
        <v>151</v>
      </c>
      <c r="E383" s="245" t="s">
        <v>21</v>
      </c>
      <c r="F383" s="246" t="s">
        <v>433</v>
      </c>
      <c r="G383" s="233"/>
      <c r="H383" s="247">
        <v>166.4</v>
      </c>
      <c r="I383" s="238"/>
      <c r="J383" s="233"/>
      <c r="K383" s="233"/>
      <c r="L383" s="239"/>
      <c r="M383" s="240"/>
      <c r="N383" s="241"/>
      <c r="O383" s="241"/>
      <c r="P383" s="241"/>
      <c r="Q383" s="241"/>
      <c r="R383" s="241"/>
      <c r="S383" s="241"/>
      <c r="T383" s="242"/>
      <c r="AT383" s="243" t="s">
        <v>151</v>
      </c>
      <c r="AU383" s="243" t="s">
        <v>85</v>
      </c>
      <c r="AV383" s="13" t="s">
        <v>85</v>
      </c>
      <c r="AW383" s="13" t="s">
        <v>35</v>
      </c>
      <c r="AX383" s="13" t="s">
        <v>72</v>
      </c>
      <c r="AY383" s="243" t="s">
        <v>139</v>
      </c>
    </row>
    <row r="384" spans="2:65" s="14" customFormat="1" ht="13.5">
      <c r="B384" s="248"/>
      <c r="C384" s="249"/>
      <c r="D384" s="217" t="s">
        <v>151</v>
      </c>
      <c r="E384" s="271" t="s">
        <v>21</v>
      </c>
      <c r="F384" s="272" t="s">
        <v>191</v>
      </c>
      <c r="G384" s="249"/>
      <c r="H384" s="273">
        <v>260.64</v>
      </c>
      <c r="I384" s="253"/>
      <c r="J384" s="249"/>
      <c r="K384" s="249"/>
      <c r="L384" s="254"/>
      <c r="M384" s="255"/>
      <c r="N384" s="256"/>
      <c r="O384" s="256"/>
      <c r="P384" s="256"/>
      <c r="Q384" s="256"/>
      <c r="R384" s="256"/>
      <c r="S384" s="256"/>
      <c r="T384" s="257"/>
      <c r="AT384" s="258" t="s">
        <v>151</v>
      </c>
      <c r="AU384" s="258" t="s">
        <v>85</v>
      </c>
      <c r="AV384" s="14" t="s">
        <v>146</v>
      </c>
      <c r="AW384" s="14" t="s">
        <v>35</v>
      </c>
      <c r="AX384" s="14" t="s">
        <v>72</v>
      </c>
      <c r="AY384" s="258" t="s">
        <v>139</v>
      </c>
    </row>
    <row r="385" spans="2:65" s="13" customFormat="1" ht="13.5">
      <c r="B385" s="232"/>
      <c r="C385" s="233"/>
      <c r="D385" s="234" t="s">
        <v>151</v>
      </c>
      <c r="E385" s="235" t="s">
        <v>21</v>
      </c>
      <c r="F385" s="236" t="s">
        <v>440</v>
      </c>
      <c r="G385" s="233"/>
      <c r="H385" s="237">
        <v>273.67200000000003</v>
      </c>
      <c r="I385" s="238"/>
      <c r="J385" s="233"/>
      <c r="K385" s="233"/>
      <c r="L385" s="239"/>
      <c r="M385" s="240"/>
      <c r="N385" s="241"/>
      <c r="O385" s="241"/>
      <c r="P385" s="241"/>
      <c r="Q385" s="241"/>
      <c r="R385" s="241"/>
      <c r="S385" s="241"/>
      <c r="T385" s="242"/>
      <c r="AT385" s="243" t="s">
        <v>151</v>
      </c>
      <c r="AU385" s="243" t="s">
        <v>85</v>
      </c>
      <c r="AV385" s="13" t="s">
        <v>85</v>
      </c>
      <c r="AW385" s="13" t="s">
        <v>35</v>
      </c>
      <c r="AX385" s="13" t="s">
        <v>79</v>
      </c>
      <c r="AY385" s="243" t="s">
        <v>139</v>
      </c>
    </row>
    <row r="386" spans="2:65" s="1" customFormat="1" ht="22.5" customHeight="1">
      <c r="B386" s="42"/>
      <c r="C386" s="259" t="s">
        <v>441</v>
      </c>
      <c r="D386" s="259" t="s">
        <v>193</v>
      </c>
      <c r="E386" s="260" t="s">
        <v>442</v>
      </c>
      <c r="F386" s="261" t="s">
        <v>443</v>
      </c>
      <c r="G386" s="262" t="s">
        <v>207</v>
      </c>
      <c r="H386" s="263">
        <v>102.9</v>
      </c>
      <c r="I386" s="264"/>
      <c r="J386" s="265">
        <f>ROUND(I386*H386,2)</f>
        <v>0</v>
      </c>
      <c r="K386" s="261" t="s">
        <v>145</v>
      </c>
      <c r="L386" s="266"/>
      <c r="M386" s="267" t="s">
        <v>21</v>
      </c>
      <c r="N386" s="268" t="s">
        <v>44</v>
      </c>
      <c r="O386" s="43"/>
      <c r="P386" s="214">
        <f>O386*H386</f>
        <v>0</v>
      </c>
      <c r="Q386" s="214">
        <v>5.0000000000000001E-4</v>
      </c>
      <c r="R386" s="214">
        <f>Q386*H386</f>
        <v>5.1450000000000003E-2</v>
      </c>
      <c r="S386" s="214">
        <v>0</v>
      </c>
      <c r="T386" s="215">
        <f>S386*H386</f>
        <v>0</v>
      </c>
      <c r="AR386" s="25" t="s">
        <v>192</v>
      </c>
      <c r="AT386" s="25" t="s">
        <v>193</v>
      </c>
      <c r="AU386" s="25" t="s">
        <v>85</v>
      </c>
      <c r="AY386" s="25" t="s">
        <v>139</v>
      </c>
      <c r="BE386" s="216">
        <f>IF(N386="základní",J386,0)</f>
        <v>0</v>
      </c>
      <c r="BF386" s="216">
        <f>IF(N386="snížená",J386,0)</f>
        <v>0</v>
      </c>
      <c r="BG386" s="216">
        <f>IF(N386="zákl. přenesená",J386,0)</f>
        <v>0</v>
      </c>
      <c r="BH386" s="216">
        <f>IF(N386="sníž. přenesená",J386,0)</f>
        <v>0</v>
      </c>
      <c r="BI386" s="216">
        <f>IF(N386="nulová",J386,0)</f>
        <v>0</v>
      </c>
      <c r="BJ386" s="25" t="s">
        <v>85</v>
      </c>
      <c r="BK386" s="216">
        <f>ROUND(I386*H386,2)</f>
        <v>0</v>
      </c>
      <c r="BL386" s="25" t="s">
        <v>146</v>
      </c>
      <c r="BM386" s="25" t="s">
        <v>444</v>
      </c>
    </row>
    <row r="387" spans="2:65" s="1" customFormat="1" ht="13.5">
      <c r="B387" s="42"/>
      <c r="C387" s="64"/>
      <c r="D387" s="217" t="s">
        <v>148</v>
      </c>
      <c r="E387" s="64"/>
      <c r="F387" s="218" t="s">
        <v>443</v>
      </c>
      <c r="G387" s="64"/>
      <c r="H387" s="64"/>
      <c r="I387" s="173"/>
      <c r="J387" s="64"/>
      <c r="K387" s="64"/>
      <c r="L387" s="62"/>
      <c r="M387" s="219"/>
      <c r="N387" s="43"/>
      <c r="O387" s="43"/>
      <c r="P387" s="43"/>
      <c r="Q387" s="43"/>
      <c r="R387" s="43"/>
      <c r="S387" s="43"/>
      <c r="T387" s="79"/>
      <c r="AT387" s="25" t="s">
        <v>148</v>
      </c>
      <c r="AU387" s="25" t="s">
        <v>85</v>
      </c>
    </row>
    <row r="388" spans="2:65" s="12" customFormat="1" ht="13.5">
      <c r="B388" s="221"/>
      <c r="C388" s="222"/>
      <c r="D388" s="217" t="s">
        <v>151</v>
      </c>
      <c r="E388" s="223" t="s">
        <v>21</v>
      </c>
      <c r="F388" s="224" t="s">
        <v>445</v>
      </c>
      <c r="G388" s="222"/>
      <c r="H388" s="225" t="s">
        <v>21</v>
      </c>
      <c r="I388" s="226"/>
      <c r="J388" s="222"/>
      <c r="K388" s="222"/>
      <c r="L388" s="227"/>
      <c r="M388" s="228"/>
      <c r="N388" s="229"/>
      <c r="O388" s="229"/>
      <c r="P388" s="229"/>
      <c r="Q388" s="229"/>
      <c r="R388" s="229"/>
      <c r="S388" s="229"/>
      <c r="T388" s="230"/>
      <c r="AT388" s="231" t="s">
        <v>151</v>
      </c>
      <c r="AU388" s="231" t="s">
        <v>85</v>
      </c>
      <c r="AV388" s="12" t="s">
        <v>79</v>
      </c>
      <c r="AW388" s="12" t="s">
        <v>35</v>
      </c>
      <c r="AX388" s="12" t="s">
        <v>72</v>
      </c>
      <c r="AY388" s="231" t="s">
        <v>139</v>
      </c>
    </row>
    <row r="389" spans="2:65" s="13" customFormat="1" ht="13.5">
      <c r="B389" s="232"/>
      <c r="C389" s="233"/>
      <c r="D389" s="217" t="s">
        <v>151</v>
      </c>
      <c r="E389" s="245" t="s">
        <v>21</v>
      </c>
      <c r="F389" s="246" t="s">
        <v>434</v>
      </c>
      <c r="G389" s="233"/>
      <c r="H389" s="247">
        <v>98</v>
      </c>
      <c r="I389" s="238"/>
      <c r="J389" s="233"/>
      <c r="K389" s="233"/>
      <c r="L389" s="239"/>
      <c r="M389" s="240"/>
      <c r="N389" s="241"/>
      <c r="O389" s="241"/>
      <c r="P389" s="241"/>
      <c r="Q389" s="241"/>
      <c r="R389" s="241"/>
      <c r="S389" s="241"/>
      <c r="T389" s="242"/>
      <c r="AT389" s="243" t="s">
        <v>151</v>
      </c>
      <c r="AU389" s="243" t="s">
        <v>85</v>
      </c>
      <c r="AV389" s="13" t="s">
        <v>85</v>
      </c>
      <c r="AW389" s="13" t="s">
        <v>35</v>
      </c>
      <c r="AX389" s="13" t="s">
        <v>72</v>
      </c>
      <c r="AY389" s="243" t="s">
        <v>139</v>
      </c>
    </row>
    <row r="390" spans="2:65" s="13" customFormat="1" ht="13.5">
      <c r="B390" s="232"/>
      <c r="C390" s="233"/>
      <c r="D390" s="234" t="s">
        <v>151</v>
      </c>
      <c r="E390" s="235" t="s">
        <v>21</v>
      </c>
      <c r="F390" s="236" t="s">
        <v>446</v>
      </c>
      <c r="G390" s="233"/>
      <c r="H390" s="237">
        <v>102.9</v>
      </c>
      <c r="I390" s="238"/>
      <c r="J390" s="233"/>
      <c r="K390" s="233"/>
      <c r="L390" s="239"/>
      <c r="M390" s="240"/>
      <c r="N390" s="241"/>
      <c r="O390" s="241"/>
      <c r="P390" s="241"/>
      <c r="Q390" s="241"/>
      <c r="R390" s="241"/>
      <c r="S390" s="241"/>
      <c r="T390" s="242"/>
      <c r="AT390" s="243" t="s">
        <v>151</v>
      </c>
      <c r="AU390" s="243" t="s">
        <v>85</v>
      </c>
      <c r="AV390" s="13" t="s">
        <v>85</v>
      </c>
      <c r="AW390" s="13" t="s">
        <v>35</v>
      </c>
      <c r="AX390" s="13" t="s">
        <v>79</v>
      </c>
      <c r="AY390" s="243" t="s">
        <v>139</v>
      </c>
    </row>
    <row r="391" spans="2:65" s="1" customFormat="1" ht="22.5" customHeight="1">
      <c r="B391" s="42"/>
      <c r="C391" s="259" t="s">
        <v>447</v>
      </c>
      <c r="D391" s="259" t="s">
        <v>193</v>
      </c>
      <c r="E391" s="260" t="s">
        <v>448</v>
      </c>
      <c r="F391" s="261" t="s">
        <v>449</v>
      </c>
      <c r="G391" s="262" t="s">
        <v>207</v>
      </c>
      <c r="H391" s="263">
        <v>157.91999999999999</v>
      </c>
      <c r="I391" s="264"/>
      <c r="J391" s="265">
        <f>ROUND(I391*H391,2)</f>
        <v>0</v>
      </c>
      <c r="K391" s="261" t="s">
        <v>21</v>
      </c>
      <c r="L391" s="266"/>
      <c r="M391" s="267" t="s">
        <v>21</v>
      </c>
      <c r="N391" s="268" t="s">
        <v>44</v>
      </c>
      <c r="O391" s="43"/>
      <c r="P391" s="214">
        <f>O391*H391</f>
        <v>0</v>
      </c>
      <c r="Q391" s="214">
        <v>5.0000000000000001E-4</v>
      </c>
      <c r="R391" s="214">
        <f>Q391*H391</f>
        <v>7.8959999999999989E-2</v>
      </c>
      <c r="S391" s="214">
        <v>0</v>
      </c>
      <c r="T391" s="215">
        <f>S391*H391</f>
        <v>0</v>
      </c>
      <c r="AR391" s="25" t="s">
        <v>192</v>
      </c>
      <c r="AT391" s="25" t="s">
        <v>193</v>
      </c>
      <c r="AU391" s="25" t="s">
        <v>85</v>
      </c>
      <c r="AY391" s="25" t="s">
        <v>139</v>
      </c>
      <c r="BE391" s="216">
        <f>IF(N391="základní",J391,0)</f>
        <v>0</v>
      </c>
      <c r="BF391" s="216">
        <f>IF(N391="snížená",J391,0)</f>
        <v>0</v>
      </c>
      <c r="BG391" s="216">
        <f>IF(N391="zákl. přenesená",J391,0)</f>
        <v>0</v>
      </c>
      <c r="BH391" s="216">
        <f>IF(N391="sníž. přenesená",J391,0)</f>
        <v>0</v>
      </c>
      <c r="BI391" s="216">
        <f>IF(N391="nulová",J391,0)</f>
        <v>0</v>
      </c>
      <c r="BJ391" s="25" t="s">
        <v>85</v>
      </c>
      <c r="BK391" s="216">
        <f>ROUND(I391*H391,2)</f>
        <v>0</v>
      </c>
      <c r="BL391" s="25" t="s">
        <v>146</v>
      </c>
      <c r="BM391" s="25" t="s">
        <v>450</v>
      </c>
    </row>
    <row r="392" spans="2:65" s="1" customFormat="1" ht="13.5">
      <c r="B392" s="42"/>
      <c r="C392" s="64"/>
      <c r="D392" s="217" t="s">
        <v>148</v>
      </c>
      <c r="E392" s="64"/>
      <c r="F392" s="218" t="s">
        <v>449</v>
      </c>
      <c r="G392" s="64"/>
      <c r="H392" s="64"/>
      <c r="I392" s="173"/>
      <c r="J392" s="64"/>
      <c r="K392" s="64"/>
      <c r="L392" s="62"/>
      <c r="M392" s="219"/>
      <c r="N392" s="43"/>
      <c r="O392" s="43"/>
      <c r="P392" s="43"/>
      <c r="Q392" s="43"/>
      <c r="R392" s="43"/>
      <c r="S392" s="43"/>
      <c r="T392" s="79"/>
      <c r="AT392" s="25" t="s">
        <v>148</v>
      </c>
      <c r="AU392" s="25" t="s">
        <v>85</v>
      </c>
    </row>
    <row r="393" spans="2:65" s="12" customFormat="1" ht="13.5">
      <c r="B393" s="221"/>
      <c r="C393" s="222"/>
      <c r="D393" s="217" t="s">
        <v>151</v>
      </c>
      <c r="E393" s="223" t="s">
        <v>21</v>
      </c>
      <c r="F393" s="224" t="s">
        <v>451</v>
      </c>
      <c r="G393" s="222"/>
      <c r="H393" s="225" t="s">
        <v>21</v>
      </c>
      <c r="I393" s="226"/>
      <c r="J393" s="222"/>
      <c r="K393" s="222"/>
      <c r="L393" s="227"/>
      <c r="M393" s="228"/>
      <c r="N393" s="229"/>
      <c r="O393" s="229"/>
      <c r="P393" s="229"/>
      <c r="Q393" s="229"/>
      <c r="R393" s="229"/>
      <c r="S393" s="229"/>
      <c r="T393" s="230"/>
      <c r="AT393" s="231" t="s">
        <v>151</v>
      </c>
      <c r="AU393" s="231" t="s">
        <v>85</v>
      </c>
      <c r="AV393" s="12" t="s">
        <v>79</v>
      </c>
      <c r="AW393" s="12" t="s">
        <v>35</v>
      </c>
      <c r="AX393" s="12" t="s">
        <v>72</v>
      </c>
      <c r="AY393" s="231" t="s">
        <v>139</v>
      </c>
    </row>
    <row r="394" spans="2:65" s="12" customFormat="1" ht="13.5">
      <c r="B394" s="221"/>
      <c r="C394" s="222"/>
      <c r="D394" s="217" t="s">
        <v>151</v>
      </c>
      <c r="E394" s="223" t="s">
        <v>21</v>
      </c>
      <c r="F394" s="224" t="s">
        <v>445</v>
      </c>
      <c r="G394" s="222"/>
      <c r="H394" s="225" t="s">
        <v>21</v>
      </c>
      <c r="I394" s="226"/>
      <c r="J394" s="222"/>
      <c r="K394" s="222"/>
      <c r="L394" s="227"/>
      <c r="M394" s="228"/>
      <c r="N394" s="229"/>
      <c r="O394" s="229"/>
      <c r="P394" s="229"/>
      <c r="Q394" s="229"/>
      <c r="R394" s="229"/>
      <c r="S394" s="229"/>
      <c r="T394" s="230"/>
      <c r="AT394" s="231" t="s">
        <v>151</v>
      </c>
      <c r="AU394" s="231" t="s">
        <v>85</v>
      </c>
      <c r="AV394" s="12" t="s">
        <v>79</v>
      </c>
      <c r="AW394" s="12" t="s">
        <v>35</v>
      </c>
      <c r="AX394" s="12" t="s">
        <v>72</v>
      </c>
      <c r="AY394" s="231" t="s">
        <v>139</v>
      </c>
    </row>
    <row r="395" spans="2:65" s="13" customFormat="1" ht="13.5">
      <c r="B395" s="232"/>
      <c r="C395" s="233"/>
      <c r="D395" s="217" t="s">
        <v>151</v>
      </c>
      <c r="E395" s="245" t="s">
        <v>21</v>
      </c>
      <c r="F395" s="246" t="s">
        <v>435</v>
      </c>
      <c r="G395" s="233"/>
      <c r="H395" s="247">
        <v>150.4</v>
      </c>
      <c r="I395" s="238"/>
      <c r="J395" s="233"/>
      <c r="K395" s="233"/>
      <c r="L395" s="239"/>
      <c r="M395" s="240"/>
      <c r="N395" s="241"/>
      <c r="O395" s="241"/>
      <c r="P395" s="241"/>
      <c r="Q395" s="241"/>
      <c r="R395" s="241"/>
      <c r="S395" s="241"/>
      <c r="T395" s="242"/>
      <c r="AT395" s="243" t="s">
        <v>151</v>
      </c>
      <c r="AU395" s="243" t="s">
        <v>85</v>
      </c>
      <c r="AV395" s="13" t="s">
        <v>85</v>
      </c>
      <c r="AW395" s="13" t="s">
        <v>35</v>
      </c>
      <c r="AX395" s="13" t="s">
        <v>72</v>
      </c>
      <c r="AY395" s="243" t="s">
        <v>139</v>
      </c>
    </row>
    <row r="396" spans="2:65" s="13" customFormat="1" ht="13.5">
      <c r="B396" s="232"/>
      <c r="C396" s="233"/>
      <c r="D396" s="234" t="s">
        <v>151</v>
      </c>
      <c r="E396" s="235" t="s">
        <v>21</v>
      </c>
      <c r="F396" s="236" t="s">
        <v>452</v>
      </c>
      <c r="G396" s="233"/>
      <c r="H396" s="237">
        <v>157.91999999999999</v>
      </c>
      <c r="I396" s="238"/>
      <c r="J396" s="233"/>
      <c r="K396" s="233"/>
      <c r="L396" s="239"/>
      <c r="M396" s="240"/>
      <c r="N396" s="241"/>
      <c r="O396" s="241"/>
      <c r="P396" s="241"/>
      <c r="Q396" s="241"/>
      <c r="R396" s="241"/>
      <c r="S396" s="241"/>
      <c r="T396" s="242"/>
      <c r="AT396" s="243" t="s">
        <v>151</v>
      </c>
      <c r="AU396" s="243" t="s">
        <v>85</v>
      </c>
      <c r="AV396" s="13" t="s">
        <v>85</v>
      </c>
      <c r="AW396" s="13" t="s">
        <v>35</v>
      </c>
      <c r="AX396" s="13" t="s">
        <v>79</v>
      </c>
      <c r="AY396" s="243" t="s">
        <v>139</v>
      </c>
    </row>
    <row r="397" spans="2:65" s="1" customFormat="1" ht="31.5" customHeight="1">
      <c r="B397" s="42"/>
      <c r="C397" s="205" t="s">
        <v>453</v>
      </c>
      <c r="D397" s="205" t="s">
        <v>141</v>
      </c>
      <c r="E397" s="206" t="s">
        <v>454</v>
      </c>
      <c r="F397" s="207" t="s">
        <v>455</v>
      </c>
      <c r="G397" s="208" t="s">
        <v>156</v>
      </c>
      <c r="H397" s="209">
        <v>6.165</v>
      </c>
      <c r="I397" s="210"/>
      <c r="J397" s="211">
        <f>ROUND(I397*H397,2)</f>
        <v>0</v>
      </c>
      <c r="K397" s="207" t="s">
        <v>21</v>
      </c>
      <c r="L397" s="62"/>
      <c r="M397" s="212" t="s">
        <v>21</v>
      </c>
      <c r="N397" s="213" t="s">
        <v>44</v>
      </c>
      <c r="O397" s="43"/>
      <c r="P397" s="214">
        <f>O397*H397</f>
        <v>0</v>
      </c>
      <c r="Q397" s="214">
        <v>0.10842</v>
      </c>
      <c r="R397" s="214">
        <f>Q397*H397</f>
        <v>0.66840929999999998</v>
      </c>
      <c r="S397" s="214">
        <v>0</v>
      </c>
      <c r="T397" s="215">
        <f>S397*H397</f>
        <v>0</v>
      </c>
      <c r="AR397" s="25" t="s">
        <v>146</v>
      </c>
      <c r="AT397" s="25" t="s">
        <v>141</v>
      </c>
      <c r="AU397" s="25" t="s">
        <v>85</v>
      </c>
      <c r="AY397" s="25" t="s">
        <v>139</v>
      </c>
      <c r="BE397" s="216">
        <f>IF(N397="základní",J397,0)</f>
        <v>0</v>
      </c>
      <c r="BF397" s="216">
        <f>IF(N397="snížená",J397,0)</f>
        <v>0</v>
      </c>
      <c r="BG397" s="216">
        <f>IF(N397="zákl. přenesená",J397,0)</f>
        <v>0</v>
      </c>
      <c r="BH397" s="216">
        <f>IF(N397="sníž. přenesená",J397,0)</f>
        <v>0</v>
      </c>
      <c r="BI397" s="216">
        <f>IF(N397="nulová",J397,0)</f>
        <v>0</v>
      </c>
      <c r="BJ397" s="25" t="s">
        <v>85</v>
      </c>
      <c r="BK397" s="216">
        <f>ROUND(I397*H397,2)</f>
        <v>0</v>
      </c>
      <c r="BL397" s="25" t="s">
        <v>146</v>
      </c>
      <c r="BM397" s="25" t="s">
        <v>456</v>
      </c>
    </row>
    <row r="398" spans="2:65" s="1" customFormat="1" ht="27">
      <c r="B398" s="42"/>
      <c r="C398" s="64"/>
      <c r="D398" s="217" t="s">
        <v>148</v>
      </c>
      <c r="E398" s="64"/>
      <c r="F398" s="218" t="s">
        <v>455</v>
      </c>
      <c r="G398" s="64"/>
      <c r="H398" s="64"/>
      <c r="I398" s="173"/>
      <c r="J398" s="64"/>
      <c r="K398" s="64"/>
      <c r="L398" s="62"/>
      <c r="M398" s="219"/>
      <c r="N398" s="43"/>
      <c r="O398" s="43"/>
      <c r="P398" s="43"/>
      <c r="Q398" s="43"/>
      <c r="R398" s="43"/>
      <c r="S398" s="43"/>
      <c r="T398" s="79"/>
      <c r="AT398" s="25" t="s">
        <v>148</v>
      </c>
      <c r="AU398" s="25" t="s">
        <v>85</v>
      </c>
    </row>
    <row r="399" spans="2:65" s="12" customFormat="1" ht="13.5">
      <c r="B399" s="221"/>
      <c r="C399" s="222"/>
      <c r="D399" s="217" t="s">
        <v>151</v>
      </c>
      <c r="E399" s="223" t="s">
        <v>21</v>
      </c>
      <c r="F399" s="224" t="s">
        <v>457</v>
      </c>
      <c r="G399" s="222"/>
      <c r="H399" s="225" t="s">
        <v>21</v>
      </c>
      <c r="I399" s="226"/>
      <c r="J399" s="222"/>
      <c r="K399" s="222"/>
      <c r="L399" s="227"/>
      <c r="M399" s="228"/>
      <c r="N399" s="229"/>
      <c r="O399" s="229"/>
      <c r="P399" s="229"/>
      <c r="Q399" s="229"/>
      <c r="R399" s="229"/>
      <c r="S399" s="229"/>
      <c r="T399" s="230"/>
      <c r="AT399" s="231" t="s">
        <v>151</v>
      </c>
      <c r="AU399" s="231" t="s">
        <v>85</v>
      </c>
      <c r="AV399" s="12" t="s">
        <v>79</v>
      </c>
      <c r="AW399" s="12" t="s">
        <v>35</v>
      </c>
      <c r="AX399" s="12" t="s">
        <v>72</v>
      </c>
      <c r="AY399" s="231" t="s">
        <v>139</v>
      </c>
    </row>
    <row r="400" spans="2:65" s="13" customFormat="1" ht="13.5">
      <c r="B400" s="232"/>
      <c r="C400" s="233"/>
      <c r="D400" s="217" t="s">
        <v>151</v>
      </c>
      <c r="E400" s="245" t="s">
        <v>21</v>
      </c>
      <c r="F400" s="246" t="s">
        <v>458</v>
      </c>
      <c r="G400" s="233"/>
      <c r="H400" s="247">
        <v>4.7249999999999996</v>
      </c>
      <c r="I400" s="238"/>
      <c r="J400" s="233"/>
      <c r="K400" s="233"/>
      <c r="L400" s="239"/>
      <c r="M400" s="240"/>
      <c r="N400" s="241"/>
      <c r="O400" s="241"/>
      <c r="P400" s="241"/>
      <c r="Q400" s="241"/>
      <c r="R400" s="241"/>
      <c r="S400" s="241"/>
      <c r="T400" s="242"/>
      <c r="AT400" s="243" t="s">
        <v>151</v>
      </c>
      <c r="AU400" s="243" t="s">
        <v>85</v>
      </c>
      <c r="AV400" s="13" t="s">
        <v>85</v>
      </c>
      <c r="AW400" s="13" t="s">
        <v>35</v>
      </c>
      <c r="AX400" s="13" t="s">
        <v>72</v>
      </c>
      <c r="AY400" s="243" t="s">
        <v>139</v>
      </c>
    </row>
    <row r="401" spans="2:65" s="13" customFormat="1" ht="13.5">
      <c r="B401" s="232"/>
      <c r="C401" s="233"/>
      <c r="D401" s="217" t="s">
        <v>151</v>
      </c>
      <c r="E401" s="245" t="s">
        <v>21</v>
      </c>
      <c r="F401" s="246" t="s">
        <v>459</v>
      </c>
      <c r="G401" s="233"/>
      <c r="H401" s="247">
        <v>1.44</v>
      </c>
      <c r="I401" s="238"/>
      <c r="J401" s="233"/>
      <c r="K401" s="233"/>
      <c r="L401" s="239"/>
      <c r="M401" s="240"/>
      <c r="N401" s="241"/>
      <c r="O401" s="241"/>
      <c r="P401" s="241"/>
      <c r="Q401" s="241"/>
      <c r="R401" s="241"/>
      <c r="S401" s="241"/>
      <c r="T401" s="242"/>
      <c r="AT401" s="243" t="s">
        <v>151</v>
      </c>
      <c r="AU401" s="243" t="s">
        <v>85</v>
      </c>
      <c r="AV401" s="13" t="s">
        <v>85</v>
      </c>
      <c r="AW401" s="13" t="s">
        <v>35</v>
      </c>
      <c r="AX401" s="13" t="s">
        <v>72</v>
      </c>
      <c r="AY401" s="243" t="s">
        <v>139</v>
      </c>
    </row>
    <row r="402" spans="2:65" s="14" customFormat="1" ht="13.5">
      <c r="B402" s="248"/>
      <c r="C402" s="249"/>
      <c r="D402" s="217" t="s">
        <v>151</v>
      </c>
      <c r="E402" s="271" t="s">
        <v>21</v>
      </c>
      <c r="F402" s="272" t="s">
        <v>191</v>
      </c>
      <c r="G402" s="249"/>
      <c r="H402" s="273">
        <v>6.165</v>
      </c>
      <c r="I402" s="253"/>
      <c r="J402" s="249"/>
      <c r="K402" s="249"/>
      <c r="L402" s="254"/>
      <c r="M402" s="255"/>
      <c r="N402" s="256"/>
      <c r="O402" s="256"/>
      <c r="P402" s="256"/>
      <c r="Q402" s="256"/>
      <c r="R402" s="256"/>
      <c r="S402" s="256"/>
      <c r="T402" s="257"/>
      <c r="AT402" s="258" t="s">
        <v>151</v>
      </c>
      <c r="AU402" s="258" t="s">
        <v>85</v>
      </c>
      <c r="AV402" s="14" t="s">
        <v>146</v>
      </c>
      <c r="AW402" s="14" t="s">
        <v>35</v>
      </c>
      <c r="AX402" s="14" t="s">
        <v>79</v>
      </c>
      <c r="AY402" s="258" t="s">
        <v>139</v>
      </c>
    </row>
    <row r="403" spans="2:65" s="11" customFormat="1" ht="29.85" customHeight="1">
      <c r="B403" s="188"/>
      <c r="C403" s="189"/>
      <c r="D403" s="202" t="s">
        <v>71</v>
      </c>
      <c r="E403" s="203" t="s">
        <v>198</v>
      </c>
      <c r="F403" s="203" t="s">
        <v>460</v>
      </c>
      <c r="G403" s="189"/>
      <c r="H403" s="189"/>
      <c r="I403" s="192"/>
      <c r="J403" s="204">
        <f>BK403</f>
        <v>0</v>
      </c>
      <c r="K403" s="189"/>
      <c r="L403" s="194"/>
      <c r="M403" s="195"/>
      <c r="N403" s="196"/>
      <c r="O403" s="196"/>
      <c r="P403" s="197">
        <f>SUM(P404:P423)</f>
        <v>0</v>
      </c>
      <c r="Q403" s="196"/>
      <c r="R403" s="197">
        <f>SUM(R404:R423)</f>
        <v>0</v>
      </c>
      <c r="S403" s="196"/>
      <c r="T403" s="198">
        <f>SUM(T404:T423)</f>
        <v>0.25919999999999999</v>
      </c>
      <c r="AR403" s="199" t="s">
        <v>79</v>
      </c>
      <c r="AT403" s="200" t="s">
        <v>71</v>
      </c>
      <c r="AU403" s="200" t="s">
        <v>79</v>
      </c>
      <c r="AY403" s="199" t="s">
        <v>139</v>
      </c>
      <c r="BK403" s="201">
        <f>SUM(BK404:BK423)</f>
        <v>0</v>
      </c>
    </row>
    <row r="404" spans="2:65" s="1" customFormat="1" ht="22.5" customHeight="1">
      <c r="B404" s="42"/>
      <c r="C404" s="205" t="s">
        <v>461</v>
      </c>
      <c r="D404" s="205" t="s">
        <v>141</v>
      </c>
      <c r="E404" s="206" t="s">
        <v>462</v>
      </c>
      <c r="F404" s="207" t="s">
        <v>463</v>
      </c>
      <c r="G404" s="208" t="s">
        <v>207</v>
      </c>
      <c r="H404" s="209">
        <v>28.8</v>
      </c>
      <c r="I404" s="210"/>
      <c r="J404" s="211">
        <f>ROUND(I404*H404,2)</f>
        <v>0</v>
      </c>
      <c r="K404" s="207" t="s">
        <v>145</v>
      </c>
      <c r="L404" s="62"/>
      <c r="M404" s="212" t="s">
        <v>21</v>
      </c>
      <c r="N404" s="213" t="s">
        <v>44</v>
      </c>
      <c r="O404" s="43"/>
      <c r="P404" s="214">
        <f>O404*H404</f>
        <v>0</v>
      </c>
      <c r="Q404" s="214">
        <v>0</v>
      </c>
      <c r="R404" s="214">
        <f>Q404*H404</f>
        <v>0</v>
      </c>
      <c r="S404" s="214">
        <v>8.9999999999999993E-3</v>
      </c>
      <c r="T404" s="215">
        <f>S404*H404</f>
        <v>0.25919999999999999</v>
      </c>
      <c r="AR404" s="25" t="s">
        <v>146</v>
      </c>
      <c r="AT404" s="25" t="s">
        <v>141</v>
      </c>
      <c r="AU404" s="25" t="s">
        <v>85</v>
      </c>
      <c r="AY404" s="25" t="s">
        <v>139</v>
      </c>
      <c r="BE404" s="216">
        <f>IF(N404="základní",J404,0)</f>
        <v>0</v>
      </c>
      <c r="BF404" s="216">
        <f>IF(N404="snížená",J404,0)</f>
        <v>0</v>
      </c>
      <c r="BG404" s="216">
        <f>IF(N404="zákl. přenesená",J404,0)</f>
        <v>0</v>
      </c>
      <c r="BH404" s="216">
        <f>IF(N404="sníž. přenesená",J404,0)</f>
        <v>0</v>
      </c>
      <c r="BI404" s="216">
        <f>IF(N404="nulová",J404,0)</f>
        <v>0</v>
      </c>
      <c r="BJ404" s="25" t="s">
        <v>85</v>
      </c>
      <c r="BK404" s="216">
        <f>ROUND(I404*H404,2)</f>
        <v>0</v>
      </c>
      <c r="BL404" s="25" t="s">
        <v>146</v>
      </c>
      <c r="BM404" s="25" t="s">
        <v>464</v>
      </c>
    </row>
    <row r="405" spans="2:65" s="1" customFormat="1" ht="13.5">
      <c r="B405" s="42"/>
      <c r="C405" s="64"/>
      <c r="D405" s="217" t="s">
        <v>148</v>
      </c>
      <c r="E405" s="64"/>
      <c r="F405" s="218" t="s">
        <v>463</v>
      </c>
      <c r="G405" s="64"/>
      <c r="H405" s="64"/>
      <c r="I405" s="173"/>
      <c r="J405" s="64"/>
      <c r="K405" s="64"/>
      <c r="L405" s="62"/>
      <c r="M405" s="219"/>
      <c r="N405" s="43"/>
      <c r="O405" s="43"/>
      <c r="P405" s="43"/>
      <c r="Q405" s="43"/>
      <c r="R405" s="43"/>
      <c r="S405" s="43"/>
      <c r="T405" s="79"/>
      <c r="AT405" s="25" t="s">
        <v>148</v>
      </c>
      <c r="AU405" s="25" t="s">
        <v>85</v>
      </c>
    </row>
    <row r="406" spans="2:65" s="12" customFormat="1" ht="13.5">
      <c r="B406" s="221"/>
      <c r="C406" s="222"/>
      <c r="D406" s="217" t="s">
        <v>151</v>
      </c>
      <c r="E406" s="223" t="s">
        <v>21</v>
      </c>
      <c r="F406" s="224" t="s">
        <v>465</v>
      </c>
      <c r="G406" s="222"/>
      <c r="H406" s="225" t="s">
        <v>21</v>
      </c>
      <c r="I406" s="226"/>
      <c r="J406" s="222"/>
      <c r="K406" s="222"/>
      <c r="L406" s="227"/>
      <c r="M406" s="228"/>
      <c r="N406" s="229"/>
      <c r="O406" s="229"/>
      <c r="P406" s="229"/>
      <c r="Q406" s="229"/>
      <c r="R406" s="229"/>
      <c r="S406" s="229"/>
      <c r="T406" s="230"/>
      <c r="AT406" s="231" t="s">
        <v>151</v>
      </c>
      <c r="AU406" s="231" t="s">
        <v>85</v>
      </c>
      <c r="AV406" s="12" t="s">
        <v>79</v>
      </c>
      <c r="AW406" s="12" t="s">
        <v>35</v>
      </c>
      <c r="AX406" s="12" t="s">
        <v>72</v>
      </c>
      <c r="AY406" s="231" t="s">
        <v>139</v>
      </c>
    </row>
    <row r="407" spans="2:65" s="13" customFormat="1" ht="13.5">
      <c r="B407" s="232"/>
      <c r="C407" s="233"/>
      <c r="D407" s="234" t="s">
        <v>151</v>
      </c>
      <c r="E407" s="235" t="s">
        <v>21</v>
      </c>
      <c r="F407" s="236" t="s">
        <v>466</v>
      </c>
      <c r="G407" s="233"/>
      <c r="H407" s="237">
        <v>28.8</v>
      </c>
      <c r="I407" s="238"/>
      <c r="J407" s="233"/>
      <c r="K407" s="233"/>
      <c r="L407" s="239"/>
      <c r="M407" s="240"/>
      <c r="N407" s="241"/>
      <c r="O407" s="241"/>
      <c r="P407" s="241"/>
      <c r="Q407" s="241"/>
      <c r="R407" s="241"/>
      <c r="S407" s="241"/>
      <c r="T407" s="242"/>
      <c r="AT407" s="243" t="s">
        <v>151</v>
      </c>
      <c r="AU407" s="243" t="s">
        <v>85</v>
      </c>
      <c r="AV407" s="13" t="s">
        <v>85</v>
      </c>
      <c r="AW407" s="13" t="s">
        <v>35</v>
      </c>
      <c r="AX407" s="13" t="s">
        <v>79</v>
      </c>
      <c r="AY407" s="243" t="s">
        <v>139</v>
      </c>
    </row>
    <row r="408" spans="2:65" s="1" customFormat="1" ht="31.5" customHeight="1">
      <c r="B408" s="42"/>
      <c r="C408" s="205" t="s">
        <v>467</v>
      </c>
      <c r="D408" s="205" t="s">
        <v>141</v>
      </c>
      <c r="E408" s="206" t="s">
        <v>468</v>
      </c>
      <c r="F408" s="207" t="s">
        <v>469</v>
      </c>
      <c r="G408" s="208" t="s">
        <v>179</v>
      </c>
      <c r="H408" s="209">
        <v>18.867000000000001</v>
      </c>
      <c r="I408" s="210"/>
      <c r="J408" s="211">
        <f>ROUND(I408*H408,2)</f>
        <v>0</v>
      </c>
      <c r="K408" s="207" t="s">
        <v>145</v>
      </c>
      <c r="L408" s="62"/>
      <c r="M408" s="212" t="s">
        <v>21</v>
      </c>
      <c r="N408" s="213" t="s">
        <v>44</v>
      </c>
      <c r="O408" s="43"/>
      <c r="P408" s="214">
        <f>O408*H408</f>
        <v>0</v>
      </c>
      <c r="Q408" s="214">
        <v>0</v>
      </c>
      <c r="R408" s="214">
        <f>Q408*H408</f>
        <v>0</v>
      </c>
      <c r="S408" s="214">
        <v>0</v>
      </c>
      <c r="T408" s="215">
        <f>S408*H408</f>
        <v>0</v>
      </c>
      <c r="AR408" s="25" t="s">
        <v>146</v>
      </c>
      <c r="AT408" s="25" t="s">
        <v>141</v>
      </c>
      <c r="AU408" s="25" t="s">
        <v>85</v>
      </c>
      <c r="AY408" s="25" t="s">
        <v>139</v>
      </c>
      <c r="BE408" s="216">
        <f>IF(N408="základní",J408,0)</f>
        <v>0</v>
      </c>
      <c r="BF408" s="216">
        <f>IF(N408="snížená",J408,0)</f>
        <v>0</v>
      </c>
      <c r="BG408" s="216">
        <f>IF(N408="zákl. přenesená",J408,0)</f>
        <v>0</v>
      </c>
      <c r="BH408" s="216">
        <f>IF(N408="sníž. přenesená",J408,0)</f>
        <v>0</v>
      </c>
      <c r="BI408" s="216">
        <f>IF(N408="nulová",J408,0)</f>
        <v>0</v>
      </c>
      <c r="BJ408" s="25" t="s">
        <v>85</v>
      </c>
      <c r="BK408" s="216">
        <f>ROUND(I408*H408,2)</f>
        <v>0</v>
      </c>
      <c r="BL408" s="25" t="s">
        <v>146</v>
      </c>
      <c r="BM408" s="25" t="s">
        <v>470</v>
      </c>
    </row>
    <row r="409" spans="2:65" s="1" customFormat="1" ht="27">
      <c r="B409" s="42"/>
      <c r="C409" s="64"/>
      <c r="D409" s="217" t="s">
        <v>148</v>
      </c>
      <c r="E409" s="64"/>
      <c r="F409" s="218" t="s">
        <v>469</v>
      </c>
      <c r="G409" s="64"/>
      <c r="H409" s="64"/>
      <c r="I409" s="173"/>
      <c r="J409" s="64"/>
      <c r="K409" s="64"/>
      <c r="L409" s="62"/>
      <c r="M409" s="219"/>
      <c r="N409" s="43"/>
      <c r="O409" s="43"/>
      <c r="P409" s="43"/>
      <c r="Q409" s="43"/>
      <c r="R409" s="43"/>
      <c r="S409" s="43"/>
      <c r="T409" s="79"/>
      <c r="AT409" s="25" t="s">
        <v>148</v>
      </c>
      <c r="AU409" s="25" t="s">
        <v>85</v>
      </c>
    </row>
    <row r="410" spans="2:65" s="1" customFormat="1" ht="81">
      <c r="B410" s="42"/>
      <c r="C410" s="64"/>
      <c r="D410" s="234" t="s">
        <v>149</v>
      </c>
      <c r="E410" s="64"/>
      <c r="F410" s="244" t="s">
        <v>471</v>
      </c>
      <c r="G410" s="64"/>
      <c r="H410" s="64"/>
      <c r="I410" s="173"/>
      <c r="J410" s="64"/>
      <c r="K410" s="64"/>
      <c r="L410" s="62"/>
      <c r="M410" s="219"/>
      <c r="N410" s="43"/>
      <c r="O410" s="43"/>
      <c r="P410" s="43"/>
      <c r="Q410" s="43"/>
      <c r="R410" s="43"/>
      <c r="S410" s="43"/>
      <c r="T410" s="79"/>
      <c r="AT410" s="25" t="s">
        <v>149</v>
      </c>
      <c r="AU410" s="25" t="s">
        <v>85</v>
      </c>
    </row>
    <row r="411" spans="2:65" s="1" customFormat="1" ht="44.25" customHeight="1">
      <c r="B411" s="42"/>
      <c r="C411" s="205" t="s">
        <v>472</v>
      </c>
      <c r="D411" s="205" t="s">
        <v>141</v>
      </c>
      <c r="E411" s="206" t="s">
        <v>473</v>
      </c>
      <c r="F411" s="207" t="s">
        <v>474</v>
      </c>
      <c r="G411" s="208" t="s">
        <v>179</v>
      </c>
      <c r="H411" s="209">
        <v>18.867000000000001</v>
      </c>
      <c r="I411" s="210"/>
      <c r="J411" s="211">
        <f>ROUND(I411*H411,2)</f>
        <v>0</v>
      </c>
      <c r="K411" s="207" t="s">
        <v>145</v>
      </c>
      <c r="L411" s="62"/>
      <c r="M411" s="212" t="s">
        <v>21</v>
      </c>
      <c r="N411" s="213" t="s">
        <v>44</v>
      </c>
      <c r="O411" s="43"/>
      <c r="P411" s="214">
        <f>O411*H411</f>
        <v>0</v>
      </c>
      <c r="Q411" s="214">
        <v>0</v>
      </c>
      <c r="R411" s="214">
        <f>Q411*H411</f>
        <v>0</v>
      </c>
      <c r="S411" s="214">
        <v>0</v>
      </c>
      <c r="T411" s="215">
        <f>S411*H411</f>
        <v>0</v>
      </c>
      <c r="AR411" s="25" t="s">
        <v>146</v>
      </c>
      <c r="AT411" s="25" t="s">
        <v>141</v>
      </c>
      <c r="AU411" s="25" t="s">
        <v>85</v>
      </c>
      <c r="AY411" s="25" t="s">
        <v>139</v>
      </c>
      <c r="BE411" s="216">
        <f>IF(N411="základní",J411,0)</f>
        <v>0</v>
      </c>
      <c r="BF411" s="216">
        <f>IF(N411="snížená",J411,0)</f>
        <v>0</v>
      </c>
      <c r="BG411" s="216">
        <f>IF(N411="zákl. přenesená",J411,0)</f>
        <v>0</v>
      </c>
      <c r="BH411" s="216">
        <f>IF(N411="sníž. přenesená",J411,0)</f>
        <v>0</v>
      </c>
      <c r="BI411" s="216">
        <f>IF(N411="nulová",J411,0)</f>
        <v>0</v>
      </c>
      <c r="BJ411" s="25" t="s">
        <v>85</v>
      </c>
      <c r="BK411" s="216">
        <f>ROUND(I411*H411,2)</f>
        <v>0</v>
      </c>
      <c r="BL411" s="25" t="s">
        <v>146</v>
      </c>
      <c r="BM411" s="25" t="s">
        <v>475</v>
      </c>
    </row>
    <row r="412" spans="2:65" s="1" customFormat="1" ht="27">
      <c r="B412" s="42"/>
      <c r="C412" s="64"/>
      <c r="D412" s="217" t="s">
        <v>148</v>
      </c>
      <c r="E412" s="64"/>
      <c r="F412" s="218" t="s">
        <v>474</v>
      </c>
      <c r="G412" s="64"/>
      <c r="H412" s="64"/>
      <c r="I412" s="173"/>
      <c r="J412" s="64"/>
      <c r="K412" s="64"/>
      <c r="L412" s="62"/>
      <c r="M412" s="219"/>
      <c r="N412" s="43"/>
      <c r="O412" s="43"/>
      <c r="P412" s="43"/>
      <c r="Q412" s="43"/>
      <c r="R412" s="43"/>
      <c r="S412" s="43"/>
      <c r="T412" s="79"/>
      <c r="AT412" s="25" t="s">
        <v>148</v>
      </c>
      <c r="AU412" s="25" t="s">
        <v>85</v>
      </c>
    </row>
    <row r="413" spans="2:65" s="1" customFormat="1" ht="81">
      <c r="B413" s="42"/>
      <c r="C413" s="64"/>
      <c r="D413" s="234" t="s">
        <v>149</v>
      </c>
      <c r="E413" s="64"/>
      <c r="F413" s="244" t="s">
        <v>476</v>
      </c>
      <c r="G413" s="64"/>
      <c r="H413" s="64"/>
      <c r="I413" s="173"/>
      <c r="J413" s="64"/>
      <c r="K413" s="64"/>
      <c r="L413" s="62"/>
      <c r="M413" s="219"/>
      <c r="N413" s="43"/>
      <c r="O413" s="43"/>
      <c r="P413" s="43"/>
      <c r="Q413" s="43"/>
      <c r="R413" s="43"/>
      <c r="S413" s="43"/>
      <c r="T413" s="79"/>
      <c r="AT413" s="25" t="s">
        <v>149</v>
      </c>
      <c r="AU413" s="25" t="s">
        <v>85</v>
      </c>
    </row>
    <row r="414" spans="2:65" s="1" customFormat="1" ht="31.5" customHeight="1">
      <c r="B414" s="42"/>
      <c r="C414" s="205" t="s">
        <v>477</v>
      </c>
      <c r="D414" s="205" t="s">
        <v>141</v>
      </c>
      <c r="E414" s="206" t="s">
        <v>478</v>
      </c>
      <c r="F414" s="207" t="s">
        <v>479</v>
      </c>
      <c r="G414" s="208" t="s">
        <v>179</v>
      </c>
      <c r="H414" s="209">
        <v>188.67</v>
      </c>
      <c r="I414" s="210"/>
      <c r="J414" s="211">
        <f>ROUND(I414*H414,2)</f>
        <v>0</v>
      </c>
      <c r="K414" s="207" t="s">
        <v>145</v>
      </c>
      <c r="L414" s="62"/>
      <c r="M414" s="212" t="s">
        <v>21</v>
      </c>
      <c r="N414" s="213" t="s">
        <v>44</v>
      </c>
      <c r="O414" s="43"/>
      <c r="P414" s="214">
        <f>O414*H414</f>
        <v>0</v>
      </c>
      <c r="Q414" s="214">
        <v>0</v>
      </c>
      <c r="R414" s="214">
        <f>Q414*H414</f>
        <v>0</v>
      </c>
      <c r="S414" s="214">
        <v>0</v>
      </c>
      <c r="T414" s="215">
        <f>S414*H414</f>
        <v>0</v>
      </c>
      <c r="AR414" s="25" t="s">
        <v>146</v>
      </c>
      <c r="AT414" s="25" t="s">
        <v>141</v>
      </c>
      <c r="AU414" s="25" t="s">
        <v>85</v>
      </c>
      <c r="AY414" s="25" t="s">
        <v>139</v>
      </c>
      <c r="BE414" s="216">
        <f>IF(N414="základní",J414,0)</f>
        <v>0</v>
      </c>
      <c r="BF414" s="216">
        <f>IF(N414="snížená",J414,0)</f>
        <v>0</v>
      </c>
      <c r="BG414" s="216">
        <f>IF(N414="zákl. přenesená",J414,0)</f>
        <v>0</v>
      </c>
      <c r="BH414" s="216">
        <f>IF(N414="sníž. přenesená",J414,0)</f>
        <v>0</v>
      </c>
      <c r="BI414" s="216">
        <f>IF(N414="nulová",J414,0)</f>
        <v>0</v>
      </c>
      <c r="BJ414" s="25" t="s">
        <v>85</v>
      </c>
      <c r="BK414" s="216">
        <f>ROUND(I414*H414,2)</f>
        <v>0</v>
      </c>
      <c r="BL414" s="25" t="s">
        <v>146</v>
      </c>
      <c r="BM414" s="25" t="s">
        <v>480</v>
      </c>
    </row>
    <row r="415" spans="2:65" s="1" customFormat="1" ht="27">
      <c r="B415" s="42"/>
      <c r="C415" s="64"/>
      <c r="D415" s="217" t="s">
        <v>148</v>
      </c>
      <c r="E415" s="64"/>
      <c r="F415" s="218" t="s">
        <v>479</v>
      </c>
      <c r="G415" s="64"/>
      <c r="H415" s="64"/>
      <c r="I415" s="173"/>
      <c r="J415" s="64"/>
      <c r="K415" s="64"/>
      <c r="L415" s="62"/>
      <c r="M415" s="219"/>
      <c r="N415" s="43"/>
      <c r="O415" s="43"/>
      <c r="P415" s="43"/>
      <c r="Q415" s="43"/>
      <c r="R415" s="43"/>
      <c r="S415" s="43"/>
      <c r="T415" s="79"/>
      <c r="AT415" s="25" t="s">
        <v>148</v>
      </c>
      <c r="AU415" s="25" t="s">
        <v>85</v>
      </c>
    </row>
    <row r="416" spans="2:65" s="1" customFormat="1" ht="81">
      <c r="B416" s="42"/>
      <c r="C416" s="64"/>
      <c r="D416" s="217" t="s">
        <v>149</v>
      </c>
      <c r="E416" s="64"/>
      <c r="F416" s="220" t="s">
        <v>471</v>
      </c>
      <c r="G416" s="64"/>
      <c r="H416" s="64"/>
      <c r="I416" s="173"/>
      <c r="J416" s="64"/>
      <c r="K416" s="64"/>
      <c r="L416" s="62"/>
      <c r="M416" s="219"/>
      <c r="N416" s="43"/>
      <c r="O416" s="43"/>
      <c r="P416" s="43"/>
      <c r="Q416" s="43"/>
      <c r="R416" s="43"/>
      <c r="S416" s="43"/>
      <c r="T416" s="79"/>
      <c r="AT416" s="25" t="s">
        <v>149</v>
      </c>
      <c r="AU416" s="25" t="s">
        <v>85</v>
      </c>
    </row>
    <row r="417" spans="2:65" s="13" customFormat="1" ht="13.5">
      <c r="B417" s="232"/>
      <c r="C417" s="233"/>
      <c r="D417" s="234" t="s">
        <v>151</v>
      </c>
      <c r="E417" s="235" t="s">
        <v>21</v>
      </c>
      <c r="F417" s="236" t="s">
        <v>481</v>
      </c>
      <c r="G417" s="233"/>
      <c r="H417" s="237">
        <v>188.67</v>
      </c>
      <c r="I417" s="238"/>
      <c r="J417" s="233"/>
      <c r="K417" s="233"/>
      <c r="L417" s="239"/>
      <c r="M417" s="240"/>
      <c r="N417" s="241"/>
      <c r="O417" s="241"/>
      <c r="P417" s="241"/>
      <c r="Q417" s="241"/>
      <c r="R417" s="241"/>
      <c r="S417" s="241"/>
      <c r="T417" s="242"/>
      <c r="AT417" s="243" t="s">
        <v>151</v>
      </c>
      <c r="AU417" s="243" t="s">
        <v>85</v>
      </c>
      <c r="AV417" s="13" t="s">
        <v>85</v>
      </c>
      <c r="AW417" s="13" t="s">
        <v>35</v>
      </c>
      <c r="AX417" s="13" t="s">
        <v>79</v>
      </c>
      <c r="AY417" s="243" t="s">
        <v>139</v>
      </c>
    </row>
    <row r="418" spans="2:65" s="1" customFormat="1" ht="22.5" customHeight="1">
      <c r="B418" s="42"/>
      <c r="C418" s="205" t="s">
        <v>482</v>
      </c>
      <c r="D418" s="205" t="s">
        <v>141</v>
      </c>
      <c r="E418" s="206" t="s">
        <v>483</v>
      </c>
      <c r="F418" s="207" t="s">
        <v>484</v>
      </c>
      <c r="G418" s="208" t="s">
        <v>179</v>
      </c>
      <c r="H418" s="209">
        <v>18.867000000000001</v>
      </c>
      <c r="I418" s="210"/>
      <c r="J418" s="211">
        <f>ROUND(I418*H418,2)</f>
        <v>0</v>
      </c>
      <c r="K418" s="207" t="s">
        <v>145</v>
      </c>
      <c r="L418" s="62"/>
      <c r="M418" s="212" t="s">
        <v>21</v>
      </c>
      <c r="N418" s="213" t="s">
        <v>44</v>
      </c>
      <c r="O418" s="43"/>
      <c r="P418" s="214">
        <f>O418*H418</f>
        <v>0</v>
      </c>
      <c r="Q418" s="214">
        <v>0</v>
      </c>
      <c r="R418" s="214">
        <f>Q418*H418</f>
        <v>0</v>
      </c>
      <c r="S418" s="214">
        <v>0</v>
      </c>
      <c r="T418" s="215">
        <f>S418*H418</f>
        <v>0</v>
      </c>
      <c r="AR418" s="25" t="s">
        <v>146</v>
      </c>
      <c r="AT418" s="25" t="s">
        <v>141</v>
      </c>
      <c r="AU418" s="25" t="s">
        <v>85</v>
      </c>
      <c r="AY418" s="25" t="s">
        <v>139</v>
      </c>
      <c r="BE418" s="216">
        <f>IF(N418="základní",J418,0)</f>
        <v>0</v>
      </c>
      <c r="BF418" s="216">
        <f>IF(N418="snížená",J418,0)</f>
        <v>0</v>
      </c>
      <c r="BG418" s="216">
        <f>IF(N418="zákl. přenesená",J418,0)</f>
        <v>0</v>
      </c>
      <c r="BH418" s="216">
        <f>IF(N418="sníž. přenesená",J418,0)</f>
        <v>0</v>
      </c>
      <c r="BI418" s="216">
        <f>IF(N418="nulová",J418,0)</f>
        <v>0</v>
      </c>
      <c r="BJ418" s="25" t="s">
        <v>85</v>
      </c>
      <c r="BK418" s="216">
        <f>ROUND(I418*H418,2)</f>
        <v>0</v>
      </c>
      <c r="BL418" s="25" t="s">
        <v>146</v>
      </c>
      <c r="BM418" s="25" t="s">
        <v>485</v>
      </c>
    </row>
    <row r="419" spans="2:65" s="1" customFormat="1" ht="13.5">
      <c r="B419" s="42"/>
      <c r="C419" s="64"/>
      <c r="D419" s="217" t="s">
        <v>148</v>
      </c>
      <c r="E419" s="64"/>
      <c r="F419" s="218" t="s">
        <v>484</v>
      </c>
      <c r="G419" s="64"/>
      <c r="H419" s="64"/>
      <c r="I419" s="173"/>
      <c r="J419" s="64"/>
      <c r="K419" s="64"/>
      <c r="L419" s="62"/>
      <c r="M419" s="219"/>
      <c r="N419" s="43"/>
      <c r="O419" s="43"/>
      <c r="P419" s="43"/>
      <c r="Q419" s="43"/>
      <c r="R419" s="43"/>
      <c r="S419" s="43"/>
      <c r="T419" s="79"/>
      <c r="AT419" s="25" t="s">
        <v>148</v>
      </c>
      <c r="AU419" s="25" t="s">
        <v>85</v>
      </c>
    </row>
    <row r="420" spans="2:65" s="1" customFormat="1" ht="40.5">
      <c r="B420" s="42"/>
      <c r="C420" s="64"/>
      <c r="D420" s="234" t="s">
        <v>149</v>
      </c>
      <c r="E420" s="64"/>
      <c r="F420" s="244" t="s">
        <v>486</v>
      </c>
      <c r="G420" s="64"/>
      <c r="H420" s="64"/>
      <c r="I420" s="173"/>
      <c r="J420" s="64"/>
      <c r="K420" s="64"/>
      <c r="L420" s="62"/>
      <c r="M420" s="219"/>
      <c r="N420" s="43"/>
      <c r="O420" s="43"/>
      <c r="P420" s="43"/>
      <c r="Q420" s="43"/>
      <c r="R420" s="43"/>
      <c r="S420" s="43"/>
      <c r="T420" s="79"/>
      <c r="AT420" s="25" t="s">
        <v>149</v>
      </c>
      <c r="AU420" s="25" t="s">
        <v>85</v>
      </c>
    </row>
    <row r="421" spans="2:65" s="1" customFormat="1" ht="22.5" customHeight="1">
      <c r="B421" s="42"/>
      <c r="C421" s="205" t="s">
        <v>487</v>
      </c>
      <c r="D421" s="205" t="s">
        <v>141</v>
      </c>
      <c r="E421" s="206" t="s">
        <v>488</v>
      </c>
      <c r="F421" s="207" t="s">
        <v>489</v>
      </c>
      <c r="G421" s="208" t="s">
        <v>179</v>
      </c>
      <c r="H421" s="209">
        <v>18.867000000000001</v>
      </c>
      <c r="I421" s="210"/>
      <c r="J421" s="211">
        <f>ROUND(I421*H421,2)</f>
        <v>0</v>
      </c>
      <c r="K421" s="207" t="s">
        <v>145</v>
      </c>
      <c r="L421" s="62"/>
      <c r="M421" s="212" t="s">
        <v>21</v>
      </c>
      <c r="N421" s="213" t="s">
        <v>44</v>
      </c>
      <c r="O421" s="43"/>
      <c r="P421" s="214">
        <f>O421*H421</f>
        <v>0</v>
      </c>
      <c r="Q421" s="214">
        <v>0</v>
      </c>
      <c r="R421" s="214">
        <f>Q421*H421</f>
        <v>0</v>
      </c>
      <c r="S421" s="214">
        <v>0</v>
      </c>
      <c r="T421" s="215">
        <f>S421*H421</f>
        <v>0</v>
      </c>
      <c r="AR421" s="25" t="s">
        <v>146</v>
      </c>
      <c r="AT421" s="25" t="s">
        <v>141</v>
      </c>
      <c r="AU421" s="25" t="s">
        <v>85</v>
      </c>
      <c r="AY421" s="25" t="s">
        <v>139</v>
      </c>
      <c r="BE421" s="216">
        <f>IF(N421="základní",J421,0)</f>
        <v>0</v>
      </c>
      <c r="BF421" s="216">
        <f>IF(N421="snížená",J421,0)</f>
        <v>0</v>
      </c>
      <c r="BG421" s="216">
        <f>IF(N421="zákl. přenesená",J421,0)</f>
        <v>0</v>
      </c>
      <c r="BH421" s="216">
        <f>IF(N421="sníž. přenesená",J421,0)</f>
        <v>0</v>
      </c>
      <c r="BI421" s="216">
        <f>IF(N421="nulová",J421,0)</f>
        <v>0</v>
      </c>
      <c r="BJ421" s="25" t="s">
        <v>85</v>
      </c>
      <c r="BK421" s="216">
        <f>ROUND(I421*H421,2)</f>
        <v>0</v>
      </c>
      <c r="BL421" s="25" t="s">
        <v>146</v>
      </c>
      <c r="BM421" s="25" t="s">
        <v>490</v>
      </c>
    </row>
    <row r="422" spans="2:65" s="1" customFormat="1" ht="13.5">
      <c r="B422" s="42"/>
      <c r="C422" s="64"/>
      <c r="D422" s="217" t="s">
        <v>148</v>
      </c>
      <c r="E422" s="64"/>
      <c r="F422" s="218" t="s">
        <v>489</v>
      </c>
      <c r="G422" s="64"/>
      <c r="H422" s="64"/>
      <c r="I422" s="173"/>
      <c r="J422" s="64"/>
      <c r="K422" s="64"/>
      <c r="L422" s="62"/>
      <c r="M422" s="219"/>
      <c r="N422" s="43"/>
      <c r="O422" s="43"/>
      <c r="P422" s="43"/>
      <c r="Q422" s="43"/>
      <c r="R422" s="43"/>
      <c r="S422" s="43"/>
      <c r="T422" s="79"/>
      <c r="AT422" s="25" t="s">
        <v>148</v>
      </c>
      <c r="AU422" s="25" t="s">
        <v>85</v>
      </c>
    </row>
    <row r="423" spans="2:65" s="1" customFormat="1" ht="67.5">
      <c r="B423" s="42"/>
      <c r="C423" s="64"/>
      <c r="D423" s="217" t="s">
        <v>149</v>
      </c>
      <c r="E423" s="64"/>
      <c r="F423" s="220" t="s">
        <v>491</v>
      </c>
      <c r="G423" s="64"/>
      <c r="H423" s="64"/>
      <c r="I423" s="173"/>
      <c r="J423" s="64"/>
      <c r="K423" s="64"/>
      <c r="L423" s="62"/>
      <c r="M423" s="219"/>
      <c r="N423" s="43"/>
      <c r="O423" s="43"/>
      <c r="P423" s="43"/>
      <c r="Q423" s="43"/>
      <c r="R423" s="43"/>
      <c r="S423" s="43"/>
      <c r="T423" s="79"/>
      <c r="AT423" s="25" t="s">
        <v>149</v>
      </c>
      <c r="AU423" s="25" t="s">
        <v>85</v>
      </c>
    </row>
    <row r="424" spans="2:65" s="11" customFormat="1" ht="29.85" customHeight="1">
      <c r="B424" s="188"/>
      <c r="C424" s="189"/>
      <c r="D424" s="202" t="s">
        <v>71</v>
      </c>
      <c r="E424" s="203" t="s">
        <v>492</v>
      </c>
      <c r="F424" s="203" t="s">
        <v>493</v>
      </c>
      <c r="G424" s="189"/>
      <c r="H424" s="189"/>
      <c r="I424" s="192"/>
      <c r="J424" s="204">
        <f>BK424</f>
        <v>0</v>
      </c>
      <c r="K424" s="189"/>
      <c r="L424" s="194"/>
      <c r="M424" s="195"/>
      <c r="N424" s="196"/>
      <c r="O424" s="196"/>
      <c r="P424" s="197">
        <f>SUM(P425:P438)</f>
        <v>0</v>
      </c>
      <c r="Q424" s="196"/>
      <c r="R424" s="197">
        <f>SUM(R425:R438)</f>
        <v>0</v>
      </c>
      <c r="S424" s="196"/>
      <c r="T424" s="198">
        <f>SUM(T425:T438)</f>
        <v>0</v>
      </c>
      <c r="AR424" s="199" t="s">
        <v>79</v>
      </c>
      <c r="AT424" s="200" t="s">
        <v>71</v>
      </c>
      <c r="AU424" s="200" t="s">
        <v>79</v>
      </c>
      <c r="AY424" s="199" t="s">
        <v>139</v>
      </c>
      <c r="BK424" s="201">
        <f>SUM(BK425:BK438)</f>
        <v>0</v>
      </c>
    </row>
    <row r="425" spans="2:65" s="1" customFormat="1" ht="31.5" customHeight="1">
      <c r="B425" s="42"/>
      <c r="C425" s="205" t="s">
        <v>494</v>
      </c>
      <c r="D425" s="205" t="s">
        <v>141</v>
      </c>
      <c r="E425" s="206" t="s">
        <v>495</v>
      </c>
      <c r="F425" s="207" t="s">
        <v>496</v>
      </c>
      <c r="G425" s="208" t="s">
        <v>156</v>
      </c>
      <c r="H425" s="209">
        <v>2460.6799999999998</v>
      </c>
      <c r="I425" s="210"/>
      <c r="J425" s="211">
        <f>ROUND(I425*H425,2)</f>
        <v>0</v>
      </c>
      <c r="K425" s="207" t="s">
        <v>145</v>
      </c>
      <c r="L425" s="62"/>
      <c r="M425" s="212" t="s">
        <v>21</v>
      </c>
      <c r="N425" s="213" t="s">
        <v>44</v>
      </c>
      <c r="O425" s="43"/>
      <c r="P425" s="214">
        <f>O425*H425</f>
        <v>0</v>
      </c>
      <c r="Q425" s="214">
        <v>0</v>
      </c>
      <c r="R425" s="214">
        <f>Q425*H425</f>
        <v>0</v>
      </c>
      <c r="S425" s="214">
        <v>0</v>
      </c>
      <c r="T425" s="215">
        <f>S425*H425</f>
        <v>0</v>
      </c>
      <c r="AR425" s="25" t="s">
        <v>146</v>
      </c>
      <c r="AT425" s="25" t="s">
        <v>141</v>
      </c>
      <c r="AU425" s="25" t="s">
        <v>85</v>
      </c>
      <c r="AY425" s="25" t="s">
        <v>139</v>
      </c>
      <c r="BE425" s="216">
        <f>IF(N425="základní",J425,0)</f>
        <v>0</v>
      </c>
      <c r="BF425" s="216">
        <f>IF(N425="snížená",J425,0)</f>
        <v>0</v>
      </c>
      <c r="BG425" s="216">
        <f>IF(N425="zákl. přenesená",J425,0)</f>
        <v>0</v>
      </c>
      <c r="BH425" s="216">
        <f>IF(N425="sníž. přenesená",J425,0)</f>
        <v>0</v>
      </c>
      <c r="BI425" s="216">
        <f>IF(N425="nulová",J425,0)</f>
        <v>0</v>
      </c>
      <c r="BJ425" s="25" t="s">
        <v>85</v>
      </c>
      <c r="BK425" s="216">
        <f>ROUND(I425*H425,2)</f>
        <v>0</v>
      </c>
      <c r="BL425" s="25" t="s">
        <v>146</v>
      </c>
      <c r="BM425" s="25" t="s">
        <v>497</v>
      </c>
    </row>
    <row r="426" spans="2:65" s="1" customFormat="1" ht="27">
      <c r="B426" s="42"/>
      <c r="C426" s="64"/>
      <c r="D426" s="217" t="s">
        <v>148</v>
      </c>
      <c r="E426" s="64"/>
      <c r="F426" s="218" t="s">
        <v>496</v>
      </c>
      <c r="G426" s="64"/>
      <c r="H426" s="64"/>
      <c r="I426" s="173"/>
      <c r="J426" s="64"/>
      <c r="K426" s="64"/>
      <c r="L426" s="62"/>
      <c r="M426" s="219"/>
      <c r="N426" s="43"/>
      <c r="O426" s="43"/>
      <c r="P426" s="43"/>
      <c r="Q426" s="43"/>
      <c r="R426" s="43"/>
      <c r="S426" s="43"/>
      <c r="T426" s="79"/>
      <c r="AT426" s="25" t="s">
        <v>148</v>
      </c>
      <c r="AU426" s="25" t="s">
        <v>85</v>
      </c>
    </row>
    <row r="427" spans="2:65" s="1" customFormat="1" ht="67.5">
      <c r="B427" s="42"/>
      <c r="C427" s="64"/>
      <c r="D427" s="217" t="s">
        <v>149</v>
      </c>
      <c r="E427" s="64"/>
      <c r="F427" s="220" t="s">
        <v>498</v>
      </c>
      <c r="G427" s="64"/>
      <c r="H427" s="64"/>
      <c r="I427" s="173"/>
      <c r="J427" s="64"/>
      <c r="K427" s="64"/>
      <c r="L427" s="62"/>
      <c r="M427" s="219"/>
      <c r="N427" s="43"/>
      <c r="O427" s="43"/>
      <c r="P427" s="43"/>
      <c r="Q427" s="43"/>
      <c r="R427" s="43"/>
      <c r="S427" s="43"/>
      <c r="T427" s="79"/>
      <c r="AT427" s="25" t="s">
        <v>149</v>
      </c>
      <c r="AU427" s="25" t="s">
        <v>85</v>
      </c>
    </row>
    <row r="428" spans="2:65" s="13" customFormat="1" ht="13.5">
      <c r="B428" s="232"/>
      <c r="C428" s="233"/>
      <c r="D428" s="217" t="s">
        <v>151</v>
      </c>
      <c r="E428" s="245" t="s">
        <v>21</v>
      </c>
      <c r="F428" s="246" t="s">
        <v>499</v>
      </c>
      <c r="G428" s="233"/>
      <c r="H428" s="247">
        <v>1938.58</v>
      </c>
      <c r="I428" s="238"/>
      <c r="J428" s="233"/>
      <c r="K428" s="233"/>
      <c r="L428" s="239"/>
      <c r="M428" s="240"/>
      <c r="N428" s="241"/>
      <c r="O428" s="241"/>
      <c r="P428" s="241"/>
      <c r="Q428" s="241"/>
      <c r="R428" s="241"/>
      <c r="S428" s="241"/>
      <c r="T428" s="242"/>
      <c r="AT428" s="243" t="s">
        <v>151</v>
      </c>
      <c r="AU428" s="243" t="s">
        <v>85</v>
      </c>
      <c r="AV428" s="13" t="s">
        <v>85</v>
      </c>
      <c r="AW428" s="13" t="s">
        <v>35</v>
      </c>
      <c r="AX428" s="13" t="s">
        <v>72</v>
      </c>
      <c r="AY428" s="243" t="s">
        <v>139</v>
      </c>
    </row>
    <row r="429" spans="2:65" s="13" customFormat="1" ht="13.5">
      <c r="B429" s="232"/>
      <c r="C429" s="233"/>
      <c r="D429" s="217" t="s">
        <v>151</v>
      </c>
      <c r="E429" s="245" t="s">
        <v>21</v>
      </c>
      <c r="F429" s="246" t="s">
        <v>500</v>
      </c>
      <c r="G429" s="233"/>
      <c r="H429" s="247">
        <v>522.1</v>
      </c>
      <c r="I429" s="238"/>
      <c r="J429" s="233"/>
      <c r="K429" s="233"/>
      <c r="L429" s="239"/>
      <c r="M429" s="240"/>
      <c r="N429" s="241"/>
      <c r="O429" s="241"/>
      <c r="P429" s="241"/>
      <c r="Q429" s="241"/>
      <c r="R429" s="241"/>
      <c r="S429" s="241"/>
      <c r="T429" s="242"/>
      <c r="AT429" s="243" t="s">
        <v>151</v>
      </c>
      <c r="AU429" s="243" t="s">
        <v>85</v>
      </c>
      <c r="AV429" s="13" t="s">
        <v>85</v>
      </c>
      <c r="AW429" s="13" t="s">
        <v>35</v>
      </c>
      <c r="AX429" s="13" t="s">
        <v>72</v>
      </c>
      <c r="AY429" s="243" t="s">
        <v>139</v>
      </c>
    </row>
    <row r="430" spans="2:65" s="14" customFormat="1" ht="13.5">
      <c r="B430" s="248"/>
      <c r="C430" s="249"/>
      <c r="D430" s="234" t="s">
        <v>151</v>
      </c>
      <c r="E430" s="250" t="s">
        <v>21</v>
      </c>
      <c r="F430" s="251" t="s">
        <v>191</v>
      </c>
      <c r="G430" s="249"/>
      <c r="H430" s="252">
        <v>2460.6799999999998</v>
      </c>
      <c r="I430" s="253"/>
      <c r="J430" s="249"/>
      <c r="K430" s="249"/>
      <c r="L430" s="254"/>
      <c r="M430" s="255"/>
      <c r="N430" s="256"/>
      <c r="O430" s="256"/>
      <c r="P430" s="256"/>
      <c r="Q430" s="256"/>
      <c r="R430" s="256"/>
      <c r="S430" s="256"/>
      <c r="T430" s="257"/>
      <c r="AT430" s="258" t="s">
        <v>151</v>
      </c>
      <c r="AU430" s="258" t="s">
        <v>85</v>
      </c>
      <c r="AV430" s="14" t="s">
        <v>146</v>
      </c>
      <c r="AW430" s="14" t="s">
        <v>35</v>
      </c>
      <c r="AX430" s="14" t="s">
        <v>79</v>
      </c>
      <c r="AY430" s="258" t="s">
        <v>139</v>
      </c>
    </row>
    <row r="431" spans="2:65" s="1" customFormat="1" ht="44.25" customHeight="1">
      <c r="B431" s="42"/>
      <c r="C431" s="205" t="s">
        <v>501</v>
      </c>
      <c r="D431" s="205" t="s">
        <v>141</v>
      </c>
      <c r="E431" s="206" t="s">
        <v>502</v>
      </c>
      <c r="F431" s="207" t="s">
        <v>503</v>
      </c>
      <c r="G431" s="208" t="s">
        <v>156</v>
      </c>
      <c r="H431" s="209">
        <v>73820.399999999994</v>
      </c>
      <c r="I431" s="210"/>
      <c r="J431" s="211">
        <f>ROUND(I431*H431,2)</f>
        <v>0</v>
      </c>
      <c r="K431" s="207" t="s">
        <v>145</v>
      </c>
      <c r="L431" s="62"/>
      <c r="M431" s="212" t="s">
        <v>21</v>
      </c>
      <c r="N431" s="213" t="s">
        <v>44</v>
      </c>
      <c r="O431" s="43"/>
      <c r="P431" s="214">
        <f>O431*H431</f>
        <v>0</v>
      </c>
      <c r="Q431" s="214">
        <v>0</v>
      </c>
      <c r="R431" s="214">
        <f>Q431*H431</f>
        <v>0</v>
      </c>
      <c r="S431" s="214">
        <v>0</v>
      </c>
      <c r="T431" s="215">
        <f>S431*H431</f>
        <v>0</v>
      </c>
      <c r="AR431" s="25" t="s">
        <v>146</v>
      </c>
      <c r="AT431" s="25" t="s">
        <v>141</v>
      </c>
      <c r="AU431" s="25" t="s">
        <v>85</v>
      </c>
      <c r="AY431" s="25" t="s">
        <v>139</v>
      </c>
      <c r="BE431" s="216">
        <f>IF(N431="základní",J431,0)</f>
        <v>0</v>
      </c>
      <c r="BF431" s="216">
        <f>IF(N431="snížená",J431,0)</f>
        <v>0</v>
      </c>
      <c r="BG431" s="216">
        <f>IF(N431="zákl. přenesená",J431,0)</f>
        <v>0</v>
      </c>
      <c r="BH431" s="216">
        <f>IF(N431="sníž. přenesená",J431,0)</f>
        <v>0</v>
      </c>
      <c r="BI431" s="216">
        <f>IF(N431="nulová",J431,0)</f>
        <v>0</v>
      </c>
      <c r="BJ431" s="25" t="s">
        <v>85</v>
      </c>
      <c r="BK431" s="216">
        <f>ROUND(I431*H431,2)</f>
        <v>0</v>
      </c>
      <c r="BL431" s="25" t="s">
        <v>146</v>
      </c>
      <c r="BM431" s="25" t="s">
        <v>504</v>
      </c>
    </row>
    <row r="432" spans="2:65" s="1" customFormat="1" ht="27">
      <c r="B432" s="42"/>
      <c r="C432" s="64"/>
      <c r="D432" s="217" t="s">
        <v>148</v>
      </c>
      <c r="E432" s="64"/>
      <c r="F432" s="218" t="s">
        <v>503</v>
      </c>
      <c r="G432" s="64"/>
      <c r="H432" s="64"/>
      <c r="I432" s="173"/>
      <c r="J432" s="64"/>
      <c r="K432" s="64"/>
      <c r="L432" s="62"/>
      <c r="M432" s="219"/>
      <c r="N432" s="43"/>
      <c r="O432" s="43"/>
      <c r="P432" s="43"/>
      <c r="Q432" s="43"/>
      <c r="R432" s="43"/>
      <c r="S432" s="43"/>
      <c r="T432" s="79"/>
      <c r="AT432" s="25" t="s">
        <v>148</v>
      </c>
      <c r="AU432" s="25" t="s">
        <v>85</v>
      </c>
    </row>
    <row r="433" spans="2:65" s="1" customFormat="1" ht="67.5">
      <c r="B433" s="42"/>
      <c r="C433" s="64"/>
      <c r="D433" s="217" t="s">
        <v>149</v>
      </c>
      <c r="E433" s="64"/>
      <c r="F433" s="220" t="s">
        <v>498</v>
      </c>
      <c r="G433" s="64"/>
      <c r="H433" s="64"/>
      <c r="I433" s="173"/>
      <c r="J433" s="64"/>
      <c r="K433" s="64"/>
      <c r="L433" s="62"/>
      <c r="M433" s="219"/>
      <c r="N433" s="43"/>
      <c r="O433" s="43"/>
      <c r="P433" s="43"/>
      <c r="Q433" s="43"/>
      <c r="R433" s="43"/>
      <c r="S433" s="43"/>
      <c r="T433" s="79"/>
      <c r="AT433" s="25" t="s">
        <v>149</v>
      </c>
      <c r="AU433" s="25" t="s">
        <v>85</v>
      </c>
    </row>
    <row r="434" spans="2:65" s="12" customFormat="1" ht="13.5">
      <c r="B434" s="221"/>
      <c r="C434" s="222"/>
      <c r="D434" s="217" t="s">
        <v>151</v>
      </c>
      <c r="E434" s="223" t="s">
        <v>21</v>
      </c>
      <c r="F434" s="224" t="s">
        <v>505</v>
      </c>
      <c r="G434" s="222"/>
      <c r="H434" s="225" t="s">
        <v>21</v>
      </c>
      <c r="I434" s="226"/>
      <c r="J434" s="222"/>
      <c r="K434" s="222"/>
      <c r="L434" s="227"/>
      <c r="M434" s="228"/>
      <c r="N434" s="229"/>
      <c r="O434" s="229"/>
      <c r="P434" s="229"/>
      <c r="Q434" s="229"/>
      <c r="R434" s="229"/>
      <c r="S434" s="229"/>
      <c r="T434" s="230"/>
      <c r="AT434" s="231" t="s">
        <v>151</v>
      </c>
      <c r="AU434" s="231" t="s">
        <v>85</v>
      </c>
      <c r="AV434" s="12" t="s">
        <v>79</v>
      </c>
      <c r="AW434" s="12" t="s">
        <v>35</v>
      </c>
      <c r="AX434" s="12" t="s">
        <v>72</v>
      </c>
      <c r="AY434" s="231" t="s">
        <v>139</v>
      </c>
    </row>
    <row r="435" spans="2:65" s="13" customFormat="1" ht="13.5">
      <c r="B435" s="232"/>
      <c r="C435" s="233"/>
      <c r="D435" s="234" t="s">
        <v>151</v>
      </c>
      <c r="E435" s="235" t="s">
        <v>21</v>
      </c>
      <c r="F435" s="236" t="s">
        <v>506</v>
      </c>
      <c r="G435" s="233"/>
      <c r="H435" s="237">
        <v>73820.399999999994</v>
      </c>
      <c r="I435" s="238"/>
      <c r="J435" s="233"/>
      <c r="K435" s="233"/>
      <c r="L435" s="239"/>
      <c r="M435" s="240"/>
      <c r="N435" s="241"/>
      <c r="O435" s="241"/>
      <c r="P435" s="241"/>
      <c r="Q435" s="241"/>
      <c r="R435" s="241"/>
      <c r="S435" s="241"/>
      <c r="T435" s="242"/>
      <c r="AT435" s="243" t="s">
        <v>151</v>
      </c>
      <c r="AU435" s="243" t="s">
        <v>85</v>
      </c>
      <c r="AV435" s="13" t="s">
        <v>85</v>
      </c>
      <c r="AW435" s="13" t="s">
        <v>35</v>
      </c>
      <c r="AX435" s="13" t="s">
        <v>79</v>
      </c>
      <c r="AY435" s="243" t="s">
        <v>139</v>
      </c>
    </row>
    <row r="436" spans="2:65" s="1" customFormat="1" ht="31.5" customHeight="1">
      <c r="B436" s="42"/>
      <c r="C436" s="205" t="s">
        <v>507</v>
      </c>
      <c r="D436" s="205" t="s">
        <v>141</v>
      </c>
      <c r="E436" s="206" t="s">
        <v>508</v>
      </c>
      <c r="F436" s="207" t="s">
        <v>509</v>
      </c>
      <c r="G436" s="208" t="s">
        <v>156</v>
      </c>
      <c r="H436" s="209">
        <v>2460.6799999999998</v>
      </c>
      <c r="I436" s="210"/>
      <c r="J436" s="211">
        <f>ROUND(I436*H436,2)</f>
        <v>0</v>
      </c>
      <c r="K436" s="207" t="s">
        <v>145</v>
      </c>
      <c r="L436" s="62"/>
      <c r="M436" s="212" t="s">
        <v>21</v>
      </c>
      <c r="N436" s="213" t="s">
        <v>44</v>
      </c>
      <c r="O436" s="43"/>
      <c r="P436" s="214">
        <f>O436*H436</f>
        <v>0</v>
      </c>
      <c r="Q436" s="214">
        <v>0</v>
      </c>
      <c r="R436" s="214">
        <f>Q436*H436</f>
        <v>0</v>
      </c>
      <c r="S436" s="214">
        <v>0</v>
      </c>
      <c r="T436" s="215">
        <f>S436*H436</f>
        <v>0</v>
      </c>
      <c r="AR436" s="25" t="s">
        <v>146</v>
      </c>
      <c r="AT436" s="25" t="s">
        <v>141</v>
      </c>
      <c r="AU436" s="25" t="s">
        <v>85</v>
      </c>
      <c r="AY436" s="25" t="s">
        <v>139</v>
      </c>
      <c r="BE436" s="216">
        <f>IF(N436="základní",J436,0)</f>
        <v>0</v>
      </c>
      <c r="BF436" s="216">
        <f>IF(N436="snížená",J436,0)</f>
        <v>0</v>
      </c>
      <c r="BG436" s="216">
        <f>IF(N436="zákl. přenesená",J436,0)</f>
        <v>0</v>
      </c>
      <c r="BH436" s="216">
        <f>IF(N436="sníž. přenesená",J436,0)</f>
        <v>0</v>
      </c>
      <c r="BI436" s="216">
        <f>IF(N436="nulová",J436,0)</f>
        <v>0</v>
      </c>
      <c r="BJ436" s="25" t="s">
        <v>85</v>
      </c>
      <c r="BK436" s="216">
        <f>ROUND(I436*H436,2)</f>
        <v>0</v>
      </c>
      <c r="BL436" s="25" t="s">
        <v>146</v>
      </c>
      <c r="BM436" s="25" t="s">
        <v>510</v>
      </c>
    </row>
    <row r="437" spans="2:65" s="1" customFormat="1" ht="27">
      <c r="B437" s="42"/>
      <c r="C437" s="64"/>
      <c r="D437" s="217" t="s">
        <v>148</v>
      </c>
      <c r="E437" s="64"/>
      <c r="F437" s="218" t="s">
        <v>509</v>
      </c>
      <c r="G437" s="64"/>
      <c r="H437" s="64"/>
      <c r="I437" s="173"/>
      <c r="J437" s="64"/>
      <c r="K437" s="64"/>
      <c r="L437" s="62"/>
      <c r="M437" s="219"/>
      <c r="N437" s="43"/>
      <c r="O437" s="43"/>
      <c r="P437" s="43"/>
      <c r="Q437" s="43"/>
      <c r="R437" s="43"/>
      <c r="S437" s="43"/>
      <c r="T437" s="79"/>
      <c r="AT437" s="25" t="s">
        <v>148</v>
      </c>
      <c r="AU437" s="25" t="s">
        <v>85</v>
      </c>
    </row>
    <row r="438" spans="2:65" s="1" customFormat="1" ht="27">
      <c r="B438" s="42"/>
      <c r="C438" s="64"/>
      <c r="D438" s="217" t="s">
        <v>149</v>
      </c>
      <c r="E438" s="64"/>
      <c r="F438" s="220" t="s">
        <v>511</v>
      </c>
      <c r="G438" s="64"/>
      <c r="H438" s="64"/>
      <c r="I438" s="173"/>
      <c r="J438" s="64"/>
      <c r="K438" s="64"/>
      <c r="L438" s="62"/>
      <c r="M438" s="219"/>
      <c r="N438" s="43"/>
      <c r="O438" s="43"/>
      <c r="P438" s="43"/>
      <c r="Q438" s="43"/>
      <c r="R438" s="43"/>
      <c r="S438" s="43"/>
      <c r="T438" s="79"/>
      <c r="AT438" s="25" t="s">
        <v>149</v>
      </c>
      <c r="AU438" s="25" t="s">
        <v>85</v>
      </c>
    </row>
    <row r="439" spans="2:65" s="11" customFormat="1" ht="29.85" customHeight="1">
      <c r="B439" s="188"/>
      <c r="C439" s="189"/>
      <c r="D439" s="202" t="s">
        <v>71</v>
      </c>
      <c r="E439" s="203" t="s">
        <v>512</v>
      </c>
      <c r="F439" s="203" t="s">
        <v>513</v>
      </c>
      <c r="G439" s="189"/>
      <c r="H439" s="189"/>
      <c r="I439" s="192"/>
      <c r="J439" s="204">
        <f>BK439</f>
        <v>0</v>
      </c>
      <c r="K439" s="189"/>
      <c r="L439" s="194"/>
      <c r="M439" s="195"/>
      <c r="N439" s="196"/>
      <c r="O439" s="196"/>
      <c r="P439" s="197">
        <f>SUM(P440:P442)</f>
        <v>0</v>
      </c>
      <c r="Q439" s="196"/>
      <c r="R439" s="197">
        <f>SUM(R440:R442)</f>
        <v>0</v>
      </c>
      <c r="S439" s="196"/>
      <c r="T439" s="198">
        <f>SUM(T440:T442)</f>
        <v>0</v>
      </c>
      <c r="AR439" s="199" t="s">
        <v>79</v>
      </c>
      <c r="AT439" s="200" t="s">
        <v>71</v>
      </c>
      <c r="AU439" s="200" t="s">
        <v>79</v>
      </c>
      <c r="AY439" s="199" t="s">
        <v>139</v>
      </c>
      <c r="BK439" s="201">
        <f>SUM(BK440:BK442)</f>
        <v>0</v>
      </c>
    </row>
    <row r="440" spans="2:65" s="1" customFormat="1" ht="57" customHeight="1">
      <c r="B440" s="42"/>
      <c r="C440" s="205" t="s">
        <v>514</v>
      </c>
      <c r="D440" s="205" t="s">
        <v>141</v>
      </c>
      <c r="E440" s="206" t="s">
        <v>515</v>
      </c>
      <c r="F440" s="207" t="s">
        <v>516</v>
      </c>
      <c r="G440" s="208" t="s">
        <v>179</v>
      </c>
      <c r="H440" s="209">
        <v>112.145</v>
      </c>
      <c r="I440" s="210"/>
      <c r="J440" s="211">
        <f>ROUND(I440*H440,2)</f>
        <v>0</v>
      </c>
      <c r="K440" s="207" t="s">
        <v>145</v>
      </c>
      <c r="L440" s="62"/>
      <c r="M440" s="212" t="s">
        <v>21</v>
      </c>
      <c r="N440" s="213" t="s">
        <v>44</v>
      </c>
      <c r="O440" s="43"/>
      <c r="P440" s="214">
        <f>O440*H440</f>
        <v>0</v>
      </c>
      <c r="Q440" s="214">
        <v>0</v>
      </c>
      <c r="R440" s="214">
        <f>Q440*H440</f>
        <v>0</v>
      </c>
      <c r="S440" s="214">
        <v>0</v>
      </c>
      <c r="T440" s="215">
        <f>S440*H440</f>
        <v>0</v>
      </c>
      <c r="AR440" s="25" t="s">
        <v>146</v>
      </c>
      <c r="AT440" s="25" t="s">
        <v>141</v>
      </c>
      <c r="AU440" s="25" t="s">
        <v>85</v>
      </c>
      <c r="AY440" s="25" t="s">
        <v>139</v>
      </c>
      <c r="BE440" s="216">
        <f>IF(N440="základní",J440,0)</f>
        <v>0</v>
      </c>
      <c r="BF440" s="216">
        <f>IF(N440="snížená",J440,0)</f>
        <v>0</v>
      </c>
      <c r="BG440" s="216">
        <f>IF(N440="zákl. přenesená",J440,0)</f>
        <v>0</v>
      </c>
      <c r="BH440" s="216">
        <f>IF(N440="sníž. přenesená",J440,0)</f>
        <v>0</v>
      </c>
      <c r="BI440" s="216">
        <f>IF(N440="nulová",J440,0)</f>
        <v>0</v>
      </c>
      <c r="BJ440" s="25" t="s">
        <v>85</v>
      </c>
      <c r="BK440" s="216">
        <f>ROUND(I440*H440,2)</f>
        <v>0</v>
      </c>
      <c r="BL440" s="25" t="s">
        <v>146</v>
      </c>
      <c r="BM440" s="25" t="s">
        <v>517</v>
      </c>
    </row>
    <row r="441" spans="2:65" s="1" customFormat="1" ht="40.5">
      <c r="B441" s="42"/>
      <c r="C441" s="64"/>
      <c r="D441" s="217" t="s">
        <v>148</v>
      </c>
      <c r="E441" s="64"/>
      <c r="F441" s="218" t="s">
        <v>516</v>
      </c>
      <c r="G441" s="64"/>
      <c r="H441" s="64"/>
      <c r="I441" s="173"/>
      <c r="J441" s="64"/>
      <c r="K441" s="64"/>
      <c r="L441" s="62"/>
      <c r="M441" s="219"/>
      <c r="N441" s="43"/>
      <c r="O441" s="43"/>
      <c r="P441" s="43"/>
      <c r="Q441" s="43"/>
      <c r="R441" s="43"/>
      <c r="S441" s="43"/>
      <c r="T441" s="79"/>
      <c r="AT441" s="25" t="s">
        <v>148</v>
      </c>
      <c r="AU441" s="25" t="s">
        <v>85</v>
      </c>
    </row>
    <row r="442" spans="2:65" s="1" customFormat="1" ht="40.5">
      <c r="B442" s="42"/>
      <c r="C442" s="64"/>
      <c r="D442" s="217" t="s">
        <v>149</v>
      </c>
      <c r="E442" s="64"/>
      <c r="F442" s="220" t="s">
        <v>518</v>
      </c>
      <c r="G442" s="64"/>
      <c r="H442" s="64"/>
      <c r="I442" s="173"/>
      <c r="J442" s="64"/>
      <c r="K442" s="64"/>
      <c r="L442" s="62"/>
      <c r="M442" s="219"/>
      <c r="N442" s="43"/>
      <c r="O442" s="43"/>
      <c r="P442" s="43"/>
      <c r="Q442" s="43"/>
      <c r="R442" s="43"/>
      <c r="S442" s="43"/>
      <c r="T442" s="79"/>
      <c r="AT442" s="25" t="s">
        <v>149</v>
      </c>
      <c r="AU442" s="25" t="s">
        <v>85</v>
      </c>
    </row>
    <row r="443" spans="2:65" s="11" customFormat="1" ht="37.35" customHeight="1">
      <c r="B443" s="188"/>
      <c r="C443" s="189"/>
      <c r="D443" s="190" t="s">
        <v>71</v>
      </c>
      <c r="E443" s="191" t="s">
        <v>519</v>
      </c>
      <c r="F443" s="191" t="s">
        <v>520</v>
      </c>
      <c r="G443" s="189"/>
      <c r="H443" s="189"/>
      <c r="I443" s="192"/>
      <c r="J443" s="193">
        <f>BK443</f>
        <v>0</v>
      </c>
      <c r="K443" s="189"/>
      <c r="L443" s="194"/>
      <c r="M443" s="195"/>
      <c r="N443" s="196"/>
      <c r="O443" s="196"/>
      <c r="P443" s="197">
        <f>P444+P452+P503+P506+P515+P558+P649+P693+P706</f>
        <v>0</v>
      </c>
      <c r="Q443" s="196"/>
      <c r="R443" s="197">
        <f>R444+R452+R503+R506+R515+R558+R649+R693+R706</f>
        <v>12.678491670000001</v>
      </c>
      <c r="S443" s="196"/>
      <c r="T443" s="198">
        <f>T444+T452+T503+T506+T515+T558+T649+T693+T706</f>
        <v>2.1446944000000001</v>
      </c>
      <c r="AR443" s="199" t="s">
        <v>85</v>
      </c>
      <c r="AT443" s="200" t="s">
        <v>71</v>
      </c>
      <c r="AU443" s="200" t="s">
        <v>72</v>
      </c>
      <c r="AY443" s="199" t="s">
        <v>139</v>
      </c>
      <c r="BK443" s="201">
        <f>BK444+BK452+BK503+BK506+BK515+BK558+BK649+BK693+BK706</f>
        <v>0</v>
      </c>
    </row>
    <row r="444" spans="2:65" s="11" customFormat="1" ht="19.899999999999999" customHeight="1">
      <c r="B444" s="188"/>
      <c r="C444" s="189"/>
      <c r="D444" s="202" t="s">
        <v>71</v>
      </c>
      <c r="E444" s="203" t="s">
        <v>521</v>
      </c>
      <c r="F444" s="203" t="s">
        <v>522</v>
      </c>
      <c r="G444" s="189"/>
      <c r="H444" s="189"/>
      <c r="I444" s="192"/>
      <c r="J444" s="204">
        <f>BK444</f>
        <v>0</v>
      </c>
      <c r="K444" s="189"/>
      <c r="L444" s="194"/>
      <c r="M444" s="195"/>
      <c r="N444" s="196"/>
      <c r="O444" s="196"/>
      <c r="P444" s="197">
        <f>SUM(P445:P451)</f>
        <v>0</v>
      </c>
      <c r="Q444" s="196"/>
      <c r="R444" s="197">
        <f>SUM(R445:R451)</f>
        <v>0.63488</v>
      </c>
      <c r="S444" s="196"/>
      <c r="T444" s="198">
        <f>SUM(T445:T451)</f>
        <v>0</v>
      </c>
      <c r="AR444" s="199" t="s">
        <v>85</v>
      </c>
      <c r="AT444" s="200" t="s">
        <v>71</v>
      </c>
      <c r="AU444" s="200" t="s">
        <v>79</v>
      </c>
      <c r="AY444" s="199" t="s">
        <v>139</v>
      </c>
      <c r="BK444" s="201">
        <f>SUM(BK445:BK451)</f>
        <v>0</v>
      </c>
    </row>
    <row r="445" spans="2:65" s="1" customFormat="1" ht="22.5" customHeight="1">
      <c r="B445" s="42"/>
      <c r="C445" s="205" t="s">
        <v>523</v>
      </c>
      <c r="D445" s="205" t="s">
        <v>141</v>
      </c>
      <c r="E445" s="206" t="s">
        <v>524</v>
      </c>
      <c r="F445" s="207" t="s">
        <v>525</v>
      </c>
      <c r="G445" s="208" t="s">
        <v>156</v>
      </c>
      <c r="H445" s="209">
        <v>158.72</v>
      </c>
      <c r="I445" s="210"/>
      <c r="J445" s="211">
        <f>ROUND(I445*H445,2)</f>
        <v>0</v>
      </c>
      <c r="K445" s="207" t="s">
        <v>21</v>
      </c>
      <c r="L445" s="62"/>
      <c r="M445" s="212" t="s">
        <v>21</v>
      </c>
      <c r="N445" s="213" t="s">
        <v>44</v>
      </c>
      <c r="O445" s="43"/>
      <c r="P445" s="214">
        <f>O445*H445</f>
        <v>0</v>
      </c>
      <c r="Q445" s="214">
        <v>4.0000000000000001E-3</v>
      </c>
      <c r="R445" s="214">
        <f>Q445*H445</f>
        <v>0.63488</v>
      </c>
      <c r="S445" s="214">
        <v>0</v>
      </c>
      <c r="T445" s="215">
        <f>S445*H445</f>
        <v>0</v>
      </c>
      <c r="AR445" s="25" t="s">
        <v>269</v>
      </c>
      <c r="AT445" s="25" t="s">
        <v>141</v>
      </c>
      <c r="AU445" s="25" t="s">
        <v>85</v>
      </c>
      <c r="AY445" s="25" t="s">
        <v>139</v>
      </c>
      <c r="BE445" s="216">
        <f>IF(N445="základní",J445,0)</f>
        <v>0</v>
      </c>
      <c r="BF445" s="216">
        <f>IF(N445="snížená",J445,0)</f>
        <v>0</v>
      </c>
      <c r="BG445" s="216">
        <f>IF(N445="zákl. přenesená",J445,0)</f>
        <v>0</v>
      </c>
      <c r="BH445" s="216">
        <f>IF(N445="sníž. přenesená",J445,0)</f>
        <v>0</v>
      </c>
      <c r="BI445" s="216">
        <f>IF(N445="nulová",J445,0)</f>
        <v>0</v>
      </c>
      <c r="BJ445" s="25" t="s">
        <v>85</v>
      </c>
      <c r="BK445" s="216">
        <f>ROUND(I445*H445,2)</f>
        <v>0</v>
      </c>
      <c r="BL445" s="25" t="s">
        <v>269</v>
      </c>
      <c r="BM445" s="25" t="s">
        <v>526</v>
      </c>
    </row>
    <row r="446" spans="2:65" s="1" customFormat="1" ht="13.5">
      <c r="B446" s="42"/>
      <c r="C446" s="64"/>
      <c r="D446" s="217" t="s">
        <v>148</v>
      </c>
      <c r="E446" s="64"/>
      <c r="F446" s="218" t="s">
        <v>525</v>
      </c>
      <c r="G446" s="64"/>
      <c r="H446" s="64"/>
      <c r="I446" s="173"/>
      <c r="J446" s="64"/>
      <c r="K446" s="64"/>
      <c r="L446" s="62"/>
      <c r="M446" s="219"/>
      <c r="N446" s="43"/>
      <c r="O446" s="43"/>
      <c r="P446" s="43"/>
      <c r="Q446" s="43"/>
      <c r="R446" s="43"/>
      <c r="S446" s="43"/>
      <c r="T446" s="79"/>
      <c r="AT446" s="25" t="s">
        <v>148</v>
      </c>
      <c r="AU446" s="25" t="s">
        <v>85</v>
      </c>
    </row>
    <row r="447" spans="2:65" s="12" customFormat="1" ht="27">
      <c r="B447" s="221"/>
      <c r="C447" s="222"/>
      <c r="D447" s="217" t="s">
        <v>151</v>
      </c>
      <c r="E447" s="223" t="s">
        <v>21</v>
      </c>
      <c r="F447" s="224" t="s">
        <v>527</v>
      </c>
      <c r="G447" s="222"/>
      <c r="H447" s="225" t="s">
        <v>21</v>
      </c>
      <c r="I447" s="226"/>
      <c r="J447" s="222"/>
      <c r="K447" s="222"/>
      <c r="L447" s="227"/>
      <c r="M447" s="228"/>
      <c r="N447" s="229"/>
      <c r="O447" s="229"/>
      <c r="P447" s="229"/>
      <c r="Q447" s="229"/>
      <c r="R447" s="229"/>
      <c r="S447" s="229"/>
      <c r="T447" s="230"/>
      <c r="AT447" s="231" t="s">
        <v>151</v>
      </c>
      <c r="AU447" s="231" t="s">
        <v>85</v>
      </c>
      <c r="AV447" s="12" t="s">
        <v>79</v>
      </c>
      <c r="AW447" s="12" t="s">
        <v>35</v>
      </c>
      <c r="AX447" s="12" t="s">
        <v>72</v>
      </c>
      <c r="AY447" s="231" t="s">
        <v>139</v>
      </c>
    </row>
    <row r="448" spans="2:65" s="13" customFormat="1" ht="13.5">
      <c r="B448" s="232"/>
      <c r="C448" s="233"/>
      <c r="D448" s="234" t="s">
        <v>151</v>
      </c>
      <c r="E448" s="235" t="s">
        <v>21</v>
      </c>
      <c r="F448" s="236" t="s">
        <v>528</v>
      </c>
      <c r="G448" s="233"/>
      <c r="H448" s="237">
        <v>158.72</v>
      </c>
      <c r="I448" s="238"/>
      <c r="J448" s="233"/>
      <c r="K448" s="233"/>
      <c r="L448" s="239"/>
      <c r="M448" s="240"/>
      <c r="N448" s="241"/>
      <c r="O448" s="241"/>
      <c r="P448" s="241"/>
      <c r="Q448" s="241"/>
      <c r="R448" s="241"/>
      <c r="S448" s="241"/>
      <c r="T448" s="242"/>
      <c r="AT448" s="243" t="s">
        <v>151</v>
      </c>
      <c r="AU448" s="243" t="s">
        <v>85</v>
      </c>
      <c r="AV448" s="13" t="s">
        <v>85</v>
      </c>
      <c r="AW448" s="13" t="s">
        <v>35</v>
      </c>
      <c r="AX448" s="13" t="s">
        <v>79</v>
      </c>
      <c r="AY448" s="243" t="s">
        <v>139</v>
      </c>
    </row>
    <row r="449" spans="2:65" s="1" customFormat="1" ht="44.25" customHeight="1">
      <c r="B449" s="42"/>
      <c r="C449" s="205" t="s">
        <v>529</v>
      </c>
      <c r="D449" s="205" t="s">
        <v>141</v>
      </c>
      <c r="E449" s="206" t="s">
        <v>530</v>
      </c>
      <c r="F449" s="207" t="s">
        <v>531</v>
      </c>
      <c r="G449" s="208" t="s">
        <v>179</v>
      </c>
      <c r="H449" s="209">
        <v>0.63500000000000001</v>
      </c>
      <c r="I449" s="210"/>
      <c r="J449" s="211">
        <f>ROUND(I449*H449,2)</f>
        <v>0</v>
      </c>
      <c r="K449" s="207" t="s">
        <v>145</v>
      </c>
      <c r="L449" s="62"/>
      <c r="M449" s="212" t="s">
        <v>21</v>
      </c>
      <c r="N449" s="213" t="s">
        <v>44</v>
      </c>
      <c r="O449" s="43"/>
      <c r="P449" s="214">
        <f>O449*H449</f>
        <v>0</v>
      </c>
      <c r="Q449" s="214">
        <v>0</v>
      </c>
      <c r="R449" s="214">
        <f>Q449*H449</f>
        <v>0</v>
      </c>
      <c r="S449" s="214">
        <v>0</v>
      </c>
      <c r="T449" s="215">
        <f>S449*H449</f>
        <v>0</v>
      </c>
      <c r="AR449" s="25" t="s">
        <v>269</v>
      </c>
      <c r="AT449" s="25" t="s">
        <v>141</v>
      </c>
      <c r="AU449" s="25" t="s">
        <v>85</v>
      </c>
      <c r="AY449" s="25" t="s">
        <v>139</v>
      </c>
      <c r="BE449" s="216">
        <f>IF(N449="základní",J449,0)</f>
        <v>0</v>
      </c>
      <c r="BF449" s="216">
        <f>IF(N449="snížená",J449,0)</f>
        <v>0</v>
      </c>
      <c r="BG449" s="216">
        <f>IF(N449="zákl. přenesená",J449,0)</f>
        <v>0</v>
      </c>
      <c r="BH449" s="216">
        <f>IF(N449="sníž. přenesená",J449,0)</f>
        <v>0</v>
      </c>
      <c r="BI449" s="216">
        <f>IF(N449="nulová",J449,0)</f>
        <v>0</v>
      </c>
      <c r="BJ449" s="25" t="s">
        <v>85</v>
      </c>
      <c r="BK449" s="216">
        <f>ROUND(I449*H449,2)</f>
        <v>0</v>
      </c>
      <c r="BL449" s="25" t="s">
        <v>269</v>
      </c>
      <c r="BM449" s="25" t="s">
        <v>532</v>
      </c>
    </row>
    <row r="450" spans="2:65" s="1" customFormat="1" ht="27">
      <c r="B450" s="42"/>
      <c r="C450" s="64"/>
      <c r="D450" s="217" t="s">
        <v>148</v>
      </c>
      <c r="E450" s="64"/>
      <c r="F450" s="218" t="s">
        <v>531</v>
      </c>
      <c r="G450" s="64"/>
      <c r="H450" s="64"/>
      <c r="I450" s="173"/>
      <c r="J450" s="64"/>
      <c r="K450" s="64"/>
      <c r="L450" s="62"/>
      <c r="M450" s="219"/>
      <c r="N450" s="43"/>
      <c r="O450" s="43"/>
      <c r="P450" s="43"/>
      <c r="Q450" s="43"/>
      <c r="R450" s="43"/>
      <c r="S450" s="43"/>
      <c r="T450" s="79"/>
      <c r="AT450" s="25" t="s">
        <v>148</v>
      </c>
      <c r="AU450" s="25" t="s">
        <v>85</v>
      </c>
    </row>
    <row r="451" spans="2:65" s="1" customFormat="1" ht="121.5">
      <c r="B451" s="42"/>
      <c r="C451" s="64"/>
      <c r="D451" s="217" t="s">
        <v>149</v>
      </c>
      <c r="E451" s="64"/>
      <c r="F451" s="220" t="s">
        <v>533</v>
      </c>
      <c r="G451" s="64"/>
      <c r="H451" s="64"/>
      <c r="I451" s="173"/>
      <c r="J451" s="64"/>
      <c r="K451" s="64"/>
      <c r="L451" s="62"/>
      <c r="M451" s="219"/>
      <c r="N451" s="43"/>
      <c r="O451" s="43"/>
      <c r="P451" s="43"/>
      <c r="Q451" s="43"/>
      <c r="R451" s="43"/>
      <c r="S451" s="43"/>
      <c r="T451" s="79"/>
      <c r="AT451" s="25" t="s">
        <v>149</v>
      </c>
      <c r="AU451" s="25" t="s">
        <v>85</v>
      </c>
    </row>
    <row r="452" spans="2:65" s="11" customFormat="1" ht="29.85" customHeight="1">
      <c r="B452" s="188"/>
      <c r="C452" s="189"/>
      <c r="D452" s="202" t="s">
        <v>71</v>
      </c>
      <c r="E452" s="203" t="s">
        <v>534</v>
      </c>
      <c r="F452" s="203" t="s">
        <v>535</v>
      </c>
      <c r="G452" s="189"/>
      <c r="H452" s="189"/>
      <c r="I452" s="192"/>
      <c r="J452" s="204">
        <f>BK452</f>
        <v>0</v>
      </c>
      <c r="K452" s="189"/>
      <c r="L452" s="194"/>
      <c r="M452" s="195"/>
      <c r="N452" s="196"/>
      <c r="O452" s="196"/>
      <c r="P452" s="197">
        <f>SUM(P453:P502)</f>
        <v>0</v>
      </c>
      <c r="Q452" s="196"/>
      <c r="R452" s="197">
        <f>SUM(R453:R502)</f>
        <v>1.3073676000000001</v>
      </c>
      <c r="S452" s="196"/>
      <c r="T452" s="198">
        <f>SUM(T453:T502)</f>
        <v>0</v>
      </c>
      <c r="AR452" s="199" t="s">
        <v>85</v>
      </c>
      <c r="AT452" s="200" t="s">
        <v>71</v>
      </c>
      <c r="AU452" s="200" t="s">
        <v>79</v>
      </c>
      <c r="AY452" s="199" t="s">
        <v>139</v>
      </c>
      <c r="BK452" s="201">
        <f>SUM(BK453:BK502)</f>
        <v>0</v>
      </c>
    </row>
    <row r="453" spans="2:65" s="1" customFormat="1" ht="31.5" customHeight="1">
      <c r="B453" s="42"/>
      <c r="C453" s="205" t="s">
        <v>536</v>
      </c>
      <c r="D453" s="205" t="s">
        <v>141</v>
      </c>
      <c r="E453" s="206" t="s">
        <v>537</v>
      </c>
      <c r="F453" s="207" t="s">
        <v>538</v>
      </c>
      <c r="G453" s="208" t="s">
        <v>156</v>
      </c>
      <c r="H453" s="209">
        <v>104</v>
      </c>
      <c r="I453" s="210"/>
      <c r="J453" s="211">
        <f>ROUND(I453*H453,2)</f>
        <v>0</v>
      </c>
      <c r="K453" s="207" t="s">
        <v>145</v>
      </c>
      <c r="L453" s="62"/>
      <c r="M453" s="212" t="s">
        <v>21</v>
      </c>
      <c r="N453" s="213" t="s">
        <v>44</v>
      </c>
      <c r="O453" s="43"/>
      <c r="P453" s="214">
        <f>O453*H453</f>
        <v>0</v>
      </c>
      <c r="Q453" s="214">
        <v>0</v>
      </c>
      <c r="R453" s="214">
        <f>Q453*H453</f>
        <v>0</v>
      </c>
      <c r="S453" s="214">
        <v>0</v>
      </c>
      <c r="T453" s="215">
        <f>S453*H453</f>
        <v>0</v>
      </c>
      <c r="AR453" s="25" t="s">
        <v>269</v>
      </c>
      <c r="AT453" s="25" t="s">
        <v>141</v>
      </c>
      <c r="AU453" s="25" t="s">
        <v>85</v>
      </c>
      <c r="AY453" s="25" t="s">
        <v>139</v>
      </c>
      <c r="BE453" s="216">
        <f>IF(N453="základní",J453,0)</f>
        <v>0</v>
      </c>
      <c r="BF453" s="216">
        <f>IF(N453="snížená",J453,0)</f>
        <v>0</v>
      </c>
      <c r="BG453" s="216">
        <f>IF(N453="zákl. přenesená",J453,0)</f>
        <v>0</v>
      </c>
      <c r="BH453" s="216">
        <f>IF(N453="sníž. přenesená",J453,0)</f>
        <v>0</v>
      </c>
      <c r="BI453" s="216">
        <f>IF(N453="nulová",J453,0)</f>
        <v>0</v>
      </c>
      <c r="BJ453" s="25" t="s">
        <v>85</v>
      </c>
      <c r="BK453" s="216">
        <f>ROUND(I453*H453,2)</f>
        <v>0</v>
      </c>
      <c r="BL453" s="25" t="s">
        <v>269</v>
      </c>
      <c r="BM453" s="25" t="s">
        <v>539</v>
      </c>
    </row>
    <row r="454" spans="2:65" s="1" customFormat="1" ht="27">
      <c r="B454" s="42"/>
      <c r="C454" s="64"/>
      <c r="D454" s="217" t="s">
        <v>148</v>
      </c>
      <c r="E454" s="64"/>
      <c r="F454" s="218" t="s">
        <v>538</v>
      </c>
      <c r="G454" s="64"/>
      <c r="H454" s="64"/>
      <c r="I454" s="173"/>
      <c r="J454" s="64"/>
      <c r="K454" s="64"/>
      <c r="L454" s="62"/>
      <c r="M454" s="219"/>
      <c r="N454" s="43"/>
      <c r="O454" s="43"/>
      <c r="P454" s="43"/>
      <c r="Q454" s="43"/>
      <c r="R454" s="43"/>
      <c r="S454" s="43"/>
      <c r="T454" s="79"/>
      <c r="AT454" s="25" t="s">
        <v>148</v>
      </c>
      <c r="AU454" s="25" t="s">
        <v>85</v>
      </c>
    </row>
    <row r="455" spans="2:65" s="12" customFormat="1" ht="13.5">
      <c r="B455" s="221"/>
      <c r="C455" s="222"/>
      <c r="D455" s="217" t="s">
        <v>151</v>
      </c>
      <c r="E455" s="223" t="s">
        <v>21</v>
      </c>
      <c r="F455" s="224" t="s">
        <v>540</v>
      </c>
      <c r="G455" s="222"/>
      <c r="H455" s="225" t="s">
        <v>21</v>
      </c>
      <c r="I455" s="226"/>
      <c r="J455" s="222"/>
      <c r="K455" s="222"/>
      <c r="L455" s="227"/>
      <c r="M455" s="228"/>
      <c r="N455" s="229"/>
      <c r="O455" s="229"/>
      <c r="P455" s="229"/>
      <c r="Q455" s="229"/>
      <c r="R455" s="229"/>
      <c r="S455" s="229"/>
      <c r="T455" s="230"/>
      <c r="AT455" s="231" t="s">
        <v>151</v>
      </c>
      <c r="AU455" s="231" t="s">
        <v>85</v>
      </c>
      <c r="AV455" s="12" t="s">
        <v>79</v>
      </c>
      <c r="AW455" s="12" t="s">
        <v>35</v>
      </c>
      <c r="AX455" s="12" t="s">
        <v>72</v>
      </c>
      <c r="AY455" s="231" t="s">
        <v>139</v>
      </c>
    </row>
    <row r="456" spans="2:65" s="13" customFormat="1" ht="13.5">
      <c r="B456" s="232"/>
      <c r="C456" s="233"/>
      <c r="D456" s="234" t="s">
        <v>151</v>
      </c>
      <c r="E456" s="235" t="s">
        <v>21</v>
      </c>
      <c r="F456" s="236" t="s">
        <v>331</v>
      </c>
      <c r="G456" s="233"/>
      <c r="H456" s="237">
        <v>104</v>
      </c>
      <c r="I456" s="238"/>
      <c r="J456" s="233"/>
      <c r="K456" s="233"/>
      <c r="L456" s="239"/>
      <c r="M456" s="240"/>
      <c r="N456" s="241"/>
      <c r="O456" s="241"/>
      <c r="P456" s="241"/>
      <c r="Q456" s="241"/>
      <c r="R456" s="241"/>
      <c r="S456" s="241"/>
      <c r="T456" s="242"/>
      <c r="AT456" s="243" t="s">
        <v>151</v>
      </c>
      <c r="AU456" s="243" t="s">
        <v>85</v>
      </c>
      <c r="AV456" s="13" t="s">
        <v>85</v>
      </c>
      <c r="AW456" s="13" t="s">
        <v>35</v>
      </c>
      <c r="AX456" s="13" t="s">
        <v>79</v>
      </c>
      <c r="AY456" s="243" t="s">
        <v>139</v>
      </c>
    </row>
    <row r="457" spans="2:65" s="1" customFormat="1" ht="31.5" customHeight="1">
      <c r="B457" s="42"/>
      <c r="C457" s="259" t="s">
        <v>541</v>
      </c>
      <c r="D457" s="259" t="s">
        <v>193</v>
      </c>
      <c r="E457" s="260" t="s">
        <v>542</v>
      </c>
      <c r="F457" s="261" t="s">
        <v>543</v>
      </c>
      <c r="G457" s="262" t="s">
        <v>156</v>
      </c>
      <c r="H457" s="263">
        <v>106.08</v>
      </c>
      <c r="I457" s="264"/>
      <c r="J457" s="265">
        <f>ROUND(I457*H457,2)</f>
        <v>0</v>
      </c>
      <c r="K457" s="261" t="s">
        <v>145</v>
      </c>
      <c r="L457" s="266"/>
      <c r="M457" s="267" t="s">
        <v>21</v>
      </c>
      <c r="N457" s="268" t="s">
        <v>44</v>
      </c>
      <c r="O457" s="43"/>
      <c r="P457" s="214">
        <f>O457*H457</f>
        <v>0</v>
      </c>
      <c r="Q457" s="214">
        <v>1.8E-3</v>
      </c>
      <c r="R457" s="214">
        <f>Q457*H457</f>
        <v>0.190944</v>
      </c>
      <c r="S457" s="214">
        <v>0</v>
      </c>
      <c r="T457" s="215">
        <f>S457*H457</f>
        <v>0</v>
      </c>
      <c r="AR457" s="25" t="s">
        <v>427</v>
      </c>
      <c r="AT457" s="25" t="s">
        <v>193</v>
      </c>
      <c r="AU457" s="25" t="s">
        <v>85</v>
      </c>
      <c r="AY457" s="25" t="s">
        <v>139</v>
      </c>
      <c r="BE457" s="216">
        <f>IF(N457="základní",J457,0)</f>
        <v>0</v>
      </c>
      <c r="BF457" s="216">
        <f>IF(N457="snížená",J457,0)</f>
        <v>0</v>
      </c>
      <c r="BG457" s="216">
        <f>IF(N457="zákl. přenesená",J457,0)</f>
        <v>0</v>
      </c>
      <c r="BH457" s="216">
        <f>IF(N457="sníž. přenesená",J457,0)</f>
        <v>0</v>
      </c>
      <c r="BI457" s="216">
        <f>IF(N457="nulová",J457,0)</f>
        <v>0</v>
      </c>
      <c r="BJ457" s="25" t="s">
        <v>85</v>
      </c>
      <c r="BK457" s="216">
        <f>ROUND(I457*H457,2)</f>
        <v>0</v>
      </c>
      <c r="BL457" s="25" t="s">
        <v>269</v>
      </c>
      <c r="BM457" s="25" t="s">
        <v>544</v>
      </c>
    </row>
    <row r="458" spans="2:65" s="1" customFormat="1" ht="13.5">
      <c r="B458" s="42"/>
      <c r="C458" s="64"/>
      <c r="D458" s="217" t="s">
        <v>148</v>
      </c>
      <c r="E458" s="64"/>
      <c r="F458" s="218" t="s">
        <v>543</v>
      </c>
      <c r="G458" s="64"/>
      <c r="H458" s="64"/>
      <c r="I458" s="173"/>
      <c r="J458" s="64"/>
      <c r="K458" s="64"/>
      <c r="L458" s="62"/>
      <c r="M458" s="219"/>
      <c r="N458" s="43"/>
      <c r="O458" s="43"/>
      <c r="P458" s="43"/>
      <c r="Q458" s="43"/>
      <c r="R458" s="43"/>
      <c r="S458" s="43"/>
      <c r="T458" s="79"/>
      <c r="AT458" s="25" t="s">
        <v>148</v>
      </c>
      <c r="AU458" s="25" t="s">
        <v>85</v>
      </c>
    </row>
    <row r="459" spans="2:65" s="12" customFormat="1" ht="13.5">
      <c r="B459" s="221"/>
      <c r="C459" s="222"/>
      <c r="D459" s="217" t="s">
        <v>151</v>
      </c>
      <c r="E459" s="223" t="s">
        <v>21</v>
      </c>
      <c r="F459" s="224" t="s">
        <v>294</v>
      </c>
      <c r="G459" s="222"/>
      <c r="H459" s="225" t="s">
        <v>21</v>
      </c>
      <c r="I459" s="226"/>
      <c r="J459" s="222"/>
      <c r="K459" s="222"/>
      <c r="L459" s="227"/>
      <c r="M459" s="228"/>
      <c r="N459" s="229"/>
      <c r="O459" s="229"/>
      <c r="P459" s="229"/>
      <c r="Q459" s="229"/>
      <c r="R459" s="229"/>
      <c r="S459" s="229"/>
      <c r="T459" s="230"/>
      <c r="AT459" s="231" t="s">
        <v>151</v>
      </c>
      <c r="AU459" s="231" t="s">
        <v>85</v>
      </c>
      <c r="AV459" s="12" t="s">
        <v>79</v>
      </c>
      <c r="AW459" s="12" t="s">
        <v>35</v>
      </c>
      <c r="AX459" s="12" t="s">
        <v>72</v>
      </c>
      <c r="AY459" s="231" t="s">
        <v>139</v>
      </c>
    </row>
    <row r="460" spans="2:65" s="13" customFormat="1" ht="13.5">
      <c r="B460" s="232"/>
      <c r="C460" s="233"/>
      <c r="D460" s="217" t="s">
        <v>151</v>
      </c>
      <c r="E460" s="245" t="s">
        <v>21</v>
      </c>
      <c r="F460" s="246" t="s">
        <v>545</v>
      </c>
      <c r="G460" s="233"/>
      <c r="H460" s="247">
        <v>104</v>
      </c>
      <c r="I460" s="238"/>
      <c r="J460" s="233"/>
      <c r="K460" s="233"/>
      <c r="L460" s="239"/>
      <c r="M460" s="240"/>
      <c r="N460" s="241"/>
      <c r="O460" s="241"/>
      <c r="P460" s="241"/>
      <c r="Q460" s="241"/>
      <c r="R460" s="241"/>
      <c r="S460" s="241"/>
      <c r="T460" s="242"/>
      <c r="AT460" s="243" t="s">
        <v>151</v>
      </c>
      <c r="AU460" s="243" t="s">
        <v>85</v>
      </c>
      <c r="AV460" s="13" t="s">
        <v>85</v>
      </c>
      <c r="AW460" s="13" t="s">
        <v>35</v>
      </c>
      <c r="AX460" s="13" t="s">
        <v>72</v>
      </c>
      <c r="AY460" s="243" t="s">
        <v>139</v>
      </c>
    </row>
    <row r="461" spans="2:65" s="13" customFormat="1" ht="13.5">
      <c r="B461" s="232"/>
      <c r="C461" s="233"/>
      <c r="D461" s="234" t="s">
        <v>151</v>
      </c>
      <c r="E461" s="235" t="s">
        <v>21</v>
      </c>
      <c r="F461" s="236" t="s">
        <v>546</v>
      </c>
      <c r="G461" s="233"/>
      <c r="H461" s="237">
        <v>106.08</v>
      </c>
      <c r="I461" s="238"/>
      <c r="J461" s="233"/>
      <c r="K461" s="233"/>
      <c r="L461" s="239"/>
      <c r="M461" s="240"/>
      <c r="N461" s="241"/>
      <c r="O461" s="241"/>
      <c r="P461" s="241"/>
      <c r="Q461" s="241"/>
      <c r="R461" s="241"/>
      <c r="S461" s="241"/>
      <c r="T461" s="242"/>
      <c r="AT461" s="243" t="s">
        <v>151</v>
      </c>
      <c r="AU461" s="243" t="s">
        <v>85</v>
      </c>
      <c r="AV461" s="13" t="s">
        <v>85</v>
      </c>
      <c r="AW461" s="13" t="s">
        <v>35</v>
      </c>
      <c r="AX461" s="13" t="s">
        <v>79</v>
      </c>
      <c r="AY461" s="243" t="s">
        <v>139</v>
      </c>
    </row>
    <row r="462" spans="2:65" s="1" customFormat="1" ht="22.5" customHeight="1">
      <c r="B462" s="42"/>
      <c r="C462" s="205" t="s">
        <v>547</v>
      </c>
      <c r="D462" s="205" t="s">
        <v>141</v>
      </c>
      <c r="E462" s="206" t="s">
        <v>548</v>
      </c>
      <c r="F462" s="207" t="s">
        <v>549</v>
      </c>
      <c r="G462" s="208" t="s">
        <v>156</v>
      </c>
      <c r="H462" s="209">
        <v>104.2</v>
      </c>
      <c r="I462" s="210"/>
      <c r="J462" s="211">
        <f>ROUND(I462*H462,2)</f>
        <v>0</v>
      </c>
      <c r="K462" s="207" t="s">
        <v>145</v>
      </c>
      <c r="L462" s="62"/>
      <c r="M462" s="212" t="s">
        <v>21</v>
      </c>
      <c r="N462" s="213" t="s">
        <v>44</v>
      </c>
      <c r="O462" s="43"/>
      <c r="P462" s="214">
        <f>O462*H462</f>
        <v>0</v>
      </c>
      <c r="Q462" s="214">
        <v>1.2E-4</v>
      </c>
      <c r="R462" s="214">
        <f>Q462*H462</f>
        <v>1.2504000000000001E-2</v>
      </c>
      <c r="S462" s="214">
        <v>0</v>
      </c>
      <c r="T462" s="215">
        <f>S462*H462</f>
        <v>0</v>
      </c>
      <c r="AR462" s="25" t="s">
        <v>269</v>
      </c>
      <c r="AT462" s="25" t="s">
        <v>141</v>
      </c>
      <c r="AU462" s="25" t="s">
        <v>85</v>
      </c>
      <c r="AY462" s="25" t="s">
        <v>139</v>
      </c>
      <c r="BE462" s="216">
        <f>IF(N462="základní",J462,0)</f>
        <v>0</v>
      </c>
      <c r="BF462" s="216">
        <f>IF(N462="snížená",J462,0)</f>
        <v>0</v>
      </c>
      <c r="BG462" s="216">
        <f>IF(N462="zákl. přenesená",J462,0)</f>
        <v>0</v>
      </c>
      <c r="BH462" s="216">
        <f>IF(N462="sníž. přenesená",J462,0)</f>
        <v>0</v>
      </c>
      <c r="BI462" s="216">
        <f>IF(N462="nulová",J462,0)</f>
        <v>0</v>
      </c>
      <c r="BJ462" s="25" t="s">
        <v>85</v>
      </c>
      <c r="BK462" s="216">
        <f>ROUND(I462*H462,2)</f>
        <v>0</v>
      </c>
      <c r="BL462" s="25" t="s">
        <v>269</v>
      </c>
      <c r="BM462" s="25" t="s">
        <v>550</v>
      </c>
    </row>
    <row r="463" spans="2:65" s="1" customFormat="1" ht="13.5">
      <c r="B463" s="42"/>
      <c r="C463" s="64"/>
      <c r="D463" s="234" t="s">
        <v>148</v>
      </c>
      <c r="E463" s="64"/>
      <c r="F463" s="285" t="s">
        <v>549</v>
      </c>
      <c r="G463" s="64"/>
      <c r="H463" s="64"/>
      <c r="I463" s="173"/>
      <c r="J463" s="64"/>
      <c r="K463" s="64"/>
      <c r="L463" s="62"/>
      <c r="M463" s="219"/>
      <c r="N463" s="43"/>
      <c r="O463" s="43"/>
      <c r="P463" s="43"/>
      <c r="Q463" s="43"/>
      <c r="R463" s="43"/>
      <c r="S463" s="43"/>
      <c r="T463" s="79"/>
      <c r="AT463" s="25" t="s">
        <v>148</v>
      </c>
      <c r="AU463" s="25" t="s">
        <v>85</v>
      </c>
    </row>
    <row r="464" spans="2:65" s="1" customFormat="1" ht="31.5" customHeight="1">
      <c r="B464" s="42"/>
      <c r="C464" s="205" t="s">
        <v>551</v>
      </c>
      <c r="D464" s="205" t="s">
        <v>141</v>
      </c>
      <c r="E464" s="206" t="s">
        <v>552</v>
      </c>
      <c r="F464" s="207" t="s">
        <v>553</v>
      </c>
      <c r="G464" s="208" t="s">
        <v>156</v>
      </c>
      <c r="H464" s="209">
        <v>32.58</v>
      </c>
      <c r="I464" s="210"/>
      <c r="J464" s="211">
        <f>ROUND(I464*H464,2)</f>
        <v>0</v>
      </c>
      <c r="K464" s="207" t="s">
        <v>145</v>
      </c>
      <c r="L464" s="62"/>
      <c r="M464" s="212" t="s">
        <v>21</v>
      </c>
      <c r="N464" s="213" t="s">
        <v>44</v>
      </c>
      <c r="O464" s="43"/>
      <c r="P464" s="214">
        <f>O464*H464</f>
        <v>0</v>
      </c>
      <c r="Q464" s="214">
        <v>3.0000000000000001E-3</v>
      </c>
      <c r="R464" s="214">
        <f>Q464*H464</f>
        <v>9.7739999999999994E-2</v>
      </c>
      <c r="S464" s="214">
        <v>0</v>
      </c>
      <c r="T464" s="215">
        <f>S464*H464</f>
        <v>0</v>
      </c>
      <c r="AR464" s="25" t="s">
        <v>269</v>
      </c>
      <c r="AT464" s="25" t="s">
        <v>141</v>
      </c>
      <c r="AU464" s="25" t="s">
        <v>85</v>
      </c>
      <c r="AY464" s="25" t="s">
        <v>139</v>
      </c>
      <c r="BE464" s="216">
        <f>IF(N464="základní",J464,0)</f>
        <v>0</v>
      </c>
      <c r="BF464" s="216">
        <f>IF(N464="snížená",J464,0)</f>
        <v>0</v>
      </c>
      <c r="BG464" s="216">
        <f>IF(N464="zákl. přenesená",J464,0)</f>
        <v>0</v>
      </c>
      <c r="BH464" s="216">
        <f>IF(N464="sníž. přenesená",J464,0)</f>
        <v>0</v>
      </c>
      <c r="BI464" s="216">
        <f>IF(N464="nulová",J464,0)</f>
        <v>0</v>
      </c>
      <c r="BJ464" s="25" t="s">
        <v>85</v>
      </c>
      <c r="BK464" s="216">
        <f>ROUND(I464*H464,2)</f>
        <v>0</v>
      </c>
      <c r="BL464" s="25" t="s">
        <v>269</v>
      </c>
      <c r="BM464" s="25" t="s">
        <v>554</v>
      </c>
    </row>
    <row r="465" spans="2:65" s="1" customFormat="1" ht="27">
      <c r="B465" s="42"/>
      <c r="C465" s="64"/>
      <c r="D465" s="217" t="s">
        <v>148</v>
      </c>
      <c r="E465" s="64"/>
      <c r="F465" s="218" t="s">
        <v>553</v>
      </c>
      <c r="G465" s="64"/>
      <c r="H465" s="64"/>
      <c r="I465" s="173"/>
      <c r="J465" s="64"/>
      <c r="K465" s="64"/>
      <c r="L465" s="62"/>
      <c r="M465" s="219"/>
      <c r="N465" s="43"/>
      <c r="O465" s="43"/>
      <c r="P465" s="43"/>
      <c r="Q465" s="43"/>
      <c r="R465" s="43"/>
      <c r="S465" s="43"/>
      <c r="T465" s="79"/>
      <c r="AT465" s="25" t="s">
        <v>148</v>
      </c>
      <c r="AU465" s="25" t="s">
        <v>85</v>
      </c>
    </row>
    <row r="466" spans="2:65" s="1" customFormat="1" ht="81">
      <c r="B466" s="42"/>
      <c r="C466" s="64"/>
      <c r="D466" s="217" t="s">
        <v>149</v>
      </c>
      <c r="E466" s="64"/>
      <c r="F466" s="220" t="s">
        <v>555</v>
      </c>
      <c r="G466" s="64"/>
      <c r="H466" s="64"/>
      <c r="I466" s="173"/>
      <c r="J466" s="64"/>
      <c r="K466" s="64"/>
      <c r="L466" s="62"/>
      <c r="M466" s="219"/>
      <c r="N466" s="43"/>
      <c r="O466" s="43"/>
      <c r="P466" s="43"/>
      <c r="Q466" s="43"/>
      <c r="R466" s="43"/>
      <c r="S466" s="43"/>
      <c r="T466" s="79"/>
      <c r="AT466" s="25" t="s">
        <v>149</v>
      </c>
      <c r="AU466" s="25" t="s">
        <v>85</v>
      </c>
    </row>
    <row r="467" spans="2:65" s="12" customFormat="1" ht="13.5">
      <c r="B467" s="221"/>
      <c r="C467" s="222"/>
      <c r="D467" s="217" t="s">
        <v>151</v>
      </c>
      <c r="E467" s="223" t="s">
        <v>21</v>
      </c>
      <c r="F467" s="224" t="s">
        <v>556</v>
      </c>
      <c r="G467" s="222"/>
      <c r="H467" s="225" t="s">
        <v>21</v>
      </c>
      <c r="I467" s="226"/>
      <c r="J467" s="222"/>
      <c r="K467" s="222"/>
      <c r="L467" s="227"/>
      <c r="M467" s="228"/>
      <c r="N467" s="229"/>
      <c r="O467" s="229"/>
      <c r="P467" s="229"/>
      <c r="Q467" s="229"/>
      <c r="R467" s="229"/>
      <c r="S467" s="229"/>
      <c r="T467" s="230"/>
      <c r="AT467" s="231" t="s">
        <v>151</v>
      </c>
      <c r="AU467" s="231" t="s">
        <v>85</v>
      </c>
      <c r="AV467" s="12" t="s">
        <v>79</v>
      </c>
      <c r="AW467" s="12" t="s">
        <v>35</v>
      </c>
      <c r="AX467" s="12" t="s">
        <v>72</v>
      </c>
      <c r="AY467" s="231" t="s">
        <v>139</v>
      </c>
    </row>
    <row r="468" spans="2:65" s="13" customFormat="1" ht="13.5">
      <c r="B468" s="232"/>
      <c r="C468" s="233"/>
      <c r="D468" s="234" t="s">
        <v>151</v>
      </c>
      <c r="E468" s="235" t="s">
        <v>21</v>
      </c>
      <c r="F468" s="236" t="s">
        <v>557</v>
      </c>
      <c r="G468" s="233"/>
      <c r="H468" s="237">
        <v>32.58</v>
      </c>
      <c r="I468" s="238"/>
      <c r="J468" s="233"/>
      <c r="K468" s="233"/>
      <c r="L468" s="239"/>
      <c r="M468" s="240"/>
      <c r="N468" s="241"/>
      <c r="O468" s="241"/>
      <c r="P468" s="241"/>
      <c r="Q468" s="241"/>
      <c r="R468" s="241"/>
      <c r="S468" s="241"/>
      <c r="T468" s="242"/>
      <c r="AT468" s="243" t="s">
        <v>151</v>
      </c>
      <c r="AU468" s="243" t="s">
        <v>85</v>
      </c>
      <c r="AV468" s="13" t="s">
        <v>85</v>
      </c>
      <c r="AW468" s="13" t="s">
        <v>35</v>
      </c>
      <c r="AX468" s="13" t="s">
        <v>79</v>
      </c>
      <c r="AY468" s="243" t="s">
        <v>139</v>
      </c>
    </row>
    <row r="469" spans="2:65" s="1" customFormat="1" ht="22.5" customHeight="1">
      <c r="B469" s="42"/>
      <c r="C469" s="259" t="s">
        <v>558</v>
      </c>
      <c r="D469" s="259" t="s">
        <v>193</v>
      </c>
      <c r="E469" s="260" t="s">
        <v>284</v>
      </c>
      <c r="F469" s="261" t="s">
        <v>285</v>
      </c>
      <c r="G469" s="262" t="s">
        <v>156</v>
      </c>
      <c r="H469" s="263">
        <v>33.231999999999999</v>
      </c>
      <c r="I469" s="264"/>
      <c r="J469" s="265">
        <f>ROUND(I469*H469,2)</f>
        <v>0</v>
      </c>
      <c r="K469" s="261" t="s">
        <v>145</v>
      </c>
      <c r="L469" s="266"/>
      <c r="M469" s="267" t="s">
        <v>21</v>
      </c>
      <c r="N469" s="268" t="s">
        <v>44</v>
      </c>
      <c r="O469" s="43"/>
      <c r="P469" s="214">
        <f>O469*H469</f>
        <v>0</v>
      </c>
      <c r="Q469" s="214">
        <v>2.8E-3</v>
      </c>
      <c r="R469" s="214">
        <f>Q469*H469</f>
        <v>9.3049599999999996E-2</v>
      </c>
      <c r="S469" s="214">
        <v>0</v>
      </c>
      <c r="T469" s="215">
        <f>S469*H469</f>
        <v>0</v>
      </c>
      <c r="AR469" s="25" t="s">
        <v>427</v>
      </c>
      <c r="AT469" s="25" t="s">
        <v>193</v>
      </c>
      <c r="AU469" s="25" t="s">
        <v>85</v>
      </c>
      <c r="AY469" s="25" t="s">
        <v>139</v>
      </c>
      <c r="BE469" s="216">
        <f>IF(N469="základní",J469,0)</f>
        <v>0</v>
      </c>
      <c r="BF469" s="216">
        <f>IF(N469="snížená",J469,0)</f>
        <v>0</v>
      </c>
      <c r="BG469" s="216">
        <f>IF(N469="zákl. přenesená",J469,0)</f>
        <v>0</v>
      </c>
      <c r="BH469" s="216">
        <f>IF(N469="sníž. přenesená",J469,0)</f>
        <v>0</v>
      </c>
      <c r="BI469" s="216">
        <f>IF(N469="nulová",J469,0)</f>
        <v>0</v>
      </c>
      <c r="BJ469" s="25" t="s">
        <v>85</v>
      </c>
      <c r="BK469" s="216">
        <f>ROUND(I469*H469,2)</f>
        <v>0</v>
      </c>
      <c r="BL469" s="25" t="s">
        <v>269</v>
      </c>
      <c r="BM469" s="25" t="s">
        <v>559</v>
      </c>
    </row>
    <row r="470" spans="2:65" s="1" customFormat="1" ht="13.5">
      <c r="B470" s="42"/>
      <c r="C470" s="64"/>
      <c r="D470" s="217" t="s">
        <v>148</v>
      </c>
      <c r="E470" s="64"/>
      <c r="F470" s="218" t="s">
        <v>285</v>
      </c>
      <c r="G470" s="64"/>
      <c r="H470" s="64"/>
      <c r="I470" s="173"/>
      <c r="J470" s="64"/>
      <c r="K470" s="64"/>
      <c r="L470" s="62"/>
      <c r="M470" s="219"/>
      <c r="N470" s="43"/>
      <c r="O470" s="43"/>
      <c r="P470" s="43"/>
      <c r="Q470" s="43"/>
      <c r="R470" s="43"/>
      <c r="S470" s="43"/>
      <c r="T470" s="79"/>
      <c r="AT470" s="25" t="s">
        <v>148</v>
      </c>
      <c r="AU470" s="25" t="s">
        <v>85</v>
      </c>
    </row>
    <row r="471" spans="2:65" s="12" customFormat="1" ht="13.5">
      <c r="B471" s="221"/>
      <c r="C471" s="222"/>
      <c r="D471" s="217" t="s">
        <v>151</v>
      </c>
      <c r="E471" s="223" t="s">
        <v>21</v>
      </c>
      <c r="F471" s="224" t="s">
        <v>560</v>
      </c>
      <c r="G471" s="222"/>
      <c r="H471" s="225" t="s">
        <v>21</v>
      </c>
      <c r="I471" s="226"/>
      <c r="J471" s="222"/>
      <c r="K471" s="222"/>
      <c r="L471" s="227"/>
      <c r="M471" s="228"/>
      <c r="N471" s="229"/>
      <c r="O471" s="229"/>
      <c r="P471" s="229"/>
      <c r="Q471" s="229"/>
      <c r="R471" s="229"/>
      <c r="S471" s="229"/>
      <c r="T471" s="230"/>
      <c r="AT471" s="231" t="s">
        <v>151</v>
      </c>
      <c r="AU471" s="231" t="s">
        <v>85</v>
      </c>
      <c r="AV471" s="12" t="s">
        <v>79</v>
      </c>
      <c r="AW471" s="12" t="s">
        <v>35</v>
      </c>
      <c r="AX471" s="12" t="s">
        <v>72</v>
      </c>
      <c r="AY471" s="231" t="s">
        <v>139</v>
      </c>
    </row>
    <row r="472" spans="2:65" s="13" customFormat="1" ht="13.5">
      <c r="B472" s="232"/>
      <c r="C472" s="233"/>
      <c r="D472" s="217" t="s">
        <v>151</v>
      </c>
      <c r="E472" s="245" t="s">
        <v>21</v>
      </c>
      <c r="F472" s="246" t="s">
        <v>561</v>
      </c>
      <c r="G472" s="233"/>
      <c r="H472" s="247">
        <v>32.58</v>
      </c>
      <c r="I472" s="238"/>
      <c r="J472" s="233"/>
      <c r="K472" s="233"/>
      <c r="L472" s="239"/>
      <c r="M472" s="240"/>
      <c r="N472" s="241"/>
      <c r="O472" s="241"/>
      <c r="P472" s="241"/>
      <c r="Q472" s="241"/>
      <c r="R472" s="241"/>
      <c r="S472" s="241"/>
      <c r="T472" s="242"/>
      <c r="AT472" s="243" t="s">
        <v>151</v>
      </c>
      <c r="AU472" s="243" t="s">
        <v>85</v>
      </c>
      <c r="AV472" s="13" t="s">
        <v>85</v>
      </c>
      <c r="AW472" s="13" t="s">
        <v>35</v>
      </c>
      <c r="AX472" s="13" t="s">
        <v>72</v>
      </c>
      <c r="AY472" s="243" t="s">
        <v>139</v>
      </c>
    </row>
    <row r="473" spans="2:65" s="13" customFormat="1" ht="13.5">
      <c r="B473" s="232"/>
      <c r="C473" s="233"/>
      <c r="D473" s="234" t="s">
        <v>151</v>
      </c>
      <c r="E473" s="235" t="s">
        <v>21</v>
      </c>
      <c r="F473" s="236" t="s">
        <v>562</v>
      </c>
      <c r="G473" s="233"/>
      <c r="H473" s="237">
        <v>33.231999999999999</v>
      </c>
      <c r="I473" s="238"/>
      <c r="J473" s="233"/>
      <c r="K473" s="233"/>
      <c r="L473" s="239"/>
      <c r="M473" s="240"/>
      <c r="N473" s="241"/>
      <c r="O473" s="241"/>
      <c r="P473" s="241"/>
      <c r="Q473" s="241"/>
      <c r="R473" s="241"/>
      <c r="S473" s="241"/>
      <c r="T473" s="242"/>
      <c r="AT473" s="243" t="s">
        <v>151</v>
      </c>
      <c r="AU473" s="243" t="s">
        <v>85</v>
      </c>
      <c r="AV473" s="13" t="s">
        <v>85</v>
      </c>
      <c r="AW473" s="13" t="s">
        <v>35</v>
      </c>
      <c r="AX473" s="13" t="s">
        <v>79</v>
      </c>
      <c r="AY473" s="243" t="s">
        <v>139</v>
      </c>
    </row>
    <row r="474" spans="2:65" s="1" customFormat="1" ht="31.5" customHeight="1">
      <c r="B474" s="42"/>
      <c r="C474" s="205" t="s">
        <v>563</v>
      </c>
      <c r="D474" s="205" t="s">
        <v>141</v>
      </c>
      <c r="E474" s="206" t="s">
        <v>564</v>
      </c>
      <c r="F474" s="207" t="s">
        <v>565</v>
      </c>
      <c r="G474" s="208" t="s">
        <v>156</v>
      </c>
      <c r="H474" s="209">
        <v>32.5</v>
      </c>
      <c r="I474" s="210"/>
      <c r="J474" s="211">
        <f>ROUND(I474*H474,2)</f>
        <v>0</v>
      </c>
      <c r="K474" s="207" t="s">
        <v>21</v>
      </c>
      <c r="L474" s="62"/>
      <c r="M474" s="212" t="s">
        <v>21</v>
      </c>
      <c r="N474" s="213" t="s">
        <v>44</v>
      </c>
      <c r="O474" s="43"/>
      <c r="P474" s="214">
        <f>O474*H474</f>
        <v>0</v>
      </c>
      <c r="Q474" s="214">
        <v>5.4000000000000001E-4</v>
      </c>
      <c r="R474" s="214">
        <f>Q474*H474</f>
        <v>1.755E-2</v>
      </c>
      <c r="S474" s="214">
        <v>0</v>
      </c>
      <c r="T474" s="215">
        <f>S474*H474</f>
        <v>0</v>
      </c>
      <c r="AR474" s="25" t="s">
        <v>269</v>
      </c>
      <c r="AT474" s="25" t="s">
        <v>141</v>
      </c>
      <c r="AU474" s="25" t="s">
        <v>85</v>
      </c>
      <c r="AY474" s="25" t="s">
        <v>139</v>
      </c>
      <c r="BE474" s="216">
        <f>IF(N474="základní",J474,0)</f>
        <v>0</v>
      </c>
      <c r="BF474" s="216">
        <f>IF(N474="snížená",J474,0)</f>
        <v>0</v>
      </c>
      <c r="BG474" s="216">
        <f>IF(N474="zákl. přenesená",J474,0)</f>
        <v>0</v>
      </c>
      <c r="BH474" s="216">
        <f>IF(N474="sníž. přenesená",J474,0)</f>
        <v>0</v>
      </c>
      <c r="BI474" s="216">
        <f>IF(N474="nulová",J474,0)</f>
        <v>0</v>
      </c>
      <c r="BJ474" s="25" t="s">
        <v>85</v>
      </c>
      <c r="BK474" s="216">
        <f>ROUND(I474*H474,2)</f>
        <v>0</v>
      </c>
      <c r="BL474" s="25" t="s">
        <v>269</v>
      </c>
      <c r="BM474" s="25" t="s">
        <v>566</v>
      </c>
    </row>
    <row r="475" spans="2:65" s="1" customFormat="1" ht="27">
      <c r="B475" s="42"/>
      <c r="C475" s="64"/>
      <c r="D475" s="217" t="s">
        <v>148</v>
      </c>
      <c r="E475" s="64"/>
      <c r="F475" s="218" t="s">
        <v>565</v>
      </c>
      <c r="G475" s="64"/>
      <c r="H475" s="64"/>
      <c r="I475" s="173"/>
      <c r="J475" s="64"/>
      <c r="K475" s="64"/>
      <c r="L475" s="62"/>
      <c r="M475" s="219"/>
      <c r="N475" s="43"/>
      <c r="O475" s="43"/>
      <c r="P475" s="43"/>
      <c r="Q475" s="43"/>
      <c r="R475" s="43"/>
      <c r="S475" s="43"/>
      <c r="T475" s="79"/>
      <c r="AT475" s="25" t="s">
        <v>148</v>
      </c>
      <c r="AU475" s="25" t="s">
        <v>85</v>
      </c>
    </row>
    <row r="476" spans="2:65" s="1" customFormat="1" ht="54">
      <c r="B476" s="42"/>
      <c r="C476" s="64"/>
      <c r="D476" s="234" t="s">
        <v>149</v>
      </c>
      <c r="E476" s="64"/>
      <c r="F476" s="244" t="s">
        <v>567</v>
      </c>
      <c r="G476" s="64"/>
      <c r="H476" s="64"/>
      <c r="I476" s="173"/>
      <c r="J476" s="64"/>
      <c r="K476" s="64"/>
      <c r="L476" s="62"/>
      <c r="M476" s="219"/>
      <c r="N476" s="43"/>
      <c r="O476" s="43"/>
      <c r="P476" s="43"/>
      <c r="Q476" s="43"/>
      <c r="R476" s="43"/>
      <c r="S476" s="43"/>
      <c r="T476" s="79"/>
      <c r="AT476" s="25" t="s">
        <v>149</v>
      </c>
      <c r="AU476" s="25" t="s">
        <v>85</v>
      </c>
    </row>
    <row r="477" spans="2:65" s="1" customFormat="1" ht="22.5" customHeight="1">
      <c r="B477" s="42"/>
      <c r="C477" s="205" t="s">
        <v>568</v>
      </c>
      <c r="D477" s="205" t="s">
        <v>141</v>
      </c>
      <c r="E477" s="206" t="s">
        <v>569</v>
      </c>
      <c r="F477" s="207" t="s">
        <v>570</v>
      </c>
      <c r="G477" s="208" t="s">
        <v>207</v>
      </c>
      <c r="H477" s="209">
        <v>108.6</v>
      </c>
      <c r="I477" s="210"/>
      <c r="J477" s="211">
        <f>ROUND(I477*H477,2)</f>
        <v>0</v>
      </c>
      <c r="K477" s="207" t="s">
        <v>21</v>
      </c>
      <c r="L477" s="62"/>
      <c r="M477" s="212" t="s">
        <v>21</v>
      </c>
      <c r="N477" s="213" t="s">
        <v>44</v>
      </c>
      <c r="O477" s="43"/>
      <c r="P477" s="214">
        <f>O477*H477</f>
        <v>0</v>
      </c>
      <c r="Q477" s="214">
        <v>1E-4</v>
      </c>
      <c r="R477" s="214">
        <f>Q477*H477</f>
        <v>1.086E-2</v>
      </c>
      <c r="S477" s="214">
        <v>0</v>
      </c>
      <c r="T477" s="215">
        <f>S477*H477</f>
        <v>0</v>
      </c>
      <c r="AR477" s="25" t="s">
        <v>269</v>
      </c>
      <c r="AT477" s="25" t="s">
        <v>141</v>
      </c>
      <c r="AU477" s="25" t="s">
        <v>85</v>
      </c>
      <c r="AY477" s="25" t="s">
        <v>139</v>
      </c>
      <c r="BE477" s="216">
        <f>IF(N477="základní",J477,0)</f>
        <v>0</v>
      </c>
      <c r="BF477" s="216">
        <f>IF(N477="snížená",J477,0)</f>
        <v>0</v>
      </c>
      <c r="BG477" s="216">
        <f>IF(N477="zákl. přenesená",J477,0)</f>
        <v>0</v>
      </c>
      <c r="BH477" s="216">
        <f>IF(N477="sníž. přenesená",J477,0)</f>
        <v>0</v>
      </c>
      <c r="BI477" s="216">
        <f>IF(N477="nulová",J477,0)</f>
        <v>0</v>
      </c>
      <c r="BJ477" s="25" t="s">
        <v>85</v>
      </c>
      <c r="BK477" s="216">
        <f>ROUND(I477*H477,2)</f>
        <v>0</v>
      </c>
      <c r="BL477" s="25" t="s">
        <v>269</v>
      </c>
      <c r="BM477" s="25" t="s">
        <v>571</v>
      </c>
    </row>
    <row r="478" spans="2:65" s="1" customFormat="1" ht="13.5">
      <c r="B478" s="42"/>
      <c r="C478" s="64"/>
      <c r="D478" s="217" t="s">
        <v>148</v>
      </c>
      <c r="E478" s="64"/>
      <c r="F478" s="218" t="s">
        <v>570</v>
      </c>
      <c r="G478" s="64"/>
      <c r="H478" s="64"/>
      <c r="I478" s="173"/>
      <c r="J478" s="64"/>
      <c r="K478" s="64"/>
      <c r="L478" s="62"/>
      <c r="M478" s="219"/>
      <c r="N478" s="43"/>
      <c r="O478" s="43"/>
      <c r="P478" s="43"/>
      <c r="Q478" s="43"/>
      <c r="R478" s="43"/>
      <c r="S478" s="43"/>
      <c r="T478" s="79"/>
      <c r="AT478" s="25" t="s">
        <v>148</v>
      </c>
      <c r="AU478" s="25" t="s">
        <v>85</v>
      </c>
    </row>
    <row r="479" spans="2:65" s="1" customFormat="1" ht="54">
      <c r="B479" s="42"/>
      <c r="C479" s="64"/>
      <c r="D479" s="234" t="s">
        <v>149</v>
      </c>
      <c r="E479" s="64"/>
      <c r="F479" s="244" t="s">
        <v>567</v>
      </c>
      <c r="G479" s="64"/>
      <c r="H479" s="64"/>
      <c r="I479" s="173"/>
      <c r="J479" s="64"/>
      <c r="K479" s="64"/>
      <c r="L479" s="62"/>
      <c r="M479" s="219"/>
      <c r="N479" s="43"/>
      <c r="O479" s="43"/>
      <c r="P479" s="43"/>
      <c r="Q479" s="43"/>
      <c r="R479" s="43"/>
      <c r="S479" s="43"/>
      <c r="T479" s="79"/>
      <c r="AT479" s="25" t="s">
        <v>149</v>
      </c>
      <c r="AU479" s="25" t="s">
        <v>85</v>
      </c>
    </row>
    <row r="480" spans="2:65" s="1" customFormat="1" ht="31.5" customHeight="1">
      <c r="B480" s="42"/>
      <c r="C480" s="205" t="s">
        <v>572</v>
      </c>
      <c r="D480" s="205" t="s">
        <v>141</v>
      </c>
      <c r="E480" s="206" t="s">
        <v>573</v>
      </c>
      <c r="F480" s="207" t="s">
        <v>574</v>
      </c>
      <c r="G480" s="208" t="s">
        <v>156</v>
      </c>
      <c r="H480" s="209">
        <v>122</v>
      </c>
      <c r="I480" s="210"/>
      <c r="J480" s="211">
        <f>ROUND(I480*H480,2)</f>
        <v>0</v>
      </c>
      <c r="K480" s="207" t="s">
        <v>145</v>
      </c>
      <c r="L480" s="62"/>
      <c r="M480" s="212" t="s">
        <v>21</v>
      </c>
      <c r="N480" s="213" t="s">
        <v>44</v>
      </c>
      <c r="O480" s="43"/>
      <c r="P480" s="214">
        <f>O480*H480</f>
        <v>0</v>
      </c>
      <c r="Q480" s="214">
        <v>5.8E-4</v>
      </c>
      <c r="R480" s="214">
        <f>Q480*H480</f>
        <v>7.0760000000000003E-2</v>
      </c>
      <c r="S480" s="214">
        <v>0</v>
      </c>
      <c r="T480" s="215">
        <f>S480*H480</f>
        <v>0</v>
      </c>
      <c r="AR480" s="25" t="s">
        <v>269</v>
      </c>
      <c r="AT480" s="25" t="s">
        <v>141</v>
      </c>
      <c r="AU480" s="25" t="s">
        <v>85</v>
      </c>
      <c r="AY480" s="25" t="s">
        <v>139</v>
      </c>
      <c r="BE480" s="216">
        <f>IF(N480="základní",J480,0)</f>
        <v>0</v>
      </c>
      <c r="BF480" s="216">
        <f>IF(N480="snížená",J480,0)</f>
        <v>0</v>
      </c>
      <c r="BG480" s="216">
        <f>IF(N480="zákl. přenesená",J480,0)</f>
        <v>0</v>
      </c>
      <c r="BH480" s="216">
        <f>IF(N480="sníž. přenesená",J480,0)</f>
        <v>0</v>
      </c>
      <c r="BI480" s="216">
        <f>IF(N480="nulová",J480,0)</f>
        <v>0</v>
      </c>
      <c r="BJ480" s="25" t="s">
        <v>85</v>
      </c>
      <c r="BK480" s="216">
        <f>ROUND(I480*H480,2)</f>
        <v>0</v>
      </c>
      <c r="BL480" s="25" t="s">
        <v>269</v>
      </c>
      <c r="BM480" s="25" t="s">
        <v>575</v>
      </c>
    </row>
    <row r="481" spans="2:65" s="1" customFormat="1" ht="27">
      <c r="B481" s="42"/>
      <c r="C481" s="64"/>
      <c r="D481" s="217" t="s">
        <v>148</v>
      </c>
      <c r="E481" s="64"/>
      <c r="F481" s="218" t="s">
        <v>574</v>
      </c>
      <c r="G481" s="64"/>
      <c r="H481" s="64"/>
      <c r="I481" s="173"/>
      <c r="J481" s="64"/>
      <c r="K481" s="64"/>
      <c r="L481" s="62"/>
      <c r="M481" s="219"/>
      <c r="N481" s="43"/>
      <c r="O481" s="43"/>
      <c r="P481" s="43"/>
      <c r="Q481" s="43"/>
      <c r="R481" s="43"/>
      <c r="S481" s="43"/>
      <c r="T481" s="79"/>
      <c r="AT481" s="25" t="s">
        <v>148</v>
      </c>
      <c r="AU481" s="25" t="s">
        <v>85</v>
      </c>
    </row>
    <row r="482" spans="2:65" s="1" customFormat="1" ht="67.5">
      <c r="B482" s="42"/>
      <c r="C482" s="64"/>
      <c r="D482" s="217" t="s">
        <v>149</v>
      </c>
      <c r="E482" s="64"/>
      <c r="F482" s="220" t="s">
        <v>576</v>
      </c>
      <c r="G482" s="64"/>
      <c r="H482" s="64"/>
      <c r="I482" s="173"/>
      <c r="J482" s="64"/>
      <c r="K482" s="64"/>
      <c r="L482" s="62"/>
      <c r="M482" s="219"/>
      <c r="N482" s="43"/>
      <c r="O482" s="43"/>
      <c r="P482" s="43"/>
      <c r="Q482" s="43"/>
      <c r="R482" s="43"/>
      <c r="S482" s="43"/>
      <c r="T482" s="79"/>
      <c r="AT482" s="25" t="s">
        <v>149</v>
      </c>
      <c r="AU482" s="25" t="s">
        <v>85</v>
      </c>
    </row>
    <row r="483" spans="2:65" s="12" customFormat="1" ht="13.5">
      <c r="B483" s="221"/>
      <c r="C483" s="222"/>
      <c r="D483" s="217" t="s">
        <v>151</v>
      </c>
      <c r="E483" s="223" t="s">
        <v>21</v>
      </c>
      <c r="F483" s="224" t="s">
        <v>577</v>
      </c>
      <c r="G483" s="222"/>
      <c r="H483" s="225" t="s">
        <v>21</v>
      </c>
      <c r="I483" s="226"/>
      <c r="J483" s="222"/>
      <c r="K483" s="222"/>
      <c r="L483" s="227"/>
      <c r="M483" s="228"/>
      <c r="N483" s="229"/>
      <c r="O483" s="229"/>
      <c r="P483" s="229"/>
      <c r="Q483" s="229"/>
      <c r="R483" s="229"/>
      <c r="S483" s="229"/>
      <c r="T483" s="230"/>
      <c r="AT483" s="231" t="s">
        <v>151</v>
      </c>
      <c r="AU483" s="231" t="s">
        <v>85</v>
      </c>
      <c r="AV483" s="12" t="s">
        <v>79</v>
      </c>
      <c r="AW483" s="12" t="s">
        <v>35</v>
      </c>
      <c r="AX483" s="12" t="s">
        <v>72</v>
      </c>
      <c r="AY483" s="231" t="s">
        <v>139</v>
      </c>
    </row>
    <row r="484" spans="2:65" s="13" customFormat="1" ht="13.5">
      <c r="B484" s="232"/>
      <c r="C484" s="233"/>
      <c r="D484" s="217" t="s">
        <v>151</v>
      </c>
      <c r="E484" s="245" t="s">
        <v>21</v>
      </c>
      <c r="F484" s="246" t="s">
        <v>578</v>
      </c>
      <c r="G484" s="233"/>
      <c r="H484" s="247">
        <v>44</v>
      </c>
      <c r="I484" s="238"/>
      <c r="J484" s="233"/>
      <c r="K484" s="233"/>
      <c r="L484" s="239"/>
      <c r="M484" s="240"/>
      <c r="N484" s="241"/>
      <c r="O484" s="241"/>
      <c r="P484" s="241"/>
      <c r="Q484" s="241"/>
      <c r="R484" s="241"/>
      <c r="S484" s="241"/>
      <c r="T484" s="242"/>
      <c r="AT484" s="243" t="s">
        <v>151</v>
      </c>
      <c r="AU484" s="243" t="s">
        <v>85</v>
      </c>
      <c r="AV484" s="13" t="s">
        <v>85</v>
      </c>
      <c r="AW484" s="13" t="s">
        <v>35</v>
      </c>
      <c r="AX484" s="13" t="s">
        <v>72</v>
      </c>
      <c r="AY484" s="243" t="s">
        <v>139</v>
      </c>
    </row>
    <row r="485" spans="2:65" s="12" customFormat="1" ht="13.5">
      <c r="B485" s="221"/>
      <c r="C485" s="222"/>
      <c r="D485" s="217" t="s">
        <v>151</v>
      </c>
      <c r="E485" s="223" t="s">
        <v>21</v>
      </c>
      <c r="F485" s="224" t="s">
        <v>579</v>
      </c>
      <c r="G485" s="222"/>
      <c r="H485" s="225" t="s">
        <v>21</v>
      </c>
      <c r="I485" s="226"/>
      <c r="J485" s="222"/>
      <c r="K485" s="222"/>
      <c r="L485" s="227"/>
      <c r="M485" s="228"/>
      <c r="N485" s="229"/>
      <c r="O485" s="229"/>
      <c r="P485" s="229"/>
      <c r="Q485" s="229"/>
      <c r="R485" s="229"/>
      <c r="S485" s="229"/>
      <c r="T485" s="230"/>
      <c r="AT485" s="231" t="s">
        <v>151</v>
      </c>
      <c r="AU485" s="231" t="s">
        <v>85</v>
      </c>
      <c r="AV485" s="12" t="s">
        <v>79</v>
      </c>
      <c r="AW485" s="12" t="s">
        <v>35</v>
      </c>
      <c r="AX485" s="12" t="s">
        <v>72</v>
      </c>
      <c r="AY485" s="231" t="s">
        <v>139</v>
      </c>
    </row>
    <row r="486" spans="2:65" s="13" customFormat="1" ht="13.5">
      <c r="B486" s="232"/>
      <c r="C486" s="233"/>
      <c r="D486" s="217" t="s">
        <v>151</v>
      </c>
      <c r="E486" s="245" t="s">
        <v>21</v>
      </c>
      <c r="F486" s="246" t="s">
        <v>580</v>
      </c>
      <c r="G486" s="233"/>
      <c r="H486" s="247">
        <v>78</v>
      </c>
      <c r="I486" s="238"/>
      <c r="J486" s="233"/>
      <c r="K486" s="233"/>
      <c r="L486" s="239"/>
      <c r="M486" s="240"/>
      <c r="N486" s="241"/>
      <c r="O486" s="241"/>
      <c r="P486" s="241"/>
      <c r="Q486" s="241"/>
      <c r="R486" s="241"/>
      <c r="S486" s="241"/>
      <c r="T486" s="242"/>
      <c r="AT486" s="243" t="s">
        <v>151</v>
      </c>
      <c r="AU486" s="243" t="s">
        <v>85</v>
      </c>
      <c r="AV486" s="13" t="s">
        <v>85</v>
      </c>
      <c r="AW486" s="13" t="s">
        <v>35</v>
      </c>
      <c r="AX486" s="13" t="s">
        <v>72</v>
      </c>
      <c r="AY486" s="243" t="s">
        <v>139</v>
      </c>
    </row>
    <row r="487" spans="2:65" s="14" customFormat="1" ht="13.5">
      <c r="B487" s="248"/>
      <c r="C487" s="249"/>
      <c r="D487" s="234" t="s">
        <v>151</v>
      </c>
      <c r="E487" s="250" t="s">
        <v>21</v>
      </c>
      <c r="F487" s="251" t="s">
        <v>191</v>
      </c>
      <c r="G487" s="249"/>
      <c r="H487" s="252">
        <v>122</v>
      </c>
      <c r="I487" s="253"/>
      <c r="J487" s="249"/>
      <c r="K487" s="249"/>
      <c r="L487" s="254"/>
      <c r="M487" s="255"/>
      <c r="N487" s="256"/>
      <c r="O487" s="256"/>
      <c r="P487" s="256"/>
      <c r="Q487" s="256"/>
      <c r="R487" s="256"/>
      <c r="S487" s="256"/>
      <c r="T487" s="257"/>
      <c r="AT487" s="258" t="s">
        <v>151</v>
      </c>
      <c r="AU487" s="258" t="s">
        <v>85</v>
      </c>
      <c r="AV487" s="14" t="s">
        <v>146</v>
      </c>
      <c r="AW487" s="14" t="s">
        <v>35</v>
      </c>
      <c r="AX487" s="14" t="s">
        <v>79</v>
      </c>
      <c r="AY487" s="258" t="s">
        <v>139</v>
      </c>
    </row>
    <row r="488" spans="2:65" s="1" customFormat="1" ht="22.5" customHeight="1">
      <c r="B488" s="42"/>
      <c r="C488" s="259" t="s">
        <v>581</v>
      </c>
      <c r="D488" s="259" t="s">
        <v>193</v>
      </c>
      <c r="E488" s="260" t="s">
        <v>582</v>
      </c>
      <c r="F488" s="261" t="s">
        <v>310</v>
      </c>
      <c r="G488" s="262" t="s">
        <v>156</v>
      </c>
      <c r="H488" s="263">
        <v>44.88</v>
      </c>
      <c r="I488" s="264"/>
      <c r="J488" s="265">
        <f>ROUND(I488*H488,2)</f>
        <v>0</v>
      </c>
      <c r="K488" s="261" t="s">
        <v>21</v>
      </c>
      <c r="L488" s="266"/>
      <c r="M488" s="267" t="s">
        <v>21</v>
      </c>
      <c r="N488" s="268" t="s">
        <v>44</v>
      </c>
      <c r="O488" s="43"/>
      <c r="P488" s="214">
        <f>O488*H488</f>
        <v>0</v>
      </c>
      <c r="Q488" s="214">
        <v>7.4999999999999997E-3</v>
      </c>
      <c r="R488" s="214">
        <f>Q488*H488</f>
        <v>0.33660000000000001</v>
      </c>
      <c r="S488" s="214">
        <v>0</v>
      </c>
      <c r="T488" s="215">
        <f>S488*H488</f>
        <v>0</v>
      </c>
      <c r="AR488" s="25" t="s">
        <v>427</v>
      </c>
      <c r="AT488" s="25" t="s">
        <v>193</v>
      </c>
      <c r="AU488" s="25" t="s">
        <v>85</v>
      </c>
      <c r="AY488" s="25" t="s">
        <v>139</v>
      </c>
      <c r="BE488" s="216">
        <f>IF(N488="základní",J488,0)</f>
        <v>0</v>
      </c>
      <c r="BF488" s="216">
        <f>IF(N488="snížená",J488,0)</f>
        <v>0</v>
      </c>
      <c r="BG488" s="216">
        <f>IF(N488="zákl. přenesená",J488,0)</f>
        <v>0</v>
      </c>
      <c r="BH488" s="216">
        <f>IF(N488="sníž. přenesená",J488,0)</f>
        <v>0</v>
      </c>
      <c r="BI488" s="216">
        <f>IF(N488="nulová",J488,0)</f>
        <v>0</v>
      </c>
      <c r="BJ488" s="25" t="s">
        <v>85</v>
      </c>
      <c r="BK488" s="216">
        <f>ROUND(I488*H488,2)</f>
        <v>0</v>
      </c>
      <c r="BL488" s="25" t="s">
        <v>269</v>
      </c>
      <c r="BM488" s="25" t="s">
        <v>583</v>
      </c>
    </row>
    <row r="489" spans="2:65" s="1" customFormat="1" ht="13.5">
      <c r="B489" s="42"/>
      <c r="C489" s="64"/>
      <c r="D489" s="217" t="s">
        <v>148</v>
      </c>
      <c r="E489" s="64"/>
      <c r="F489" s="218" t="s">
        <v>310</v>
      </c>
      <c r="G489" s="64"/>
      <c r="H489" s="64"/>
      <c r="I489" s="173"/>
      <c r="J489" s="64"/>
      <c r="K489" s="64"/>
      <c r="L489" s="62"/>
      <c r="M489" s="219"/>
      <c r="N489" s="43"/>
      <c r="O489" s="43"/>
      <c r="P489" s="43"/>
      <c r="Q489" s="43"/>
      <c r="R489" s="43"/>
      <c r="S489" s="43"/>
      <c r="T489" s="79"/>
      <c r="AT489" s="25" t="s">
        <v>148</v>
      </c>
      <c r="AU489" s="25" t="s">
        <v>85</v>
      </c>
    </row>
    <row r="490" spans="2:65" s="12" customFormat="1" ht="13.5">
      <c r="B490" s="221"/>
      <c r="C490" s="222"/>
      <c r="D490" s="217" t="s">
        <v>151</v>
      </c>
      <c r="E490" s="223" t="s">
        <v>21</v>
      </c>
      <c r="F490" s="224" t="s">
        <v>311</v>
      </c>
      <c r="G490" s="222"/>
      <c r="H490" s="225" t="s">
        <v>21</v>
      </c>
      <c r="I490" s="226"/>
      <c r="J490" s="222"/>
      <c r="K490" s="222"/>
      <c r="L490" s="227"/>
      <c r="M490" s="228"/>
      <c r="N490" s="229"/>
      <c r="O490" s="229"/>
      <c r="P490" s="229"/>
      <c r="Q490" s="229"/>
      <c r="R490" s="229"/>
      <c r="S490" s="229"/>
      <c r="T490" s="230"/>
      <c r="AT490" s="231" t="s">
        <v>151</v>
      </c>
      <c r="AU490" s="231" t="s">
        <v>85</v>
      </c>
      <c r="AV490" s="12" t="s">
        <v>79</v>
      </c>
      <c r="AW490" s="12" t="s">
        <v>35</v>
      </c>
      <c r="AX490" s="12" t="s">
        <v>72</v>
      </c>
      <c r="AY490" s="231" t="s">
        <v>139</v>
      </c>
    </row>
    <row r="491" spans="2:65" s="12" customFormat="1" ht="13.5">
      <c r="B491" s="221"/>
      <c r="C491" s="222"/>
      <c r="D491" s="217" t="s">
        <v>151</v>
      </c>
      <c r="E491" s="223" t="s">
        <v>21</v>
      </c>
      <c r="F491" s="224" t="s">
        <v>294</v>
      </c>
      <c r="G491" s="222"/>
      <c r="H491" s="225" t="s">
        <v>21</v>
      </c>
      <c r="I491" s="226"/>
      <c r="J491" s="222"/>
      <c r="K491" s="222"/>
      <c r="L491" s="227"/>
      <c r="M491" s="228"/>
      <c r="N491" s="229"/>
      <c r="O491" s="229"/>
      <c r="P491" s="229"/>
      <c r="Q491" s="229"/>
      <c r="R491" s="229"/>
      <c r="S491" s="229"/>
      <c r="T491" s="230"/>
      <c r="AT491" s="231" t="s">
        <v>151</v>
      </c>
      <c r="AU491" s="231" t="s">
        <v>85</v>
      </c>
      <c r="AV491" s="12" t="s">
        <v>79</v>
      </c>
      <c r="AW491" s="12" t="s">
        <v>35</v>
      </c>
      <c r="AX491" s="12" t="s">
        <v>72</v>
      </c>
      <c r="AY491" s="231" t="s">
        <v>139</v>
      </c>
    </row>
    <row r="492" spans="2:65" s="13" customFormat="1" ht="13.5">
      <c r="B492" s="232"/>
      <c r="C492" s="233"/>
      <c r="D492" s="217" t="s">
        <v>151</v>
      </c>
      <c r="E492" s="245" t="s">
        <v>21</v>
      </c>
      <c r="F492" s="246" t="s">
        <v>507</v>
      </c>
      <c r="G492" s="233"/>
      <c r="H492" s="247">
        <v>44</v>
      </c>
      <c r="I492" s="238"/>
      <c r="J492" s="233"/>
      <c r="K492" s="233"/>
      <c r="L492" s="239"/>
      <c r="M492" s="240"/>
      <c r="N492" s="241"/>
      <c r="O492" s="241"/>
      <c r="P492" s="241"/>
      <c r="Q492" s="241"/>
      <c r="R492" s="241"/>
      <c r="S492" s="241"/>
      <c r="T492" s="242"/>
      <c r="AT492" s="243" t="s">
        <v>151</v>
      </c>
      <c r="AU492" s="243" t="s">
        <v>85</v>
      </c>
      <c r="AV492" s="13" t="s">
        <v>85</v>
      </c>
      <c r="AW492" s="13" t="s">
        <v>35</v>
      </c>
      <c r="AX492" s="13" t="s">
        <v>72</v>
      </c>
      <c r="AY492" s="243" t="s">
        <v>139</v>
      </c>
    </row>
    <row r="493" spans="2:65" s="13" customFormat="1" ht="13.5">
      <c r="B493" s="232"/>
      <c r="C493" s="233"/>
      <c r="D493" s="234" t="s">
        <v>151</v>
      </c>
      <c r="E493" s="235" t="s">
        <v>21</v>
      </c>
      <c r="F493" s="236" t="s">
        <v>584</v>
      </c>
      <c r="G493" s="233"/>
      <c r="H493" s="237">
        <v>44.88</v>
      </c>
      <c r="I493" s="238"/>
      <c r="J493" s="233"/>
      <c r="K493" s="233"/>
      <c r="L493" s="239"/>
      <c r="M493" s="240"/>
      <c r="N493" s="241"/>
      <c r="O493" s="241"/>
      <c r="P493" s="241"/>
      <c r="Q493" s="241"/>
      <c r="R493" s="241"/>
      <c r="S493" s="241"/>
      <c r="T493" s="242"/>
      <c r="AT493" s="243" t="s">
        <v>151</v>
      </c>
      <c r="AU493" s="243" t="s">
        <v>85</v>
      </c>
      <c r="AV493" s="13" t="s">
        <v>85</v>
      </c>
      <c r="AW493" s="13" t="s">
        <v>35</v>
      </c>
      <c r="AX493" s="13" t="s">
        <v>79</v>
      </c>
      <c r="AY493" s="243" t="s">
        <v>139</v>
      </c>
    </row>
    <row r="494" spans="2:65" s="1" customFormat="1" ht="22.5" customHeight="1">
      <c r="B494" s="42"/>
      <c r="C494" s="259" t="s">
        <v>585</v>
      </c>
      <c r="D494" s="259" t="s">
        <v>193</v>
      </c>
      <c r="E494" s="260" t="s">
        <v>586</v>
      </c>
      <c r="F494" s="261" t="s">
        <v>587</v>
      </c>
      <c r="G494" s="262" t="s">
        <v>156</v>
      </c>
      <c r="H494" s="263">
        <v>79.56</v>
      </c>
      <c r="I494" s="264"/>
      <c r="J494" s="265">
        <f>ROUND(I494*H494,2)</f>
        <v>0</v>
      </c>
      <c r="K494" s="261" t="s">
        <v>21</v>
      </c>
      <c r="L494" s="266"/>
      <c r="M494" s="267" t="s">
        <v>21</v>
      </c>
      <c r="N494" s="268" t="s">
        <v>44</v>
      </c>
      <c r="O494" s="43"/>
      <c r="P494" s="214">
        <f>O494*H494</f>
        <v>0</v>
      </c>
      <c r="Q494" s="214">
        <v>6.0000000000000001E-3</v>
      </c>
      <c r="R494" s="214">
        <f>Q494*H494</f>
        <v>0.47736000000000001</v>
      </c>
      <c r="S494" s="214">
        <v>0</v>
      </c>
      <c r="T494" s="215">
        <f>S494*H494</f>
        <v>0</v>
      </c>
      <c r="AR494" s="25" t="s">
        <v>427</v>
      </c>
      <c r="AT494" s="25" t="s">
        <v>193</v>
      </c>
      <c r="AU494" s="25" t="s">
        <v>85</v>
      </c>
      <c r="AY494" s="25" t="s">
        <v>139</v>
      </c>
      <c r="BE494" s="216">
        <f>IF(N494="základní",J494,0)</f>
        <v>0</v>
      </c>
      <c r="BF494" s="216">
        <f>IF(N494="snížená",J494,0)</f>
        <v>0</v>
      </c>
      <c r="BG494" s="216">
        <f>IF(N494="zákl. přenesená",J494,0)</f>
        <v>0</v>
      </c>
      <c r="BH494" s="216">
        <f>IF(N494="sníž. přenesená",J494,0)</f>
        <v>0</v>
      </c>
      <c r="BI494" s="216">
        <f>IF(N494="nulová",J494,0)</f>
        <v>0</v>
      </c>
      <c r="BJ494" s="25" t="s">
        <v>85</v>
      </c>
      <c r="BK494" s="216">
        <f>ROUND(I494*H494,2)</f>
        <v>0</v>
      </c>
      <c r="BL494" s="25" t="s">
        <v>269</v>
      </c>
      <c r="BM494" s="25" t="s">
        <v>588</v>
      </c>
    </row>
    <row r="495" spans="2:65" s="1" customFormat="1" ht="13.5">
      <c r="B495" s="42"/>
      <c r="C495" s="64"/>
      <c r="D495" s="217" t="s">
        <v>148</v>
      </c>
      <c r="E495" s="64"/>
      <c r="F495" s="218" t="s">
        <v>587</v>
      </c>
      <c r="G495" s="64"/>
      <c r="H495" s="64"/>
      <c r="I495" s="173"/>
      <c r="J495" s="64"/>
      <c r="K495" s="64"/>
      <c r="L495" s="62"/>
      <c r="M495" s="219"/>
      <c r="N495" s="43"/>
      <c r="O495" s="43"/>
      <c r="P495" s="43"/>
      <c r="Q495" s="43"/>
      <c r="R495" s="43"/>
      <c r="S495" s="43"/>
      <c r="T495" s="79"/>
      <c r="AT495" s="25" t="s">
        <v>148</v>
      </c>
      <c r="AU495" s="25" t="s">
        <v>85</v>
      </c>
    </row>
    <row r="496" spans="2:65" s="12" customFormat="1" ht="13.5">
      <c r="B496" s="221"/>
      <c r="C496" s="222"/>
      <c r="D496" s="217" t="s">
        <v>151</v>
      </c>
      <c r="E496" s="223" t="s">
        <v>21</v>
      </c>
      <c r="F496" s="224" t="s">
        <v>589</v>
      </c>
      <c r="G496" s="222"/>
      <c r="H496" s="225" t="s">
        <v>21</v>
      </c>
      <c r="I496" s="226"/>
      <c r="J496" s="222"/>
      <c r="K496" s="222"/>
      <c r="L496" s="227"/>
      <c r="M496" s="228"/>
      <c r="N496" s="229"/>
      <c r="O496" s="229"/>
      <c r="P496" s="229"/>
      <c r="Q496" s="229"/>
      <c r="R496" s="229"/>
      <c r="S496" s="229"/>
      <c r="T496" s="230"/>
      <c r="AT496" s="231" t="s">
        <v>151</v>
      </c>
      <c r="AU496" s="231" t="s">
        <v>85</v>
      </c>
      <c r="AV496" s="12" t="s">
        <v>79</v>
      </c>
      <c r="AW496" s="12" t="s">
        <v>35</v>
      </c>
      <c r="AX496" s="12" t="s">
        <v>72</v>
      </c>
      <c r="AY496" s="231" t="s">
        <v>139</v>
      </c>
    </row>
    <row r="497" spans="2:65" s="12" customFormat="1" ht="13.5">
      <c r="B497" s="221"/>
      <c r="C497" s="222"/>
      <c r="D497" s="217" t="s">
        <v>151</v>
      </c>
      <c r="E497" s="223" t="s">
        <v>21</v>
      </c>
      <c r="F497" s="224" t="s">
        <v>294</v>
      </c>
      <c r="G497" s="222"/>
      <c r="H497" s="225" t="s">
        <v>21</v>
      </c>
      <c r="I497" s="226"/>
      <c r="J497" s="222"/>
      <c r="K497" s="222"/>
      <c r="L497" s="227"/>
      <c r="M497" s="228"/>
      <c r="N497" s="229"/>
      <c r="O497" s="229"/>
      <c r="P497" s="229"/>
      <c r="Q497" s="229"/>
      <c r="R497" s="229"/>
      <c r="S497" s="229"/>
      <c r="T497" s="230"/>
      <c r="AT497" s="231" t="s">
        <v>151</v>
      </c>
      <c r="AU497" s="231" t="s">
        <v>85</v>
      </c>
      <c r="AV497" s="12" t="s">
        <v>79</v>
      </c>
      <c r="AW497" s="12" t="s">
        <v>35</v>
      </c>
      <c r="AX497" s="12" t="s">
        <v>72</v>
      </c>
      <c r="AY497" s="231" t="s">
        <v>139</v>
      </c>
    </row>
    <row r="498" spans="2:65" s="13" customFormat="1" ht="13.5">
      <c r="B498" s="232"/>
      <c r="C498" s="233"/>
      <c r="D498" s="217" t="s">
        <v>151</v>
      </c>
      <c r="E498" s="245" t="s">
        <v>21</v>
      </c>
      <c r="F498" s="246" t="s">
        <v>580</v>
      </c>
      <c r="G498" s="233"/>
      <c r="H498" s="247">
        <v>78</v>
      </c>
      <c r="I498" s="238"/>
      <c r="J498" s="233"/>
      <c r="K498" s="233"/>
      <c r="L498" s="239"/>
      <c r="M498" s="240"/>
      <c r="N498" s="241"/>
      <c r="O498" s="241"/>
      <c r="P498" s="241"/>
      <c r="Q498" s="241"/>
      <c r="R498" s="241"/>
      <c r="S498" s="241"/>
      <c r="T498" s="242"/>
      <c r="AT498" s="243" t="s">
        <v>151</v>
      </c>
      <c r="AU498" s="243" t="s">
        <v>85</v>
      </c>
      <c r="AV498" s="13" t="s">
        <v>85</v>
      </c>
      <c r="AW498" s="13" t="s">
        <v>35</v>
      </c>
      <c r="AX498" s="13" t="s">
        <v>72</v>
      </c>
      <c r="AY498" s="243" t="s">
        <v>139</v>
      </c>
    </row>
    <row r="499" spans="2:65" s="13" customFormat="1" ht="13.5">
      <c r="B499" s="232"/>
      <c r="C499" s="233"/>
      <c r="D499" s="234" t="s">
        <v>151</v>
      </c>
      <c r="E499" s="235" t="s">
        <v>21</v>
      </c>
      <c r="F499" s="236" t="s">
        <v>590</v>
      </c>
      <c r="G499" s="233"/>
      <c r="H499" s="237">
        <v>79.56</v>
      </c>
      <c r="I499" s="238"/>
      <c r="J499" s="233"/>
      <c r="K499" s="233"/>
      <c r="L499" s="239"/>
      <c r="M499" s="240"/>
      <c r="N499" s="241"/>
      <c r="O499" s="241"/>
      <c r="P499" s="241"/>
      <c r="Q499" s="241"/>
      <c r="R499" s="241"/>
      <c r="S499" s="241"/>
      <c r="T499" s="242"/>
      <c r="AT499" s="243" t="s">
        <v>151</v>
      </c>
      <c r="AU499" s="243" t="s">
        <v>85</v>
      </c>
      <c r="AV499" s="13" t="s">
        <v>85</v>
      </c>
      <c r="AW499" s="13" t="s">
        <v>35</v>
      </c>
      <c r="AX499" s="13" t="s">
        <v>79</v>
      </c>
      <c r="AY499" s="243" t="s">
        <v>139</v>
      </c>
    </row>
    <row r="500" spans="2:65" s="1" customFormat="1" ht="31.5" customHeight="1">
      <c r="B500" s="42"/>
      <c r="C500" s="205" t="s">
        <v>591</v>
      </c>
      <c r="D500" s="205" t="s">
        <v>141</v>
      </c>
      <c r="E500" s="206" t="s">
        <v>592</v>
      </c>
      <c r="F500" s="207" t="s">
        <v>593</v>
      </c>
      <c r="G500" s="208" t="s">
        <v>179</v>
      </c>
      <c r="H500" s="209">
        <v>1.3069999999999999</v>
      </c>
      <c r="I500" s="210"/>
      <c r="J500" s="211">
        <f>ROUND(I500*H500,2)</f>
        <v>0</v>
      </c>
      <c r="K500" s="207" t="s">
        <v>145</v>
      </c>
      <c r="L500" s="62"/>
      <c r="M500" s="212" t="s">
        <v>21</v>
      </c>
      <c r="N500" s="213" t="s">
        <v>44</v>
      </c>
      <c r="O500" s="43"/>
      <c r="P500" s="214">
        <f>O500*H500</f>
        <v>0</v>
      </c>
      <c r="Q500" s="214">
        <v>0</v>
      </c>
      <c r="R500" s="214">
        <f>Q500*H500</f>
        <v>0</v>
      </c>
      <c r="S500" s="214">
        <v>0</v>
      </c>
      <c r="T500" s="215">
        <f>S500*H500</f>
        <v>0</v>
      </c>
      <c r="AR500" s="25" t="s">
        <v>269</v>
      </c>
      <c r="AT500" s="25" t="s">
        <v>141</v>
      </c>
      <c r="AU500" s="25" t="s">
        <v>85</v>
      </c>
      <c r="AY500" s="25" t="s">
        <v>139</v>
      </c>
      <c r="BE500" s="216">
        <f>IF(N500="základní",J500,0)</f>
        <v>0</v>
      </c>
      <c r="BF500" s="216">
        <f>IF(N500="snížená",J500,0)</f>
        <v>0</v>
      </c>
      <c r="BG500" s="216">
        <f>IF(N500="zákl. přenesená",J500,0)</f>
        <v>0</v>
      </c>
      <c r="BH500" s="216">
        <f>IF(N500="sníž. přenesená",J500,0)</f>
        <v>0</v>
      </c>
      <c r="BI500" s="216">
        <f>IF(N500="nulová",J500,0)</f>
        <v>0</v>
      </c>
      <c r="BJ500" s="25" t="s">
        <v>85</v>
      </c>
      <c r="BK500" s="216">
        <f>ROUND(I500*H500,2)</f>
        <v>0</v>
      </c>
      <c r="BL500" s="25" t="s">
        <v>269</v>
      </c>
      <c r="BM500" s="25" t="s">
        <v>594</v>
      </c>
    </row>
    <row r="501" spans="2:65" s="1" customFormat="1" ht="27">
      <c r="B501" s="42"/>
      <c r="C501" s="64"/>
      <c r="D501" s="217" t="s">
        <v>148</v>
      </c>
      <c r="E501" s="64"/>
      <c r="F501" s="218" t="s">
        <v>593</v>
      </c>
      <c r="G501" s="64"/>
      <c r="H501" s="64"/>
      <c r="I501" s="173"/>
      <c r="J501" s="64"/>
      <c r="K501" s="64"/>
      <c r="L501" s="62"/>
      <c r="M501" s="219"/>
      <c r="N501" s="43"/>
      <c r="O501" s="43"/>
      <c r="P501" s="43"/>
      <c r="Q501" s="43"/>
      <c r="R501" s="43"/>
      <c r="S501" s="43"/>
      <c r="T501" s="79"/>
      <c r="AT501" s="25" t="s">
        <v>148</v>
      </c>
      <c r="AU501" s="25" t="s">
        <v>85</v>
      </c>
    </row>
    <row r="502" spans="2:65" s="1" customFormat="1" ht="121.5">
      <c r="B502" s="42"/>
      <c r="C502" s="64"/>
      <c r="D502" s="217" t="s">
        <v>149</v>
      </c>
      <c r="E502" s="64"/>
      <c r="F502" s="220" t="s">
        <v>595</v>
      </c>
      <c r="G502" s="64"/>
      <c r="H502" s="64"/>
      <c r="I502" s="173"/>
      <c r="J502" s="64"/>
      <c r="K502" s="64"/>
      <c r="L502" s="62"/>
      <c r="M502" s="219"/>
      <c r="N502" s="43"/>
      <c r="O502" s="43"/>
      <c r="P502" s="43"/>
      <c r="Q502" s="43"/>
      <c r="R502" s="43"/>
      <c r="S502" s="43"/>
      <c r="T502" s="79"/>
      <c r="AT502" s="25" t="s">
        <v>149</v>
      </c>
      <c r="AU502" s="25" t="s">
        <v>85</v>
      </c>
    </row>
    <row r="503" spans="2:65" s="11" customFormat="1" ht="29.85" customHeight="1">
      <c r="B503" s="188"/>
      <c r="C503" s="189"/>
      <c r="D503" s="202" t="s">
        <v>71</v>
      </c>
      <c r="E503" s="203" t="s">
        <v>596</v>
      </c>
      <c r="F503" s="203" t="s">
        <v>597</v>
      </c>
      <c r="G503" s="189"/>
      <c r="H503" s="189"/>
      <c r="I503" s="192"/>
      <c r="J503" s="204">
        <f>BK503</f>
        <v>0</v>
      </c>
      <c r="K503" s="189"/>
      <c r="L503" s="194"/>
      <c r="M503" s="195"/>
      <c r="N503" s="196"/>
      <c r="O503" s="196"/>
      <c r="P503" s="197">
        <f>SUM(P504:P505)</f>
        <v>0</v>
      </c>
      <c r="Q503" s="196"/>
      <c r="R503" s="197">
        <f>SUM(R504:R505)</f>
        <v>0.10705000000000001</v>
      </c>
      <c r="S503" s="196"/>
      <c r="T503" s="198">
        <f>SUM(T504:T505)</f>
        <v>0</v>
      </c>
      <c r="AR503" s="199" t="s">
        <v>85</v>
      </c>
      <c r="AT503" s="200" t="s">
        <v>71</v>
      </c>
      <c r="AU503" s="200" t="s">
        <v>79</v>
      </c>
      <c r="AY503" s="199" t="s">
        <v>139</v>
      </c>
      <c r="BK503" s="201">
        <f>SUM(BK504:BK505)</f>
        <v>0</v>
      </c>
    </row>
    <row r="504" spans="2:65" s="1" customFormat="1" ht="22.5" customHeight="1">
      <c r="B504" s="42"/>
      <c r="C504" s="205" t="s">
        <v>598</v>
      </c>
      <c r="D504" s="205" t="s">
        <v>141</v>
      </c>
      <c r="E504" s="206" t="s">
        <v>599</v>
      </c>
      <c r="F504" s="207" t="s">
        <v>600</v>
      </c>
      <c r="G504" s="208" t="s">
        <v>601</v>
      </c>
      <c r="H504" s="209">
        <v>1</v>
      </c>
      <c r="I504" s="210"/>
      <c r="J504" s="211">
        <f>ROUND(I504*H504,2)</f>
        <v>0</v>
      </c>
      <c r="K504" s="207" t="s">
        <v>21</v>
      </c>
      <c r="L504" s="62"/>
      <c r="M504" s="212" t="s">
        <v>21</v>
      </c>
      <c r="N504" s="213" t="s">
        <v>44</v>
      </c>
      <c r="O504" s="43"/>
      <c r="P504" s="214">
        <f>O504*H504</f>
        <v>0</v>
      </c>
      <c r="Q504" s="214">
        <v>0.10705000000000001</v>
      </c>
      <c r="R504" s="214">
        <f>Q504*H504</f>
        <v>0.10705000000000001</v>
      </c>
      <c r="S504" s="214">
        <v>0</v>
      </c>
      <c r="T504" s="215">
        <f>S504*H504</f>
        <v>0</v>
      </c>
      <c r="AR504" s="25" t="s">
        <v>269</v>
      </c>
      <c r="AT504" s="25" t="s">
        <v>141</v>
      </c>
      <c r="AU504" s="25" t="s">
        <v>85</v>
      </c>
      <c r="AY504" s="25" t="s">
        <v>139</v>
      </c>
      <c r="BE504" s="216">
        <f>IF(N504="základní",J504,0)</f>
        <v>0</v>
      </c>
      <c r="BF504" s="216">
        <f>IF(N504="snížená",J504,0)</f>
        <v>0</v>
      </c>
      <c r="BG504" s="216">
        <f>IF(N504="zákl. přenesená",J504,0)</f>
        <v>0</v>
      </c>
      <c r="BH504" s="216">
        <f>IF(N504="sníž. přenesená",J504,0)</f>
        <v>0</v>
      </c>
      <c r="BI504" s="216">
        <f>IF(N504="nulová",J504,0)</f>
        <v>0</v>
      </c>
      <c r="BJ504" s="25" t="s">
        <v>85</v>
      </c>
      <c r="BK504" s="216">
        <f>ROUND(I504*H504,2)</f>
        <v>0</v>
      </c>
      <c r="BL504" s="25" t="s">
        <v>269</v>
      </c>
      <c r="BM504" s="25" t="s">
        <v>602</v>
      </c>
    </row>
    <row r="505" spans="2:65" s="1" customFormat="1" ht="13.5">
      <c r="B505" s="42"/>
      <c r="C505" s="64"/>
      <c r="D505" s="217" t="s">
        <v>148</v>
      </c>
      <c r="E505" s="64"/>
      <c r="F505" s="218" t="s">
        <v>600</v>
      </c>
      <c r="G505" s="64"/>
      <c r="H505" s="64"/>
      <c r="I505" s="173"/>
      <c r="J505" s="64"/>
      <c r="K505" s="64"/>
      <c r="L505" s="62"/>
      <c r="M505" s="219"/>
      <c r="N505" s="43"/>
      <c r="O505" s="43"/>
      <c r="P505" s="43"/>
      <c r="Q505" s="43"/>
      <c r="R505" s="43"/>
      <c r="S505" s="43"/>
      <c r="T505" s="79"/>
      <c r="AT505" s="25" t="s">
        <v>148</v>
      </c>
      <c r="AU505" s="25" t="s">
        <v>85</v>
      </c>
    </row>
    <row r="506" spans="2:65" s="11" customFormat="1" ht="29.85" customHeight="1">
      <c r="B506" s="188"/>
      <c r="C506" s="189"/>
      <c r="D506" s="202" t="s">
        <v>71</v>
      </c>
      <c r="E506" s="203" t="s">
        <v>603</v>
      </c>
      <c r="F506" s="203" t="s">
        <v>604</v>
      </c>
      <c r="G506" s="189"/>
      <c r="H506" s="189"/>
      <c r="I506" s="192"/>
      <c r="J506" s="204">
        <f>BK506</f>
        <v>0</v>
      </c>
      <c r="K506" s="189"/>
      <c r="L506" s="194"/>
      <c r="M506" s="195"/>
      <c r="N506" s="196"/>
      <c r="O506" s="196"/>
      <c r="P506" s="197">
        <f>SUM(P507:P514)</f>
        <v>0</v>
      </c>
      <c r="Q506" s="196"/>
      <c r="R506" s="197">
        <f>SUM(R507:R514)</f>
        <v>0.44044</v>
      </c>
      <c r="S506" s="196"/>
      <c r="T506" s="198">
        <f>SUM(T507:T514)</f>
        <v>0</v>
      </c>
      <c r="AR506" s="199" t="s">
        <v>85</v>
      </c>
      <c r="AT506" s="200" t="s">
        <v>71</v>
      </c>
      <c r="AU506" s="200" t="s">
        <v>79</v>
      </c>
      <c r="AY506" s="199" t="s">
        <v>139</v>
      </c>
      <c r="BK506" s="201">
        <f>SUM(BK507:BK514)</f>
        <v>0</v>
      </c>
    </row>
    <row r="507" spans="2:65" s="1" customFormat="1" ht="31.5" customHeight="1">
      <c r="B507" s="42"/>
      <c r="C507" s="205" t="s">
        <v>605</v>
      </c>
      <c r="D507" s="205" t="s">
        <v>141</v>
      </c>
      <c r="E507" s="206" t="s">
        <v>606</v>
      </c>
      <c r="F507" s="207" t="s">
        <v>607</v>
      </c>
      <c r="G507" s="208" t="s">
        <v>156</v>
      </c>
      <c r="H507" s="209">
        <v>44</v>
      </c>
      <c r="I507" s="210"/>
      <c r="J507" s="211">
        <f>ROUND(I507*H507,2)</f>
        <v>0</v>
      </c>
      <c r="K507" s="207" t="s">
        <v>145</v>
      </c>
      <c r="L507" s="62"/>
      <c r="M507" s="212" t="s">
        <v>21</v>
      </c>
      <c r="N507" s="213" t="s">
        <v>44</v>
      </c>
      <c r="O507" s="43"/>
      <c r="P507" s="214">
        <f>O507*H507</f>
        <v>0</v>
      </c>
      <c r="Q507" s="214">
        <v>1.001E-2</v>
      </c>
      <c r="R507" s="214">
        <f>Q507*H507</f>
        <v>0.44044</v>
      </c>
      <c r="S507" s="214">
        <v>0</v>
      </c>
      <c r="T507" s="215">
        <f>S507*H507</f>
        <v>0</v>
      </c>
      <c r="AR507" s="25" t="s">
        <v>269</v>
      </c>
      <c r="AT507" s="25" t="s">
        <v>141</v>
      </c>
      <c r="AU507" s="25" t="s">
        <v>85</v>
      </c>
      <c r="AY507" s="25" t="s">
        <v>139</v>
      </c>
      <c r="BE507" s="216">
        <f>IF(N507="základní",J507,0)</f>
        <v>0</v>
      </c>
      <c r="BF507" s="216">
        <f>IF(N507="snížená",J507,0)</f>
        <v>0</v>
      </c>
      <c r="BG507" s="216">
        <f>IF(N507="zákl. přenesená",J507,0)</f>
        <v>0</v>
      </c>
      <c r="BH507" s="216">
        <f>IF(N507="sníž. přenesená",J507,0)</f>
        <v>0</v>
      </c>
      <c r="BI507" s="216">
        <f>IF(N507="nulová",J507,0)</f>
        <v>0</v>
      </c>
      <c r="BJ507" s="25" t="s">
        <v>85</v>
      </c>
      <c r="BK507" s="216">
        <f>ROUND(I507*H507,2)</f>
        <v>0</v>
      </c>
      <c r="BL507" s="25" t="s">
        <v>269</v>
      </c>
      <c r="BM507" s="25" t="s">
        <v>608</v>
      </c>
    </row>
    <row r="508" spans="2:65" s="1" customFormat="1" ht="27">
      <c r="B508" s="42"/>
      <c r="C508" s="64"/>
      <c r="D508" s="217" t="s">
        <v>148</v>
      </c>
      <c r="E508" s="64"/>
      <c r="F508" s="218" t="s">
        <v>607</v>
      </c>
      <c r="G508" s="64"/>
      <c r="H508" s="64"/>
      <c r="I508" s="173"/>
      <c r="J508" s="64"/>
      <c r="K508" s="64"/>
      <c r="L508" s="62"/>
      <c r="M508" s="219"/>
      <c r="N508" s="43"/>
      <c r="O508" s="43"/>
      <c r="P508" s="43"/>
      <c r="Q508" s="43"/>
      <c r="R508" s="43"/>
      <c r="S508" s="43"/>
      <c r="T508" s="79"/>
      <c r="AT508" s="25" t="s">
        <v>148</v>
      </c>
      <c r="AU508" s="25" t="s">
        <v>85</v>
      </c>
    </row>
    <row r="509" spans="2:65" s="1" customFormat="1" ht="54">
      <c r="B509" s="42"/>
      <c r="C509" s="64"/>
      <c r="D509" s="217" t="s">
        <v>149</v>
      </c>
      <c r="E509" s="64"/>
      <c r="F509" s="220" t="s">
        <v>609</v>
      </c>
      <c r="G509" s="64"/>
      <c r="H509" s="64"/>
      <c r="I509" s="173"/>
      <c r="J509" s="64"/>
      <c r="K509" s="64"/>
      <c r="L509" s="62"/>
      <c r="M509" s="219"/>
      <c r="N509" s="43"/>
      <c r="O509" s="43"/>
      <c r="P509" s="43"/>
      <c r="Q509" s="43"/>
      <c r="R509" s="43"/>
      <c r="S509" s="43"/>
      <c r="T509" s="79"/>
      <c r="AT509" s="25" t="s">
        <v>149</v>
      </c>
      <c r="AU509" s="25" t="s">
        <v>85</v>
      </c>
    </row>
    <row r="510" spans="2:65" s="12" customFormat="1" ht="13.5">
      <c r="B510" s="221"/>
      <c r="C510" s="222"/>
      <c r="D510" s="217" t="s">
        <v>151</v>
      </c>
      <c r="E510" s="223" t="s">
        <v>21</v>
      </c>
      <c r="F510" s="224" t="s">
        <v>610</v>
      </c>
      <c r="G510" s="222"/>
      <c r="H510" s="225" t="s">
        <v>21</v>
      </c>
      <c r="I510" s="226"/>
      <c r="J510" s="222"/>
      <c r="K510" s="222"/>
      <c r="L510" s="227"/>
      <c r="M510" s="228"/>
      <c r="N510" s="229"/>
      <c r="O510" s="229"/>
      <c r="P510" s="229"/>
      <c r="Q510" s="229"/>
      <c r="R510" s="229"/>
      <c r="S510" s="229"/>
      <c r="T510" s="230"/>
      <c r="AT510" s="231" t="s">
        <v>151</v>
      </c>
      <c r="AU510" s="231" t="s">
        <v>85</v>
      </c>
      <c r="AV510" s="12" t="s">
        <v>79</v>
      </c>
      <c r="AW510" s="12" t="s">
        <v>35</v>
      </c>
      <c r="AX510" s="12" t="s">
        <v>72</v>
      </c>
      <c r="AY510" s="231" t="s">
        <v>139</v>
      </c>
    </row>
    <row r="511" spans="2:65" s="13" customFormat="1" ht="13.5">
      <c r="B511" s="232"/>
      <c r="C511" s="233"/>
      <c r="D511" s="234" t="s">
        <v>151</v>
      </c>
      <c r="E511" s="235" t="s">
        <v>21</v>
      </c>
      <c r="F511" s="236" t="s">
        <v>578</v>
      </c>
      <c r="G511" s="233"/>
      <c r="H511" s="237">
        <v>44</v>
      </c>
      <c r="I511" s="238"/>
      <c r="J511" s="233"/>
      <c r="K511" s="233"/>
      <c r="L511" s="239"/>
      <c r="M511" s="240"/>
      <c r="N511" s="241"/>
      <c r="O511" s="241"/>
      <c r="P511" s="241"/>
      <c r="Q511" s="241"/>
      <c r="R511" s="241"/>
      <c r="S511" s="241"/>
      <c r="T511" s="242"/>
      <c r="AT511" s="243" t="s">
        <v>151</v>
      </c>
      <c r="AU511" s="243" t="s">
        <v>85</v>
      </c>
      <c r="AV511" s="13" t="s">
        <v>85</v>
      </c>
      <c r="AW511" s="13" t="s">
        <v>35</v>
      </c>
      <c r="AX511" s="13" t="s">
        <v>79</v>
      </c>
      <c r="AY511" s="243" t="s">
        <v>139</v>
      </c>
    </row>
    <row r="512" spans="2:65" s="1" customFormat="1" ht="31.5" customHeight="1">
      <c r="B512" s="42"/>
      <c r="C512" s="205" t="s">
        <v>611</v>
      </c>
      <c r="D512" s="205" t="s">
        <v>141</v>
      </c>
      <c r="E512" s="206" t="s">
        <v>612</v>
      </c>
      <c r="F512" s="207" t="s">
        <v>613</v>
      </c>
      <c r="G512" s="208" t="s">
        <v>179</v>
      </c>
      <c r="H512" s="209">
        <v>0.44</v>
      </c>
      <c r="I512" s="210"/>
      <c r="J512" s="211">
        <f>ROUND(I512*H512,2)</f>
        <v>0</v>
      </c>
      <c r="K512" s="207" t="s">
        <v>145</v>
      </c>
      <c r="L512" s="62"/>
      <c r="M512" s="212" t="s">
        <v>21</v>
      </c>
      <c r="N512" s="213" t="s">
        <v>44</v>
      </c>
      <c r="O512" s="43"/>
      <c r="P512" s="214">
        <f>O512*H512</f>
        <v>0</v>
      </c>
      <c r="Q512" s="214">
        <v>0</v>
      </c>
      <c r="R512" s="214">
        <f>Q512*H512</f>
        <v>0</v>
      </c>
      <c r="S512" s="214">
        <v>0</v>
      </c>
      <c r="T512" s="215">
        <f>S512*H512</f>
        <v>0</v>
      </c>
      <c r="AR512" s="25" t="s">
        <v>269</v>
      </c>
      <c r="AT512" s="25" t="s">
        <v>141</v>
      </c>
      <c r="AU512" s="25" t="s">
        <v>85</v>
      </c>
      <c r="AY512" s="25" t="s">
        <v>139</v>
      </c>
      <c r="BE512" s="216">
        <f>IF(N512="základní",J512,0)</f>
        <v>0</v>
      </c>
      <c r="BF512" s="216">
        <f>IF(N512="snížená",J512,0)</f>
        <v>0</v>
      </c>
      <c r="BG512" s="216">
        <f>IF(N512="zákl. přenesená",J512,0)</f>
        <v>0</v>
      </c>
      <c r="BH512" s="216">
        <f>IF(N512="sníž. přenesená",J512,0)</f>
        <v>0</v>
      </c>
      <c r="BI512" s="216">
        <f>IF(N512="nulová",J512,0)</f>
        <v>0</v>
      </c>
      <c r="BJ512" s="25" t="s">
        <v>85</v>
      </c>
      <c r="BK512" s="216">
        <f>ROUND(I512*H512,2)</f>
        <v>0</v>
      </c>
      <c r="BL512" s="25" t="s">
        <v>269</v>
      </c>
      <c r="BM512" s="25" t="s">
        <v>614</v>
      </c>
    </row>
    <row r="513" spans="2:65" s="1" customFormat="1" ht="27">
      <c r="B513" s="42"/>
      <c r="C513" s="64"/>
      <c r="D513" s="217" t="s">
        <v>148</v>
      </c>
      <c r="E513" s="64"/>
      <c r="F513" s="218" t="s">
        <v>613</v>
      </c>
      <c r="G513" s="64"/>
      <c r="H513" s="64"/>
      <c r="I513" s="173"/>
      <c r="J513" s="64"/>
      <c r="K513" s="64"/>
      <c r="L513" s="62"/>
      <c r="M513" s="219"/>
      <c r="N513" s="43"/>
      <c r="O513" s="43"/>
      <c r="P513" s="43"/>
      <c r="Q513" s="43"/>
      <c r="R513" s="43"/>
      <c r="S513" s="43"/>
      <c r="T513" s="79"/>
      <c r="AT513" s="25" t="s">
        <v>148</v>
      </c>
      <c r="AU513" s="25" t="s">
        <v>85</v>
      </c>
    </row>
    <row r="514" spans="2:65" s="1" customFormat="1" ht="121.5">
      <c r="B514" s="42"/>
      <c r="C514" s="64"/>
      <c r="D514" s="217" t="s">
        <v>149</v>
      </c>
      <c r="E514" s="64"/>
      <c r="F514" s="220" t="s">
        <v>615</v>
      </c>
      <c r="G514" s="64"/>
      <c r="H514" s="64"/>
      <c r="I514" s="173"/>
      <c r="J514" s="64"/>
      <c r="K514" s="64"/>
      <c r="L514" s="62"/>
      <c r="M514" s="219"/>
      <c r="N514" s="43"/>
      <c r="O514" s="43"/>
      <c r="P514" s="43"/>
      <c r="Q514" s="43"/>
      <c r="R514" s="43"/>
      <c r="S514" s="43"/>
      <c r="T514" s="79"/>
      <c r="AT514" s="25" t="s">
        <v>149</v>
      </c>
      <c r="AU514" s="25" t="s">
        <v>85</v>
      </c>
    </row>
    <row r="515" spans="2:65" s="11" customFormat="1" ht="29.85" customHeight="1">
      <c r="B515" s="188"/>
      <c r="C515" s="189"/>
      <c r="D515" s="202" t="s">
        <v>71</v>
      </c>
      <c r="E515" s="203" t="s">
        <v>616</v>
      </c>
      <c r="F515" s="203" t="s">
        <v>617</v>
      </c>
      <c r="G515" s="189"/>
      <c r="H515" s="189"/>
      <c r="I515" s="192"/>
      <c r="J515" s="204">
        <f>BK515</f>
        <v>0</v>
      </c>
      <c r="K515" s="189"/>
      <c r="L515" s="194"/>
      <c r="M515" s="195"/>
      <c r="N515" s="196"/>
      <c r="O515" s="196"/>
      <c r="P515" s="197">
        <f>SUM(P516:P557)</f>
        <v>0</v>
      </c>
      <c r="Q515" s="196"/>
      <c r="R515" s="197">
        <f>SUM(R516:R557)</f>
        <v>2.3847200000000002</v>
      </c>
      <c r="S515" s="196"/>
      <c r="T515" s="198">
        <f>SUM(T516:T557)</f>
        <v>0.93125440000000004</v>
      </c>
      <c r="AR515" s="199" t="s">
        <v>85</v>
      </c>
      <c r="AT515" s="200" t="s">
        <v>71</v>
      </c>
      <c r="AU515" s="200" t="s">
        <v>79</v>
      </c>
      <c r="AY515" s="199" t="s">
        <v>139</v>
      </c>
      <c r="BK515" s="201">
        <f>SUM(BK516:BK557)</f>
        <v>0</v>
      </c>
    </row>
    <row r="516" spans="2:65" s="1" customFormat="1" ht="22.5" customHeight="1">
      <c r="B516" s="42"/>
      <c r="C516" s="205" t="s">
        <v>221</v>
      </c>
      <c r="D516" s="205" t="s">
        <v>141</v>
      </c>
      <c r="E516" s="206" t="s">
        <v>618</v>
      </c>
      <c r="F516" s="207" t="s">
        <v>619</v>
      </c>
      <c r="G516" s="208" t="s">
        <v>156</v>
      </c>
      <c r="H516" s="209">
        <v>11.76</v>
      </c>
      <c r="I516" s="210"/>
      <c r="J516" s="211">
        <f>ROUND(I516*H516,2)</f>
        <v>0</v>
      </c>
      <c r="K516" s="207" t="s">
        <v>145</v>
      </c>
      <c r="L516" s="62"/>
      <c r="M516" s="212" t="s">
        <v>21</v>
      </c>
      <c r="N516" s="213" t="s">
        <v>44</v>
      </c>
      <c r="O516" s="43"/>
      <c r="P516" s="214">
        <f>O516*H516</f>
        <v>0</v>
      </c>
      <c r="Q516" s="214">
        <v>0</v>
      </c>
      <c r="R516" s="214">
        <f>Q516*H516</f>
        <v>0</v>
      </c>
      <c r="S516" s="214">
        <v>5.94E-3</v>
      </c>
      <c r="T516" s="215">
        <f>S516*H516</f>
        <v>6.9854399999999997E-2</v>
      </c>
      <c r="AR516" s="25" t="s">
        <v>269</v>
      </c>
      <c r="AT516" s="25" t="s">
        <v>141</v>
      </c>
      <c r="AU516" s="25" t="s">
        <v>85</v>
      </c>
      <c r="AY516" s="25" t="s">
        <v>139</v>
      </c>
      <c r="BE516" s="216">
        <f>IF(N516="základní",J516,0)</f>
        <v>0</v>
      </c>
      <c r="BF516" s="216">
        <f>IF(N516="snížená",J516,0)</f>
        <v>0</v>
      </c>
      <c r="BG516" s="216">
        <f>IF(N516="zákl. přenesená",J516,0)</f>
        <v>0</v>
      </c>
      <c r="BH516" s="216">
        <f>IF(N516="sníž. přenesená",J516,0)</f>
        <v>0</v>
      </c>
      <c r="BI516" s="216">
        <f>IF(N516="nulová",J516,0)</f>
        <v>0</v>
      </c>
      <c r="BJ516" s="25" t="s">
        <v>85</v>
      </c>
      <c r="BK516" s="216">
        <f>ROUND(I516*H516,2)</f>
        <v>0</v>
      </c>
      <c r="BL516" s="25" t="s">
        <v>269</v>
      </c>
      <c r="BM516" s="25" t="s">
        <v>620</v>
      </c>
    </row>
    <row r="517" spans="2:65" s="1" customFormat="1" ht="13.5">
      <c r="B517" s="42"/>
      <c r="C517" s="64"/>
      <c r="D517" s="217" t="s">
        <v>148</v>
      </c>
      <c r="E517" s="64"/>
      <c r="F517" s="218" t="s">
        <v>619</v>
      </c>
      <c r="G517" s="64"/>
      <c r="H517" s="64"/>
      <c r="I517" s="173"/>
      <c r="J517" s="64"/>
      <c r="K517" s="64"/>
      <c r="L517" s="62"/>
      <c r="M517" s="219"/>
      <c r="N517" s="43"/>
      <c r="O517" s="43"/>
      <c r="P517" s="43"/>
      <c r="Q517" s="43"/>
      <c r="R517" s="43"/>
      <c r="S517" s="43"/>
      <c r="T517" s="79"/>
      <c r="AT517" s="25" t="s">
        <v>148</v>
      </c>
      <c r="AU517" s="25" t="s">
        <v>85</v>
      </c>
    </row>
    <row r="518" spans="2:65" s="12" customFormat="1" ht="13.5">
      <c r="B518" s="221"/>
      <c r="C518" s="222"/>
      <c r="D518" s="217" t="s">
        <v>151</v>
      </c>
      <c r="E518" s="223" t="s">
        <v>21</v>
      </c>
      <c r="F518" s="224" t="s">
        <v>621</v>
      </c>
      <c r="G518" s="222"/>
      <c r="H518" s="225" t="s">
        <v>21</v>
      </c>
      <c r="I518" s="226"/>
      <c r="J518" s="222"/>
      <c r="K518" s="222"/>
      <c r="L518" s="227"/>
      <c r="M518" s="228"/>
      <c r="N518" s="229"/>
      <c r="O518" s="229"/>
      <c r="P518" s="229"/>
      <c r="Q518" s="229"/>
      <c r="R518" s="229"/>
      <c r="S518" s="229"/>
      <c r="T518" s="230"/>
      <c r="AT518" s="231" t="s">
        <v>151</v>
      </c>
      <c r="AU518" s="231" t="s">
        <v>85</v>
      </c>
      <c r="AV518" s="12" t="s">
        <v>79</v>
      </c>
      <c r="AW518" s="12" t="s">
        <v>35</v>
      </c>
      <c r="AX518" s="12" t="s">
        <v>72</v>
      </c>
      <c r="AY518" s="231" t="s">
        <v>139</v>
      </c>
    </row>
    <row r="519" spans="2:65" s="13" customFormat="1" ht="13.5">
      <c r="B519" s="232"/>
      <c r="C519" s="233"/>
      <c r="D519" s="234" t="s">
        <v>151</v>
      </c>
      <c r="E519" s="235" t="s">
        <v>21</v>
      </c>
      <c r="F519" s="236" t="s">
        <v>622</v>
      </c>
      <c r="G519" s="233"/>
      <c r="H519" s="237">
        <v>11.76</v>
      </c>
      <c r="I519" s="238"/>
      <c r="J519" s="233"/>
      <c r="K519" s="233"/>
      <c r="L519" s="239"/>
      <c r="M519" s="240"/>
      <c r="N519" s="241"/>
      <c r="O519" s="241"/>
      <c r="P519" s="241"/>
      <c r="Q519" s="241"/>
      <c r="R519" s="241"/>
      <c r="S519" s="241"/>
      <c r="T519" s="242"/>
      <c r="AT519" s="243" t="s">
        <v>151</v>
      </c>
      <c r="AU519" s="243" t="s">
        <v>85</v>
      </c>
      <c r="AV519" s="13" t="s">
        <v>85</v>
      </c>
      <c r="AW519" s="13" t="s">
        <v>35</v>
      </c>
      <c r="AX519" s="13" t="s">
        <v>79</v>
      </c>
      <c r="AY519" s="243" t="s">
        <v>139</v>
      </c>
    </row>
    <row r="520" spans="2:65" s="1" customFormat="1" ht="22.5" customHeight="1">
      <c r="B520" s="42"/>
      <c r="C520" s="205" t="s">
        <v>212</v>
      </c>
      <c r="D520" s="205" t="s">
        <v>141</v>
      </c>
      <c r="E520" s="206" t="s">
        <v>623</v>
      </c>
      <c r="F520" s="207" t="s">
        <v>624</v>
      </c>
      <c r="G520" s="208" t="s">
        <v>207</v>
      </c>
      <c r="H520" s="209">
        <v>110</v>
      </c>
      <c r="I520" s="210"/>
      <c r="J520" s="211">
        <f>ROUND(I520*H520,2)</f>
        <v>0</v>
      </c>
      <c r="K520" s="207" t="s">
        <v>145</v>
      </c>
      <c r="L520" s="62"/>
      <c r="M520" s="212" t="s">
        <v>21</v>
      </c>
      <c r="N520" s="213" t="s">
        <v>44</v>
      </c>
      <c r="O520" s="43"/>
      <c r="P520" s="214">
        <f>O520*H520</f>
        <v>0</v>
      </c>
      <c r="Q520" s="214">
        <v>0</v>
      </c>
      <c r="R520" s="214">
        <f>Q520*H520</f>
        <v>0</v>
      </c>
      <c r="S520" s="214">
        <v>1.91E-3</v>
      </c>
      <c r="T520" s="215">
        <f>S520*H520</f>
        <v>0.21010000000000001</v>
      </c>
      <c r="AR520" s="25" t="s">
        <v>269</v>
      </c>
      <c r="AT520" s="25" t="s">
        <v>141</v>
      </c>
      <c r="AU520" s="25" t="s">
        <v>85</v>
      </c>
      <c r="AY520" s="25" t="s">
        <v>139</v>
      </c>
      <c r="BE520" s="216">
        <f>IF(N520="základní",J520,0)</f>
        <v>0</v>
      </c>
      <c r="BF520" s="216">
        <f>IF(N520="snížená",J520,0)</f>
        <v>0</v>
      </c>
      <c r="BG520" s="216">
        <f>IF(N520="zákl. přenesená",J520,0)</f>
        <v>0</v>
      </c>
      <c r="BH520" s="216">
        <f>IF(N520="sníž. přenesená",J520,0)</f>
        <v>0</v>
      </c>
      <c r="BI520" s="216">
        <f>IF(N520="nulová",J520,0)</f>
        <v>0</v>
      </c>
      <c r="BJ520" s="25" t="s">
        <v>85</v>
      </c>
      <c r="BK520" s="216">
        <f>ROUND(I520*H520,2)</f>
        <v>0</v>
      </c>
      <c r="BL520" s="25" t="s">
        <v>269</v>
      </c>
      <c r="BM520" s="25" t="s">
        <v>625</v>
      </c>
    </row>
    <row r="521" spans="2:65" s="1" customFormat="1" ht="13.5">
      <c r="B521" s="42"/>
      <c r="C521" s="64"/>
      <c r="D521" s="217" t="s">
        <v>148</v>
      </c>
      <c r="E521" s="64"/>
      <c r="F521" s="218" t="s">
        <v>624</v>
      </c>
      <c r="G521" s="64"/>
      <c r="H521" s="64"/>
      <c r="I521" s="173"/>
      <c r="J521" s="64"/>
      <c r="K521" s="64"/>
      <c r="L521" s="62"/>
      <c r="M521" s="219"/>
      <c r="N521" s="43"/>
      <c r="O521" s="43"/>
      <c r="P521" s="43"/>
      <c r="Q521" s="43"/>
      <c r="R521" s="43"/>
      <c r="S521" s="43"/>
      <c r="T521" s="79"/>
      <c r="AT521" s="25" t="s">
        <v>148</v>
      </c>
      <c r="AU521" s="25" t="s">
        <v>85</v>
      </c>
    </row>
    <row r="522" spans="2:65" s="12" customFormat="1" ht="13.5">
      <c r="B522" s="221"/>
      <c r="C522" s="222"/>
      <c r="D522" s="217" t="s">
        <v>151</v>
      </c>
      <c r="E522" s="223" t="s">
        <v>21</v>
      </c>
      <c r="F522" s="224" t="s">
        <v>626</v>
      </c>
      <c r="G522" s="222"/>
      <c r="H522" s="225" t="s">
        <v>21</v>
      </c>
      <c r="I522" s="226"/>
      <c r="J522" s="222"/>
      <c r="K522" s="222"/>
      <c r="L522" s="227"/>
      <c r="M522" s="228"/>
      <c r="N522" s="229"/>
      <c r="O522" s="229"/>
      <c r="P522" s="229"/>
      <c r="Q522" s="229"/>
      <c r="R522" s="229"/>
      <c r="S522" s="229"/>
      <c r="T522" s="230"/>
      <c r="AT522" s="231" t="s">
        <v>151</v>
      </c>
      <c r="AU522" s="231" t="s">
        <v>85</v>
      </c>
      <c r="AV522" s="12" t="s">
        <v>79</v>
      </c>
      <c r="AW522" s="12" t="s">
        <v>35</v>
      </c>
      <c r="AX522" s="12" t="s">
        <v>72</v>
      </c>
      <c r="AY522" s="231" t="s">
        <v>139</v>
      </c>
    </row>
    <row r="523" spans="2:65" s="13" customFormat="1" ht="13.5">
      <c r="B523" s="232"/>
      <c r="C523" s="233"/>
      <c r="D523" s="234" t="s">
        <v>151</v>
      </c>
      <c r="E523" s="235" t="s">
        <v>21</v>
      </c>
      <c r="F523" s="236" t="s">
        <v>627</v>
      </c>
      <c r="G523" s="233"/>
      <c r="H523" s="237">
        <v>110</v>
      </c>
      <c r="I523" s="238"/>
      <c r="J523" s="233"/>
      <c r="K523" s="233"/>
      <c r="L523" s="239"/>
      <c r="M523" s="240"/>
      <c r="N523" s="241"/>
      <c r="O523" s="241"/>
      <c r="P523" s="241"/>
      <c r="Q523" s="241"/>
      <c r="R523" s="241"/>
      <c r="S523" s="241"/>
      <c r="T523" s="242"/>
      <c r="AT523" s="243" t="s">
        <v>151</v>
      </c>
      <c r="AU523" s="243" t="s">
        <v>85</v>
      </c>
      <c r="AV523" s="13" t="s">
        <v>85</v>
      </c>
      <c r="AW523" s="13" t="s">
        <v>35</v>
      </c>
      <c r="AX523" s="13" t="s">
        <v>79</v>
      </c>
      <c r="AY523" s="243" t="s">
        <v>139</v>
      </c>
    </row>
    <row r="524" spans="2:65" s="1" customFormat="1" ht="22.5" customHeight="1">
      <c r="B524" s="42"/>
      <c r="C524" s="205" t="s">
        <v>628</v>
      </c>
      <c r="D524" s="205" t="s">
        <v>141</v>
      </c>
      <c r="E524" s="206" t="s">
        <v>629</v>
      </c>
      <c r="F524" s="207" t="s">
        <v>630</v>
      </c>
      <c r="G524" s="208" t="s">
        <v>207</v>
      </c>
      <c r="H524" s="209">
        <v>390</v>
      </c>
      <c r="I524" s="210"/>
      <c r="J524" s="211">
        <f>ROUND(I524*H524,2)</f>
        <v>0</v>
      </c>
      <c r="K524" s="207" t="s">
        <v>145</v>
      </c>
      <c r="L524" s="62"/>
      <c r="M524" s="212" t="s">
        <v>21</v>
      </c>
      <c r="N524" s="213" t="s">
        <v>44</v>
      </c>
      <c r="O524" s="43"/>
      <c r="P524" s="214">
        <f>O524*H524</f>
        <v>0</v>
      </c>
      <c r="Q524" s="214">
        <v>0</v>
      </c>
      <c r="R524" s="214">
        <f>Q524*H524</f>
        <v>0</v>
      </c>
      <c r="S524" s="214">
        <v>1.67E-3</v>
      </c>
      <c r="T524" s="215">
        <f>S524*H524</f>
        <v>0.65129999999999999</v>
      </c>
      <c r="AR524" s="25" t="s">
        <v>269</v>
      </c>
      <c r="AT524" s="25" t="s">
        <v>141</v>
      </c>
      <c r="AU524" s="25" t="s">
        <v>85</v>
      </c>
      <c r="AY524" s="25" t="s">
        <v>139</v>
      </c>
      <c r="BE524" s="216">
        <f>IF(N524="základní",J524,0)</f>
        <v>0</v>
      </c>
      <c r="BF524" s="216">
        <f>IF(N524="snížená",J524,0)</f>
        <v>0</v>
      </c>
      <c r="BG524" s="216">
        <f>IF(N524="zákl. přenesená",J524,0)</f>
        <v>0</v>
      </c>
      <c r="BH524" s="216">
        <f>IF(N524="sníž. přenesená",J524,0)</f>
        <v>0</v>
      </c>
      <c r="BI524" s="216">
        <f>IF(N524="nulová",J524,0)</f>
        <v>0</v>
      </c>
      <c r="BJ524" s="25" t="s">
        <v>85</v>
      </c>
      <c r="BK524" s="216">
        <f>ROUND(I524*H524,2)</f>
        <v>0</v>
      </c>
      <c r="BL524" s="25" t="s">
        <v>269</v>
      </c>
      <c r="BM524" s="25" t="s">
        <v>631</v>
      </c>
    </row>
    <row r="525" spans="2:65" s="1" customFormat="1" ht="13.5">
      <c r="B525" s="42"/>
      <c r="C525" s="64"/>
      <c r="D525" s="217" t="s">
        <v>148</v>
      </c>
      <c r="E525" s="64"/>
      <c r="F525" s="218" t="s">
        <v>630</v>
      </c>
      <c r="G525" s="64"/>
      <c r="H525" s="64"/>
      <c r="I525" s="173"/>
      <c r="J525" s="64"/>
      <c r="K525" s="64"/>
      <c r="L525" s="62"/>
      <c r="M525" s="219"/>
      <c r="N525" s="43"/>
      <c r="O525" s="43"/>
      <c r="P525" s="43"/>
      <c r="Q525" s="43"/>
      <c r="R525" s="43"/>
      <c r="S525" s="43"/>
      <c r="T525" s="79"/>
      <c r="AT525" s="25" t="s">
        <v>148</v>
      </c>
      <c r="AU525" s="25" t="s">
        <v>85</v>
      </c>
    </row>
    <row r="526" spans="2:65" s="12" customFormat="1" ht="13.5">
      <c r="B526" s="221"/>
      <c r="C526" s="222"/>
      <c r="D526" s="217" t="s">
        <v>151</v>
      </c>
      <c r="E526" s="223" t="s">
        <v>21</v>
      </c>
      <c r="F526" s="224" t="s">
        <v>632</v>
      </c>
      <c r="G526" s="222"/>
      <c r="H526" s="225" t="s">
        <v>21</v>
      </c>
      <c r="I526" s="226"/>
      <c r="J526" s="222"/>
      <c r="K526" s="222"/>
      <c r="L526" s="227"/>
      <c r="M526" s="228"/>
      <c r="N526" s="229"/>
      <c r="O526" s="229"/>
      <c r="P526" s="229"/>
      <c r="Q526" s="229"/>
      <c r="R526" s="229"/>
      <c r="S526" s="229"/>
      <c r="T526" s="230"/>
      <c r="AT526" s="231" t="s">
        <v>151</v>
      </c>
      <c r="AU526" s="231" t="s">
        <v>85</v>
      </c>
      <c r="AV526" s="12" t="s">
        <v>79</v>
      </c>
      <c r="AW526" s="12" t="s">
        <v>35</v>
      </c>
      <c r="AX526" s="12" t="s">
        <v>72</v>
      </c>
      <c r="AY526" s="231" t="s">
        <v>139</v>
      </c>
    </row>
    <row r="527" spans="2:65" s="13" customFormat="1" ht="13.5">
      <c r="B527" s="232"/>
      <c r="C527" s="233"/>
      <c r="D527" s="234" t="s">
        <v>151</v>
      </c>
      <c r="E527" s="235" t="s">
        <v>21</v>
      </c>
      <c r="F527" s="236" t="s">
        <v>633</v>
      </c>
      <c r="G527" s="233"/>
      <c r="H527" s="237">
        <v>390</v>
      </c>
      <c r="I527" s="238"/>
      <c r="J527" s="233"/>
      <c r="K527" s="233"/>
      <c r="L527" s="239"/>
      <c r="M527" s="240"/>
      <c r="N527" s="241"/>
      <c r="O527" s="241"/>
      <c r="P527" s="241"/>
      <c r="Q527" s="241"/>
      <c r="R527" s="241"/>
      <c r="S527" s="241"/>
      <c r="T527" s="242"/>
      <c r="AT527" s="243" t="s">
        <v>151</v>
      </c>
      <c r="AU527" s="243" t="s">
        <v>85</v>
      </c>
      <c r="AV527" s="13" t="s">
        <v>85</v>
      </c>
      <c r="AW527" s="13" t="s">
        <v>35</v>
      </c>
      <c r="AX527" s="13" t="s">
        <v>79</v>
      </c>
      <c r="AY527" s="243" t="s">
        <v>139</v>
      </c>
    </row>
    <row r="528" spans="2:65" s="1" customFormat="1" ht="44.25" customHeight="1">
      <c r="B528" s="42"/>
      <c r="C528" s="205" t="s">
        <v>634</v>
      </c>
      <c r="D528" s="205" t="s">
        <v>141</v>
      </c>
      <c r="E528" s="206" t="s">
        <v>635</v>
      </c>
      <c r="F528" s="207" t="s">
        <v>636</v>
      </c>
      <c r="G528" s="208" t="s">
        <v>156</v>
      </c>
      <c r="H528" s="209">
        <v>11.76</v>
      </c>
      <c r="I528" s="210"/>
      <c r="J528" s="211">
        <f>ROUND(I528*H528,2)</f>
        <v>0</v>
      </c>
      <c r="K528" s="207" t="s">
        <v>145</v>
      </c>
      <c r="L528" s="62"/>
      <c r="M528" s="212" t="s">
        <v>21</v>
      </c>
      <c r="N528" s="213" t="s">
        <v>44</v>
      </c>
      <c r="O528" s="43"/>
      <c r="P528" s="214">
        <f>O528*H528</f>
        <v>0</v>
      </c>
      <c r="Q528" s="214">
        <v>7.6E-3</v>
      </c>
      <c r="R528" s="214">
        <f>Q528*H528</f>
        <v>8.9375999999999997E-2</v>
      </c>
      <c r="S528" s="214">
        <v>0</v>
      </c>
      <c r="T528" s="215">
        <f>S528*H528</f>
        <v>0</v>
      </c>
      <c r="AR528" s="25" t="s">
        <v>269</v>
      </c>
      <c r="AT528" s="25" t="s">
        <v>141</v>
      </c>
      <c r="AU528" s="25" t="s">
        <v>85</v>
      </c>
      <c r="AY528" s="25" t="s">
        <v>139</v>
      </c>
      <c r="BE528" s="216">
        <f>IF(N528="základní",J528,0)</f>
        <v>0</v>
      </c>
      <c r="BF528" s="216">
        <f>IF(N528="snížená",J528,0)</f>
        <v>0</v>
      </c>
      <c r="BG528" s="216">
        <f>IF(N528="zákl. přenesená",J528,0)</f>
        <v>0</v>
      </c>
      <c r="BH528" s="216">
        <f>IF(N528="sníž. přenesená",J528,0)</f>
        <v>0</v>
      </c>
      <c r="BI528" s="216">
        <f>IF(N528="nulová",J528,0)</f>
        <v>0</v>
      </c>
      <c r="BJ528" s="25" t="s">
        <v>85</v>
      </c>
      <c r="BK528" s="216">
        <f>ROUND(I528*H528,2)</f>
        <v>0</v>
      </c>
      <c r="BL528" s="25" t="s">
        <v>269</v>
      </c>
      <c r="BM528" s="25" t="s">
        <v>637</v>
      </c>
    </row>
    <row r="529" spans="2:65" s="1" customFormat="1" ht="40.5">
      <c r="B529" s="42"/>
      <c r="C529" s="64"/>
      <c r="D529" s="217" t="s">
        <v>148</v>
      </c>
      <c r="E529" s="64"/>
      <c r="F529" s="218" t="s">
        <v>636</v>
      </c>
      <c r="G529" s="64"/>
      <c r="H529" s="64"/>
      <c r="I529" s="173"/>
      <c r="J529" s="64"/>
      <c r="K529" s="64"/>
      <c r="L529" s="62"/>
      <c r="M529" s="219"/>
      <c r="N529" s="43"/>
      <c r="O529" s="43"/>
      <c r="P529" s="43"/>
      <c r="Q529" s="43"/>
      <c r="R529" s="43"/>
      <c r="S529" s="43"/>
      <c r="T529" s="79"/>
      <c r="AT529" s="25" t="s">
        <v>148</v>
      </c>
      <c r="AU529" s="25" t="s">
        <v>85</v>
      </c>
    </row>
    <row r="530" spans="2:65" s="12" customFormat="1" ht="13.5">
      <c r="B530" s="221"/>
      <c r="C530" s="222"/>
      <c r="D530" s="217" t="s">
        <v>151</v>
      </c>
      <c r="E530" s="223" t="s">
        <v>21</v>
      </c>
      <c r="F530" s="224" t="s">
        <v>638</v>
      </c>
      <c r="G530" s="222"/>
      <c r="H530" s="225" t="s">
        <v>21</v>
      </c>
      <c r="I530" s="226"/>
      <c r="J530" s="222"/>
      <c r="K530" s="222"/>
      <c r="L530" s="227"/>
      <c r="M530" s="228"/>
      <c r="N530" s="229"/>
      <c r="O530" s="229"/>
      <c r="P530" s="229"/>
      <c r="Q530" s="229"/>
      <c r="R530" s="229"/>
      <c r="S530" s="229"/>
      <c r="T530" s="230"/>
      <c r="AT530" s="231" t="s">
        <v>151</v>
      </c>
      <c r="AU530" s="231" t="s">
        <v>85</v>
      </c>
      <c r="AV530" s="12" t="s">
        <v>79</v>
      </c>
      <c r="AW530" s="12" t="s">
        <v>35</v>
      </c>
      <c r="AX530" s="12" t="s">
        <v>72</v>
      </c>
      <c r="AY530" s="231" t="s">
        <v>139</v>
      </c>
    </row>
    <row r="531" spans="2:65" s="13" customFormat="1" ht="13.5">
      <c r="B531" s="232"/>
      <c r="C531" s="233"/>
      <c r="D531" s="234" t="s">
        <v>151</v>
      </c>
      <c r="E531" s="235" t="s">
        <v>21</v>
      </c>
      <c r="F531" s="236" t="s">
        <v>622</v>
      </c>
      <c r="G531" s="233"/>
      <c r="H531" s="237">
        <v>11.76</v>
      </c>
      <c r="I531" s="238"/>
      <c r="J531" s="233"/>
      <c r="K531" s="233"/>
      <c r="L531" s="239"/>
      <c r="M531" s="240"/>
      <c r="N531" s="241"/>
      <c r="O531" s="241"/>
      <c r="P531" s="241"/>
      <c r="Q531" s="241"/>
      <c r="R531" s="241"/>
      <c r="S531" s="241"/>
      <c r="T531" s="242"/>
      <c r="AT531" s="243" t="s">
        <v>151</v>
      </c>
      <c r="AU531" s="243" t="s">
        <v>85</v>
      </c>
      <c r="AV531" s="13" t="s">
        <v>85</v>
      </c>
      <c r="AW531" s="13" t="s">
        <v>35</v>
      </c>
      <c r="AX531" s="13" t="s">
        <v>79</v>
      </c>
      <c r="AY531" s="243" t="s">
        <v>139</v>
      </c>
    </row>
    <row r="532" spans="2:65" s="1" customFormat="1" ht="31.5" customHeight="1">
      <c r="B532" s="42"/>
      <c r="C532" s="205" t="s">
        <v>639</v>
      </c>
      <c r="D532" s="205" t="s">
        <v>141</v>
      </c>
      <c r="E532" s="206" t="s">
        <v>640</v>
      </c>
      <c r="F532" s="207" t="s">
        <v>641</v>
      </c>
      <c r="G532" s="208" t="s">
        <v>207</v>
      </c>
      <c r="H532" s="209">
        <v>87</v>
      </c>
      <c r="I532" s="210"/>
      <c r="J532" s="211">
        <f>ROUND(I532*H532,2)</f>
        <v>0</v>
      </c>
      <c r="K532" s="207" t="s">
        <v>145</v>
      </c>
      <c r="L532" s="62"/>
      <c r="M532" s="212" t="s">
        <v>21</v>
      </c>
      <c r="N532" s="213" t="s">
        <v>44</v>
      </c>
      <c r="O532" s="43"/>
      <c r="P532" s="214">
        <f>O532*H532</f>
        <v>0</v>
      </c>
      <c r="Q532" s="214">
        <v>2.96E-3</v>
      </c>
      <c r="R532" s="214">
        <f>Q532*H532</f>
        <v>0.25751999999999997</v>
      </c>
      <c r="S532" s="214">
        <v>0</v>
      </c>
      <c r="T532" s="215">
        <f>S532*H532</f>
        <v>0</v>
      </c>
      <c r="AR532" s="25" t="s">
        <v>269</v>
      </c>
      <c r="AT532" s="25" t="s">
        <v>141</v>
      </c>
      <c r="AU532" s="25" t="s">
        <v>85</v>
      </c>
      <c r="AY532" s="25" t="s">
        <v>139</v>
      </c>
      <c r="BE532" s="216">
        <f>IF(N532="základní",J532,0)</f>
        <v>0</v>
      </c>
      <c r="BF532" s="216">
        <f>IF(N532="snížená",J532,0)</f>
        <v>0</v>
      </c>
      <c r="BG532" s="216">
        <f>IF(N532="zákl. přenesená",J532,0)</f>
        <v>0</v>
      </c>
      <c r="BH532" s="216">
        <f>IF(N532="sníž. přenesená",J532,0)</f>
        <v>0</v>
      </c>
      <c r="BI532" s="216">
        <f>IF(N532="nulová",J532,0)</f>
        <v>0</v>
      </c>
      <c r="BJ532" s="25" t="s">
        <v>85</v>
      </c>
      <c r="BK532" s="216">
        <f>ROUND(I532*H532,2)</f>
        <v>0</v>
      </c>
      <c r="BL532" s="25" t="s">
        <v>269</v>
      </c>
      <c r="BM532" s="25" t="s">
        <v>642</v>
      </c>
    </row>
    <row r="533" spans="2:65" s="1" customFormat="1" ht="27">
      <c r="B533" s="42"/>
      <c r="C533" s="64"/>
      <c r="D533" s="217" t="s">
        <v>148</v>
      </c>
      <c r="E533" s="64"/>
      <c r="F533" s="218" t="s">
        <v>641</v>
      </c>
      <c r="G533" s="64"/>
      <c r="H533" s="64"/>
      <c r="I533" s="173"/>
      <c r="J533" s="64"/>
      <c r="K533" s="64"/>
      <c r="L533" s="62"/>
      <c r="M533" s="219"/>
      <c r="N533" s="43"/>
      <c r="O533" s="43"/>
      <c r="P533" s="43"/>
      <c r="Q533" s="43"/>
      <c r="R533" s="43"/>
      <c r="S533" s="43"/>
      <c r="T533" s="79"/>
      <c r="AT533" s="25" t="s">
        <v>148</v>
      </c>
      <c r="AU533" s="25" t="s">
        <v>85</v>
      </c>
    </row>
    <row r="534" spans="2:65" s="1" customFormat="1" ht="54">
      <c r="B534" s="42"/>
      <c r="C534" s="64"/>
      <c r="D534" s="217" t="s">
        <v>149</v>
      </c>
      <c r="E534" s="64"/>
      <c r="F534" s="220" t="s">
        <v>643</v>
      </c>
      <c r="G534" s="64"/>
      <c r="H534" s="64"/>
      <c r="I534" s="173"/>
      <c r="J534" s="64"/>
      <c r="K534" s="64"/>
      <c r="L534" s="62"/>
      <c r="M534" s="219"/>
      <c r="N534" s="43"/>
      <c r="O534" s="43"/>
      <c r="P534" s="43"/>
      <c r="Q534" s="43"/>
      <c r="R534" s="43"/>
      <c r="S534" s="43"/>
      <c r="T534" s="79"/>
      <c r="AT534" s="25" t="s">
        <v>149</v>
      </c>
      <c r="AU534" s="25" t="s">
        <v>85</v>
      </c>
    </row>
    <row r="535" spans="2:65" s="12" customFormat="1" ht="13.5">
      <c r="B535" s="221"/>
      <c r="C535" s="222"/>
      <c r="D535" s="217" t="s">
        <v>151</v>
      </c>
      <c r="E535" s="223" t="s">
        <v>21</v>
      </c>
      <c r="F535" s="224" t="s">
        <v>644</v>
      </c>
      <c r="G535" s="222"/>
      <c r="H535" s="225" t="s">
        <v>21</v>
      </c>
      <c r="I535" s="226"/>
      <c r="J535" s="222"/>
      <c r="K535" s="222"/>
      <c r="L535" s="227"/>
      <c r="M535" s="228"/>
      <c r="N535" s="229"/>
      <c r="O535" s="229"/>
      <c r="P535" s="229"/>
      <c r="Q535" s="229"/>
      <c r="R535" s="229"/>
      <c r="S535" s="229"/>
      <c r="T535" s="230"/>
      <c r="AT535" s="231" t="s">
        <v>151</v>
      </c>
      <c r="AU535" s="231" t="s">
        <v>85</v>
      </c>
      <c r="AV535" s="12" t="s">
        <v>79</v>
      </c>
      <c r="AW535" s="12" t="s">
        <v>35</v>
      </c>
      <c r="AX535" s="12" t="s">
        <v>72</v>
      </c>
      <c r="AY535" s="231" t="s">
        <v>139</v>
      </c>
    </row>
    <row r="536" spans="2:65" s="13" customFormat="1" ht="13.5">
      <c r="B536" s="232"/>
      <c r="C536" s="233"/>
      <c r="D536" s="234" t="s">
        <v>151</v>
      </c>
      <c r="E536" s="235" t="s">
        <v>21</v>
      </c>
      <c r="F536" s="236" t="s">
        <v>645</v>
      </c>
      <c r="G536" s="233"/>
      <c r="H536" s="237">
        <v>87</v>
      </c>
      <c r="I536" s="238"/>
      <c r="J536" s="233"/>
      <c r="K536" s="233"/>
      <c r="L536" s="239"/>
      <c r="M536" s="240"/>
      <c r="N536" s="241"/>
      <c r="O536" s="241"/>
      <c r="P536" s="241"/>
      <c r="Q536" s="241"/>
      <c r="R536" s="241"/>
      <c r="S536" s="241"/>
      <c r="T536" s="242"/>
      <c r="AT536" s="243" t="s">
        <v>151</v>
      </c>
      <c r="AU536" s="243" t="s">
        <v>85</v>
      </c>
      <c r="AV536" s="13" t="s">
        <v>85</v>
      </c>
      <c r="AW536" s="13" t="s">
        <v>35</v>
      </c>
      <c r="AX536" s="13" t="s">
        <v>79</v>
      </c>
      <c r="AY536" s="243" t="s">
        <v>139</v>
      </c>
    </row>
    <row r="537" spans="2:65" s="1" customFormat="1" ht="31.5" customHeight="1">
      <c r="B537" s="42"/>
      <c r="C537" s="205" t="s">
        <v>646</v>
      </c>
      <c r="D537" s="205" t="s">
        <v>141</v>
      </c>
      <c r="E537" s="206" t="s">
        <v>647</v>
      </c>
      <c r="F537" s="207" t="s">
        <v>648</v>
      </c>
      <c r="G537" s="208" t="s">
        <v>207</v>
      </c>
      <c r="H537" s="209">
        <v>110</v>
      </c>
      <c r="I537" s="210"/>
      <c r="J537" s="211">
        <f>ROUND(I537*H537,2)</f>
        <v>0</v>
      </c>
      <c r="K537" s="207" t="s">
        <v>145</v>
      </c>
      <c r="L537" s="62"/>
      <c r="M537" s="212" t="s">
        <v>21</v>
      </c>
      <c r="N537" s="213" t="s">
        <v>44</v>
      </c>
      <c r="O537" s="43"/>
      <c r="P537" s="214">
        <f>O537*H537</f>
        <v>0</v>
      </c>
      <c r="Q537" s="214">
        <v>5.8399999999999997E-3</v>
      </c>
      <c r="R537" s="214">
        <f>Q537*H537</f>
        <v>0.64239999999999997</v>
      </c>
      <c r="S537" s="214">
        <v>0</v>
      </c>
      <c r="T537" s="215">
        <f>S537*H537</f>
        <v>0</v>
      </c>
      <c r="AR537" s="25" t="s">
        <v>269</v>
      </c>
      <c r="AT537" s="25" t="s">
        <v>141</v>
      </c>
      <c r="AU537" s="25" t="s">
        <v>85</v>
      </c>
      <c r="AY537" s="25" t="s">
        <v>139</v>
      </c>
      <c r="BE537" s="216">
        <f>IF(N537="základní",J537,0)</f>
        <v>0</v>
      </c>
      <c r="BF537" s="216">
        <f>IF(N537="snížená",J537,0)</f>
        <v>0</v>
      </c>
      <c r="BG537" s="216">
        <f>IF(N537="zákl. přenesená",J537,0)</f>
        <v>0</v>
      </c>
      <c r="BH537" s="216">
        <f>IF(N537="sníž. přenesená",J537,0)</f>
        <v>0</v>
      </c>
      <c r="BI537" s="216">
        <f>IF(N537="nulová",J537,0)</f>
        <v>0</v>
      </c>
      <c r="BJ537" s="25" t="s">
        <v>85</v>
      </c>
      <c r="BK537" s="216">
        <f>ROUND(I537*H537,2)</f>
        <v>0</v>
      </c>
      <c r="BL537" s="25" t="s">
        <v>269</v>
      </c>
      <c r="BM537" s="25" t="s">
        <v>649</v>
      </c>
    </row>
    <row r="538" spans="2:65" s="1" customFormat="1" ht="27">
      <c r="B538" s="42"/>
      <c r="C538" s="64"/>
      <c r="D538" s="217" t="s">
        <v>148</v>
      </c>
      <c r="E538" s="64"/>
      <c r="F538" s="218" t="s">
        <v>648</v>
      </c>
      <c r="G538" s="64"/>
      <c r="H538" s="64"/>
      <c r="I538" s="173"/>
      <c r="J538" s="64"/>
      <c r="K538" s="64"/>
      <c r="L538" s="62"/>
      <c r="M538" s="219"/>
      <c r="N538" s="43"/>
      <c r="O538" s="43"/>
      <c r="P538" s="43"/>
      <c r="Q538" s="43"/>
      <c r="R538" s="43"/>
      <c r="S538" s="43"/>
      <c r="T538" s="79"/>
      <c r="AT538" s="25" t="s">
        <v>148</v>
      </c>
      <c r="AU538" s="25" t="s">
        <v>85</v>
      </c>
    </row>
    <row r="539" spans="2:65" s="12" customFormat="1" ht="13.5">
      <c r="B539" s="221"/>
      <c r="C539" s="222"/>
      <c r="D539" s="217" t="s">
        <v>151</v>
      </c>
      <c r="E539" s="223" t="s">
        <v>21</v>
      </c>
      <c r="F539" s="224" t="s">
        <v>650</v>
      </c>
      <c r="G539" s="222"/>
      <c r="H539" s="225" t="s">
        <v>21</v>
      </c>
      <c r="I539" s="226"/>
      <c r="J539" s="222"/>
      <c r="K539" s="222"/>
      <c r="L539" s="227"/>
      <c r="M539" s="228"/>
      <c r="N539" s="229"/>
      <c r="O539" s="229"/>
      <c r="P539" s="229"/>
      <c r="Q539" s="229"/>
      <c r="R539" s="229"/>
      <c r="S539" s="229"/>
      <c r="T539" s="230"/>
      <c r="AT539" s="231" t="s">
        <v>151</v>
      </c>
      <c r="AU539" s="231" t="s">
        <v>85</v>
      </c>
      <c r="AV539" s="12" t="s">
        <v>79</v>
      </c>
      <c r="AW539" s="12" t="s">
        <v>35</v>
      </c>
      <c r="AX539" s="12" t="s">
        <v>72</v>
      </c>
      <c r="AY539" s="231" t="s">
        <v>139</v>
      </c>
    </row>
    <row r="540" spans="2:65" s="13" customFormat="1" ht="13.5">
      <c r="B540" s="232"/>
      <c r="C540" s="233"/>
      <c r="D540" s="234" t="s">
        <v>151</v>
      </c>
      <c r="E540" s="235" t="s">
        <v>21</v>
      </c>
      <c r="F540" s="236" t="s">
        <v>627</v>
      </c>
      <c r="G540" s="233"/>
      <c r="H540" s="237">
        <v>110</v>
      </c>
      <c r="I540" s="238"/>
      <c r="J540" s="233"/>
      <c r="K540" s="233"/>
      <c r="L540" s="239"/>
      <c r="M540" s="240"/>
      <c r="N540" s="241"/>
      <c r="O540" s="241"/>
      <c r="P540" s="241"/>
      <c r="Q540" s="241"/>
      <c r="R540" s="241"/>
      <c r="S540" s="241"/>
      <c r="T540" s="242"/>
      <c r="AT540" s="243" t="s">
        <v>151</v>
      </c>
      <c r="AU540" s="243" t="s">
        <v>85</v>
      </c>
      <c r="AV540" s="13" t="s">
        <v>85</v>
      </c>
      <c r="AW540" s="13" t="s">
        <v>35</v>
      </c>
      <c r="AX540" s="13" t="s">
        <v>79</v>
      </c>
      <c r="AY540" s="243" t="s">
        <v>139</v>
      </c>
    </row>
    <row r="541" spans="2:65" s="1" customFormat="1" ht="44.25" customHeight="1">
      <c r="B541" s="42"/>
      <c r="C541" s="205" t="s">
        <v>651</v>
      </c>
      <c r="D541" s="205" t="s">
        <v>141</v>
      </c>
      <c r="E541" s="206" t="s">
        <v>652</v>
      </c>
      <c r="F541" s="207" t="s">
        <v>653</v>
      </c>
      <c r="G541" s="208" t="s">
        <v>654</v>
      </c>
      <c r="H541" s="209">
        <v>4</v>
      </c>
      <c r="I541" s="210"/>
      <c r="J541" s="211">
        <f>ROUND(I541*H541,2)</f>
        <v>0</v>
      </c>
      <c r="K541" s="207" t="s">
        <v>145</v>
      </c>
      <c r="L541" s="62"/>
      <c r="M541" s="212" t="s">
        <v>21</v>
      </c>
      <c r="N541" s="213" t="s">
        <v>44</v>
      </c>
      <c r="O541" s="43"/>
      <c r="P541" s="214">
        <f>O541*H541</f>
        <v>0</v>
      </c>
      <c r="Q541" s="214">
        <v>0</v>
      </c>
      <c r="R541" s="214">
        <f>Q541*H541</f>
        <v>0</v>
      </c>
      <c r="S541" s="214">
        <v>0</v>
      </c>
      <c r="T541" s="215">
        <f>S541*H541</f>
        <v>0</v>
      </c>
      <c r="AR541" s="25" t="s">
        <v>269</v>
      </c>
      <c r="AT541" s="25" t="s">
        <v>141</v>
      </c>
      <c r="AU541" s="25" t="s">
        <v>85</v>
      </c>
      <c r="AY541" s="25" t="s">
        <v>139</v>
      </c>
      <c r="BE541" s="216">
        <f>IF(N541="základní",J541,0)</f>
        <v>0</v>
      </c>
      <c r="BF541" s="216">
        <f>IF(N541="snížená",J541,0)</f>
        <v>0</v>
      </c>
      <c r="BG541" s="216">
        <f>IF(N541="zákl. přenesená",J541,0)</f>
        <v>0</v>
      </c>
      <c r="BH541" s="216">
        <f>IF(N541="sníž. přenesená",J541,0)</f>
        <v>0</v>
      </c>
      <c r="BI541" s="216">
        <f>IF(N541="nulová",J541,0)</f>
        <v>0</v>
      </c>
      <c r="BJ541" s="25" t="s">
        <v>85</v>
      </c>
      <c r="BK541" s="216">
        <f>ROUND(I541*H541,2)</f>
        <v>0</v>
      </c>
      <c r="BL541" s="25" t="s">
        <v>269</v>
      </c>
      <c r="BM541" s="25" t="s">
        <v>655</v>
      </c>
    </row>
    <row r="542" spans="2:65" s="1" customFormat="1" ht="27">
      <c r="B542" s="42"/>
      <c r="C542" s="64"/>
      <c r="D542" s="234" t="s">
        <v>148</v>
      </c>
      <c r="E542" s="64"/>
      <c r="F542" s="285" t="s">
        <v>653</v>
      </c>
      <c r="G542" s="64"/>
      <c r="H542" s="64"/>
      <c r="I542" s="173"/>
      <c r="J542" s="64"/>
      <c r="K542" s="64"/>
      <c r="L542" s="62"/>
      <c r="M542" s="219"/>
      <c r="N542" s="43"/>
      <c r="O542" s="43"/>
      <c r="P542" s="43"/>
      <c r="Q542" s="43"/>
      <c r="R542" s="43"/>
      <c r="S542" s="43"/>
      <c r="T542" s="79"/>
      <c r="AT542" s="25" t="s">
        <v>148</v>
      </c>
      <c r="AU542" s="25" t="s">
        <v>85</v>
      </c>
    </row>
    <row r="543" spans="2:65" s="1" customFormat="1" ht="31.5" customHeight="1">
      <c r="B543" s="42"/>
      <c r="C543" s="205" t="s">
        <v>656</v>
      </c>
      <c r="D543" s="205" t="s">
        <v>141</v>
      </c>
      <c r="E543" s="206" t="s">
        <v>657</v>
      </c>
      <c r="F543" s="207" t="s">
        <v>658</v>
      </c>
      <c r="G543" s="208" t="s">
        <v>207</v>
      </c>
      <c r="H543" s="209">
        <v>390</v>
      </c>
      <c r="I543" s="210"/>
      <c r="J543" s="211">
        <f>ROUND(I543*H543,2)</f>
        <v>0</v>
      </c>
      <c r="K543" s="207" t="s">
        <v>145</v>
      </c>
      <c r="L543" s="62"/>
      <c r="M543" s="212" t="s">
        <v>21</v>
      </c>
      <c r="N543" s="213" t="s">
        <v>44</v>
      </c>
      <c r="O543" s="43"/>
      <c r="P543" s="214">
        <f>O543*H543</f>
        <v>0</v>
      </c>
      <c r="Q543" s="214">
        <v>3.5200000000000001E-3</v>
      </c>
      <c r="R543" s="214">
        <f>Q543*H543</f>
        <v>1.3728</v>
      </c>
      <c r="S543" s="214">
        <v>0</v>
      </c>
      <c r="T543" s="215">
        <f>S543*H543</f>
        <v>0</v>
      </c>
      <c r="AR543" s="25" t="s">
        <v>269</v>
      </c>
      <c r="AT543" s="25" t="s">
        <v>141</v>
      </c>
      <c r="AU543" s="25" t="s">
        <v>85</v>
      </c>
      <c r="AY543" s="25" t="s">
        <v>139</v>
      </c>
      <c r="BE543" s="216">
        <f>IF(N543="základní",J543,0)</f>
        <v>0</v>
      </c>
      <c r="BF543" s="216">
        <f>IF(N543="snížená",J543,0)</f>
        <v>0</v>
      </c>
      <c r="BG543" s="216">
        <f>IF(N543="zákl. přenesená",J543,0)</f>
        <v>0</v>
      </c>
      <c r="BH543" s="216">
        <f>IF(N543="sníž. přenesená",J543,0)</f>
        <v>0</v>
      </c>
      <c r="BI543" s="216">
        <f>IF(N543="nulová",J543,0)</f>
        <v>0</v>
      </c>
      <c r="BJ543" s="25" t="s">
        <v>85</v>
      </c>
      <c r="BK543" s="216">
        <f>ROUND(I543*H543,2)</f>
        <v>0</v>
      </c>
      <c r="BL543" s="25" t="s">
        <v>269</v>
      </c>
      <c r="BM543" s="25" t="s">
        <v>659</v>
      </c>
    </row>
    <row r="544" spans="2:65" s="1" customFormat="1" ht="27">
      <c r="B544" s="42"/>
      <c r="C544" s="64"/>
      <c r="D544" s="217" t="s">
        <v>148</v>
      </c>
      <c r="E544" s="64"/>
      <c r="F544" s="218" t="s">
        <v>658</v>
      </c>
      <c r="G544" s="64"/>
      <c r="H544" s="64"/>
      <c r="I544" s="173"/>
      <c r="J544" s="64"/>
      <c r="K544" s="64"/>
      <c r="L544" s="62"/>
      <c r="M544" s="219"/>
      <c r="N544" s="43"/>
      <c r="O544" s="43"/>
      <c r="P544" s="43"/>
      <c r="Q544" s="43"/>
      <c r="R544" s="43"/>
      <c r="S544" s="43"/>
      <c r="T544" s="79"/>
      <c r="AT544" s="25" t="s">
        <v>148</v>
      </c>
      <c r="AU544" s="25" t="s">
        <v>85</v>
      </c>
    </row>
    <row r="545" spans="2:65" s="12" customFormat="1" ht="13.5">
      <c r="B545" s="221"/>
      <c r="C545" s="222"/>
      <c r="D545" s="217" t="s">
        <v>151</v>
      </c>
      <c r="E545" s="223" t="s">
        <v>21</v>
      </c>
      <c r="F545" s="224" t="s">
        <v>660</v>
      </c>
      <c r="G545" s="222"/>
      <c r="H545" s="225" t="s">
        <v>21</v>
      </c>
      <c r="I545" s="226"/>
      <c r="J545" s="222"/>
      <c r="K545" s="222"/>
      <c r="L545" s="227"/>
      <c r="M545" s="228"/>
      <c r="N545" s="229"/>
      <c r="O545" s="229"/>
      <c r="P545" s="229"/>
      <c r="Q545" s="229"/>
      <c r="R545" s="229"/>
      <c r="S545" s="229"/>
      <c r="T545" s="230"/>
      <c r="AT545" s="231" t="s">
        <v>151</v>
      </c>
      <c r="AU545" s="231" t="s">
        <v>85</v>
      </c>
      <c r="AV545" s="12" t="s">
        <v>79</v>
      </c>
      <c r="AW545" s="12" t="s">
        <v>35</v>
      </c>
      <c r="AX545" s="12" t="s">
        <v>72</v>
      </c>
      <c r="AY545" s="231" t="s">
        <v>139</v>
      </c>
    </row>
    <row r="546" spans="2:65" s="13" customFormat="1" ht="13.5">
      <c r="B546" s="232"/>
      <c r="C546" s="233"/>
      <c r="D546" s="234" t="s">
        <v>151</v>
      </c>
      <c r="E546" s="235" t="s">
        <v>21</v>
      </c>
      <c r="F546" s="236" t="s">
        <v>633</v>
      </c>
      <c r="G546" s="233"/>
      <c r="H546" s="237">
        <v>390</v>
      </c>
      <c r="I546" s="238"/>
      <c r="J546" s="233"/>
      <c r="K546" s="233"/>
      <c r="L546" s="239"/>
      <c r="M546" s="240"/>
      <c r="N546" s="241"/>
      <c r="O546" s="241"/>
      <c r="P546" s="241"/>
      <c r="Q546" s="241"/>
      <c r="R546" s="241"/>
      <c r="S546" s="241"/>
      <c r="T546" s="242"/>
      <c r="AT546" s="243" t="s">
        <v>151</v>
      </c>
      <c r="AU546" s="243" t="s">
        <v>85</v>
      </c>
      <c r="AV546" s="13" t="s">
        <v>85</v>
      </c>
      <c r="AW546" s="13" t="s">
        <v>35</v>
      </c>
      <c r="AX546" s="13" t="s">
        <v>79</v>
      </c>
      <c r="AY546" s="243" t="s">
        <v>139</v>
      </c>
    </row>
    <row r="547" spans="2:65" s="1" customFormat="1" ht="31.5" customHeight="1">
      <c r="B547" s="42"/>
      <c r="C547" s="205" t="s">
        <v>661</v>
      </c>
      <c r="D547" s="205" t="s">
        <v>141</v>
      </c>
      <c r="E547" s="206" t="s">
        <v>662</v>
      </c>
      <c r="F547" s="207" t="s">
        <v>663</v>
      </c>
      <c r="G547" s="208" t="s">
        <v>207</v>
      </c>
      <c r="H547" s="209">
        <v>8.4</v>
      </c>
      <c r="I547" s="210"/>
      <c r="J547" s="211">
        <f>ROUND(I547*H547,2)</f>
        <v>0</v>
      </c>
      <c r="K547" s="207" t="s">
        <v>145</v>
      </c>
      <c r="L547" s="62"/>
      <c r="M547" s="212" t="s">
        <v>21</v>
      </c>
      <c r="N547" s="213" t="s">
        <v>44</v>
      </c>
      <c r="O547" s="43"/>
      <c r="P547" s="214">
        <f>O547*H547</f>
        <v>0</v>
      </c>
      <c r="Q547" s="214">
        <v>1.74E-3</v>
      </c>
      <c r="R547" s="214">
        <f>Q547*H547</f>
        <v>1.4616000000000001E-2</v>
      </c>
      <c r="S547" s="214">
        <v>0</v>
      </c>
      <c r="T547" s="215">
        <f>S547*H547</f>
        <v>0</v>
      </c>
      <c r="AR547" s="25" t="s">
        <v>269</v>
      </c>
      <c r="AT547" s="25" t="s">
        <v>141</v>
      </c>
      <c r="AU547" s="25" t="s">
        <v>85</v>
      </c>
      <c r="AY547" s="25" t="s">
        <v>139</v>
      </c>
      <c r="BE547" s="216">
        <f>IF(N547="základní",J547,0)</f>
        <v>0</v>
      </c>
      <c r="BF547" s="216">
        <f>IF(N547="snížená",J547,0)</f>
        <v>0</v>
      </c>
      <c r="BG547" s="216">
        <f>IF(N547="zákl. přenesená",J547,0)</f>
        <v>0</v>
      </c>
      <c r="BH547" s="216">
        <f>IF(N547="sníž. přenesená",J547,0)</f>
        <v>0</v>
      </c>
      <c r="BI547" s="216">
        <f>IF(N547="nulová",J547,0)</f>
        <v>0</v>
      </c>
      <c r="BJ547" s="25" t="s">
        <v>85</v>
      </c>
      <c r="BK547" s="216">
        <f>ROUND(I547*H547,2)</f>
        <v>0</v>
      </c>
      <c r="BL547" s="25" t="s">
        <v>269</v>
      </c>
      <c r="BM547" s="25" t="s">
        <v>664</v>
      </c>
    </row>
    <row r="548" spans="2:65" s="1" customFormat="1" ht="27">
      <c r="B548" s="42"/>
      <c r="C548" s="64"/>
      <c r="D548" s="217" t="s">
        <v>148</v>
      </c>
      <c r="E548" s="64"/>
      <c r="F548" s="218" t="s">
        <v>663</v>
      </c>
      <c r="G548" s="64"/>
      <c r="H548" s="64"/>
      <c r="I548" s="173"/>
      <c r="J548" s="64"/>
      <c r="K548" s="64"/>
      <c r="L548" s="62"/>
      <c r="M548" s="219"/>
      <c r="N548" s="43"/>
      <c r="O548" s="43"/>
      <c r="P548" s="43"/>
      <c r="Q548" s="43"/>
      <c r="R548" s="43"/>
      <c r="S548" s="43"/>
      <c r="T548" s="79"/>
      <c r="AT548" s="25" t="s">
        <v>148</v>
      </c>
      <c r="AU548" s="25" t="s">
        <v>85</v>
      </c>
    </row>
    <row r="549" spans="2:65" s="12" customFormat="1" ht="13.5">
      <c r="B549" s="221"/>
      <c r="C549" s="222"/>
      <c r="D549" s="217" t="s">
        <v>151</v>
      </c>
      <c r="E549" s="223" t="s">
        <v>21</v>
      </c>
      <c r="F549" s="224" t="s">
        <v>665</v>
      </c>
      <c r="G549" s="222"/>
      <c r="H549" s="225" t="s">
        <v>21</v>
      </c>
      <c r="I549" s="226"/>
      <c r="J549" s="222"/>
      <c r="K549" s="222"/>
      <c r="L549" s="227"/>
      <c r="M549" s="228"/>
      <c r="N549" s="229"/>
      <c r="O549" s="229"/>
      <c r="P549" s="229"/>
      <c r="Q549" s="229"/>
      <c r="R549" s="229"/>
      <c r="S549" s="229"/>
      <c r="T549" s="230"/>
      <c r="AT549" s="231" t="s">
        <v>151</v>
      </c>
      <c r="AU549" s="231" t="s">
        <v>85</v>
      </c>
      <c r="AV549" s="12" t="s">
        <v>79</v>
      </c>
      <c r="AW549" s="12" t="s">
        <v>35</v>
      </c>
      <c r="AX549" s="12" t="s">
        <v>72</v>
      </c>
      <c r="AY549" s="231" t="s">
        <v>139</v>
      </c>
    </row>
    <row r="550" spans="2:65" s="13" customFormat="1" ht="13.5">
      <c r="B550" s="232"/>
      <c r="C550" s="233"/>
      <c r="D550" s="234" t="s">
        <v>151</v>
      </c>
      <c r="E550" s="235" t="s">
        <v>21</v>
      </c>
      <c r="F550" s="236" t="s">
        <v>666</v>
      </c>
      <c r="G550" s="233"/>
      <c r="H550" s="237">
        <v>8.4</v>
      </c>
      <c r="I550" s="238"/>
      <c r="J550" s="233"/>
      <c r="K550" s="233"/>
      <c r="L550" s="239"/>
      <c r="M550" s="240"/>
      <c r="N550" s="241"/>
      <c r="O550" s="241"/>
      <c r="P550" s="241"/>
      <c r="Q550" s="241"/>
      <c r="R550" s="241"/>
      <c r="S550" s="241"/>
      <c r="T550" s="242"/>
      <c r="AT550" s="243" t="s">
        <v>151</v>
      </c>
      <c r="AU550" s="243" t="s">
        <v>85</v>
      </c>
      <c r="AV550" s="13" t="s">
        <v>85</v>
      </c>
      <c r="AW550" s="13" t="s">
        <v>35</v>
      </c>
      <c r="AX550" s="13" t="s">
        <v>79</v>
      </c>
      <c r="AY550" s="243" t="s">
        <v>139</v>
      </c>
    </row>
    <row r="551" spans="2:65" s="1" customFormat="1" ht="31.5" customHeight="1">
      <c r="B551" s="42"/>
      <c r="C551" s="205" t="s">
        <v>667</v>
      </c>
      <c r="D551" s="205" t="s">
        <v>141</v>
      </c>
      <c r="E551" s="206" t="s">
        <v>668</v>
      </c>
      <c r="F551" s="207" t="s">
        <v>669</v>
      </c>
      <c r="G551" s="208" t="s">
        <v>207</v>
      </c>
      <c r="H551" s="209">
        <v>4.4000000000000004</v>
      </c>
      <c r="I551" s="210"/>
      <c r="J551" s="211">
        <f>ROUND(I551*H551,2)</f>
        <v>0</v>
      </c>
      <c r="K551" s="207" t="s">
        <v>145</v>
      </c>
      <c r="L551" s="62"/>
      <c r="M551" s="212" t="s">
        <v>21</v>
      </c>
      <c r="N551" s="213" t="s">
        <v>44</v>
      </c>
      <c r="O551" s="43"/>
      <c r="P551" s="214">
        <f>O551*H551</f>
        <v>0</v>
      </c>
      <c r="Q551" s="214">
        <v>1.82E-3</v>
      </c>
      <c r="R551" s="214">
        <f>Q551*H551</f>
        <v>8.0080000000000012E-3</v>
      </c>
      <c r="S551" s="214">
        <v>0</v>
      </c>
      <c r="T551" s="215">
        <f>S551*H551</f>
        <v>0</v>
      </c>
      <c r="AR551" s="25" t="s">
        <v>269</v>
      </c>
      <c r="AT551" s="25" t="s">
        <v>141</v>
      </c>
      <c r="AU551" s="25" t="s">
        <v>85</v>
      </c>
      <c r="AY551" s="25" t="s">
        <v>139</v>
      </c>
      <c r="BE551" s="216">
        <f>IF(N551="základní",J551,0)</f>
        <v>0</v>
      </c>
      <c r="BF551" s="216">
        <f>IF(N551="snížená",J551,0)</f>
        <v>0</v>
      </c>
      <c r="BG551" s="216">
        <f>IF(N551="zákl. přenesená",J551,0)</f>
        <v>0</v>
      </c>
      <c r="BH551" s="216">
        <f>IF(N551="sníž. přenesená",J551,0)</f>
        <v>0</v>
      </c>
      <c r="BI551" s="216">
        <f>IF(N551="nulová",J551,0)</f>
        <v>0</v>
      </c>
      <c r="BJ551" s="25" t="s">
        <v>85</v>
      </c>
      <c r="BK551" s="216">
        <f>ROUND(I551*H551,2)</f>
        <v>0</v>
      </c>
      <c r="BL551" s="25" t="s">
        <v>269</v>
      </c>
      <c r="BM551" s="25" t="s">
        <v>670</v>
      </c>
    </row>
    <row r="552" spans="2:65" s="1" customFormat="1" ht="27">
      <c r="B552" s="42"/>
      <c r="C552" s="64"/>
      <c r="D552" s="217" t="s">
        <v>148</v>
      </c>
      <c r="E552" s="64"/>
      <c r="F552" s="218" t="s">
        <v>669</v>
      </c>
      <c r="G552" s="64"/>
      <c r="H552" s="64"/>
      <c r="I552" s="173"/>
      <c r="J552" s="64"/>
      <c r="K552" s="64"/>
      <c r="L552" s="62"/>
      <c r="M552" s="219"/>
      <c r="N552" s="43"/>
      <c r="O552" s="43"/>
      <c r="P552" s="43"/>
      <c r="Q552" s="43"/>
      <c r="R552" s="43"/>
      <c r="S552" s="43"/>
      <c r="T552" s="79"/>
      <c r="AT552" s="25" t="s">
        <v>148</v>
      </c>
      <c r="AU552" s="25" t="s">
        <v>85</v>
      </c>
    </row>
    <row r="553" spans="2:65" s="12" customFormat="1" ht="13.5">
      <c r="B553" s="221"/>
      <c r="C553" s="222"/>
      <c r="D553" s="217" t="s">
        <v>151</v>
      </c>
      <c r="E553" s="223" t="s">
        <v>21</v>
      </c>
      <c r="F553" s="224" t="s">
        <v>671</v>
      </c>
      <c r="G553" s="222"/>
      <c r="H553" s="225" t="s">
        <v>21</v>
      </c>
      <c r="I553" s="226"/>
      <c r="J553" s="222"/>
      <c r="K553" s="222"/>
      <c r="L553" s="227"/>
      <c r="M553" s="228"/>
      <c r="N553" s="229"/>
      <c r="O553" s="229"/>
      <c r="P553" s="229"/>
      <c r="Q553" s="229"/>
      <c r="R553" s="229"/>
      <c r="S553" s="229"/>
      <c r="T553" s="230"/>
      <c r="AT553" s="231" t="s">
        <v>151</v>
      </c>
      <c r="AU553" s="231" t="s">
        <v>85</v>
      </c>
      <c r="AV553" s="12" t="s">
        <v>79</v>
      </c>
      <c r="AW553" s="12" t="s">
        <v>35</v>
      </c>
      <c r="AX553" s="12" t="s">
        <v>72</v>
      </c>
      <c r="AY553" s="231" t="s">
        <v>139</v>
      </c>
    </row>
    <row r="554" spans="2:65" s="13" customFormat="1" ht="13.5">
      <c r="B554" s="232"/>
      <c r="C554" s="233"/>
      <c r="D554" s="234" t="s">
        <v>151</v>
      </c>
      <c r="E554" s="235" t="s">
        <v>21</v>
      </c>
      <c r="F554" s="236" t="s">
        <v>672</v>
      </c>
      <c r="G554" s="233"/>
      <c r="H554" s="237">
        <v>4.4000000000000004</v>
      </c>
      <c r="I554" s="238"/>
      <c r="J554" s="233"/>
      <c r="K554" s="233"/>
      <c r="L554" s="239"/>
      <c r="M554" s="240"/>
      <c r="N554" s="241"/>
      <c r="O554" s="241"/>
      <c r="P554" s="241"/>
      <c r="Q554" s="241"/>
      <c r="R554" s="241"/>
      <c r="S554" s="241"/>
      <c r="T554" s="242"/>
      <c r="AT554" s="243" t="s">
        <v>151</v>
      </c>
      <c r="AU554" s="243" t="s">
        <v>85</v>
      </c>
      <c r="AV554" s="13" t="s">
        <v>85</v>
      </c>
      <c r="AW554" s="13" t="s">
        <v>35</v>
      </c>
      <c r="AX554" s="13" t="s">
        <v>79</v>
      </c>
      <c r="AY554" s="243" t="s">
        <v>139</v>
      </c>
    </row>
    <row r="555" spans="2:65" s="1" customFormat="1" ht="31.5" customHeight="1">
      <c r="B555" s="42"/>
      <c r="C555" s="205" t="s">
        <v>673</v>
      </c>
      <c r="D555" s="205" t="s">
        <v>141</v>
      </c>
      <c r="E555" s="206" t="s">
        <v>674</v>
      </c>
      <c r="F555" s="207" t="s">
        <v>675</v>
      </c>
      <c r="G555" s="208" t="s">
        <v>179</v>
      </c>
      <c r="H555" s="209">
        <v>2.3849999999999998</v>
      </c>
      <c r="I555" s="210"/>
      <c r="J555" s="211">
        <f>ROUND(I555*H555,2)</f>
        <v>0</v>
      </c>
      <c r="K555" s="207" t="s">
        <v>145</v>
      </c>
      <c r="L555" s="62"/>
      <c r="M555" s="212" t="s">
        <v>21</v>
      </c>
      <c r="N555" s="213" t="s">
        <v>44</v>
      </c>
      <c r="O555" s="43"/>
      <c r="P555" s="214">
        <f>O555*H555</f>
        <v>0</v>
      </c>
      <c r="Q555" s="214">
        <v>0</v>
      </c>
      <c r="R555" s="214">
        <f>Q555*H555</f>
        <v>0</v>
      </c>
      <c r="S555" s="214">
        <v>0</v>
      </c>
      <c r="T555" s="215">
        <f>S555*H555</f>
        <v>0</v>
      </c>
      <c r="AR555" s="25" t="s">
        <v>269</v>
      </c>
      <c r="AT555" s="25" t="s">
        <v>141</v>
      </c>
      <c r="AU555" s="25" t="s">
        <v>85</v>
      </c>
      <c r="AY555" s="25" t="s">
        <v>139</v>
      </c>
      <c r="BE555" s="216">
        <f>IF(N555="základní",J555,0)</f>
        <v>0</v>
      </c>
      <c r="BF555" s="216">
        <f>IF(N555="snížená",J555,0)</f>
        <v>0</v>
      </c>
      <c r="BG555" s="216">
        <f>IF(N555="zákl. přenesená",J555,0)</f>
        <v>0</v>
      </c>
      <c r="BH555" s="216">
        <f>IF(N555="sníž. přenesená",J555,0)</f>
        <v>0</v>
      </c>
      <c r="BI555" s="216">
        <f>IF(N555="nulová",J555,0)</f>
        <v>0</v>
      </c>
      <c r="BJ555" s="25" t="s">
        <v>85</v>
      </c>
      <c r="BK555" s="216">
        <f>ROUND(I555*H555,2)</f>
        <v>0</v>
      </c>
      <c r="BL555" s="25" t="s">
        <v>269</v>
      </c>
      <c r="BM555" s="25" t="s">
        <v>676</v>
      </c>
    </row>
    <row r="556" spans="2:65" s="1" customFormat="1" ht="27">
      <c r="B556" s="42"/>
      <c r="C556" s="64"/>
      <c r="D556" s="217" t="s">
        <v>148</v>
      </c>
      <c r="E556" s="64"/>
      <c r="F556" s="218" t="s">
        <v>675</v>
      </c>
      <c r="G556" s="64"/>
      <c r="H556" s="64"/>
      <c r="I556" s="173"/>
      <c r="J556" s="64"/>
      <c r="K556" s="64"/>
      <c r="L556" s="62"/>
      <c r="M556" s="219"/>
      <c r="N556" s="43"/>
      <c r="O556" s="43"/>
      <c r="P556" s="43"/>
      <c r="Q556" s="43"/>
      <c r="R556" s="43"/>
      <c r="S556" s="43"/>
      <c r="T556" s="79"/>
      <c r="AT556" s="25" t="s">
        <v>148</v>
      </c>
      <c r="AU556" s="25" t="s">
        <v>85</v>
      </c>
    </row>
    <row r="557" spans="2:65" s="1" customFormat="1" ht="121.5">
      <c r="B557" s="42"/>
      <c r="C557" s="64"/>
      <c r="D557" s="217" t="s">
        <v>149</v>
      </c>
      <c r="E557" s="64"/>
      <c r="F557" s="220" t="s">
        <v>677</v>
      </c>
      <c r="G557" s="64"/>
      <c r="H557" s="64"/>
      <c r="I557" s="173"/>
      <c r="J557" s="64"/>
      <c r="K557" s="64"/>
      <c r="L557" s="62"/>
      <c r="M557" s="219"/>
      <c r="N557" s="43"/>
      <c r="O557" s="43"/>
      <c r="P557" s="43"/>
      <c r="Q557" s="43"/>
      <c r="R557" s="43"/>
      <c r="S557" s="43"/>
      <c r="T557" s="79"/>
      <c r="AT557" s="25" t="s">
        <v>149</v>
      </c>
      <c r="AU557" s="25" t="s">
        <v>85</v>
      </c>
    </row>
    <row r="558" spans="2:65" s="11" customFormat="1" ht="29.85" customHeight="1">
      <c r="B558" s="188"/>
      <c r="C558" s="189"/>
      <c r="D558" s="202" t="s">
        <v>71</v>
      </c>
      <c r="E558" s="203" t="s">
        <v>678</v>
      </c>
      <c r="F558" s="203" t="s">
        <v>679</v>
      </c>
      <c r="G558" s="189"/>
      <c r="H558" s="189"/>
      <c r="I558" s="192"/>
      <c r="J558" s="204">
        <f>BK558</f>
        <v>0</v>
      </c>
      <c r="K558" s="189"/>
      <c r="L558" s="194"/>
      <c r="M558" s="195"/>
      <c r="N558" s="196"/>
      <c r="O558" s="196"/>
      <c r="P558" s="197">
        <f>SUM(P559:P648)</f>
        <v>0</v>
      </c>
      <c r="Q558" s="196"/>
      <c r="R558" s="197">
        <f>SUM(R559:R648)</f>
        <v>2.6097497500000006</v>
      </c>
      <c r="S558" s="196"/>
      <c r="T558" s="198">
        <f>SUM(T559:T648)</f>
        <v>0</v>
      </c>
      <c r="AR558" s="199" t="s">
        <v>85</v>
      </c>
      <c r="AT558" s="200" t="s">
        <v>71</v>
      </c>
      <c r="AU558" s="200" t="s">
        <v>79</v>
      </c>
      <c r="AY558" s="199" t="s">
        <v>139</v>
      </c>
      <c r="BK558" s="201">
        <f>SUM(BK559:BK648)</f>
        <v>0</v>
      </c>
    </row>
    <row r="559" spans="2:65" s="1" customFormat="1" ht="44.25" customHeight="1">
      <c r="B559" s="42"/>
      <c r="C559" s="205" t="s">
        <v>680</v>
      </c>
      <c r="D559" s="205" t="s">
        <v>141</v>
      </c>
      <c r="E559" s="206" t="s">
        <v>681</v>
      </c>
      <c r="F559" s="207" t="s">
        <v>682</v>
      </c>
      <c r="G559" s="208" t="s">
        <v>156</v>
      </c>
      <c r="H559" s="209">
        <v>82.998999999999995</v>
      </c>
      <c r="I559" s="210"/>
      <c r="J559" s="211">
        <f>ROUND(I559*H559,2)</f>
        <v>0</v>
      </c>
      <c r="K559" s="207" t="s">
        <v>145</v>
      </c>
      <c r="L559" s="62"/>
      <c r="M559" s="212" t="s">
        <v>21</v>
      </c>
      <c r="N559" s="213" t="s">
        <v>44</v>
      </c>
      <c r="O559" s="43"/>
      <c r="P559" s="214">
        <f>O559*H559</f>
        <v>0</v>
      </c>
      <c r="Q559" s="214">
        <v>2.5000000000000001E-4</v>
      </c>
      <c r="R559" s="214">
        <f>Q559*H559</f>
        <v>2.0749750000000001E-2</v>
      </c>
      <c r="S559" s="214">
        <v>0</v>
      </c>
      <c r="T559" s="215">
        <f>S559*H559</f>
        <v>0</v>
      </c>
      <c r="AR559" s="25" t="s">
        <v>269</v>
      </c>
      <c r="AT559" s="25" t="s">
        <v>141</v>
      </c>
      <c r="AU559" s="25" t="s">
        <v>85</v>
      </c>
      <c r="AY559" s="25" t="s">
        <v>139</v>
      </c>
      <c r="BE559" s="216">
        <f>IF(N559="základní",J559,0)</f>
        <v>0</v>
      </c>
      <c r="BF559" s="216">
        <f>IF(N559="snížená",J559,0)</f>
        <v>0</v>
      </c>
      <c r="BG559" s="216">
        <f>IF(N559="zákl. přenesená",J559,0)</f>
        <v>0</v>
      </c>
      <c r="BH559" s="216">
        <f>IF(N559="sníž. přenesená",J559,0)</f>
        <v>0</v>
      </c>
      <c r="BI559" s="216">
        <f>IF(N559="nulová",J559,0)</f>
        <v>0</v>
      </c>
      <c r="BJ559" s="25" t="s">
        <v>85</v>
      </c>
      <c r="BK559" s="216">
        <f>ROUND(I559*H559,2)</f>
        <v>0</v>
      </c>
      <c r="BL559" s="25" t="s">
        <v>269</v>
      </c>
      <c r="BM559" s="25" t="s">
        <v>683</v>
      </c>
    </row>
    <row r="560" spans="2:65" s="1" customFormat="1" ht="27">
      <c r="B560" s="42"/>
      <c r="C560" s="64"/>
      <c r="D560" s="217" t="s">
        <v>148</v>
      </c>
      <c r="E560" s="64"/>
      <c r="F560" s="218" t="s">
        <v>682</v>
      </c>
      <c r="G560" s="64"/>
      <c r="H560" s="64"/>
      <c r="I560" s="173"/>
      <c r="J560" s="64"/>
      <c r="K560" s="64"/>
      <c r="L560" s="62"/>
      <c r="M560" s="219"/>
      <c r="N560" s="43"/>
      <c r="O560" s="43"/>
      <c r="P560" s="43"/>
      <c r="Q560" s="43"/>
      <c r="R560" s="43"/>
      <c r="S560" s="43"/>
      <c r="T560" s="79"/>
      <c r="AT560" s="25" t="s">
        <v>148</v>
      </c>
      <c r="AU560" s="25" t="s">
        <v>85</v>
      </c>
    </row>
    <row r="561" spans="2:51" s="1" customFormat="1" ht="94.5">
      <c r="B561" s="42"/>
      <c r="C561" s="64"/>
      <c r="D561" s="217" t="s">
        <v>149</v>
      </c>
      <c r="E561" s="64"/>
      <c r="F561" s="220" t="s">
        <v>684</v>
      </c>
      <c r="G561" s="64"/>
      <c r="H561" s="64"/>
      <c r="I561" s="173"/>
      <c r="J561" s="64"/>
      <c r="K561" s="64"/>
      <c r="L561" s="62"/>
      <c r="M561" s="219"/>
      <c r="N561" s="43"/>
      <c r="O561" s="43"/>
      <c r="P561" s="43"/>
      <c r="Q561" s="43"/>
      <c r="R561" s="43"/>
      <c r="S561" s="43"/>
      <c r="T561" s="79"/>
      <c r="AT561" s="25" t="s">
        <v>149</v>
      </c>
      <c r="AU561" s="25" t="s">
        <v>85</v>
      </c>
    </row>
    <row r="562" spans="2:51" s="12" customFormat="1" ht="27">
      <c r="B562" s="221"/>
      <c r="C562" s="222"/>
      <c r="D562" s="217" t="s">
        <v>151</v>
      </c>
      <c r="E562" s="223" t="s">
        <v>21</v>
      </c>
      <c r="F562" s="224" t="s">
        <v>685</v>
      </c>
      <c r="G562" s="222"/>
      <c r="H562" s="225" t="s">
        <v>21</v>
      </c>
      <c r="I562" s="226"/>
      <c r="J562" s="222"/>
      <c r="K562" s="222"/>
      <c r="L562" s="227"/>
      <c r="M562" s="228"/>
      <c r="N562" s="229"/>
      <c r="O562" s="229"/>
      <c r="P562" s="229"/>
      <c r="Q562" s="229"/>
      <c r="R562" s="229"/>
      <c r="S562" s="229"/>
      <c r="T562" s="230"/>
      <c r="AT562" s="231" t="s">
        <v>151</v>
      </c>
      <c r="AU562" s="231" t="s">
        <v>85</v>
      </c>
      <c r="AV562" s="12" t="s">
        <v>79</v>
      </c>
      <c r="AW562" s="12" t="s">
        <v>35</v>
      </c>
      <c r="AX562" s="12" t="s">
        <v>72</v>
      </c>
      <c r="AY562" s="231" t="s">
        <v>139</v>
      </c>
    </row>
    <row r="563" spans="2:51" s="12" customFormat="1" ht="13.5">
      <c r="B563" s="221"/>
      <c r="C563" s="222"/>
      <c r="D563" s="217" t="s">
        <v>151</v>
      </c>
      <c r="E563" s="223" t="s">
        <v>21</v>
      </c>
      <c r="F563" s="224" t="s">
        <v>686</v>
      </c>
      <c r="G563" s="222"/>
      <c r="H563" s="225" t="s">
        <v>21</v>
      </c>
      <c r="I563" s="226"/>
      <c r="J563" s="222"/>
      <c r="K563" s="222"/>
      <c r="L563" s="227"/>
      <c r="M563" s="228"/>
      <c r="N563" s="229"/>
      <c r="O563" s="229"/>
      <c r="P563" s="229"/>
      <c r="Q563" s="229"/>
      <c r="R563" s="229"/>
      <c r="S563" s="229"/>
      <c r="T563" s="230"/>
      <c r="AT563" s="231" t="s">
        <v>151</v>
      </c>
      <c r="AU563" s="231" t="s">
        <v>85</v>
      </c>
      <c r="AV563" s="12" t="s">
        <v>79</v>
      </c>
      <c r="AW563" s="12" t="s">
        <v>35</v>
      </c>
      <c r="AX563" s="12" t="s">
        <v>72</v>
      </c>
      <c r="AY563" s="231" t="s">
        <v>139</v>
      </c>
    </row>
    <row r="564" spans="2:51" s="13" customFormat="1" ht="13.5">
      <c r="B564" s="232"/>
      <c r="C564" s="233"/>
      <c r="D564" s="217" t="s">
        <v>151</v>
      </c>
      <c r="E564" s="245" t="s">
        <v>21</v>
      </c>
      <c r="F564" s="246" t="s">
        <v>687</v>
      </c>
      <c r="G564" s="233"/>
      <c r="H564" s="247">
        <v>23.771000000000001</v>
      </c>
      <c r="I564" s="238"/>
      <c r="J564" s="233"/>
      <c r="K564" s="233"/>
      <c r="L564" s="239"/>
      <c r="M564" s="240"/>
      <c r="N564" s="241"/>
      <c r="O564" s="241"/>
      <c r="P564" s="241"/>
      <c r="Q564" s="241"/>
      <c r="R564" s="241"/>
      <c r="S564" s="241"/>
      <c r="T564" s="242"/>
      <c r="AT564" s="243" t="s">
        <v>151</v>
      </c>
      <c r="AU564" s="243" t="s">
        <v>85</v>
      </c>
      <c r="AV564" s="13" t="s">
        <v>85</v>
      </c>
      <c r="AW564" s="13" t="s">
        <v>35</v>
      </c>
      <c r="AX564" s="13" t="s">
        <v>72</v>
      </c>
      <c r="AY564" s="243" t="s">
        <v>139</v>
      </c>
    </row>
    <row r="565" spans="2:51" s="12" customFormat="1" ht="13.5">
      <c r="B565" s="221"/>
      <c r="C565" s="222"/>
      <c r="D565" s="217" t="s">
        <v>151</v>
      </c>
      <c r="E565" s="223" t="s">
        <v>21</v>
      </c>
      <c r="F565" s="224" t="s">
        <v>688</v>
      </c>
      <c r="G565" s="222"/>
      <c r="H565" s="225" t="s">
        <v>21</v>
      </c>
      <c r="I565" s="226"/>
      <c r="J565" s="222"/>
      <c r="K565" s="222"/>
      <c r="L565" s="227"/>
      <c r="M565" s="228"/>
      <c r="N565" s="229"/>
      <c r="O565" s="229"/>
      <c r="P565" s="229"/>
      <c r="Q565" s="229"/>
      <c r="R565" s="229"/>
      <c r="S565" s="229"/>
      <c r="T565" s="230"/>
      <c r="AT565" s="231" t="s">
        <v>151</v>
      </c>
      <c r="AU565" s="231" t="s">
        <v>85</v>
      </c>
      <c r="AV565" s="12" t="s">
        <v>79</v>
      </c>
      <c r="AW565" s="12" t="s">
        <v>35</v>
      </c>
      <c r="AX565" s="12" t="s">
        <v>72</v>
      </c>
      <c r="AY565" s="231" t="s">
        <v>139</v>
      </c>
    </row>
    <row r="566" spans="2:51" s="13" customFormat="1" ht="13.5">
      <c r="B566" s="232"/>
      <c r="C566" s="233"/>
      <c r="D566" s="217" t="s">
        <v>151</v>
      </c>
      <c r="E566" s="245" t="s">
        <v>21</v>
      </c>
      <c r="F566" s="246" t="s">
        <v>689</v>
      </c>
      <c r="G566" s="233"/>
      <c r="H566" s="247">
        <v>7.6</v>
      </c>
      <c r="I566" s="238"/>
      <c r="J566" s="233"/>
      <c r="K566" s="233"/>
      <c r="L566" s="239"/>
      <c r="M566" s="240"/>
      <c r="N566" s="241"/>
      <c r="O566" s="241"/>
      <c r="P566" s="241"/>
      <c r="Q566" s="241"/>
      <c r="R566" s="241"/>
      <c r="S566" s="241"/>
      <c r="T566" s="242"/>
      <c r="AT566" s="243" t="s">
        <v>151</v>
      </c>
      <c r="AU566" s="243" t="s">
        <v>85</v>
      </c>
      <c r="AV566" s="13" t="s">
        <v>85</v>
      </c>
      <c r="AW566" s="13" t="s">
        <v>35</v>
      </c>
      <c r="AX566" s="13" t="s">
        <v>72</v>
      </c>
      <c r="AY566" s="243" t="s">
        <v>139</v>
      </c>
    </row>
    <row r="567" spans="2:51" s="12" customFormat="1" ht="13.5">
      <c r="B567" s="221"/>
      <c r="C567" s="222"/>
      <c r="D567" s="217" t="s">
        <v>151</v>
      </c>
      <c r="E567" s="223" t="s">
        <v>21</v>
      </c>
      <c r="F567" s="224" t="s">
        <v>690</v>
      </c>
      <c r="G567" s="222"/>
      <c r="H567" s="225" t="s">
        <v>21</v>
      </c>
      <c r="I567" s="226"/>
      <c r="J567" s="222"/>
      <c r="K567" s="222"/>
      <c r="L567" s="227"/>
      <c r="M567" s="228"/>
      <c r="N567" s="229"/>
      <c r="O567" s="229"/>
      <c r="P567" s="229"/>
      <c r="Q567" s="229"/>
      <c r="R567" s="229"/>
      <c r="S567" s="229"/>
      <c r="T567" s="230"/>
      <c r="AT567" s="231" t="s">
        <v>151</v>
      </c>
      <c r="AU567" s="231" t="s">
        <v>85</v>
      </c>
      <c r="AV567" s="12" t="s">
        <v>79</v>
      </c>
      <c r="AW567" s="12" t="s">
        <v>35</v>
      </c>
      <c r="AX567" s="12" t="s">
        <v>72</v>
      </c>
      <c r="AY567" s="231" t="s">
        <v>139</v>
      </c>
    </row>
    <row r="568" spans="2:51" s="13" customFormat="1" ht="13.5">
      <c r="B568" s="232"/>
      <c r="C568" s="233"/>
      <c r="D568" s="217" t="s">
        <v>151</v>
      </c>
      <c r="E568" s="245" t="s">
        <v>21</v>
      </c>
      <c r="F568" s="246" t="s">
        <v>691</v>
      </c>
      <c r="G568" s="233"/>
      <c r="H568" s="247">
        <v>6.8049999999999997</v>
      </c>
      <c r="I568" s="238"/>
      <c r="J568" s="233"/>
      <c r="K568" s="233"/>
      <c r="L568" s="239"/>
      <c r="M568" s="240"/>
      <c r="N568" s="241"/>
      <c r="O568" s="241"/>
      <c r="P568" s="241"/>
      <c r="Q568" s="241"/>
      <c r="R568" s="241"/>
      <c r="S568" s="241"/>
      <c r="T568" s="242"/>
      <c r="AT568" s="243" t="s">
        <v>151</v>
      </c>
      <c r="AU568" s="243" t="s">
        <v>85</v>
      </c>
      <c r="AV568" s="13" t="s">
        <v>85</v>
      </c>
      <c r="AW568" s="13" t="s">
        <v>35</v>
      </c>
      <c r="AX568" s="13" t="s">
        <v>72</v>
      </c>
      <c r="AY568" s="243" t="s">
        <v>139</v>
      </c>
    </row>
    <row r="569" spans="2:51" s="12" customFormat="1" ht="13.5">
      <c r="B569" s="221"/>
      <c r="C569" s="222"/>
      <c r="D569" s="217" t="s">
        <v>151</v>
      </c>
      <c r="E569" s="223" t="s">
        <v>21</v>
      </c>
      <c r="F569" s="224" t="s">
        <v>692</v>
      </c>
      <c r="G569" s="222"/>
      <c r="H569" s="225" t="s">
        <v>21</v>
      </c>
      <c r="I569" s="226"/>
      <c r="J569" s="222"/>
      <c r="K569" s="222"/>
      <c r="L569" s="227"/>
      <c r="M569" s="228"/>
      <c r="N569" s="229"/>
      <c r="O569" s="229"/>
      <c r="P569" s="229"/>
      <c r="Q569" s="229"/>
      <c r="R569" s="229"/>
      <c r="S569" s="229"/>
      <c r="T569" s="230"/>
      <c r="AT569" s="231" t="s">
        <v>151</v>
      </c>
      <c r="AU569" s="231" t="s">
        <v>85</v>
      </c>
      <c r="AV569" s="12" t="s">
        <v>79</v>
      </c>
      <c r="AW569" s="12" t="s">
        <v>35</v>
      </c>
      <c r="AX569" s="12" t="s">
        <v>72</v>
      </c>
      <c r="AY569" s="231" t="s">
        <v>139</v>
      </c>
    </row>
    <row r="570" spans="2:51" s="13" customFormat="1" ht="13.5">
      <c r="B570" s="232"/>
      <c r="C570" s="233"/>
      <c r="D570" s="217" t="s">
        <v>151</v>
      </c>
      <c r="E570" s="245" t="s">
        <v>21</v>
      </c>
      <c r="F570" s="246" t="s">
        <v>693</v>
      </c>
      <c r="G570" s="233"/>
      <c r="H570" s="247">
        <v>3.9420000000000002</v>
      </c>
      <c r="I570" s="238"/>
      <c r="J570" s="233"/>
      <c r="K570" s="233"/>
      <c r="L570" s="239"/>
      <c r="M570" s="240"/>
      <c r="N570" s="241"/>
      <c r="O570" s="241"/>
      <c r="P570" s="241"/>
      <c r="Q570" s="241"/>
      <c r="R570" s="241"/>
      <c r="S570" s="241"/>
      <c r="T570" s="242"/>
      <c r="AT570" s="243" t="s">
        <v>151</v>
      </c>
      <c r="AU570" s="243" t="s">
        <v>85</v>
      </c>
      <c r="AV570" s="13" t="s">
        <v>85</v>
      </c>
      <c r="AW570" s="13" t="s">
        <v>35</v>
      </c>
      <c r="AX570" s="13" t="s">
        <v>72</v>
      </c>
      <c r="AY570" s="243" t="s">
        <v>139</v>
      </c>
    </row>
    <row r="571" spans="2:51" s="13" customFormat="1" ht="13.5">
      <c r="B571" s="232"/>
      <c r="C571" s="233"/>
      <c r="D571" s="217" t="s">
        <v>151</v>
      </c>
      <c r="E571" s="245" t="s">
        <v>21</v>
      </c>
      <c r="F571" s="246" t="s">
        <v>694</v>
      </c>
      <c r="G571" s="233"/>
      <c r="H571" s="247">
        <v>3.7440000000000002</v>
      </c>
      <c r="I571" s="238"/>
      <c r="J571" s="233"/>
      <c r="K571" s="233"/>
      <c r="L571" s="239"/>
      <c r="M571" s="240"/>
      <c r="N571" s="241"/>
      <c r="O571" s="241"/>
      <c r="P571" s="241"/>
      <c r="Q571" s="241"/>
      <c r="R571" s="241"/>
      <c r="S571" s="241"/>
      <c r="T571" s="242"/>
      <c r="AT571" s="243" t="s">
        <v>151</v>
      </c>
      <c r="AU571" s="243" t="s">
        <v>85</v>
      </c>
      <c r="AV571" s="13" t="s">
        <v>85</v>
      </c>
      <c r="AW571" s="13" t="s">
        <v>35</v>
      </c>
      <c r="AX571" s="13" t="s">
        <v>72</v>
      </c>
      <c r="AY571" s="243" t="s">
        <v>139</v>
      </c>
    </row>
    <row r="572" spans="2:51" s="12" customFormat="1" ht="13.5">
      <c r="B572" s="221"/>
      <c r="C572" s="222"/>
      <c r="D572" s="217" t="s">
        <v>151</v>
      </c>
      <c r="E572" s="223" t="s">
        <v>21</v>
      </c>
      <c r="F572" s="224" t="s">
        <v>695</v>
      </c>
      <c r="G572" s="222"/>
      <c r="H572" s="225" t="s">
        <v>21</v>
      </c>
      <c r="I572" s="226"/>
      <c r="J572" s="222"/>
      <c r="K572" s="222"/>
      <c r="L572" s="227"/>
      <c r="M572" s="228"/>
      <c r="N572" s="229"/>
      <c r="O572" s="229"/>
      <c r="P572" s="229"/>
      <c r="Q572" s="229"/>
      <c r="R572" s="229"/>
      <c r="S572" s="229"/>
      <c r="T572" s="230"/>
      <c r="AT572" s="231" t="s">
        <v>151</v>
      </c>
      <c r="AU572" s="231" t="s">
        <v>85</v>
      </c>
      <c r="AV572" s="12" t="s">
        <v>79</v>
      </c>
      <c r="AW572" s="12" t="s">
        <v>35</v>
      </c>
      <c r="AX572" s="12" t="s">
        <v>72</v>
      </c>
      <c r="AY572" s="231" t="s">
        <v>139</v>
      </c>
    </row>
    <row r="573" spans="2:51" s="13" customFormat="1" ht="13.5">
      <c r="B573" s="232"/>
      <c r="C573" s="233"/>
      <c r="D573" s="217" t="s">
        <v>151</v>
      </c>
      <c r="E573" s="245" t="s">
        <v>21</v>
      </c>
      <c r="F573" s="246" t="s">
        <v>696</v>
      </c>
      <c r="G573" s="233"/>
      <c r="H573" s="247">
        <v>7.1070000000000002</v>
      </c>
      <c r="I573" s="238"/>
      <c r="J573" s="233"/>
      <c r="K573" s="233"/>
      <c r="L573" s="239"/>
      <c r="M573" s="240"/>
      <c r="N573" s="241"/>
      <c r="O573" s="241"/>
      <c r="P573" s="241"/>
      <c r="Q573" s="241"/>
      <c r="R573" s="241"/>
      <c r="S573" s="241"/>
      <c r="T573" s="242"/>
      <c r="AT573" s="243" t="s">
        <v>151</v>
      </c>
      <c r="AU573" s="243" t="s">
        <v>85</v>
      </c>
      <c r="AV573" s="13" t="s">
        <v>85</v>
      </c>
      <c r="AW573" s="13" t="s">
        <v>35</v>
      </c>
      <c r="AX573" s="13" t="s">
        <v>72</v>
      </c>
      <c r="AY573" s="243" t="s">
        <v>139</v>
      </c>
    </row>
    <row r="574" spans="2:51" s="12" customFormat="1" ht="13.5">
      <c r="B574" s="221"/>
      <c r="C574" s="222"/>
      <c r="D574" s="217" t="s">
        <v>151</v>
      </c>
      <c r="E574" s="223" t="s">
        <v>21</v>
      </c>
      <c r="F574" s="224" t="s">
        <v>697</v>
      </c>
      <c r="G574" s="222"/>
      <c r="H574" s="225" t="s">
        <v>21</v>
      </c>
      <c r="I574" s="226"/>
      <c r="J574" s="222"/>
      <c r="K574" s="222"/>
      <c r="L574" s="227"/>
      <c r="M574" s="228"/>
      <c r="N574" s="229"/>
      <c r="O574" s="229"/>
      <c r="P574" s="229"/>
      <c r="Q574" s="229"/>
      <c r="R574" s="229"/>
      <c r="S574" s="229"/>
      <c r="T574" s="230"/>
      <c r="AT574" s="231" t="s">
        <v>151</v>
      </c>
      <c r="AU574" s="231" t="s">
        <v>85</v>
      </c>
      <c r="AV574" s="12" t="s">
        <v>79</v>
      </c>
      <c r="AW574" s="12" t="s">
        <v>35</v>
      </c>
      <c r="AX574" s="12" t="s">
        <v>72</v>
      </c>
      <c r="AY574" s="231" t="s">
        <v>139</v>
      </c>
    </row>
    <row r="575" spans="2:51" s="13" customFormat="1" ht="13.5">
      <c r="B575" s="232"/>
      <c r="C575" s="233"/>
      <c r="D575" s="217" t="s">
        <v>151</v>
      </c>
      <c r="E575" s="245" t="s">
        <v>21</v>
      </c>
      <c r="F575" s="246" t="s">
        <v>698</v>
      </c>
      <c r="G575" s="233"/>
      <c r="H575" s="247">
        <v>5.6760000000000002</v>
      </c>
      <c r="I575" s="238"/>
      <c r="J575" s="233"/>
      <c r="K575" s="233"/>
      <c r="L575" s="239"/>
      <c r="M575" s="240"/>
      <c r="N575" s="241"/>
      <c r="O575" s="241"/>
      <c r="P575" s="241"/>
      <c r="Q575" s="241"/>
      <c r="R575" s="241"/>
      <c r="S575" s="241"/>
      <c r="T575" s="242"/>
      <c r="AT575" s="243" t="s">
        <v>151</v>
      </c>
      <c r="AU575" s="243" t="s">
        <v>85</v>
      </c>
      <c r="AV575" s="13" t="s">
        <v>85</v>
      </c>
      <c r="AW575" s="13" t="s">
        <v>35</v>
      </c>
      <c r="AX575" s="13" t="s">
        <v>72</v>
      </c>
      <c r="AY575" s="243" t="s">
        <v>139</v>
      </c>
    </row>
    <row r="576" spans="2:51" s="12" customFormat="1" ht="13.5">
      <c r="B576" s="221"/>
      <c r="C576" s="222"/>
      <c r="D576" s="217" t="s">
        <v>151</v>
      </c>
      <c r="E576" s="223" t="s">
        <v>21</v>
      </c>
      <c r="F576" s="224" t="s">
        <v>699</v>
      </c>
      <c r="G576" s="222"/>
      <c r="H576" s="225" t="s">
        <v>21</v>
      </c>
      <c r="I576" s="226"/>
      <c r="J576" s="222"/>
      <c r="K576" s="222"/>
      <c r="L576" s="227"/>
      <c r="M576" s="228"/>
      <c r="N576" s="229"/>
      <c r="O576" s="229"/>
      <c r="P576" s="229"/>
      <c r="Q576" s="229"/>
      <c r="R576" s="229"/>
      <c r="S576" s="229"/>
      <c r="T576" s="230"/>
      <c r="AT576" s="231" t="s">
        <v>151</v>
      </c>
      <c r="AU576" s="231" t="s">
        <v>85</v>
      </c>
      <c r="AV576" s="12" t="s">
        <v>79</v>
      </c>
      <c r="AW576" s="12" t="s">
        <v>35</v>
      </c>
      <c r="AX576" s="12" t="s">
        <v>72</v>
      </c>
      <c r="AY576" s="231" t="s">
        <v>139</v>
      </c>
    </row>
    <row r="577" spans="2:65" s="13" customFormat="1" ht="13.5">
      <c r="B577" s="232"/>
      <c r="C577" s="233"/>
      <c r="D577" s="217" t="s">
        <v>151</v>
      </c>
      <c r="E577" s="245" t="s">
        <v>21</v>
      </c>
      <c r="F577" s="246" t="s">
        <v>700</v>
      </c>
      <c r="G577" s="233"/>
      <c r="H577" s="247">
        <v>1.8720000000000001</v>
      </c>
      <c r="I577" s="238"/>
      <c r="J577" s="233"/>
      <c r="K577" s="233"/>
      <c r="L577" s="239"/>
      <c r="M577" s="240"/>
      <c r="N577" s="241"/>
      <c r="O577" s="241"/>
      <c r="P577" s="241"/>
      <c r="Q577" s="241"/>
      <c r="R577" s="241"/>
      <c r="S577" s="241"/>
      <c r="T577" s="242"/>
      <c r="AT577" s="243" t="s">
        <v>151</v>
      </c>
      <c r="AU577" s="243" t="s">
        <v>85</v>
      </c>
      <c r="AV577" s="13" t="s">
        <v>85</v>
      </c>
      <c r="AW577" s="13" t="s">
        <v>35</v>
      </c>
      <c r="AX577" s="13" t="s">
        <v>72</v>
      </c>
      <c r="AY577" s="243" t="s">
        <v>139</v>
      </c>
    </row>
    <row r="578" spans="2:65" s="13" customFormat="1" ht="13.5">
      <c r="B578" s="232"/>
      <c r="C578" s="233"/>
      <c r="D578" s="217" t="s">
        <v>151</v>
      </c>
      <c r="E578" s="245" t="s">
        <v>21</v>
      </c>
      <c r="F578" s="246" t="s">
        <v>701</v>
      </c>
      <c r="G578" s="233"/>
      <c r="H578" s="247">
        <v>1.9710000000000001</v>
      </c>
      <c r="I578" s="238"/>
      <c r="J578" s="233"/>
      <c r="K578" s="233"/>
      <c r="L578" s="239"/>
      <c r="M578" s="240"/>
      <c r="N578" s="241"/>
      <c r="O578" s="241"/>
      <c r="P578" s="241"/>
      <c r="Q578" s="241"/>
      <c r="R578" s="241"/>
      <c r="S578" s="241"/>
      <c r="T578" s="242"/>
      <c r="AT578" s="243" t="s">
        <v>151</v>
      </c>
      <c r="AU578" s="243" t="s">
        <v>85</v>
      </c>
      <c r="AV578" s="13" t="s">
        <v>85</v>
      </c>
      <c r="AW578" s="13" t="s">
        <v>35</v>
      </c>
      <c r="AX578" s="13" t="s">
        <v>72</v>
      </c>
      <c r="AY578" s="243" t="s">
        <v>139</v>
      </c>
    </row>
    <row r="579" spans="2:65" s="12" customFormat="1" ht="13.5">
      <c r="B579" s="221"/>
      <c r="C579" s="222"/>
      <c r="D579" s="217" t="s">
        <v>151</v>
      </c>
      <c r="E579" s="223" t="s">
        <v>21</v>
      </c>
      <c r="F579" s="224" t="s">
        <v>702</v>
      </c>
      <c r="G579" s="222"/>
      <c r="H579" s="225" t="s">
        <v>21</v>
      </c>
      <c r="I579" s="226"/>
      <c r="J579" s="222"/>
      <c r="K579" s="222"/>
      <c r="L579" s="227"/>
      <c r="M579" s="228"/>
      <c r="N579" s="229"/>
      <c r="O579" s="229"/>
      <c r="P579" s="229"/>
      <c r="Q579" s="229"/>
      <c r="R579" s="229"/>
      <c r="S579" s="229"/>
      <c r="T579" s="230"/>
      <c r="AT579" s="231" t="s">
        <v>151</v>
      </c>
      <c r="AU579" s="231" t="s">
        <v>85</v>
      </c>
      <c r="AV579" s="12" t="s">
        <v>79</v>
      </c>
      <c r="AW579" s="12" t="s">
        <v>35</v>
      </c>
      <c r="AX579" s="12" t="s">
        <v>72</v>
      </c>
      <c r="AY579" s="231" t="s">
        <v>139</v>
      </c>
    </row>
    <row r="580" spans="2:65" s="13" customFormat="1" ht="13.5">
      <c r="B580" s="232"/>
      <c r="C580" s="233"/>
      <c r="D580" s="217" t="s">
        <v>151</v>
      </c>
      <c r="E580" s="245" t="s">
        <v>21</v>
      </c>
      <c r="F580" s="246" t="s">
        <v>703</v>
      </c>
      <c r="G580" s="233"/>
      <c r="H580" s="247">
        <v>3.403</v>
      </c>
      <c r="I580" s="238"/>
      <c r="J580" s="233"/>
      <c r="K580" s="233"/>
      <c r="L580" s="239"/>
      <c r="M580" s="240"/>
      <c r="N580" s="241"/>
      <c r="O580" s="241"/>
      <c r="P580" s="241"/>
      <c r="Q580" s="241"/>
      <c r="R580" s="241"/>
      <c r="S580" s="241"/>
      <c r="T580" s="242"/>
      <c r="AT580" s="243" t="s">
        <v>151</v>
      </c>
      <c r="AU580" s="243" t="s">
        <v>85</v>
      </c>
      <c r="AV580" s="13" t="s">
        <v>85</v>
      </c>
      <c r="AW580" s="13" t="s">
        <v>35</v>
      </c>
      <c r="AX580" s="13" t="s">
        <v>72</v>
      </c>
      <c r="AY580" s="243" t="s">
        <v>139</v>
      </c>
    </row>
    <row r="581" spans="2:65" s="12" customFormat="1" ht="13.5">
      <c r="B581" s="221"/>
      <c r="C581" s="222"/>
      <c r="D581" s="217" t="s">
        <v>151</v>
      </c>
      <c r="E581" s="223" t="s">
        <v>21</v>
      </c>
      <c r="F581" s="224" t="s">
        <v>704</v>
      </c>
      <c r="G581" s="222"/>
      <c r="H581" s="225" t="s">
        <v>21</v>
      </c>
      <c r="I581" s="226"/>
      <c r="J581" s="222"/>
      <c r="K581" s="222"/>
      <c r="L581" s="227"/>
      <c r="M581" s="228"/>
      <c r="N581" s="229"/>
      <c r="O581" s="229"/>
      <c r="P581" s="229"/>
      <c r="Q581" s="229"/>
      <c r="R581" s="229"/>
      <c r="S581" s="229"/>
      <c r="T581" s="230"/>
      <c r="AT581" s="231" t="s">
        <v>151</v>
      </c>
      <c r="AU581" s="231" t="s">
        <v>85</v>
      </c>
      <c r="AV581" s="12" t="s">
        <v>79</v>
      </c>
      <c r="AW581" s="12" t="s">
        <v>35</v>
      </c>
      <c r="AX581" s="12" t="s">
        <v>72</v>
      </c>
      <c r="AY581" s="231" t="s">
        <v>139</v>
      </c>
    </row>
    <row r="582" spans="2:65" s="13" customFormat="1" ht="13.5">
      <c r="B582" s="232"/>
      <c r="C582" s="233"/>
      <c r="D582" s="217" t="s">
        <v>151</v>
      </c>
      <c r="E582" s="245" t="s">
        <v>21</v>
      </c>
      <c r="F582" s="246" t="s">
        <v>705</v>
      </c>
      <c r="G582" s="233"/>
      <c r="H582" s="247">
        <v>9.5079999999999991</v>
      </c>
      <c r="I582" s="238"/>
      <c r="J582" s="233"/>
      <c r="K582" s="233"/>
      <c r="L582" s="239"/>
      <c r="M582" s="240"/>
      <c r="N582" s="241"/>
      <c r="O582" s="241"/>
      <c r="P582" s="241"/>
      <c r="Q582" s="241"/>
      <c r="R582" s="241"/>
      <c r="S582" s="241"/>
      <c r="T582" s="242"/>
      <c r="AT582" s="243" t="s">
        <v>151</v>
      </c>
      <c r="AU582" s="243" t="s">
        <v>85</v>
      </c>
      <c r="AV582" s="13" t="s">
        <v>85</v>
      </c>
      <c r="AW582" s="13" t="s">
        <v>35</v>
      </c>
      <c r="AX582" s="13" t="s">
        <v>72</v>
      </c>
      <c r="AY582" s="243" t="s">
        <v>139</v>
      </c>
    </row>
    <row r="583" spans="2:65" s="12" customFormat="1" ht="13.5">
      <c r="B583" s="221"/>
      <c r="C583" s="222"/>
      <c r="D583" s="217" t="s">
        <v>151</v>
      </c>
      <c r="E583" s="223" t="s">
        <v>21</v>
      </c>
      <c r="F583" s="224" t="s">
        <v>706</v>
      </c>
      <c r="G583" s="222"/>
      <c r="H583" s="225" t="s">
        <v>21</v>
      </c>
      <c r="I583" s="226"/>
      <c r="J583" s="222"/>
      <c r="K583" s="222"/>
      <c r="L583" s="227"/>
      <c r="M583" s="228"/>
      <c r="N583" s="229"/>
      <c r="O583" s="229"/>
      <c r="P583" s="229"/>
      <c r="Q583" s="229"/>
      <c r="R583" s="229"/>
      <c r="S583" s="229"/>
      <c r="T583" s="230"/>
      <c r="AT583" s="231" t="s">
        <v>151</v>
      </c>
      <c r="AU583" s="231" t="s">
        <v>85</v>
      </c>
      <c r="AV583" s="12" t="s">
        <v>79</v>
      </c>
      <c r="AW583" s="12" t="s">
        <v>35</v>
      </c>
      <c r="AX583" s="12" t="s">
        <v>72</v>
      </c>
      <c r="AY583" s="231" t="s">
        <v>139</v>
      </c>
    </row>
    <row r="584" spans="2:65" s="13" customFormat="1" ht="13.5">
      <c r="B584" s="232"/>
      <c r="C584" s="233"/>
      <c r="D584" s="217" t="s">
        <v>151</v>
      </c>
      <c r="E584" s="245" t="s">
        <v>21</v>
      </c>
      <c r="F584" s="246" t="s">
        <v>689</v>
      </c>
      <c r="G584" s="233"/>
      <c r="H584" s="247">
        <v>7.6</v>
      </c>
      <c r="I584" s="238"/>
      <c r="J584" s="233"/>
      <c r="K584" s="233"/>
      <c r="L584" s="239"/>
      <c r="M584" s="240"/>
      <c r="N584" s="241"/>
      <c r="O584" s="241"/>
      <c r="P584" s="241"/>
      <c r="Q584" s="241"/>
      <c r="R584" s="241"/>
      <c r="S584" s="241"/>
      <c r="T584" s="242"/>
      <c r="AT584" s="243" t="s">
        <v>151</v>
      </c>
      <c r="AU584" s="243" t="s">
        <v>85</v>
      </c>
      <c r="AV584" s="13" t="s">
        <v>85</v>
      </c>
      <c r="AW584" s="13" t="s">
        <v>35</v>
      </c>
      <c r="AX584" s="13" t="s">
        <v>72</v>
      </c>
      <c r="AY584" s="243" t="s">
        <v>139</v>
      </c>
    </row>
    <row r="585" spans="2:65" s="14" customFormat="1" ht="13.5">
      <c r="B585" s="248"/>
      <c r="C585" s="249"/>
      <c r="D585" s="234" t="s">
        <v>151</v>
      </c>
      <c r="E585" s="250" t="s">
        <v>21</v>
      </c>
      <c r="F585" s="251" t="s">
        <v>191</v>
      </c>
      <c r="G585" s="249"/>
      <c r="H585" s="252">
        <v>82.998999999999995</v>
      </c>
      <c r="I585" s="253"/>
      <c r="J585" s="249"/>
      <c r="K585" s="249"/>
      <c r="L585" s="254"/>
      <c r="M585" s="255"/>
      <c r="N585" s="256"/>
      <c r="O585" s="256"/>
      <c r="P585" s="256"/>
      <c r="Q585" s="256"/>
      <c r="R585" s="256"/>
      <c r="S585" s="256"/>
      <c r="T585" s="257"/>
      <c r="AT585" s="258" t="s">
        <v>151</v>
      </c>
      <c r="AU585" s="258" t="s">
        <v>85</v>
      </c>
      <c r="AV585" s="14" t="s">
        <v>146</v>
      </c>
      <c r="AW585" s="14" t="s">
        <v>35</v>
      </c>
      <c r="AX585" s="14" t="s">
        <v>79</v>
      </c>
      <c r="AY585" s="258" t="s">
        <v>139</v>
      </c>
    </row>
    <row r="586" spans="2:65" s="1" customFormat="1" ht="22.5" customHeight="1">
      <c r="B586" s="42"/>
      <c r="C586" s="259" t="s">
        <v>707</v>
      </c>
      <c r="D586" s="259" t="s">
        <v>193</v>
      </c>
      <c r="E586" s="260" t="s">
        <v>708</v>
      </c>
      <c r="F586" s="261" t="s">
        <v>709</v>
      </c>
      <c r="G586" s="262" t="s">
        <v>654</v>
      </c>
      <c r="H586" s="263">
        <v>5</v>
      </c>
      <c r="I586" s="264"/>
      <c r="J586" s="265">
        <f>ROUND(I586*H586,2)</f>
        <v>0</v>
      </c>
      <c r="K586" s="261" t="s">
        <v>21</v>
      </c>
      <c r="L586" s="266"/>
      <c r="M586" s="267" t="s">
        <v>21</v>
      </c>
      <c r="N586" s="268" t="s">
        <v>44</v>
      </c>
      <c r="O586" s="43"/>
      <c r="P586" s="214">
        <f>O586*H586</f>
        <v>0</v>
      </c>
      <c r="Q586" s="214">
        <v>2.4899999999999999E-2</v>
      </c>
      <c r="R586" s="214">
        <f>Q586*H586</f>
        <v>0.1245</v>
      </c>
      <c r="S586" s="214">
        <v>0</v>
      </c>
      <c r="T586" s="215">
        <f>S586*H586</f>
        <v>0</v>
      </c>
      <c r="AR586" s="25" t="s">
        <v>427</v>
      </c>
      <c r="AT586" s="25" t="s">
        <v>193</v>
      </c>
      <c r="AU586" s="25" t="s">
        <v>85</v>
      </c>
      <c r="AY586" s="25" t="s">
        <v>139</v>
      </c>
      <c r="BE586" s="216">
        <f>IF(N586="základní",J586,0)</f>
        <v>0</v>
      </c>
      <c r="BF586" s="216">
        <f>IF(N586="snížená",J586,0)</f>
        <v>0</v>
      </c>
      <c r="BG586" s="216">
        <f>IF(N586="zákl. přenesená",J586,0)</f>
        <v>0</v>
      </c>
      <c r="BH586" s="216">
        <f>IF(N586="sníž. přenesená",J586,0)</f>
        <v>0</v>
      </c>
      <c r="BI586" s="216">
        <f>IF(N586="nulová",J586,0)</f>
        <v>0</v>
      </c>
      <c r="BJ586" s="25" t="s">
        <v>85</v>
      </c>
      <c r="BK586" s="216">
        <f>ROUND(I586*H586,2)</f>
        <v>0</v>
      </c>
      <c r="BL586" s="25" t="s">
        <v>269</v>
      </c>
      <c r="BM586" s="25" t="s">
        <v>710</v>
      </c>
    </row>
    <row r="587" spans="2:65" s="1" customFormat="1" ht="13.5">
      <c r="B587" s="42"/>
      <c r="C587" s="64"/>
      <c r="D587" s="217" t="s">
        <v>148</v>
      </c>
      <c r="E587" s="64"/>
      <c r="F587" s="218" t="s">
        <v>709</v>
      </c>
      <c r="G587" s="64"/>
      <c r="H587" s="64"/>
      <c r="I587" s="173"/>
      <c r="J587" s="64"/>
      <c r="K587" s="64"/>
      <c r="L587" s="62"/>
      <c r="M587" s="219"/>
      <c r="N587" s="43"/>
      <c r="O587" s="43"/>
      <c r="P587" s="43"/>
      <c r="Q587" s="43"/>
      <c r="R587" s="43"/>
      <c r="S587" s="43"/>
      <c r="T587" s="79"/>
      <c r="AT587" s="25" t="s">
        <v>148</v>
      </c>
      <c r="AU587" s="25" t="s">
        <v>85</v>
      </c>
    </row>
    <row r="588" spans="2:65" s="12" customFormat="1" ht="13.5">
      <c r="B588" s="221"/>
      <c r="C588" s="222"/>
      <c r="D588" s="217" t="s">
        <v>151</v>
      </c>
      <c r="E588" s="223" t="s">
        <v>21</v>
      </c>
      <c r="F588" s="224" t="s">
        <v>711</v>
      </c>
      <c r="G588" s="222"/>
      <c r="H588" s="225" t="s">
        <v>21</v>
      </c>
      <c r="I588" s="226"/>
      <c r="J588" s="222"/>
      <c r="K588" s="222"/>
      <c r="L588" s="227"/>
      <c r="M588" s="228"/>
      <c r="N588" s="229"/>
      <c r="O588" s="229"/>
      <c r="P588" s="229"/>
      <c r="Q588" s="229"/>
      <c r="R588" s="229"/>
      <c r="S588" s="229"/>
      <c r="T588" s="230"/>
      <c r="AT588" s="231" t="s">
        <v>151</v>
      </c>
      <c r="AU588" s="231" t="s">
        <v>85</v>
      </c>
      <c r="AV588" s="12" t="s">
        <v>79</v>
      </c>
      <c r="AW588" s="12" t="s">
        <v>35</v>
      </c>
      <c r="AX588" s="12" t="s">
        <v>72</v>
      </c>
      <c r="AY588" s="231" t="s">
        <v>139</v>
      </c>
    </row>
    <row r="589" spans="2:65" s="12" customFormat="1" ht="13.5">
      <c r="B589" s="221"/>
      <c r="C589" s="222"/>
      <c r="D589" s="217" t="s">
        <v>151</v>
      </c>
      <c r="E589" s="223" t="s">
        <v>21</v>
      </c>
      <c r="F589" s="224" t="s">
        <v>712</v>
      </c>
      <c r="G589" s="222"/>
      <c r="H589" s="225" t="s">
        <v>21</v>
      </c>
      <c r="I589" s="226"/>
      <c r="J589" s="222"/>
      <c r="K589" s="222"/>
      <c r="L589" s="227"/>
      <c r="M589" s="228"/>
      <c r="N589" s="229"/>
      <c r="O589" s="229"/>
      <c r="P589" s="229"/>
      <c r="Q589" s="229"/>
      <c r="R589" s="229"/>
      <c r="S589" s="229"/>
      <c r="T589" s="230"/>
      <c r="AT589" s="231" t="s">
        <v>151</v>
      </c>
      <c r="AU589" s="231" t="s">
        <v>85</v>
      </c>
      <c r="AV589" s="12" t="s">
        <v>79</v>
      </c>
      <c r="AW589" s="12" t="s">
        <v>35</v>
      </c>
      <c r="AX589" s="12" t="s">
        <v>72</v>
      </c>
      <c r="AY589" s="231" t="s">
        <v>139</v>
      </c>
    </row>
    <row r="590" spans="2:65" s="12" customFormat="1" ht="13.5">
      <c r="B590" s="221"/>
      <c r="C590" s="222"/>
      <c r="D590" s="217" t="s">
        <v>151</v>
      </c>
      <c r="E590" s="223" t="s">
        <v>21</v>
      </c>
      <c r="F590" s="224" t="s">
        <v>713</v>
      </c>
      <c r="G590" s="222"/>
      <c r="H590" s="225" t="s">
        <v>21</v>
      </c>
      <c r="I590" s="226"/>
      <c r="J590" s="222"/>
      <c r="K590" s="222"/>
      <c r="L590" s="227"/>
      <c r="M590" s="228"/>
      <c r="N590" s="229"/>
      <c r="O590" s="229"/>
      <c r="P590" s="229"/>
      <c r="Q590" s="229"/>
      <c r="R590" s="229"/>
      <c r="S590" s="229"/>
      <c r="T590" s="230"/>
      <c r="AT590" s="231" t="s">
        <v>151</v>
      </c>
      <c r="AU590" s="231" t="s">
        <v>85</v>
      </c>
      <c r="AV590" s="12" t="s">
        <v>79</v>
      </c>
      <c r="AW590" s="12" t="s">
        <v>35</v>
      </c>
      <c r="AX590" s="12" t="s">
        <v>72</v>
      </c>
      <c r="AY590" s="231" t="s">
        <v>139</v>
      </c>
    </row>
    <row r="591" spans="2:65" s="13" customFormat="1" ht="13.5">
      <c r="B591" s="232"/>
      <c r="C591" s="233"/>
      <c r="D591" s="234" t="s">
        <v>151</v>
      </c>
      <c r="E591" s="235" t="s">
        <v>21</v>
      </c>
      <c r="F591" s="236" t="s">
        <v>171</v>
      </c>
      <c r="G591" s="233"/>
      <c r="H591" s="237">
        <v>5</v>
      </c>
      <c r="I591" s="238"/>
      <c r="J591" s="233"/>
      <c r="K591" s="233"/>
      <c r="L591" s="239"/>
      <c r="M591" s="240"/>
      <c r="N591" s="241"/>
      <c r="O591" s="241"/>
      <c r="P591" s="241"/>
      <c r="Q591" s="241"/>
      <c r="R591" s="241"/>
      <c r="S591" s="241"/>
      <c r="T591" s="242"/>
      <c r="AT591" s="243" t="s">
        <v>151</v>
      </c>
      <c r="AU591" s="243" t="s">
        <v>85</v>
      </c>
      <c r="AV591" s="13" t="s">
        <v>85</v>
      </c>
      <c r="AW591" s="13" t="s">
        <v>35</v>
      </c>
      <c r="AX591" s="13" t="s">
        <v>79</v>
      </c>
      <c r="AY591" s="243" t="s">
        <v>139</v>
      </c>
    </row>
    <row r="592" spans="2:65" s="1" customFormat="1" ht="22.5" customHeight="1">
      <c r="B592" s="42"/>
      <c r="C592" s="259" t="s">
        <v>714</v>
      </c>
      <c r="D592" s="259" t="s">
        <v>193</v>
      </c>
      <c r="E592" s="260" t="s">
        <v>715</v>
      </c>
      <c r="F592" s="261" t="s">
        <v>716</v>
      </c>
      <c r="G592" s="262" t="s">
        <v>654</v>
      </c>
      <c r="H592" s="263">
        <v>2</v>
      </c>
      <c r="I592" s="264"/>
      <c r="J592" s="265">
        <f>ROUND(I592*H592,2)</f>
        <v>0</v>
      </c>
      <c r="K592" s="261" t="s">
        <v>21</v>
      </c>
      <c r="L592" s="266"/>
      <c r="M592" s="267" t="s">
        <v>21</v>
      </c>
      <c r="N592" s="268" t="s">
        <v>44</v>
      </c>
      <c r="O592" s="43"/>
      <c r="P592" s="214">
        <f>O592*H592</f>
        <v>0</v>
      </c>
      <c r="Q592" s="214">
        <v>2.4899999999999999E-2</v>
      </c>
      <c r="R592" s="214">
        <f>Q592*H592</f>
        <v>4.9799999999999997E-2</v>
      </c>
      <c r="S592" s="214">
        <v>0</v>
      </c>
      <c r="T592" s="215">
        <f>S592*H592</f>
        <v>0</v>
      </c>
      <c r="AR592" s="25" t="s">
        <v>427</v>
      </c>
      <c r="AT592" s="25" t="s">
        <v>193</v>
      </c>
      <c r="AU592" s="25" t="s">
        <v>85</v>
      </c>
      <c r="AY592" s="25" t="s">
        <v>139</v>
      </c>
      <c r="BE592" s="216">
        <f>IF(N592="základní",J592,0)</f>
        <v>0</v>
      </c>
      <c r="BF592" s="216">
        <f>IF(N592="snížená",J592,0)</f>
        <v>0</v>
      </c>
      <c r="BG592" s="216">
        <f>IF(N592="zákl. přenesená",J592,0)</f>
        <v>0</v>
      </c>
      <c r="BH592" s="216">
        <f>IF(N592="sníž. přenesená",J592,0)</f>
        <v>0</v>
      </c>
      <c r="BI592" s="216">
        <f>IF(N592="nulová",J592,0)</f>
        <v>0</v>
      </c>
      <c r="BJ592" s="25" t="s">
        <v>85</v>
      </c>
      <c r="BK592" s="216">
        <f>ROUND(I592*H592,2)</f>
        <v>0</v>
      </c>
      <c r="BL592" s="25" t="s">
        <v>269</v>
      </c>
      <c r="BM592" s="25" t="s">
        <v>717</v>
      </c>
    </row>
    <row r="593" spans="2:65" s="1" customFormat="1" ht="13.5">
      <c r="B593" s="42"/>
      <c r="C593" s="64"/>
      <c r="D593" s="217" t="s">
        <v>148</v>
      </c>
      <c r="E593" s="64"/>
      <c r="F593" s="218" t="s">
        <v>716</v>
      </c>
      <c r="G593" s="64"/>
      <c r="H593" s="64"/>
      <c r="I593" s="173"/>
      <c r="J593" s="64"/>
      <c r="K593" s="64"/>
      <c r="L593" s="62"/>
      <c r="M593" s="219"/>
      <c r="N593" s="43"/>
      <c r="O593" s="43"/>
      <c r="P593" s="43"/>
      <c r="Q593" s="43"/>
      <c r="R593" s="43"/>
      <c r="S593" s="43"/>
      <c r="T593" s="79"/>
      <c r="AT593" s="25" t="s">
        <v>148</v>
      </c>
      <c r="AU593" s="25" t="s">
        <v>85</v>
      </c>
    </row>
    <row r="594" spans="2:65" s="12" customFormat="1" ht="13.5">
      <c r="B594" s="221"/>
      <c r="C594" s="222"/>
      <c r="D594" s="217" t="s">
        <v>151</v>
      </c>
      <c r="E594" s="223" t="s">
        <v>21</v>
      </c>
      <c r="F594" s="224" t="s">
        <v>718</v>
      </c>
      <c r="G594" s="222"/>
      <c r="H594" s="225" t="s">
        <v>21</v>
      </c>
      <c r="I594" s="226"/>
      <c r="J594" s="222"/>
      <c r="K594" s="222"/>
      <c r="L594" s="227"/>
      <c r="M594" s="228"/>
      <c r="N594" s="229"/>
      <c r="O594" s="229"/>
      <c r="P594" s="229"/>
      <c r="Q594" s="229"/>
      <c r="R594" s="229"/>
      <c r="S594" s="229"/>
      <c r="T594" s="230"/>
      <c r="AT594" s="231" t="s">
        <v>151</v>
      </c>
      <c r="AU594" s="231" t="s">
        <v>85</v>
      </c>
      <c r="AV594" s="12" t="s">
        <v>79</v>
      </c>
      <c r="AW594" s="12" t="s">
        <v>35</v>
      </c>
      <c r="AX594" s="12" t="s">
        <v>72</v>
      </c>
      <c r="AY594" s="231" t="s">
        <v>139</v>
      </c>
    </row>
    <row r="595" spans="2:65" s="12" customFormat="1" ht="13.5">
      <c r="B595" s="221"/>
      <c r="C595" s="222"/>
      <c r="D595" s="217" t="s">
        <v>151</v>
      </c>
      <c r="E595" s="223" t="s">
        <v>21</v>
      </c>
      <c r="F595" s="224" t="s">
        <v>712</v>
      </c>
      <c r="G595" s="222"/>
      <c r="H595" s="225" t="s">
        <v>21</v>
      </c>
      <c r="I595" s="226"/>
      <c r="J595" s="222"/>
      <c r="K595" s="222"/>
      <c r="L595" s="227"/>
      <c r="M595" s="228"/>
      <c r="N595" s="229"/>
      <c r="O595" s="229"/>
      <c r="P595" s="229"/>
      <c r="Q595" s="229"/>
      <c r="R595" s="229"/>
      <c r="S595" s="229"/>
      <c r="T595" s="230"/>
      <c r="AT595" s="231" t="s">
        <v>151</v>
      </c>
      <c r="AU595" s="231" t="s">
        <v>85</v>
      </c>
      <c r="AV595" s="12" t="s">
        <v>79</v>
      </c>
      <c r="AW595" s="12" t="s">
        <v>35</v>
      </c>
      <c r="AX595" s="12" t="s">
        <v>72</v>
      </c>
      <c r="AY595" s="231" t="s">
        <v>139</v>
      </c>
    </row>
    <row r="596" spans="2:65" s="12" customFormat="1" ht="13.5">
      <c r="B596" s="221"/>
      <c r="C596" s="222"/>
      <c r="D596" s="217" t="s">
        <v>151</v>
      </c>
      <c r="E596" s="223" t="s">
        <v>21</v>
      </c>
      <c r="F596" s="224" t="s">
        <v>713</v>
      </c>
      <c r="G596" s="222"/>
      <c r="H596" s="225" t="s">
        <v>21</v>
      </c>
      <c r="I596" s="226"/>
      <c r="J596" s="222"/>
      <c r="K596" s="222"/>
      <c r="L596" s="227"/>
      <c r="M596" s="228"/>
      <c r="N596" s="229"/>
      <c r="O596" s="229"/>
      <c r="P596" s="229"/>
      <c r="Q596" s="229"/>
      <c r="R596" s="229"/>
      <c r="S596" s="229"/>
      <c r="T596" s="230"/>
      <c r="AT596" s="231" t="s">
        <v>151</v>
      </c>
      <c r="AU596" s="231" t="s">
        <v>85</v>
      </c>
      <c r="AV596" s="12" t="s">
        <v>79</v>
      </c>
      <c r="AW596" s="12" t="s">
        <v>35</v>
      </c>
      <c r="AX596" s="12" t="s">
        <v>72</v>
      </c>
      <c r="AY596" s="231" t="s">
        <v>139</v>
      </c>
    </row>
    <row r="597" spans="2:65" s="13" customFormat="1" ht="13.5">
      <c r="B597" s="232"/>
      <c r="C597" s="233"/>
      <c r="D597" s="234" t="s">
        <v>151</v>
      </c>
      <c r="E597" s="235" t="s">
        <v>21</v>
      </c>
      <c r="F597" s="236" t="s">
        <v>85</v>
      </c>
      <c r="G597" s="233"/>
      <c r="H597" s="237">
        <v>2</v>
      </c>
      <c r="I597" s="238"/>
      <c r="J597" s="233"/>
      <c r="K597" s="233"/>
      <c r="L597" s="239"/>
      <c r="M597" s="240"/>
      <c r="N597" s="241"/>
      <c r="O597" s="241"/>
      <c r="P597" s="241"/>
      <c r="Q597" s="241"/>
      <c r="R597" s="241"/>
      <c r="S597" s="241"/>
      <c r="T597" s="242"/>
      <c r="AT597" s="243" t="s">
        <v>151</v>
      </c>
      <c r="AU597" s="243" t="s">
        <v>85</v>
      </c>
      <c r="AV597" s="13" t="s">
        <v>85</v>
      </c>
      <c r="AW597" s="13" t="s">
        <v>35</v>
      </c>
      <c r="AX597" s="13" t="s">
        <v>79</v>
      </c>
      <c r="AY597" s="243" t="s">
        <v>139</v>
      </c>
    </row>
    <row r="598" spans="2:65" s="1" customFormat="1" ht="22.5" customHeight="1">
      <c r="B598" s="42"/>
      <c r="C598" s="259" t="s">
        <v>719</v>
      </c>
      <c r="D598" s="259" t="s">
        <v>193</v>
      </c>
      <c r="E598" s="260" t="s">
        <v>720</v>
      </c>
      <c r="F598" s="261" t="s">
        <v>721</v>
      </c>
      <c r="G598" s="262" t="s">
        <v>654</v>
      </c>
      <c r="H598" s="263">
        <v>2</v>
      </c>
      <c r="I598" s="264"/>
      <c r="J598" s="265">
        <f>ROUND(I598*H598,2)</f>
        <v>0</v>
      </c>
      <c r="K598" s="261" t="s">
        <v>21</v>
      </c>
      <c r="L598" s="266"/>
      <c r="M598" s="267" t="s">
        <v>21</v>
      </c>
      <c r="N598" s="268" t="s">
        <v>44</v>
      </c>
      <c r="O598" s="43"/>
      <c r="P598" s="214">
        <f>O598*H598</f>
        <v>0</v>
      </c>
      <c r="Q598" s="214">
        <v>0.12</v>
      </c>
      <c r="R598" s="214">
        <f>Q598*H598</f>
        <v>0.24</v>
      </c>
      <c r="S598" s="214">
        <v>0</v>
      </c>
      <c r="T598" s="215">
        <f>S598*H598</f>
        <v>0</v>
      </c>
      <c r="AR598" s="25" t="s">
        <v>427</v>
      </c>
      <c r="AT598" s="25" t="s">
        <v>193</v>
      </c>
      <c r="AU598" s="25" t="s">
        <v>85</v>
      </c>
      <c r="AY598" s="25" t="s">
        <v>139</v>
      </c>
      <c r="BE598" s="216">
        <f>IF(N598="základní",J598,0)</f>
        <v>0</v>
      </c>
      <c r="BF598" s="216">
        <f>IF(N598="snížená",J598,0)</f>
        <v>0</v>
      </c>
      <c r="BG598" s="216">
        <f>IF(N598="zákl. přenesená",J598,0)</f>
        <v>0</v>
      </c>
      <c r="BH598" s="216">
        <f>IF(N598="sníž. přenesená",J598,0)</f>
        <v>0</v>
      </c>
      <c r="BI598" s="216">
        <f>IF(N598="nulová",J598,0)</f>
        <v>0</v>
      </c>
      <c r="BJ598" s="25" t="s">
        <v>85</v>
      </c>
      <c r="BK598" s="216">
        <f>ROUND(I598*H598,2)</f>
        <v>0</v>
      </c>
      <c r="BL598" s="25" t="s">
        <v>269</v>
      </c>
      <c r="BM598" s="25" t="s">
        <v>722</v>
      </c>
    </row>
    <row r="599" spans="2:65" s="1" customFormat="1" ht="13.5">
      <c r="B599" s="42"/>
      <c r="C599" s="64"/>
      <c r="D599" s="217" t="s">
        <v>148</v>
      </c>
      <c r="E599" s="64"/>
      <c r="F599" s="218" t="s">
        <v>721</v>
      </c>
      <c r="G599" s="64"/>
      <c r="H599" s="64"/>
      <c r="I599" s="173"/>
      <c r="J599" s="64"/>
      <c r="K599" s="64"/>
      <c r="L599" s="62"/>
      <c r="M599" s="219"/>
      <c r="N599" s="43"/>
      <c r="O599" s="43"/>
      <c r="P599" s="43"/>
      <c r="Q599" s="43"/>
      <c r="R599" s="43"/>
      <c r="S599" s="43"/>
      <c r="T599" s="79"/>
      <c r="AT599" s="25" t="s">
        <v>148</v>
      </c>
      <c r="AU599" s="25" t="s">
        <v>85</v>
      </c>
    </row>
    <row r="600" spans="2:65" s="12" customFormat="1" ht="13.5">
      <c r="B600" s="221"/>
      <c r="C600" s="222"/>
      <c r="D600" s="217" t="s">
        <v>151</v>
      </c>
      <c r="E600" s="223" t="s">
        <v>21</v>
      </c>
      <c r="F600" s="224" t="s">
        <v>723</v>
      </c>
      <c r="G600" s="222"/>
      <c r="H600" s="225" t="s">
        <v>21</v>
      </c>
      <c r="I600" s="226"/>
      <c r="J600" s="222"/>
      <c r="K600" s="222"/>
      <c r="L600" s="227"/>
      <c r="M600" s="228"/>
      <c r="N600" s="229"/>
      <c r="O600" s="229"/>
      <c r="P600" s="229"/>
      <c r="Q600" s="229"/>
      <c r="R600" s="229"/>
      <c r="S600" s="229"/>
      <c r="T600" s="230"/>
      <c r="AT600" s="231" t="s">
        <v>151</v>
      </c>
      <c r="AU600" s="231" t="s">
        <v>85</v>
      </c>
      <c r="AV600" s="12" t="s">
        <v>79</v>
      </c>
      <c r="AW600" s="12" t="s">
        <v>35</v>
      </c>
      <c r="AX600" s="12" t="s">
        <v>72</v>
      </c>
      <c r="AY600" s="231" t="s">
        <v>139</v>
      </c>
    </row>
    <row r="601" spans="2:65" s="12" customFormat="1" ht="13.5">
      <c r="B601" s="221"/>
      <c r="C601" s="222"/>
      <c r="D601" s="217" t="s">
        <v>151</v>
      </c>
      <c r="E601" s="223" t="s">
        <v>21</v>
      </c>
      <c r="F601" s="224" t="s">
        <v>712</v>
      </c>
      <c r="G601" s="222"/>
      <c r="H601" s="225" t="s">
        <v>21</v>
      </c>
      <c r="I601" s="226"/>
      <c r="J601" s="222"/>
      <c r="K601" s="222"/>
      <c r="L601" s="227"/>
      <c r="M601" s="228"/>
      <c r="N601" s="229"/>
      <c r="O601" s="229"/>
      <c r="P601" s="229"/>
      <c r="Q601" s="229"/>
      <c r="R601" s="229"/>
      <c r="S601" s="229"/>
      <c r="T601" s="230"/>
      <c r="AT601" s="231" t="s">
        <v>151</v>
      </c>
      <c r="AU601" s="231" t="s">
        <v>85</v>
      </c>
      <c r="AV601" s="12" t="s">
        <v>79</v>
      </c>
      <c r="AW601" s="12" t="s">
        <v>35</v>
      </c>
      <c r="AX601" s="12" t="s">
        <v>72</v>
      </c>
      <c r="AY601" s="231" t="s">
        <v>139</v>
      </c>
    </row>
    <row r="602" spans="2:65" s="12" customFormat="1" ht="13.5">
      <c r="B602" s="221"/>
      <c r="C602" s="222"/>
      <c r="D602" s="217" t="s">
        <v>151</v>
      </c>
      <c r="E602" s="223" t="s">
        <v>21</v>
      </c>
      <c r="F602" s="224" t="s">
        <v>713</v>
      </c>
      <c r="G602" s="222"/>
      <c r="H602" s="225" t="s">
        <v>21</v>
      </c>
      <c r="I602" s="226"/>
      <c r="J602" s="222"/>
      <c r="K602" s="222"/>
      <c r="L602" s="227"/>
      <c r="M602" s="228"/>
      <c r="N602" s="229"/>
      <c r="O602" s="229"/>
      <c r="P602" s="229"/>
      <c r="Q602" s="229"/>
      <c r="R602" s="229"/>
      <c r="S602" s="229"/>
      <c r="T602" s="230"/>
      <c r="AT602" s="231" t="s">
        <v>151</v>
      </c>
      <c r="AU602" s="231" t="s">
        <v>85</v>
      </c>
      <c r="AV602" s="12" t="s">
        <v>79</v>
      </c>
      <c r="AW602" s="12" t="s">
        <v>35</v>
      </c>
      <c r="AX602" s="12" t="s">
        <v>72</v>
      </c>
      <c r="AY602" s="231" t="s">
        <v>139</v>
      </c>
    </row>
    <row r="603" spans="2:65" s="13" customFormat="1" ht="13.5">
      <c r="B603" s="232"/>
      <c r="C603" s="233"/>
      <c r="D603" s="234" t="s">
        <v>151</v>
      </c>
      <c r="E603" s="235" t="s">
        <v>21</v>
      </c>
      <c r="F603" s="236" t="s">
        <v>85</v>
      </c>
      <c r="G603" s="233"/>
      <c r="H603" s="237">
        <v>2</v>
      </c>
      <c r="I603" s="238"/>
      <c r="J603" s="233"/>
      <c r="K603" s="233"/>
      <c r="L603" s="239"/>
      <c r="M603" s="240"/>
      <c r="N603" s="241"/>
      <c r="O603" s="241"/>
      <c r="P603" s="241"/>
      <c r="Q603" s="241"/>
      <c r="R603" s="241"/>
      <c r="S603" s="241"/>
      <c r="T603" s="242"/>
      <c r="AT603" s="243" t="s">
        <v>151</v>
      </c>
      <c r="AU603" s="243" t="s">
        <v>85</v>
      </c>
      <c r="AV603" s="13" t="s">
        <v>85</v>
      </c>
      <c r="AW603" s="13" t="s">
        <v>35</v>
      </c>
      <c r="AX603" s="13" t="s">
        <v>79</v>
      </c>
      <c r="AY603" s="243" t="s">
        <v>139</v>
      </c>
    </row>
    <row r="604" spans="2:65" s="1" customFormat="1" ht="22.5" customHeight="1">
      <c r="B604" s="42"/>
      <c r="C604" s="259" t="s">
        <v>724</v>
      </c>
      <c r="D604" s="259" t="s">
        <v>193</v>
      </c>
      <c r="E604" s="260" t="s">
        <v>725</v>
      </c>
      <c r="F604" s="261" t="s">
        <v>726</v>
      </c>
      <c r="G604" s="262" t="s">
        <v>654</v>
      </c>
      <c r="H604" s="263">
        <v>2</v>
      </c>
      <c r="I604" s="264"/>
      <c r="J604" s="265">
        <f>ROUND(I604*H604,2)</f>
        <v>0</v>
      </c>
      <c r="K604" s="261" t="s">
        <v>21</v>
      </c>
      <c r="L604" s="266"/>
      <c r="M604" s="267" t="s">
        <v>21</v>
      </c>
      <c r="N604" s="268" t="s">
        <v>44</v>
      </c>
      <c r="O604" s="43"/>
      <c r="P604" s="214">
        <f>O604*H604</f>
        <v>0</v>
      </c>
      <c r="Q604" s="214">
        <v>0.3</v>
      </c>
      <c r="R604" s="214">
        <f>Q604*H604</f>
        <v>0.6</v>
      </c>
      <c r="S604" s="214">
        <v>0</v>
      </c>
      <c r="T604" s="215">
        <f>S604*H604</f>
        <v>0</v>
      </c>
      <c r="AR604" s="25" t="s">
        <v>427</v>
      </c>
      <c r="AT604" s="25" t="s">
        <v>193</v>
      </c>
      <c r="AU604" s="25" t="s">
        <v>85</v>
      </c>
      <c r="AY604" s="25" t="s">
        <v>139</v>
      </c>
      <c r="BE604" s="216">
        <f>IF(N604="základní",J604,0)</f>
        <v>0</v>
      </c>
      <c r="BF604" s="216">
        <f>IF(N604="snížená",J604,0)</f>
        <v>0</v>
      </c>
      <c r="BG604" s="216">
        <f>IF(N604="zákl. přenesená",J604,0)</f>
        <v>0</v>
      </c>
      <c r="BH604" s="216">
        <f>IF(N604="sníž. přenesená",J604,0)</f>
        <v>0</v>
      </c>
      <c r="BI604" s="216">
        <f>IF(N604="nulová",J604,0)</f>
        <v>0</v>
      </c>
      <c r="BJ604" s="25" t="s">
        <v>85</v>
      </c>
      <c r="BK604" s="216">
        <f>ROUND(I604*H604,2)</f>
        <v>0</v>
      </c>
      <c r="BL604" s="25" t="s">
        <v>269</v>
      </c>
      <c r="BM604" s="25" t="s">
        <v>727</v>
      </c>
    </row>
    <row r="605" spans="2:65" s="1" customFormat="1" ht="13.5">
      <c r="B605" s="42"/>
      <c r="C605" s="64"/>
      <c r="D605" s="217" t="s">
        <v>148</v>
      </c>
      <c r="E605" s="64"/>
      <c r="F605" s="218" t="s">
        <v>726</v>
      </c>
      <c r="G605" s="64"/>
      <c r="H605" s="64"/>
      <c r="I605" s="173"/>
      <c r="J605" s="64"/>
      <c r="K605" s="64"/>
      <c r="L605" s="62"/>
      <c r="M605" s="219"/>
      <c r="N605" s="43"/>
      <c r="O605" s="43"/>
      <c r="P605" s="43"/>
      <c r="Q605" s="43"/>
      <c r="R605" s="43"/>
      <c r="S605" s="43"/>
      <c r="T605" s="79"/>
      <c r="AT605" s="25" t="s">
        <v>148</v>
      </c>
      <c r="AU605" s="25" t="s">
        <v>85</v>
      </c>
    </row>
    <row r="606" spans="2:65" s="12" customFormat="1" ht="13.5">
      <c r="B606" s="221"/>
      <c r="C606" s="222"/>
      <c r="D606" s="217" t="s">
        <v>151</v>
      </c>
      <c r="E606" s="223" t="s">
        <v>21</v>
      </c>
      <c r="F606" s="224" t="s">
        <v>728</v>
      </c>
      <c r="G606" s="222"/>
      <c r="H606" s="225" t="s">
        <v>21</v>
      </c>
      <c r="I606" s="226"/>
      <c r="J606" s="222"/>
      <c r="K606" s="222"/>
      <c r="L606" s="227"/>
      <c r="M606" s="228"/>
      <c r="N606" s="229"/>
      <c r="O606" s="229"/>
      <c r="P606" s="229"/>
      <c r="Q606" s="229"/>
      <c r="R606" s="229"/>
      <c r="S606" s="229"/>
      <c r="T606" s="230"/>
      <c r="AT606" s="231" t="s">
        <v>151</v>
      </c>
      <c r="AU606" s="231" t="s">
        <v>85</v>
      </c>
      <c r="AV606" s="12" t="s">
        <v>79</v>
      </c>
      <c r="AW606" s="12" t="s">
        <v>35</v>
      </c>
      <c r="AX606" s="12" t="s">
        <v>72</v>
      </c>
      <c r="AY606" s="231" t="s">
        <v>139</v>
      </c>
    </row>
    <row r="607" spans="2:65" s="12" customFormat="1" ht="13.5">
      <c r="B607" s="221"/>
      <c r="C607" s="222"/>
      <c r="D607" s="217" t="s">
        <v>151</v>
      </c>
      <c r="E607" s="223" t="s">
        <v>21</v>
      </c>
      <c r="F607" s="224" t="s">
        <v>729</v>
      </c>
      <c r="G607" s="222"/>
      <c r="H607" s="225" t="s">
        <v>21</v>
      </c>
      <c r="I607" s="226"/>
      <c r="J607" s="222"/>
      <c r="K607" s="222"/>
      <c r="L607" s="227"/>
      <c r="M607" s="228"/>
      <c r="N607" s="229"/>
      <c r="O607" s="229"/>
      <c r="P607" s="229"/>
      <c r="Q607" s="229"/>
      <c r="R607" s="229"/>
      <c r="S607" s="229"/>
      <c r="T607" s="230"/>
      <c r="AT607" s="231" t="s">
        <v>151</v>
      </c>
      <c r="AU607" s="231" t="s">
        <v>85</v>
      </c>
      <c r="AV607" s="12" t="s">
        <v>79</v>
      </c>
      <c r="AW607" s="12" t="s">
        <v>35</v>
      </c>
      <c r="AX607" s="12" t="s">
        <v>72</v>
      </c>
      <c r="AY607" s="231" t="s">
        <v>139</v>
      </c>
    </row>
    <row r="608" spans="2:65" s="12" customFormat="1" ht="13.5">
      <c r="B608" s="221"/>
      <c r="C608" s="222"/>
      <c r="D608" s="217" t="s">
        <v>151</v>
      </c>
      <c r="E608" s="223" t="s">
        <v>21</v>
      </c>
      <c r="F608" s="224" t="s">
        <v>713</v>
      </c>
      <c r="G608" s="222"/>
      <c r="H608" s="225" t="s">
        <v>21</v>
      </c>
      <c r="I608" s="226"/>
      <c r="J608" s="222"/>
      <c r="K608" s="222"/>
      <c r="L608" s="227"/>
      <c r="M608" s="228"/>
      <c r="N608" s="229"/>
      <c r="O608" s="229"/>
      <c r="P608" s="229"/>
      <c r="Q608" s="229"/>
      <c r="R608" s="229"/>
      <c r="S608" s="229"/>
      <c r="T608" s="230"/>
      <c r="AT608" s="231" t="s">
        <v>151</v>
      </c>
      <c r="AU608" s="231" t="s">
        <v>85</v>
      </c>
      <c r="AV608" s="12" t="s">
        <v>79</v>
      </c>
      <c r="AW608" s="12" t="s">
        <v>35</v>
      </c>
      <c r="AX608" s="12" t="s">
        <v>72</v>
      </c>
      <c r="AY608" s="231" t="s">
        <v>139</v>
      </c>
    </row>
    <row r="609" spans="2:65" s="13" customFormat="1" ht="13.5">
      <c r="B609" s="232"/>
      <c r="C609" s="233"/>
      <c r="D609" s="234" t="s">
        <v>151</v>
      </c>
      <c r="E609" s="235" t="s">
        <v>21</v>
      </c>
      <c r="F609" s="236" t="s">
        <v>85</v>
      </c>
      <c r="G609" s="233"/>
      <c r="H609" s="237">
        <v>2</v>
      </c>
      <c r="I609" s="238"/>
      <c r="J609" s="233"/>
      <c r="K609" s="233"/>
      <c r="L609" s="239"/>
      <c r="M609" s="240"/>
      <c r="N609" s="241"/>
      <c r="O609" s="241"/>
      <c r="P609" s="241"/>
      <c r="Q609" s="241"/>
      <c r="R609" s="241"/>
      <c r="S609" s="241"/>
      <c r="T609" s="242"/>
      <c r="AT609" s="243" t="s">
        <v>151</v>
      </c>
      <c r="AU609" s="243" t="s">
        <v>85</v>
      </c>
      <c r="AV609" s="13" t="s">
        <v>85</v>
      </c>
      <c r="AW609" s="13" t="s">
        <v>35</v>
      </c>
      <c r="AX609" s="13" t="s">
        <v>79</v>
      </c>
      <c r="AY609" s="243" t="s">
        <v>139</v>
      </c>
    </row>
    <row r="610" spans="2:65" s="1" customFormat="1" ht="22.5" customHeight="1">
      <c r="B610" s="42"/>
      <c r="C610" s="259" t="s">
        <v>730</v>
      </c>
      <c r="D610" s="259" t="s">
        <v>193</v>
      </c>
      <c r="E610" s="260" t="s">
        <v>731</v>
      </c>
      <c r="F610" s="261" t="s">
        <v>732</v>
      </c>
      <c r="G610" s="262" t="s">
        <v>654</v>
      </c>
      <c r="H610" s="263">
        <v>3</v>
      </c>
      <c r="I610" s="264"/>
      <c r="J610" s="265">
        <f>ROUND(I610*H610,2)</f>
        <v>0</v>
      </c>
      <c r="K610" s="261" t="s">
        <v>21</v>
      </c>
      <c r="L610" s="266"/>
      <c r="M610" s="267" t="s">
        <v>21</v>
      </c>
      <c r="N610" s="268" t="s">
        <v>44</v>
      </c>
      <c r="O610" s="43"/>
      <c r="P610" s="214">
        <f>O610*H610</f>
        <v>0</v>
      </c>
      <c r="Q610" s="214">
        <v>0.3</v>
      </c>
      <c r="R610" s="214">
        <f>Q610*H610</f>
        <v>0.89999999999999991</v>
      </c>
      <c r="S610" s="214">
        <v>0</v>
      </c>
      <c r="T610" s="215">
        <f>S610*H610</f>
        <v>0</v>
      </c>
      <c r="AR610" s="25" t="s">
        <v>427</v>
      </c>
      <c r="AT610" s="25" t="s">
        <v>193</v>
      </c>
      <c r="AU610" s="25" t="s">
        <v>85</v>
      </c>
      <c r="AY610" s="25" t="s">
        <v>139</v>
      </c>
      <c r="BE610" s="216">
        <f>IF(N610="základní",J610,0)</f>
        <v>0</v>
      </c>
      <c r="BF610" s="216">
        <f>IF(N610="snížená",J610,0)</f>
        <v>0</v>
      </c>
      <c r="BG610" s="216">
        <f>IF(N610="zákl. přenesená",J610,0)</f>
        <v>0</v>
      </c>
      <c r="BH610" s="216">
        <f>IF(N610="sníž. přenesená",J610,0)</f>
        <v>0</v>
      </c>
      <c r="BI610" s="216">
        <f>IF(N610="nulová",J610,0)</f>
        <v>0</v>
      </c>
      <c r="BJ610" s="25" t="s">
        <v>85</v>
      </c>
      <c r="BK610" s="216">
        <f>ROUND(I610*H610,2)</f>
        <v>0</v>
      </c>
      <c r="BL610" s="25" t="s">
        <v>269</v>
      </c>
      <c r="BM610" s="25" t="s">
        <v>733</v>
      </c>
    </row>
    <row r="611" spans="2:65" s="1" customFormat="1" ht="13.5">
      <c r="B611" s="42"/>
      <c r="C611" s="64"/>
      <c r="D611" s="217" t="s">
        <v>148</v>
      </c>
      <c r="E611" s="64"/>
      <c r="F611" s="218" t="s">
        <v>732</v>
      </c>
      <c r="G611" s="64"/>
      <c r="H611" s="64"/>
      <c r="I611" s="173"/>
      <c r="J611" s="64"/>
      <c r="K611" s="64"/>
      <c r="L611" s="62"/>
      <c r="M611" s="219"/>
      <c r="N611" s="43"/>
      <c r="O611" s="43"/>
      <c r="P611" s="43"/>
      <c r="Q611" s="43"/>
      <c r="R611" s="43"/>
      <c r="S611" s="43"/>
      <c r="T611" s="79"/>
      <c r="AT611" s="25" t="s">
        <v>148</v>
      </c>
      <c r="AU611" s="25" t="s">
        <v>85</v>
      </c>
    </row>
    <row r="612" spans="2:65" s="12" customFormat="1" ht="13.5">
      <c r="B612" s="221"/>
      <c r="C612" s="222"/>
      <c r="D612" s="217" t="s">
        <v>151</v>
      </c>
      <c r="E612" s="223" t="s">
        <v>21</v>
      </c>
      <c r="F612" s="224" t="s">
        <v>734</v>
      </c>
      <c r="G612" s="222"/>
      <c r="H612" s="225" t="s">
        <v>21</v>
      </c>
      <c r="I612" s="226"/>
      <c r="J612" s="222"/>
      <c r="K612" s="222"/>
      <c r="L612" s="227"/>
      <c r="M612" s="228"/>
      <c r="N612" s="229"/>
      <c r="O612" s="229"/>
      <c r="P612" s="229"/>
      <c r="Q612" s="229"/>
      <c r="R612" s="229"/>
      <c r="S612" s="229"/>
      <c r="T612" s="230"/>
      <c r="AT612" s="231" t="s">
        <v>151</v>
      </c>
      <c r="AU612" s="231" t="s">
        <v>85</v>
      </c>
      <c r="AV612" s="12" t="s">
        <v>79</v>
      </c>
      <c r="AW612" s="12" t="s">
        <v>35</v>
      </c>
      <c r="AX612" s="12" t="s">
        <v>72</v>
      </c>
      <c r="AY612" s="231" t="s">
        <v>139</v>
      </c>
    </row>
    <row r="613" spans="2:65" s="12" customFormat="1" ht="13.5">
      <c r="B613" s="221"/>
      <c r="C613" s="222"/>
      <c r="D613" s="217" t="s">
        <v>151</v>
      </c>
      <c r="E613" s="223" t="s">
        <v>21</v>
      </c>
      <c r="F613" s="224" t="s">
        <v>729</v>
      </c>
      <c r="G613" s="222"/>
      <c r="H613" s="225" t="s">
        <v>21</v>
      </c>
      <c r="I613" s="226"/>
      <c r="J613" s="222"/>
      <c r="K613" s="222"/>
      <c r="L613" s="227"/>
      <c r="M613" s="228"/>
      <c r="N613" s="229"/>
      <c r="O613" s="229"/>
      <c r="P613" s="229"/>
      <c r="Q613" s="229"/>
      <c r="R613" s="229"/>
      <c r="S613" s="229"/>
      <c r="T613" s="230"/>
      <c r="AT613" s="231" t="s">
        <v>151</v>
      </c>
      <c r="AU613" s="231" t="s">
        <v>85</v>
      </c>
      <c r="AV613" s="12" t="s">
        <v>79</v>
      </c>
      <c r="AW613" s="12" t="s">
        <v>35</v>
      </c>
      <c r="AX613" s="12" t="s">
        <v>72</v>
      </c>
      <c r="AY613" s="231" t="s">
        <v>139</v>
      </c>
    </row>
    <row r="614" spans="2:65" s="12" customFormat="1" ht="13.5">
      <c r="B614" s="221"/>
      <c r="C614" s="222"/>
      <c r="D614" s="217" t="s">
        <v>151</v>
      </c>
      <c r="E614" s="223" t="s">
        <v>21</v>
      </c>
      <c r="F614" s="224" t="s">
        <v>713</v>
      </c>
      <c r="G614" s="222"/>
      <c r="H614" s="225" t="s">
        <v>21</v>
      </c>
      <c r="I614" s="226"/>
      <c r="J614" s="222"/>
      <c r="K614" s="222"/>
      <c r="L614" s="227"/>
      <c r="M614" s="228"/>
      <c r="N614" s="229"/>
      <c r="O614" s="229"/>
      <c r="P614" s="229"/>
      <c r="Q614" s="229"/>
      <c r="R614" s="229"/>
      <c r="S614" s="229"/>
      <c r="T614" s="230"/>
      <c r="AT614" s="231" t="s">
        <v>151</v>
      </c>
      <c r="AU614" s="231" t="s">
        <v>85</v>
      </c>
      <c r="AV614" s="12" t="s">
        <v>79</v>
      </c>
      <c r="AW614" s="12" t="s">
        <v>35</v>
      </c>
      <c r="AX614" s="12" t="s">
        <v>72</v>
      </c>
      <c r="AY614" s="231" t="s">
        <v>139</v>
      </c>
    </row>
    <row r="615" spans="2:65" s="13" customFormat="1" ht="13.5">
      <c r="B615" s="232"/>
      <c r="C615" s="233"/>
      <c r="D615" s="234" t="s">
        <v>151</v>
      </c>
      <c r="E615" s="235" t="s">
        <v>21</v>
      </c>
      <c r="F615" s="236" t="s">
        <v>160</v>
      </c>
      <c r="G615" s="233"/>
      <c r="H615" s="237">
        <v>3</v>
      </c>
      <c r="I615" s="238"/>
      <c r="J615" s="233"/>
      <c r="K615" s="233"/>
      <c r="L615" s="239"/>
      <c r="M615" s="240"/>
      <c r="N615" s="241"/>
      <c r="O615" s="241"/>
      <c r="P615" s="241"/>
      <c r="Q615" s="241"/>
      <c r="R615" s="241"/>
      <c r="S615" s="241"/>
      <c r="T615" s="242"/>
      <c r="AT615" s="243" t="s">
        <v>151</v>
      </c>
      <c r="AU615" s="243" t="s">
        <v>85</v>
      </c>
      <c r="AV615" s="13" t="s">
        <v>85</v>
      </c>
      <c r="AW615" s="13" t="s">
        <v>35</v>
      </c>
      <c r="AX615" s="13" t="s">
        <v>79</v>
      </c>
      <c r="AY615" s="243" t="s">
        <v>139</v>
      </c>
    </row>
    <row r="616" spans="2:65" s="1" customFormat="1" ht="22.5" customHeight="1">
      <c r="B616" s="42"/>
      <c r="C616" s="259" t="s">
        <v>735</v>
      </c>
      <c r="D616" s="259" t="s">
        <v>193</v>
      </c>
      <c r="E616" s="260" t="s">
        <v>736</v>
      </c>
      <c r="F616" s="261" t="s">
        <v>737</v>
      </c>
      <c r="G616" s="262" t="s">
        <v>654</v>
      </c>
      <c r="H616" s="263">
        <v>3</v>
      </c>
      <c r="I616" s="264"/>
      <c r="J616" s="265">
        <f>ROUND(I616*H616,2)</f>
        <v>0</v>
      </c>
      <c r="K616" s="261" t="s">
        <v>21</v>
      </c>
      <c r="L616" s="266"/>
      <c r="M616" s="267" t="s">
        <v>21</v>
      </c>
      <c r="N616" s="268" t="s">
        <v>44</v>
      </c>
      <c r="O616" s="43"/>
      <c r="P616" s="214">
        <f>O616*H616</f>
        <v>0</v>
      </c>
      <c r="Q616" s="214">
        <v>2.4899999999999999E-2</v>
      </c>
      <c r="R616" s="214">
        <f>Q616*H616</f>
        <v>7.4699999999999989E-2</v>
      </c>
      <c r="S616" s="214">
        <v>0</v>
      </c>
      <c r="T616" s="215">
        <f>S616*H616</f>
        <v>0</v>
      </c>
      <c r="AR616" s="25" t="s">
        <v>427</v>
      </c>
      <c r="AT616" s="25" t="s">
        <v>193</v>
      </c>
      <c r="AU616" s="25" t="s">
        <v>85</v>
      </c>
      <c r="AY616" s="25" t="s">
        <v>139</v>
      </c>
      <c r="BE616" s="216">
        <f>IF(N616="základní",J616,0)</f>
        <v>0</v>
      </c>
      <c r="BF616" s="216">
        <f>IF(N616="snížená",J616,0)</f>
        <v>0</v>
      </c>
      <c r="BG616" s="216">
        <f>IF(N616="zákl. přenesená",J616,0)</f>
        <v>0</v>
      </c>
      <c r="BH616" s="216">
        <f>IF(N616="sníž. přenesená",J616,0)</f>
        <v>0</v>
      </c>
      <c r="BI616" s="216">
        <f>IF(N616="nulová",J616,0)</f>
        <v>0</v>
      </c>
      <c r="BJ616" s="25" t="s">
        <v>85</v>
      </c>
      <c r="BK616" s="216">
        <f>ROUND(I616*H616,2)</f>
        <v>0</v>
      </c>
      <c r="BL616" s="25" t="s">
        <v>269</v>
      </c>
      <c r="BM616" s="25" t="s">
        <v>738</v>
      </c>
    </row>
    <row r="617" spans="2:65" s="1" customFormat="1" ht="13.5">
      <c r="B617" s="42"/>
      <c r="C617" s="64"/>
      <c r="D617" s="217" t="s">
        <v>148</v>
      </c>
      <c r="E617" s="64"/>
      <c r="F617" s="218" t="s">
        <v>737</v>
      </c>
      <c r="G617" s="64"/>
      <c r="H617" s="64"/>
      <c r="I617" s="173"/>
      <c r="J617" s="64"/>
      <c r="K617" s="64"/>
      <c r="L617" s="62"/>
      <c r="M617" s="219"/>
      <c r="N617" s="43"/>
      <c r="O617" s="43"/>
      <c r="P617" s="43"/>
      <c r="Q617" s="43"/>
      <c r="R617" s="43"/>
      <c r="S617" s="43"/>
      <c r="T617" s="79"/>
      <c r="AT617" s="25" t="s">
        <v>148</v>
      </c>
      <c r="AU617" s="25" t="s">
        <v>85</v>
      </c>
    </row>
    <row r="618" spans="2:65" s="12" customFormat="1" ht="13.5">
      <c r="B618" s="221"/>
      <c r="C618" s="222"/>
      <c r="D618" s="217" t="s">
        <v>151</v>
      </c>
      <c r="E618" s="223" t="s">
        <v>21</v>
      </c>
      <c r="F618" s="224" t="s">
        <v>739</v>
      </c>
      <c r="G618" s="222"/>
      <c r="H618" s="225" t="s">
        <v>21</v>
      </c>
      <c r="I618" s="226"/>
      <c r="J618" s="222"/>
      <c r="K618" s="222"/>
      <c r="L618" s="227"/>
      <c r="M618" s="228"/>
      <c r="N618" s="229"/>
      <c r="O618" s="229"/>
      <c r="P618" s="229"/>
      <c r="Q618" s="229"/>
      <c r="R618" s="229"/>
      <c r="S618" s="229"/>
      <c r="T618" s="230"/>
      <c r="AT618" s="231" t="s">
        <v>151</v>
      </c>
      <c r="AU618" s="231" t="s">
        <v>85</v>
      </c>
      <c r="AV618" s="12" t="s">
        <v>79</v>
      </c>
      <c r="AW618" s="12" t="s">
        <v>35</v>
      </c>
      <c r="AX618" s="12" t="s">
        <v>72</v>
      </c>
      <c r="AY618" s="231" t="s">
        <v>139</v>
      </c>
    </row>
    <row r="619" spans="2:65" s="12" customFormat="1" ht="13.5">
      <c r="B619" s="221"/>
      <c r="C619" s="222"/>
      <c r="D619" s="217" t="s">
        <v>151</v>
      </c>
      <c r="E619" s="223" t="s">
        <v>21</v>
      </c>
      <c r="F619" s="224" t="s">
        <v>712</v>
      </c>
      <c r="G619" s="222"/>
      <c r="H619" s="225" t="s">
        <v>21</v>
      </c>
      <c r="I619" s="226"/>
      <c r="J619" s="222"/>
      <c r="K619" s="222"/>
      <c r="L619" s="227"/>
      <c r="M619" s="228"/>
      <c r="N619" s="229"/>
      <c r="O619" s="229"/>
      <c r="P619" s="229"/>
      <c r="Q619" s="229"/>
      <c r="R619" s="229"/>
      <c r="S619" s="229"/>
      <c r="T619" s="230"/>
      <c r="AT619" s="231" t="s">
        <v>151</v>
      </c>
      <c r="AU619" s="231" t="s">
        <v>85</v>
      </c>
      <c r="AV619" s="12" t="s">
        <v>79</v>
      </c>
      <c r="AW619" s="12" t="s">
        <v>35</v>
      </c>
      <c r="AX619" s="12" t="s">
        <v>72</v>
      </c>
      <c r="AY619" s="231" t="s">
        <v>139</v>
      </c>
    </row>
    <row r="620" spans="2:65" s="12" customFormat="1" ht="13.5">
      <c r="B620" s="221"/>
      <c r="C620" s="222"/>
      <c r="D620" s="217" t="s">
        <v>151</v>
      </c>
      <c r="E620" s="223" t="s">
        <v>21</v>
      </c>
      <c r="F620" s="224" t="s">
        <v>713</v>
      </c>
      <c r="G620" s="222"/>
      <c r="H620" s="225" t="s">
        <v>21</v>
      </c>
      <c r="I620" s="226"/>
      <c r="J620" s="222"/>
      <c r="K620" s="222"/>
      <c r="L620" s="227"/>
      <c r="M620" s="228"/>
      <c r="N620" s="229"/>
      <c r="O620" s="229"/>
      <c r="P620" s="229"/>
      <c r="Q620" s="229"/>
      <c r="R620" s="229"/>
      <c r="S620" s="229"/>
      <c r="T620" s="230"/>
      <c r="AT620" s="231" t="s">
        <v>151</v>
      </c>
      <c r="AU620" s="231" t="s">
        <v>85</v>
      </c>
      <c r="AV620" s="12" t="s">
        <v>79</v>
      </c>
      <c r="AW620" s="12" t="s">
        <v>35</v>
      </c>
      <c r="AX620" s="12" t="s">
        <v>72</v>
      </c>
      <c r="AY620" s="231" t="s">
        <v>139</v>
      </c>
    </row>
    <row r="621" spans="2:65" s="13" customFormat="1" ht="13.5">
      <c r="B621" s="232"/>
      <c r="C621" s="233"/>
      <c r="D621" s="234" t="s">
        <v>151</v>
      </c>
      <c r="E621" s="235" t="s">
        <v>21</v>
      </c>
      <c r="F621" s="236" t="s">
        <v>160</v>
      </c>
      <c r="G621" s="233"/>
      <c r="H621" s="237">
        <v>3</v>
      </c>
      <c r="I621" s="238"/>
      <c r="J621" s="233"/>
      <c r="K621" s="233"/>
      <c r="L621" s="239"/>
      <c r="M621" s="240"/>
      <c r="N621" s="241"/>
      <c r="O621" s="241"/>
      <c r="P621" s="241"/>
      <c r="Q621" s="241"/>
      <c r="R621" s="241"/>
      <c r="S621" s="241"/>
      <c r="T621" s="242"/>
      <c r="AT621" s="243" t="s">
        <v>151</v>
      </c>
      <c r="AU621" s="243" t="s">
        <v>85</v>
      </c>
      <c r="AV621" s="13" t="s">
        <v>85</v>
      </c>
      <c r="AW621" s="13" t="s">
        <v>35</v>
      </c>
      <c r="AX621" s="13" t="s">
        <v>79</v>
      </c>
      <c r="AY621" s="243" t="s">
        <v>139</v>
      </c>
    </row>
    <row r="622" spans="2:65" s="1" customFormat="1" ht="22.5" customHeight="1">
      <c r="B622" s="42"/>
      <c r="C622" s="259" t="s">
        <v>740</v>
      </c>
      <c r="D622" s="259" t="s">
        <v>193</v>
      </c>
      <c r="E622" s="260" t="s">
        <v>741</v>
      </c>
      <c r="F622" s="261" t="s">
        <v>726</v>
      </c>
      <c r="G622" s="262" t="s">
        <v>654</v>
      </c>
      <c r="H622" s="263">
        <v>1</v>
      </c>
      <c r="I622" s="264"/>
      <c r="J622" s="265">
        <f>ROUND(I622*H622,2)</f>
        <v>0</v>
      </c>
      <c r="K622" s="261" t="s">
        <v>21</v>
      </c>
      <c r="L622" s="266"/>
      <c r="M622" s="267" t="s">
        <v>21</v>
      </c>
      <c r="N622" s="268" t="s">
        <v>44</v>
      </c>
      <c r="O622" s="43"/>
      <c r="P622" s="214">
        <f>O622*H622</f>
        <v>0</v>
      </c>
      <c r="Q622" s="214">
        <v>0.1</v>
      </c>
      <c r="R622" s="214">
        <f>Q622*H622</f>
        <v>0.1</v>
      </c>
      <c r="S622" s="214">
        <v>0</v>
      </c>
      <c r="T622" s="215">
        <f>S622*H622</f>
        <v>0</v>
      </c>
      <c r="AR622" s="25" t="s">
        <v>427</v>
      </c>
      <c r="AT622" s="25" t="s">
        <v>193</v>
      </c>
      <c r="AU622" s="25" t="s">
        <v>85</v>
      </c>
      <c r="AY622" s="25" t="s">
        <v>139</v>
      </c>
      <c r="BE622" s="216">
        <f>IF(N622="základní",J622,0)</f>
        <v>0</v>
      </c>
      <c r="BF622" s="216">
        <f>IF(N622="snížená",J622,0)</f>
        <v>0</v>
      </c>
      <c r="BG622" s="216">
        <f>IF(N622="zákl. přenesená",J622,0)</f>
        <v>0</v>
      </c>
      <c r="BH622" s="216">
        <f>IF(N622="sníž. přenesená",J622,0)</f>
        <v>0</v>
      </c>
      <c r="BI622" s="216">
        <f>IF(N622="nulová",J622,0)</f>
        <v>0</v>
      </c>
      <c r="BJ622" s="25" t="s">
        <v>85</v>
      </c>
      <c r="BK622" s="216">
        <f>ROUND(I622*H622,2)</f>
        <v>0</v>
      </c>
      <c r="BL622" s="25" t="s">
        <v>269</v>
      </c>
      <c r="BM622" s="25" t="s">
        <v>742</v>
      </c>
    </row>
    <row r="623" spans="2:65" s="1" customFormat="1" ht="13.5">
      <c r="B623" s="42"/>
      <c r="C623" s="64"/>
      <c r="D623" s="217" t="s">
        <v>148</v>
      </c>
      <c r="E623" s="64"/>
      <c r="F623" s="218" t="s">
        <v>726</v>
      </c>
      <c r="G623" s="64"/>
      <c r="H623" s="64"/>
      <c r="I623" s="173"/>
      <c r="J623" s="64"/>
      <c r="K623" s="64"/>
      <c r="L623" s="62"/>
      <c r="M623" s="219"/>
      <c r="N623" s="43"/>
      <c r="O623" s="43"/>
      <c r="P623" s="43"/>
      <c r="Q623" s="43"/>
      <c r="R623" s="43"/>
      <c r="S623" s="43"/>
      <c r="T623" s="79"/>
      <c r="AT623" s="25" t="s">
        <v>148</v>
      </c>
      <c r="AU623" s="25" t="s">
        <v>85</v>
      </c>
    </row>
    <row r="624" spans="2:65" s="12" customFormat="1" ht="13.5">
      <c r="B624" s="221"/>
      <c r="C624" s="222"/>
      <c r="D624" s="217" t="s">
        <v>151</v>
      </c>
      <c r="E624" s="223" t="s">
        <v>21</v>
      </c>
      <c r="F624" s="224" t="s">
        <v>743</v>
      </c>
      <c r="G624" s="222"/>
      <c r="H624" s="225" t="s">
        <v>21</v>
      </c>
      <c r="I624" s="226"/>
      <c r="J624" s="222"/>
      <c r="K624" s="222"/>
      <c r="L624" s="227"/>
      <c r="M624" s="228"/>
      <c r="N624" s="229"/>
      <c r="O624" s="229"/>
      <c r="P624" s="229"/>
      <c r="Q624" s="229"/>
      <c r="R624" s="229"/>
      <c r="S624" s="229"/>
      <c r="T624" s="230"/>
      <c r="AT624" s="231" t="s">
        <v>151</v>
      </c>
      <c r="AU624" s="231" t="s">
        <v>85</v>
      </c>
      <c r="AV624" s="12" t="s">
        <v>79</v>
      </c>
      <c r="AW624" s="12" t="s">
        <v>35</v>
      </c>
      <c r="AX624" s="12" t="s">
        <v>72</v>
      </c>
      <c r="AY624" s="231" t="s">
        <v>139</v>
      </c>
    </row>
    <row r="625" spans="2:65" s="12" customFormat="1" ht="13.5">
      <c r="B625" s="221"/>
      <c r="C625" s="222"/>
      <c r="D625" s="217" t="s">
        <v>151</v>
      </c>
      <c r="E625" s="223" t="s">
        <v>21</v>
      </c>
      <c r="F625" s="224" t="s">
        <v>744</v>
      </c>
      <c r="G625" s="222"/>
      <c r="H625" s="225" t="s">
        <v>21</v>
      </c>
      <c r="I625" s="226"/>
      <c r="J625" s="222"/>
      <c r="K625" s="222"/>
      <c r="L625" s="227"/>
      <c r="M625" s="228"/>
      <c r="N625" s="229"/>
      <c r="O625" s="229"/>
      <c r="P625" s="229"/>
      <c r="Q625" s="229"/>
      <c r="R625" s="229"/>
      <c r="S625" s="229"/>
      <c r="T625" s="230"/>
      <c r="AT625" s="231" t="s">
        <v>151</v>
      </c>
      <c r="AU625" s="231" t="s">
        <v>85</v>
      </c>
      <c r="AV625" s="12" t="s">
        <v>79</v>
      </c>
      <c r="AW625" s="12" t="s">
        <v>35</v>
      </c>
      <c r="AX625" s="12" t="s">
        <v>72</v>
      </c>
      <c r="AY625" s="231" t="s">
        <v>139</v>
      </c>
    </row>
    <row r="626" spans="2:65" s="12" customFormat="1" ht="13.5">
      <c r="B626" s="221"/>
      <c r="C626" s="222"/>
      <c r="D626" s="217" t="s">
        <v>151</v>
      </c>
      <c r="E626" s="223" t="s">
        <v>21</v>
      </c>
      <c r="F626" s="224" t="s">
        <v>745</v>
      </c>
      <c r="G626" s="222"/>
      <c r="H626" s="225" t="s">
        <v>21</v>
      </c>
      <c r="I626" s="226"/>
      <c r="J626" s="222"/>
      <c r="K626" s="222"/>
      <c r="L626" s="227"/>
      <c r="M626" s="228"/>
      <c r="N626" s="229"/>
      <c r="O626" s="229"/>
      <c r="P626" s="229"/>
      <c r="Q626" s="229"/>
      <c r="R626" s="229"/>
      <c r="S626" s="229"/>
      <c r="T626" s="230"/>
      <c r="AT626" s="231" t="s">
        <v>151</v>
      </c>
      <c r="AU626" s="231" t="s">
        <v>85</v>
      </c>
      <c r="AV626" s="12" t="s">
        <v>79</v>
      </c>
      <c r="AW626" s="12" t="s">
        <v>35</v>
      </c>
      <c r="AX626" s="12" t="s">
        <v>72</v>
      </c>
      <c r="AY626" s="231" t="s">
        <v>139</v>
      </c>
    </row>
    <row r="627" spans="2:65" s="13" customFormat="1" ht="13.5">
      <c r="B627" s="232"/>
      <c r="C627" s="233"/>
      <c r="D627" s="234" t="s">
        <v>151</v>
      </c>
      <c r="E627" s="235" t="s">
        <v>21</v>
      </c>
      <c r="F627" s="236" t="s">
        <v>79</v>
      </c>
      <c r="G627" s="233"/>
      <c r="H627" s="237">
        <v>1</v>
      </c>
      <c r="I627" s="238"/>
      <c r="J627" s="233"/>
      <c r="K627" s="233"/>
      <c r="L627" s="239"/>
      <c r="M627" s="240"/>
      <c r="N627" s="241"/>
      <c r="O627" s="241"/>
      <c r="P627" s="241"/>
      <c r="Q627" s="241"/>
      <c r="R627" s="241"/>
      <c r="S627" s="241"/>
      <c r="T627" s="242"/>
      <c r="AT627" s="243" t="s">
        <v>151</v>
      </c>
      <c r="AU627" s="243" t="s">
        <v>85</v>
      </c>
      <c r="AV627" s="13" t="s">
        <v>85</v>
      </c>
      <c r="AW627" s="13" t="s">
        <v>35</v>
      </c>
      <c r="AX627" s="13" t="s">
        <v>79</v>
      </c>
      <c r="AY627" s="243" t="s">
        <v>139</v>
      </c>
    </row>
    <row r="628" spans="2:65" s="1" customFormat="1" ht="22.5" customHeight="1">
      <c r="B628" s="42"/>
      <c r="C628" s="259" t="s">
        <v>746</v>
      </c>
      <c r="D628" s="259" t="s">
        <v>193</v>
      </c>
      <c r="E628" s="260" t="s">
        <v>747</v>
      </c>
      <c r="F628" s="261" t="s">
        <v>721</v>
      </c>
      <c r="G628" s="262" t="s">
        <v>654</v>
      </c>
      <c r="H628" s="263">
        <v>1</v>
      </c>
      <c r="I628" s="264"/>
      <c r="J628" s="265">
        <f>ROUND(I628*H628,2)</f>
        <v>0</v>
      </c>
      <c r="K628" s="261" t="s">
        <v>21</v>
      </c>
      <c r="L628" s="266"/>
      <c r="M628" s="267" t="s">
        <v>21</v>
      </c>
      <c r="N628" s="268" t="s">
        <v>44</v>
      </c>
      <c r="O628" s="43"/>
      <c r="P628" s="214">
        <f>O628*H628</f>
        <v>0</v>
      </c>
      <c r="Q628" s="214">
        <v>0.1</v>
      </c>
      <c r="R628" s="214">
        <f>Q628*H628</f>
        <v>0.1</v>
      </c>
      <c r="S628" s="214">
        <v>0</v>
      </c>
      <c r="T628" s="215">
        <f>S628*H628</f>
        <v>0</v>
      </c>
      <c r="AR628" s="25" t="s">
        <v>427</v>
      </c>
      <c r="AT628" s="25" t="s">
        <v>193</v>
      </c>
      <c r="AU628" s="25" t="s">
        <v>85</v>
      </c>
      <c r="AY628" s="25" t="s">
        <v>139</v>
      </c>
      <c r="BE628" s="216">
        <f>IF(N628="základní",J628,0)</f>
        <v>0</v>
      </c>
      <c r="BF628" s="216">
        <f>IF(N628="snížená",J628,0)</f>
        <v>0</v>
      </c>
      <c r="BG628" s="216">
        <f>IF(N628="zákl. přenesená",J628,0)</f>
        <v>0</v>
      </c>
      <c r="BH628" s="216">
        <f>IF(N628="sníž. přenesená",J628,0)</f>
        <v>0</v>
      </c>
      <c r="BI628" s="216">
        <f>IF(N628="nulová",J628,0)</f>
        <v>0</v>
      </c>
      <c r="BJ628" s="25" t="s">
        <v>85</v>
      </c>
      <c r="BK628" s="216">
        <f>ROUND(I628*H628,2)</f>
        <v>0</v>
      </c>
      <c r="BL628" s="25" t="s">
        <v>269</v>
      </c>
      <c r="BM628" s="25" t="s">
        <v>748</v>
      </c>
    </row>
    <row r="629" spans="2:65" s="1" customFormat="1" ht="13.5">
      <c r="B629" s="42"/>
      <c r="C629" s="64"/>
      <c r="D629" s="217" t="s">
        <v>148</v>
      </c>
      <c r="E629" s="64"/>
      <c r="F629" s="218" t="s">
        <v>721</v>
      </c>
      <c r="G629" s="64"/>
      <c r="H629" s="64"/>
      <c r="I629" s="173"/>
      <c r="J629" s="64"/>
      <c r="K629" s="64"/>
      <c r="L629" s="62"/>
      <c r="M629" s="219"/>
      <c r="N629" s="43"/>
      <c r="O629" s="43"/>
      <c r="P629" s="43"/>
      <c r="Q629" s="43"/>
      <c r="R629" s="43"/>
      <c r="S629" s="43"/>
      <c r="T629" s="79"/>
      <c r="AT629" s="25" t="s">
        <v>148</v>
      </c>
      <c r="AU629" s="25" t="s">
        <v>85</v>
      </c>
    </row>
    <row r="630" spans="2:65" s="12" customFormat="1" ht="13.5">
      <c r="B630" s="221"/>
      <c r="C630" s="222"/>
      <c r="D630" s="217" t="s">
        <v>151</v>
      </c>
      <c r="E630" s="223" t="s">
        <v>21</v>
      </c>
      <c r="F630" s="224" t="s">
        <v>749</v>
      </c>
      <c r="G630" s="222"/>
      <c r="H630" s="225" t="s">
        <v>21</v>
      </c>
      <c r="I630" s="226"/>
      <c r="J630" s="222"/>
      <c r="K630" s="222"/>
      <c r="L630" s="227"/>
      <c r="M630" s="228"/>
      <c r="N630" s="229"/>
      <c r="O630" s="229"/>
      <c r="P630" s="229"/>
      <c r="Q630" s="229"/>
      <c r="R630" s="229"/>
      <c r="S630" s="229"/>
      <c r="T630" s="230"/>
      <c r="AT630" s="231" t="s">
        <v>151</v>
      </c>
      <c r="AU630" s="231" t="s">
        <v>85</v>
      </c>
      <c r="AV630" s="12" t="s">
        <v>79</v>
      </c>
      <c r="AW630" s="12" t="s">
        <v>35</v>
      </c>
      <c r="AX630" s="12" t="s">
        <v>72</v>
      </c>
      <c r="AY630" s="231" t="s">
        <v>139</v>
      </c>
    </row>
    <row r="631" spans="2:65" s="12" customFormat="1" ht="13.5">
      <c r="B631" s="221"/>
      <c r="C631" s="222"/>
      <c r="D631" s="217" t="s">
        <v>151</v>
      </c>
      <c r="E631" s="223" t="s">
        <v>21</v>
      </c>
      <c r="F631" s="224" t="s">
        <v>744</v>
      </c>
      <c r="G631" s="222"/>
      <c r="H631" s="225" t="s">
        <v>21</v>
      </c>
      <c r="I631" s="226"/>
      <c r="J631" s="222"/>
      <c r="K631" s="222"/>
      <c r="L631" s="227"/>
      <c r="M631" s="228"/>
      <c r="N631" s="229"/>
      <c r="O631" s="229"/>
      <c r="P631" s="229"/>
      <c r="Q631" s="229"/>
      <c r="R631" s="229"/>
      <c r="S631" s="229"/>
      <c r="T631" s="230"/>
      <c r="AT631" s="231" t="s">
        <v>151</v>
      </c>
      <c r="AU631" s="231" t="s">
        <v>85</v>
      </c>
      <c r="AV631" s="12" t="s">
        <v>79</v>
      </c>
      <c r="AW631" s="12" t="s">
        <v>35</v>
      </c>
      <c r="AX631" s="12" t="s">
        <v>72</v>
      </c>
      <c r="AY631" s="231" t="s">
        <v>139</v>
      </c>
    </row>
    <row r="632" spans="2:65" s="12" customFormat="1" ht="13.5">
      <c r="B632" s="221"/>
      <c r="C632" s="222"/>
      <c r="D632" s="217" t="s">
        <v>151</v>
      </c>
      <c r="E632" s="223" t="s">
        <v>21</v>
      </c>
      <c r="F632" s="224" t="s">
        <v>745</v>
      </c>
      <c r="G632" s="222"/>
      <c r="H632" s="225" t="s">
        <v>21</v>
      </c>
      <c r="I632" s="226"/>
      <c r="J632" s="222"/>
      <c r="K632" s="222"/>
      <c r="L632" s="227"/>
      <c r="M632" s="228"/>
      <c r="N632" s="229"/>
      <c r="O632" s="229"/>
      <c r="P632" s="229"/>
      <c r="Q632" s="229"/>
      <c r="R632" s="229"/>
      <c r="S632" s="229"/>
      <c r="T632" s="230"/>
      <c r="AT632" s="231" t="s">
        <v>151</v>
      </c>
      <c r="AU632" s="231" t="s">
        <v>85</v>
      </c>
      <c r="AV632" s="12" t="s">
        <v>79</v>
      </c>
      <c r="AW632" s="12" t="s">
        <v>35</v>
      </c>
      <c r="AX632" s="12" t="s">
        <v>72</v>
      </c>
      <c r="AY632" s="231" t="s">
        <v>139</v>
      </c>
    </row>
    <row r="633" spans="2:65" s="13" customFormat="1" ht="13.5">
      <c r="B633" s="232"/>
      <c r="C633" s="233"/>
      <c r="D633" s="234" t="s">
        <v>151</v>
      </c>
      <c r="E633" s="235" t="s">
        <v>21</v>
      </c>
      <c r="F633" s="236" t="s">
        <v>79</v>
      </c>
      <c r="G633" s="233"/>
      <c r="H633" s="237">
        <v>1</v>
      </c>
      <c r="I633" s="238"/>
      <c r="J633" s="233"/>
      <c r="K633" s="233"/>
      <c r="L633" s="239"/>
      <c r="M633" s="240"/>
      <c r="N633" s="241"/>
      <c r="O633" s="241"/>
      <c r="P633" s="241"/>
      <c r="Q633" s="241"/>
      <c r="R633" s="241"/>
      <c r="S633" s="241"/>
      <c r="T633" s="242"/>
      <c r="AT633" s="243" t="s">
        <v>151</v>
      </c>
      <c r="AU633" s="243" t="s">
        <v>85</v>
      </c>
      <c r="AV633" s="13" t="s">
        <v>85</v>
      </c>
      <c r="AW633" s="13" t="s">
        <v>35</v>
      </c>
      <c r="AX633" s="13" t="s">
        <v>79</v>
      </c>
      <c r="AY633" s="243" t="s">
        <v>139</v>
      </c>
    </row>
    <row r="634" spans="2:65" s="1" customFormat="1" ht="22.5" customHeight="1">
      <c r="B634" s="42"/>
      <c r="C634" s="259" t="s">
        <v>750</v>
      </c>
      <c r="D634" s="259" t="s">
        <v>193</v>
      </c>
      <c r="E634" s="260" t="s">
        <v>751</v>
      </c>
      <c r="F634" s="261" t="s">
        <v>709</v>
      </c>
      <c r="G634" s="262" t="s">
        <v>654</v>
      </c>
      <c r="H634" s="263">
        <v>2</v>
      </c>
      <c r="I634" s="264"/>
      <c r="J634" s="265">
        <f>ROUND(I634*H634,2)</f>
        <v>0</v>
      </c>
      <c r="K634" s="261" t="s">
        <v>21</v>
      </c>
      <c r="L634" s="266"/>
      <c r="M634" s="267" t="s">
        <v>21</v>
      </c>
      <c r="N634" s="268" t="s">
        <v>44</v>
      </c>
      <c r="O634" s="43"/>
      <c r="P634" s="214">
        <f>O634*H634</f>
        <v>0</v>
      </c>
      <c r="Q634" s="214">
        <v>0.1</v>
      </c>
      <c r="R634" s="214">
        <f>Q634*H634</f>
        <v>0.2</v>
      </c>
      <c r="S634" s="214">
        <v>0</v>
      </c>
      <c r="T634" s="215">
        <f>S634*H634</f>
        <v>0</v>
      </c>
      <c r="AR634" s="25" t="s">
        <v>427</v>
      </c>
      <c r="AT634" s="25" t="s">
        <v>193</v>
      </c>
      <c r="AU634" s="25" t="s">
        <v>85</v>
      </c>
      <c r="AY634" s="25" t="s">
        <v>139</v>
      </c>
      <c r="BE634" s="216">
        <f>IF(N634="základní",J634,0)</f>
        <v>0</v>
      </c>
      <c r="BF634" s="216">
        <f>IF(N634="snížená",J634,0)</f>
        <v>0</v>
      </c>
      <c r="BG634" s="216">
        <f>IF(N634="zákl. přenesená",J634,0)</f>
        <v>0</v>
      </c>
      <c r="BH634" s="216">
        <f>IF(N634="sníž. přenesená",J634,0)</f>
        <v>0</v>
      </c>
      <c r="BI634" s="216">
        <f>IF(N634="nulová",J634,0)</f>
        <v>0</v>
      </c>
      <c r="BJ634" s="25" t="s">
        <v>85</v>
      </c>
      <c r="BK634" s="216">
        <f>ROUND(I634*H634,2)</f>
        <v>0</v>
      </c>
      <c r="BL634" s="25" t="s">
        <v>269</v>
      </c>
      <c r="BM634" s="25" t="s">
        <v>752</v>
      </c>
    </row>
    <row r="635" spans="2:65" s="1" customFormat="1" ht="13.5">
      <c r="B635" s="42"/>
      <c r="C635" s="64"/>
      <c r="D635" s="217" t="s">
        <v>148</v>
      </c>
      <c r="E635" s="64"/>
      <c r="F635" s="218" t="s">
        <v>709</v>
      </c>
      <c r="G635" s="64"/>
      <c r="H635" s="64"/>
      <c r="I635" s="173"/>
      <c r="J635" s="64"/>
      <c r="K635" s="64"/>
      <c r="L635" s="62"/>
      <c r="M635" s="219"/>
      <c r="N635" s="43"/>
      <c r="O635" s="43"/>
      <c r="P635" s="43"/>
      <c r="Q635" s="43"/>
      <c r="R635" s="43"/>
      <c r="S635" s="43"/>
      <c r="T635" s="79"/>
      <c r="AT635" s="25" t="s">
        <v>148</v>
      </c>
      <c r="AU635" s="25" t="s">
        <v>85</v>
      </c>
    </row>
    <row r="636" spans="2:65" s="12" customFormat="1" ht="13.5">
      <c r="B636" s="221"/>
      <c r="C636" s="222"/>
      <c r="D636" s="217" t="s">
        <v>151</v>
      </c>
      <c r="E636" s="223" t="s">
        <v>21</v>
      </c>
      <c r="F636" s="224" t="s">
        <v>753</v>
      </c>
      <c r="G636" s="222"/>
      <c r="H636" s="225" t="s">
        <v>21</v>
      </c>
      <c r="I636" s="226"/>
      <c r="J636" s="222"/>
      <c r="K636" s="222"/>
      <c r="L636" s="227"/>
      <c r="M636" s="228"/>
      <c r="N636" s="229"/>
      <c r="O636" s="229"/>
      <c r="P636" s="229"/>
      <c r="Q636" s="229"/>
      <c r="R636" s="229"/>
      <c r="S636" s="229"/>
      <c r="T636" s="230"/>
      <c r="AT636" s="231" t="s">
        <v>151</v>
      </c>
      <c r="AU636" s="231" t="s">
        <v>85</v>
      </c>
      <c r="AV636" s="12" t="s">
        <v>79</v>
      </c>
      <c r="AW636" s="12" t="s">
        <v>35</v>
      </c>
      <c r="AX636" s="12" t="s">
        <v>72</v>
      </c>
      <c r="AY636" s="231" t="s">
        <v>139</v>
      </c>
    </row>
    <row r="637" spans="2:65" s="12" customFormat="1" ht="13.5">
      <c r="B637" s="221"/>
      <c r="C637" s="222"/>
      <c r="D637" s="217" t="s">
        <v>151</v>
      </c>
      <c r="E637" s="223" t="s">
        <v>21</v>
      </c>
      <c r="F637" s="224" t="s">
        <v>744</v>
      </c>
      <c r="G637" s="222"/>
      <c r="H637" s="225" t="s">
        <v>21</v>
      </c>
      <c r="I637" s="226"/>
      <c r="J637" s="222"/>
      <c r="K637" s="222"/>
      <c r="L637" s="227"/>
      <c r="M637" s="228"/>
      <c r="N637" s="229"/>
      <c r="O637" s="229"/>
      <c r="P637" s="229"/>
      <c r="Q637" s="229"/>
      <c r="R637" s="229"/>
      <c r="S637" s="229"/>
      <c r="T637" s="230"/>
      <c r="AT637" s="231" t="s">
        <v>151</v>
      </c>
      <c r="AU637" s="231" t="s">
        <v>85</v>
      </c>
      <c r="AV637" s="12" t="s">
        <v>79</v>
      </c>
      <c r="AW637" s="12" t="s">
        <v>35</v>
      </c>
      <c r="AX637" s="12" t="s">
        <v>72</v>
      </c>
      <c r="AY637" s="231" t="s">
        <v>139</v>
      </c>
    </row>
    <row r="638" spans="2:65" s="12" customFormat="1" ht="13.5">
      <c r="B638" s="221"/>
      <c r="C638" s="222"/>
      <c r="D638" s="217" t="s">
        <v>151</v>
      </c>
      <c r="E638" s="223" t="s">
        <v>21</v>
      </c>
      <c r="F638" s="224" t="s">
        <v>745</v>
      </c>
      <c r="G638" s="222"/>
      <c r="H638" s="225" t="s">
        <v>21</v>
      </c>
      <c r="I638" s="226"/>
      <c r="J638" s="222"/>
      <c r="K638" s="222"/>
      <c r="L638" s="227"/>
      <c r="M638" s="228"/>
      <c r="N638" s="229"/>
      <c r="O638" s="229"/>
      <c r="P638" s="229"/>
      <c r="Q638" s="229"/>
      <c r="R638" s="229"/>
      <c r="S638" s="229"/>
      <c r="T638" s="230"/>
      <c r="AT638" s="231" t="s">
        <v>151</v>
      </c>
      <c r="AU638" s="231" t="s">
        <v>85</v>
      </c>
      <c r="AV638" s="12" t="s">
        <v>79</v>
      </c>
      <c r="AW638" s="12" t="s">
        <v>35</v>
      </c>
      <c r="AX638" s="12" t="s">
        <v>72</v>
      </c>
      <c r="AY638" s="231" t="s">
        <v>139</v>
      </c>
    </row>
    <row r="639" spans="2:65" s="13" customFormat="1" ht="13.5">
      <c r="B639" s="232"/>
      <c r="C639" s="233"/>
      <c r="D639" s="234" t="s">
        <v>151</v>
      </c>
      <c r="E639" s="235" t="s">
        <v>21</v>
      </c>
      <c r="F639" s="236" t="s">
        <v>85</v>
      </c>
      <c r="G639" s="233"/>
      <c r="H639" s="237">
        <v>2</v>
      </c>
      <c r="I639" s="238"/>
      <c r="J639" s="233"/>
      <c r="K639" s="233"/>
      <c r="L639" s="239"/>
      <c r="M639" s="240"/>
      <c r="N639" s="241"/>
      <c r="O639" s="241"/>
      <c r="P639" s="241"/>
      <c r="Q639" s="241"/>
      <c r="R639" s="241"/>
      <c r="S639" s="241"/>
      <c r="T639" s="242"/>
      <c r="AT639" s="243" t="s">
        <v>151</v>
      </c>
      <c r="AU639" s="243" t="s">
        <v>85</v>
      </c>
      <c r="AV639" s="13" t="s">
        <v>85</v>
      </c>
      <c r="AW639" s="13" t="s">
        <v>35</v>
      </c>
      <c r="AX639" s="13" t="s">
        <v>79</v>
      </c>
      <c r="AY639" s="243" t="s">
        <v>139</v>
      </c>
    </row>
    <row r="640" spans="2:65" s="1" customFormat="1" ht="22.5" customHeight="1">
      <c r="B640" s="42"/>
      <c r="C640" s="259" t="s">
        <v>754</v>
      </c>
      <c r="D640" s="259" t="s">
        <v>193</v>
      </c>
      <c r="E640" s="260" t="s">
        <v>755</v>
      </c>
      <c r="F640" s="261" t="s">
        <v>716</v>
      </c>
      <c r="G640" s="262" t="s">
        <v>654</v>
      </c>
      <c r="H640" s="263">
        <v>2</v>
      </c>
      <c r="I640" s="264"/>
      <c r="J640" s="265">
        <f>ROUND(I640*H640,2)</f>
        <v>0</v>
      </c>
      <c r="K640" s="261" t="s">
        <v>21</v>
      </c>
      <c r="L640" s="266"/>
      <c r="M640" s="267" t="s">
        <v>21</v>
      </c>
      <c r="N640" s="268" t="s">
        <v>44</v>
      </c>
      <c r="O640" s="43"/>
      <c r="P640" s="214">
        <f>O640*H640</f>
        <v>0</v>
      </c>
      <c r="Q640" s="214">
        <v>0.1</v>
      </c>
      <c r="R640" s="214">
        <f>Q640*H640</f>
        <v>0.2</v>
      </c>
      <c r="S640" s="214">
        <v>0</v>
      </c>
      <c r="T640" s="215">
        <f>S640*H640</f>
        <v>0</v>
      </c>
      <c r="AR640" s="25" t="s">
        <v>427</v>
      </c>
      <c r="AT640" s="25" t="s">
        <v>193</v>
      </c>
      <c r="AU640" s="25" t="s">
        <v>85</v>
      </c>
      <c r="AY640" s="25" t="s">
        <v>139</v>
      </c>
      <c r="BE640" s="216">
        <f>IF(N640="základní",J640,0)</f>
        <v>0</v>
      </c>
      <c r="BF640" s="216">
        <f>IF(N640="snížená",J640,0)</f>
        <v>0</v>
      </c>
      <c r="BG640" s="216">
        <f>IF(N640="zákl. přenesená",J640,0)</f>
        <v>0</v>
      </c>
      <c r="BH640" s="216">
        <f>IF(N640="sníž. přenesená",J640,0)</f>
        <v>0</v>
      </c>
      <c r="BI640" s="216">
        <f>IF(N640="nulová",J640,0)</f>
        <v>0</v>
      </c>
      <c r="BJ640" s="25" t="s">
        <v>85</v>
      </c>
      <c r="BK640" s="216">
        <f>ROUND(I640*H640,2)</f>
        <v>0</v>
      </c>
      <c r="BL640" s="25" t="s">
        <v>269</v>
      </c>
      <c r="BM640" s="25" t="s">
        <v>756</v>
      </c>
    </row>
    <row r="641" spans="2:65" s="1" customFormat="1" ht="13.5">
      <c r="B641" s="42"/>
      <c r="C641" s="64"/>
      <c r="D641" s="217" t="s">
        <v>148</v>
      </c>
      <c r="E641" s="64"/>
      <c r="F641" s="218" t="s">
        <v>716</v>
      </c>
      <c r="G641" s="64"/>
      <c r="H641" s="64"/>
      <c r="I641" s="173"/>
      <c r="J641" s="64"/>
      <c r="K641" s="64"/>
      <c r="L641" s="62"/>
      <c r="M641" s="219"/>
      <c r="N641" s="43"/>
      <c r="O641" s="43"/>
      <c r="P641" s="43"/>
      <c r="Q641" s="43"/>
      <c r="R641" s="43"/>
      <c r="S641" s="43"/>
      <c r="T641" s="79"/>
      <c r="AT641" s="25" t="s">
        <v>148</v>
      </c>
      <c r="AU641" s="25" t="s">
        <v>85</v>
      </c>
    </row>
    <row r="642" spans="2:65" s="12" customFormat="1" ht="13.5">
      <c r="B642" s="221"/>
      <c r="C642" s="222"/>
      <c r="D642" s="217" t="s">
        <v>151</v>
      </c>
      <c r="E642" s="223" t="s">
        <v>21</v>
      </c>
      <c r="F642" s="224" t="s">
        <v>757</v>
      </c>
      <c r="G642" s="222"/>
      <c r="H642" s="225" t="s">
        <v>21</v>
      </c>
      <c r="I642" s="226"/>
      <c r="J642" s="222"/>
      <c r="K642" s="222"/>
      <c r="L642" s="227"/>
      <c r="M642" s="228"/>
      <c r="N642" s="229"/>
      <c r="O642" s="229"/>
      <c r="P642" s="229"/>
      <c r="Q642" s="229"/>
      <c r="R642" s="229"/>
      <c r="S642" s="229"/>
      <c r="T642" s="230"/>
      <c r="AT642" s="231" t="s">
        <v>151</v>
      </c>
      <c r="AU642" s="231" t="s">
        <v>85</v>
      </c>
      <c r="AV642" s="12" t="s">
        <v>79</v>
      </c>
      <c r="AW642" s="12" t="s">
        <v>35</v>
      </c>
      <c r="AX642" s="12" t="s">
        <v>72</v>
      </c>
      <c r="AY642" s="231" t="s">
        <v>139</v>
      </c>
    </row>
    <row r="643" spans="2:65" s="12" customFormat="1" ht="13.5">
      <c r="B643" s="221"/>
      <c r="C643" s="222"/>
      <c r="D643" s="217" t="s">
        <v>151</v>
      </c>
      <c r="E643" s="223" t="s">
        <v>21</v>
      </c>
      <c r="F643" s="224" t="s">
        <v>744</v>
      </c>
      <c r="G643" s="222"/>
      <c r="H643" s="225" t="s">
        <v>21</v>
      </c>
      <c r="I643" s="226"/>
      <c r="J643" s="222"/>
      <c r="K643" s="222"/>
      <c r="L643" s="227"/>
      <c r="M643" s="228"/>
      <c r="N643" s="229"/>
      <c r="O643" s="229"/>
      <c r="P643" s="229"/>
      <c r="Q643" s="229"/>
      <c r="R643" s="229"/>
      <c r="S643" s="229"/>
      <c r="T643" s="230"/>
      <c r="AT643" s="231" t="s">
        <v>151</v>
      </c>
      <c r="AU643" s="231" t="s">
        <v>85</v>
      </c>
      <c r="AV643" s="12" t="s">
        <v>79</v>
      </c>
      <c r="AW643" s="12" t="s">
        <v>35</v>
      </c>
      <c r="AX643" s="12" t="s">
        <v>72</v>
      </c>
      <c r="AY643" s="231" t="s">
        <v>139</v>
      </c>
    </row>
    <row r="644" spans="2:65" s="12" customFormat="1" ht="13.5">
      <c r="B644" s="221"/>
      <c r="C644" s="222"/>
      <c r="D644" s="217" t="s">
        <v>151</v>
      </c>
      <c r="E644" s="223" t="s">
        <v>21</v>
      </c>
      <c r="F644" s="224" t="s">
        <v>745</v>
      </c>
      <c r="G644" s="222"/>
      <c r="H644" s="225" t="s">
        <v>21</v>
      </c>
      <c r="I644" s="226"/>
      <c r="J644" s="222"/>
      <c r="K644" s="222"/>
      <c r="L644" s="227"/>
      <c r="M644" s="228"/>
      <c r="N644" s="229"/>
      <c r="O644" s="229"/>
      <c r="P644" s="229"/>
      <c r="Q644" s="229"/>
      <c r="R644" s="229"/>
      <c r="S644" s="229"/>
      <c r="T644" s="230"/>
      <c r="AT644" s="231" t="s">
        <v>151</v>
      </c>
      <c r="AU644" s="231" t="s">
        <v>85</v>
      </c>
      <c r="AV644" s="12" t="s">
        <v>79</v>
      </c>
      <c r="AW644" s="12" t="s">
        <v>35</v>
      </c>
      <c r="AX644" s="12" t="s">
        <v>72</v>
      </c>
      <c r="AY644" s="231" t="s">
        <v>139</v>
      </c>
    </row>
    <row r="645" spans="2:65" s="13" customFormat="1" ht="13.5">
      <c r="B645" s="232"/>
      <c r="C645" s="233"/>
      <c r="D645" s="234" t="s">
        <v>151</v>
      </c>
      <c r="E645" s="235" t="s">
        <v>21</v>
      </c>
      <c r="F645" s="236" t="s">
        <v>85</v>
      </c>
      <c r="G645" s="233"/>
      <c r="H645" s="237">
        <v>2</v>
      </c>
      <c r="I645" s="238"/>
      <c r="J645" s="233"/>
      <c r="K645" s="233"/>
      <c r="L645" s="239"/>
      <c r="M645" s="240"/>
      <c r="N645" s="241"/>
      <c r="O645" s="241"/>
      <c r="P645" s="241"/>
      <c r="Q645" s="241"/>
      <c r="R645" s="241"/>
      <c r="S645" s="241"/>
      <c r="T645" s="242"/>
      <c r="AT645" s="243" t="s">
        <v>151</v>
      </c>
      <c r="AU645" s="243" t="s">
        <v>85</v>
      </c>
      <c r="AV645" s="13" t="s">
        <v>85</v>
      </c>
      <c r="AW645" s="13" t="s">
        <v>35</v>
      </c>
      <c r="AX645" s="13" t="s">
        <v>79</v>
      </c>
      <c r="AY645" s="243" t="s">
        <v>139</v>
      </c>
    </row>
    <row r="646" spans="2:65" s="1" customFormat="1" ht="31.5" customHeight="1">
      <c r="B646" s="42"/>
      <c r="C646" s="205" t="s">
        <v>758</v>
      </c>
      <c r="D646" s="205" t="s">
        <v>141</v>
      </c>
      <c r="E646" s="206" t="s">
        <v>759</v>
      </c>
      <c r="F646" s="207" t="s">
        <v>760</v>
      </c>
      <c r="G646" s="208" t="s">
        <v>179</v>
      </c>
      <c r="H646" s="209">
        <v>2.61</v>
      </c>
      <c r="I646" s="210"/>
      <c r="J646" s="211">
        <f>ROUND(I646*H646,2)</f>
        <v>0</v>
      </c>
      <c r="K646" s="207" t="s">
        <v>145</v>
      </c>
      <c r="L646" s="62"/>
      <c r="M646" s="212" t="s">
        <v>21</v>
      </c>
      <c r="N646" s="213" t="s">
        <v>44</v>
      </c>
      <c r="O646" s="43"/>
      <c r="P646" s="214">
        <f>O646*H646</f>
        <v>0</v>
      </c>
      <c r="Q646" s="214">
        <v>0</v>
      </c>
      <c r="R646" s="214">
        <f>Q646*H646</f>
        <v>0</v>
      </c>
      <c r="S646" s="214">
        <v>0</v>
      </c>
      <c r="T646" s="215">
        <f>S646*H646</f>
        <v>0</v>
      </c>
      <c r="AR646" s="25" t="s">
        <v>269</v>
      </c>
      <c r="AT646" s="25" t="s">
        <v>141</v>
      </c>
      <c r="AU646" s="25" t="s">
        <v>85</v>
      </c>
      <c r="AY646" s="25" t="s">
        <v>139</v>
      </c>
      <c r="BE646" s="216">
        <f>IF(N646="základní",J646,0)</f>
        <v>0</v>
      </c>
      <c r="BF646" s="216">
        <f>IF(N646="snížená",J646,0)</f>
        <v>0</v>
      </c>
      <c r="BG646" s="216">
        <f>IF(N646="zákl. přenesená",J646,0)</f>
        <v>0</v>
      </c>
      <c r="BH646" s="216">
        <f>IF(N646="sníž. přenesená",J646,0)</f>
        <v>0</v>
      </c>
      <c r="BI646" s="216">
        <f>IF(N646="nulová",J646,0)</f>
        <v>0</v>
      </c>
      <c r="BJ646" s="25" t="s">
        <v>85</v>
      </c>
      <c r="BK646" s="216">
        <f>ROUND(I646*H646,2)</f>
        <v>0</v>
      </c>
      <c r="BL646" s="25" t="s">
        <v>269</v>
      </c>
      <c r="BM646" s="25" t="s">
        <v>761</v>
      </c>
    </row>
    <row r="647" spans="2:65" s="1" customFormat="1" ht="27">
      <c r="B647" s="42"/>
      <c r="C647" s="64"/>
      <c r="D647" s="217" t="s">
        <v>148</v>
      </c>
      <c r="E647" s="64"/>
      <c r="F647" s="218" t="s">
        <v>760</v>
      </c>
      <c r="G647" s="64"/>
      <c r="H647" s="64"/>
      <c r="I647" s="173"/>
      <c r="J647" s="64"/>
      <c r="K647" s="64"/>
      <c r="L647" s="62"/>
      <c r="M647" s="219"/>
      <c r="N647" s="43"/>
      <c r="O647" s="43"/>
      <c r="P647" s="43"/>
      <c r="Q647" s="43"/>
      <c r="R647" s="43"/>
      <c r="S647" s="43"/>
      <c r="T647" s="79"/>
      <c r="AT647" s="25" t="s">
        <v>148</v>
      </c>
      <c r="AU647" s="25" t="s">
        <v>85</v>
      </c>
    </row>
    <row r="648" spans="2:65" s="1" customFormat="1" ht="121.5">
      <c r="B648" s="42"/>
      <c r="C648" s="64"/>
      <c r="D648" s="217" t="s">
        <v>149</v>
      </c>
      <c r="E648" s="64"/>
      <c r="F648" s="220" t="s">
        <v>762</v>
      </c>
      <c r="G648" s="64"/>
      <c r="H648" s="64"/>
      <c r="I648" s="173"/>
      <c r="J648" s="64"/>
      <c r="K648" s="64"/>
      <c r="L648" s="62"/>
      <c r="M648" s="219"/>
      <c r="N648" s="43"/>
      <c r="O648" s="43"/>
      <c r="P648" s="43"/>
      <c r="Q648" s="43"/>
      <c r="R648" s="43"/>
      <c r="S648" s="43"/>
      <c r="T648" s="79"/>
      <c r="AT648" s="25" t="s">
        <v>149</v>
      </c>
      <c r="AU648" s="25" t="s">
        <v>85</v>
      </c>
    </row>
    <row r="649" spans="2:65" s="11" customFormat="1" ht="29.85" customHeight="1">
      <c r="B649" s="188"/>
      <c r="C649" s="189"/>
      <c r="D649" s="202" t="s">
        <v>71</v>
      </c>
      <c r="E649" s="203" t="s">
        <v>763</v>
      </c>
      <c r="F649" s="203" t="s">
        <v>764</v>
      </c>
      <c r="G649" s="189"/>
      <c r="H649" s="189"/>
      <c r="I649" s="192"/>
      <c r="J649" s="204">
        <f>BK649</f>
        <v>0</v>
      </c>
      <c r="K649" s="189"/>
      <c r="L649" s="194"/>
      <c r="M649" s="195"/>
      <c r="N649" s="196"/>
      <c r="O649" s="196"/>
      <c r="P649" s="197">
        <f>SUM(P650:P692)</f>
        <v>0</v>
      </c>
      <c r="Q649" s="196"/>
      <c r="R649" s="197">
        <f>SUM(R650:R692)</f>
        <v>1.528</v>
      </c>
      <c r="S649" s="196"/>
      <c r="T649" s="198">
        <f>SUM(T650:T692)</f>
        <v>1.2134400000000001</v>
      </c>
      <c r="AR649" s="199" t="s">
        <v>85</v>
      </c>
      <c r="AT649" s="200" t="s">
        <v>71</v>
      </c>
      <c r="AU649" s="200" t="s">
        <v>79</v>
      </c>
      <c r="AY649" s="199" t="s">
        <v>139</v>
      </c>
      <c r="BK649" s="201">
        <f>SUM(BK650:BK692)</f>
        <v>0</v>
      </c>
    </row>
    <row r="650" spans="2:65" s="1" customFormat="1" ht="22.5" customHeight="1">
      <c r="B650" s="42"/>
      <c r="C650" s="205" t="s">
        <v>765</v>
      </c>
      <c r="D650" s="205" t="s">
        <v>141</v>
      </c>
      <c r="E650" s="206" t="s">
        <v>766</v>
      </c>
      <c r="F650" s="207" t="s">
        <v>767</v>
      </c>
      <c r="G650" s="208" t="s">
        <v>207</v>
      </c>
      <c r="H650" s="209">
        <v>75.84</v>
      </c>
      <c r="I650" s="210"/>
      <c r="J650" s="211">
        <f>ROUND(I650*H650,2)</f>
        <v>0</v>
      </c>
      <c r="K650" s="207" t="s">
        <v>145</v>
      </c>
      <c r="L650" s="62"/>
      <c r="M650" s="212" t="s">
        <v>21</v>
      </c>
      <c r="N650" s="213" t="s">
        <v>44</v>
      </c>
      <c r="O650" s="43"/>
      <c r="P650" s="214">
        <f>O650*H650</f>
        <v>0</v>
      </c>
      <c r="Q650" s="214">
        <v>0</v>
      </c>
      <c r="R650" s="214">
        <f>Q650*H650</f>
        <v>0</v>
      </c>
      <c r="S650" s="214">
        <v>1.6E-2</v>
      </c>
      <c r="T650" s="215">
        <f>S650*H650</f>
        <v>1.2134400000000001</v>
      </c>
      <c r="AR650" s="25" t="s">
        <v>269</v>
      </c>
      <c r="AT650" s="25" t="s">
        <v>141</v>
      </c>
      <c r="AU650" s="25" t="s">
        <v>85</v>
      </c>
      <c r="AY650" s="25" t="s">
        <v>139</v>
      </c>
      <c r="BE650" s="216">
        <f>IF(N650="základní",J650,0)</f>
        <v>0</v>
      </c>
      <c r="BF650" s="216">
        <f>IF(N650="snížená",J650,0)</f>
        <v>0</v>
      </c>
      <c r="BG650" s="216">
        <f>IF(N650="zákl. přenesená",J650,0)</f>
        <v>0</v>
      </c>
      <c r="BH650" s="216">
        <f>IF(N650="sníž. přenesená",J650,0)</f>
        <v>0</v>
      </c>
      <c r="BI650" s="216">
        <f>IF(N650="nulová",J650,0)</f>
        <v>0</v>
      </c>
      <c r="BJ650" s="25" t="s">
        <v>85</v>
      </c>
      <c r="BK650" s="216">
        <f>ROUND(I650*H650,2)</f>
        <v>0</v>
      </c>
      <c r="BL650" s="25" t="s">
        <v>269</v>
      </c>
      <c r="BM650" s="25" t="s">
        <v>768</v>
      </c>
    </row>
    <row r="651" spans="2:65" s="1" customFormat="1" ht="13.5">
      <c r="B651" s="42"/>
      <c r="C651" s="64"/>
      <c r="D651" s="234" t="s">
        <v>148</v>
      </c>
      <c r="E651" s="64"/>
      <c r="F651" s="285" t="s">
        <v>767</v>
      </c>
      <c r="G651" s="64"/>
      <c r="H651" s="64"/>
      <c r="I651" s="173"/>
      <c r="J651" s="64"/>
      <c r="K651" s="64"/>
      <c r="L651" s="62"/>
      <c r="M651" s="219"/>
      <c r="N651" s="43"/>
      <c r="O651" s="43"/>
      <c r="P651" s="43"/>
      <c r="Q651" s="43"/>
      <c r="R651" s="43"/>
      <c r="S651" s="43"/>
      <c r="T651" s="79"/>
      <c r="AT651" s="25" t="s">
        <v>148</v>
      </c>
      <c r="AU651" s="25" t="s">
        <v>85</v>
      </c>
    </row>
    <row r="652" spans="2:65" s="1" customFormat="1" ht="22.5" customHeight="1">
      <c r="B652" s="42"/>
      <c r="C652" s="205" t="s">
        <v>769</v>
      </c>
      <c r="D652" s="205" t="s">
        <v>770</v>
      </c>
      <c r="E652" s="206" t="s">
        <v>771</v>
      </c>
      <c r="F652" s="207" t="s">
        <v>772</v>
      </c>
      <c r="G652" s="208" t="s">
        <v>654</v>
      </c>
      <c r="H652" s="209">
        <v>28</v>
      </c>
      <c r="I652" s="210"/>
      <c r="J652" s="211">
        <f>ROUND(I652*H652,2)</f>
        <v>0</v>
      </c>
      <c r="K652" s="207" t="s">
        <v>21</v>
      </c>
      <c r="L652" s="62"/>
      <c r="M652" s="212" t="s">
        <v>21</v>
      </c>
      <c r="N652" s="213" t="s">
        <v>44</v>
      </c>
      <c r="O652" s="43"/>
      <c r="P652" s="214">
        <f>O652*H652</f>
        <v>0</v>
      </c>
      <c r="Q652" s="214">
        <v>4.7059999999999998E-2</v>
      </c>
      <c r="R652" s="214">
        <f>Q652*H652</f>
        <v>1.31768</v>
      </c>
      <c r="S652" s="214">
        <v>0</v>
      </c>
      <c r="T652" s="215">
        <f>S652*H652</f>
        <v>0</v>
      </c>
      <c r="AR652" s="25" t="s">
        <v>269</v>
      </c>
      <c r="AT652" s="25" t="s">
        <v>141</v>
      </c>
      <c r="AU652" s="25" t="s">
        <v>85</v>
      </c>
      <c r="AY652" s="25" t="s">
        <v>139</v>
      </c>
      <c r="BE652" s="216">
        <f>IF(N652="základní",J652,0)</f>
        <v>0</v>
      </c>
      <c r="BF652" s="216">
        <f>IF(N652="snížená",J652,0)</f>
        <v>0</v>
      </c>
      <c r="BG652" s="216">
        <f>IF(N652="zákl. přenesená",J652,0)</f>
        <v>0</v>
      </c>
      <c r="BH652" s="216">
        <f>IF(N652="sníž. přenesená",J652,0)</f>
        <v>0</v>
      </c>
      <c r="BI652" s="216">
        <f>IF(N652="nulová",J652,0)</f>
        <v>0</v>
      </c>
      <c r="BJ652" s="25" t="s">
        <v>85</v>
      </c>
      <c r="BK652" s="216">
        <f>ROUND(I652*H652,2)</f>
        <v>0</v>
      </c>
      <c r="BL652" s="25" t="s">
        <v>269</v>
      </c>
      <c r="BM652" s="25" t="s">
        <v>773</v>
      </c>
    </row>
    <row r="653" spans="2:65" s="1" customFormat="1" ht="13.5">
      <c r="B653" s="42"/>
      <c r="C653" s="64"/>
      <c r="D653" s="217" t="s">
        <v>148</v>
      </c>
      <c r="E653" s="64"/>
      <c r="F653" s="218" t="s">
        <v>772</v>
      </c>
      <c r="G653" s="64"/>
      <c r="H653" s="64"/>
      <c r="I653" s="173"/>
      <c r="J653" s="64"/>
      <c r="K653" s="64"/>
      <c r="L653" s="62"/>
      <c r="M653" s="219"/>
      <c r="N653" s="43"/>
      <c r="O653" s="43"/>
      <c r="P653" s="43"/>
      <c r="Q653" s="43"/>
      <c r="R653" s="43"/>
      <c r="S653" s="43"/>
      <c r="T653" s="79"/>
      <c r="AT653" s="25" t="s">
        <v>148</v>
      </c>
      <c r="AU653" s="25" t="s">
        <v>85</v>
      </c>
    </row>
    <row r="654" spans="2:65" s="12" customFormat="1" ht="13.5">
      <c r="B654" s="221"/>
      <c r="C654" s="222"/>
      <c r="D654" s="217" t="s">
        <v>151</v>
      </c>
      <c r="E654" s="223" t="s">
        <v>21</v>
      </c>
      <c r="F654" s="224" t="s">
        <v>774</v>
      </c>
      <c r="G654" s="222"/>
      <c r="H654" s="225" t="s">
        <v>21</v>
      </c>
      <c r="I654" s="226"/>
      <c r="J654" s="222"/>
      <c r="K654" s="222"/>
      <c r="L654" s="227"/>
      <c r="M654" s="228"/>
      <c r="N654" s="229"/>
      <c r="O654" s="229"/>
      <c r="P654" s="229"/>
      <c r="Q654" s="229"/>
      <c r="R654" s="229"/>
      <c r="S654" s="229"/>
      <c r="T654" s="230"/>
      <c r="AT654" s="231" t="s">
        <v>151</v>
      </c>
      <c r="AU654" s="231" t="s">
        <v>85</v>
      </c>
      <c r="AV654" s="12" t="s">
        <v>79</v>
      </c>
      <c r="AW654" s="12" t="s">
        <v>35</v>
      </c>
      <c r="AX654" s="12" t="s">
        <v>72</v>
      </c>
      <c r="AY654" s="231" t="s">
        <v>139</v>
      </c>
    </row>
    <row r="655" spans="2:65" s="12" customFormat="1" ht="13.5">
      <c r="B655" s="221"/>
      <c r="C655" s="222"/>
      <c r="D655" s="217" t="s">
        <v>151</v>
      </c>
      <c r="E655" s="223" t="s">
        <v>21</v>
      </c>
      <c r="F655" s="224" t="s">
        <v>775</v>
      </c>
      <c r="G655" s="222"/>
      <c r="H655" s="225" t="s">
        <v>21</v>
      </c>
      <c r="I655" s="226"/>
      <c r="J655" s="222"/>
      <c r="K655" s="222"/>
      <c r="L655" s="227"/>
      <c r="M655" s="228"/>
      <c r="N655" s="229"/>
      <c r="O655" s="229"/>
      <c r="P655" s="229"/>
      <c r="Q655" s="229"/>
      <c r="R655" s="229"/>
      <c r="S655" s="229"/>
      <c r="T655" s="230"/>
      <c r="AT655" s="231" t="s">
        <v>151</v>
      </c>
      <c r="AU655" s="231" t="s">
        <v>85</v>
      </c>
      <c r="AV655" s="12" t="s">
        <v>79</v>
      </c>
      <c r="AW655" s="12" t="s">
        <v>35</v>
      </c>
      <c r="AX655" s="12" t="s">
        <v>72</v>
      </c>
      <c r="AY655" s="231" t="s">
        <v>139</v>
      </c>
    </row>
    <row r="656" spans="2:65" s="12" customFormat="1" ht="13.5">
      <c r="B656" s="221"/>
      <c r="C656" s="222"/>
      <c r="D656" s="217" t="s">
        <v>151</v>
      </c>
      <c r="E656" s="223" t="s">
        <v>21</v>
      </c>
      <c r="F656" s="224" t="s">
        <v>776</v>
      </c>
      <c r="G656" s="222"/>
      <c r="H656" s="225" t="s">
        <v>21</v>
      </c>
      <c r="I656" s="226"/>
      <c r="J656" s="222"/>
      <c r="K656" s="222"/>
      <c r="L656" s="227"/>
      <c r="M656" s="228"/>
      <c r="N656" s="229"/>
      <c r="O656" s="229"/>
      <c r="P656" s="229"/>
      <c r="Q656" s="229"/>
      <c r="R656" s="229"/>
      <c r="S656" s="229"/>
      <c r="T656" s="230"/>
      <c r="AT656" s="231" t="s">
        <v>151</v>
      </c>
      <c r="AU656" s="231" t="s">
        <v>85</v>
      </c>
      <c r="AV656" s="12" t="s">
        <v>79</v>
      </c>
      <c r="AW656" s="12" t="s">
        <v>35</v>
      </c>
      <c r="AX656" s="12" t="s">
        <v>72</v>
      </c>
      <c r="AY656" s="231" t="s">
        <v>139</v>
      </c>
    </row>
    <row r="657" spans="2:65" s="12" customFormat="1" ht="13.5">
      <c r="B657" s="221"/>
      <c r="C657" s="222"/>
      <c r="D657" s="217" t="s">
        <v>151</v>
      </c>
      <c r="E657" s="223" t="s">
        <v>21</v>
      </c>
      <c r="F657" s="224" t="s">
        <v>777</v>
      </c>
      <c r="G657" s="222"/>
      <c r="H657" s="225" t="s">
        <v>21</v>
      </c>
      <c r="I657" s="226"/>
      <c r="J657" s="222"/>
      <c r="K657" s="222"/>
      <c r="L657" s="227"/>
      <c r="M657" s="228"/>
      <c r="N657" s="229"/>
      <c r="O657" s="229"/>
      <c r="P657" s="229"/>
      <c r="Q657" s="229"/>
      <c r="R657" s="229"/>
      <c r="S657" s="229"/>
      <c r="T657" s="230"/>
      <c r="AT657" s="231" t="s">
        <v>151</v>
      </c>
      <c r="AU657" s="231" t="s">
        <v>85</v>
      </c>
      <c r="AV657" s="12" t="s">
        <v>79</v>
      </c>
      <c r="AW657" s="12" t="s">
        <v>35</v>
      </c>
      <c r="AX657" s="12" t="s">
        <v>72</v>
      </c>
      <c r="AY657" s="231" t="s">
        <v>139</v>
      </c>
    </row>
    <row r="658" spans="2:65" s="12" customFormat="1" ht="13.5">
      <c r="B658" s="221"/>
      <c r="C658" s="222"/>
      <c r="D658" s="217" t="s">
        <v>151</v>
      </c>
      <c r="E658" s="223" t="s">
        <v>21</v>
      </c>
      <c r="F658" s="224" t="s">
        <v>778</v>
      </c>
      <c r="G658" s="222"/>
      <c r="H658" s="225" t="s">
        <v>21</v>
      </c>
      <c r="I658" s="226"/>
      <c r="J658" s="222"/>
      <c r="K658" s="222"/>
      <c r="L658" s="227"/>
      <c r="M658" s="228"/>
      <c r="N658" s="229"/>
      <c r="O658" s="229"/>
      <c r="P658" s="229"/>
      <c r="Q658" s="229"/>
      <c r="R658" s="229"/>
      <c r="S658" s="229"/>
      <c r="T658" s="230"/>
      <c r="AT658" s="231" t="s">
        <v>151</v>
      </c>
      <c r="AU658" s="231" t="s">
        <v>85</v>
      </c>
      <c r="AV658" s="12" t="s">
        <v>79</v>
      </c>
      <c r="AW658" s="12" t="s">
        <v>35</v>
      </c>
      <c r="AX658" s="12" t="s">
        <v>72</v>
      </c>
      <c r="AY658" s="231" t="s">
        <v>139</v>
      </c>
    </row>
    <row r="659" spans="2:65" s="13" customFormat="1" ht="13.5">
      <c r="B659" s="232"/>
      <c r="C659" s="233"/>
      <c r="D659" s="234" t="s">
        <v>151</v>
      </c>
      <c r="E659" s="235" t="s">
        <v>21</v>
      </c>
      <c r="F659" s="236" t="s">
        <v>403</v>
      </c>
      <c r="G659" s="233"/>
      <c r="H659" s="237">
        <v>28</v>
      </c>
      <c r="I659" s="238"/>
      <c r="J659" s="233"/>
      <c r="K659" s="233"/>
      <c r="L659" s="239"/>
      <c r="M659" s="240"/>
      <c r="N659" s="241"/>
      <c r="O659" s="241"/>
      <c r="P659" s="241"/>
      <c r="Q659" s="241"/>
      <c r="R659" s="241"/>
      <c r="S659" s="241"/>
      <c r="T659" s="242"/>
      <c r="AT659" s="243" t="s">
        <v>151</v>
      </c>
      <c r="AU659" s="243" t="s">
        <v>85</v>
      </c>
      <c r="AV659" s="13" t="s">
        <v>85</v>
      </c>
      <c r="AW659" s="13" t="s">
        <v>35</v>
      </c>
      <c r="AX659" s="13" t="s">
        <v>79</v>
      </c>
      <c r="AY659" s="243" t="s">
        <v>139</v>
      </c>
    </row>
    <row r="660" spans="2:65" s="1" customFormat="1" ht="22.5" customHeight="1">
      <c r="B660" s="42"/>
      <c r="C660" s="205" t="s">
        <v>645</v>
      </c>
      <c r="D660" s="205" t="s">
        <v>770</v>
      </c>
      <c r="E660" s="206" t="s">
        <v>779</v>
      </c>
      <c r="F660" s="207" t="s">
        <v>780</v>
      </c>
      <c r="G660" s="208" t="s">
        <v>654</v>
      </c>
      <c r="H660" s="209">
        <v>4</v>
      </c>
      <c r="I660" s="210"/>
      <c r="J660" s="211">
        <f>ROUND(I660*H660,2)</f>
        <v>0</v>
      </c>
      <c r="K660" s="207" t="s">
        <v>21</v>
      </c>
      <c r="L660" s="62"/>
      <c r="M660" s="212" t="s">
        <v>21</v>
      </c>
      <c r="N660" s="213" t="s">
        <v>44</v>
      </c>
      <c r="O660" s="43"/>
      <c r="P660" s="214">
        <f>O660*H660</f>
        <v>0</v>
      </c>
      <c r="Q660" s="214">
        <v>4.7059999999999998E-2</v>
      </c>
      <c r="R660" s="214">
        <f>Q660*H660</f>
        <v>0.18823999999999999</v>
      </c>
      <c r="S660" s="214">
        <v>0</v>
      </c>
      <c r="T660" s="215">
        <f>S660*H660</f>
        <v>0</v>
      </c>
      <c r="AR660" s="25" t="s">
        <v>269</v>
      </c>
      <c r="AT660" s="25" t="s">
        <v>141</v>
      </c>
      <c r="AU660" s="25" t="s">
        <v>85</v>
      </c>
      <c r="AY660" s="25" t="s">
        <v>139</v>
      </c>
      <c r="BE660" s="216">
        <f>IF(N660="základní",J660,0)</f>
        <v>0</v>
      </c>
      <c r="BF660" s="216">
        <f>IF(N660="snížená",J660,0)</f>
        <v>0</v>
      </c>
      <c r="BG660" s="216">
        <f>IF(N660="zákl. přenesená",J660,0)</f>
        <v>0</v>
      </c>
      <c r="BH660" s="216">
        <f>IF(N660="sníž. přenesená",J660,0)</f>
        <v>0</v>
      </c>
      <c r="BI660" s="216">
        <f>IF(N660="nulová",J660,0)</f>
        <v>0</v>
      </c>
      <c r="BJ660" s="25" t="s">
        <v>85</v>
      </c>
      <c r="BK660" s="216">
        <f>ROUND(I660*H660,2)</f>
        <v>0</v>
      </c>
      <c r="BL660" s="25" t="s">
        <v>269</v>
      </c>
      <c r="BM660" s="25" t="s">
        <v>781</v>
      </c>
    </row>
    <row r="661" spans="2:65" s="1" customFormat="1" ht="13.5">
      <c r="B661" s="42"/>
      <c r="C661" s="64"/>
      <c r="D661" s="217" t="s">
        <v>148</v>
      </c>
      <c r="E661" s="64"/>
      <c r="F661" s="218" t="s">
        <v>780</v>
      </c>
      <c r="G661" s="64"/>
      <c r="H661" s="64"/>
      <c r="I661" s="173"/>
      <c r="J661" s="64"/>
      <c r="K661" s="64"/>
      <c r="L661" s="62"/>
      <c r="M661" s="219"/>
      <c r="N661" s="43"/>
      <c r="O661" s="43"/>
      <c r="P661" s="43"/>
      <c r="Q661" s="43"/>
      <c r="R661" s="43"/>
      <c r="S661" s="43"/>
      <c r="T661" s="79"/>
      <c r="AT661" s="25" t="s">
        <v>148</v>
      </c>
      <c r="AU661" s="25" t="s">
        <v>85</v>
      </c>
    </row>
    <row r="662" spans="2:65" s="12" customFormat="1" ht="13.5">
      <c r="B662" s="221"/>
      <c r="C662" s="222"/>
      <c r="D662" s="217" t="s">
        <v>151</v>
      </c>
      <c r="E662" s="223" t="s">
        <v>21</v>
      </c>
      <c r="F662" s="224" t="s">
        <v>782</v>
      </c>
      <c r="G662" s="222"/>
      <c r="H662" s="225" t="s">
        <v>21</v>
      </c>
      <c r="I662" s="226"/>
      <c r="J662" s="222"/>
      <c r="K662" s="222"/>
      <c r="L662" s="227"/>
      <c r="M662" s="228"/>
      <c r="N662" s="229"/>
      <c r="O662" s="229"/>
      <c r="P662" s="229"/>
      <c r="Q662" s="229"/>
      <c r="R662" s="229"/>
      <c r="S662" s="229"/>
      <c r="T662" s="230"/>
      <c r="AT662" s="231" t="s">
        <v>151</v>
      </c>
      <c r="AU662" s="231" t="s">
        <v>85</v>
      </c>
      <c r="AV662" s="12" t="s">
        <v>79</v>
      </c>
      <c r="AW662" s="12" t="s">
        <v>35</v>
      </c>
      <c r="AX662" s="12" t="s">
        <v>72</v>
      </c>
      <c r="AY662" s="231" t="s">
        <v>139</v>
      </c>
    </row>
    <row r="663" spans="2:65" s="12" customFormat="1" ht="13.5">
      <c r="B663" s="221"/>
      <c r="C663" s="222"/>
      <c r="D663" s="217" t="s">
        <v>151</v>
      </c>
      <c r="E663" s="223" t="s">
        <v>21</v>
      </c>
      <c r="F663" s="224" t="s">
        <v>775</v>
      </c>
      <c r="G663" s="222"/>
      <c r="H663" s="225" t="s">
        <v>21</v>
      </c>
      <c r="I663" s="226"/>
      <c r="J663" s="222"/>
      <c r="K663" s="222"/>
      <c r="L663" s="227"/>
      <c r="M663" s="228"/>
      <c r="N663" s="229"/>
      <c r="O663" s="229"/>
      <c r="P663" s="229"/>
      <c r="Q663" s="229"/>
      <c r="R663" s="229"/>
      <c r="S663" s="229"/>
      <c r="T663" s="230"/>
      <c r="AT663" s="231" t="s">
        <v>151</v>
      </c>
      <c r="AU663" s="231" t="s">
        <v>85</v>
      </c>
      <c r="AV663" s="12" t="s">
        <v>79</v>
      </c>
      <c r="AW663" s="12" t="s">
        <v>35</v>
      </c>
      <c r="AX663" s="12" t="s">
        <v>72</v>
      </c>
      <c r="AY663" s="231" t="s">
        <v>139</v>
      </c>
    </row>
    <row r="664" spans="2:65" s="12" customFormat="1" ht="13.5">
      <c r="B664" s="221"/>
      <c r="C664" s="222"/>
      <c r="D664" s="217" t="s">
        <v>151</v>
      </c>
      <c r="E664" s="223" t="s">
        <v>21</v>
      </c>
      <c r="F664" s="224" t="s">
        <v>776</v>
      </c>
      <c r="G664" s="222"/>
      <c r="H664" s="225" t="s">
        <v>21</v>
      </c>
      <c r="I664" s="226"/>
      <c r="J664" s="222"/>
      <c r="K664" s="222"/>
      <c r="L664" s="227"/>
      <c r="M664" s="228"/>
      <c r="N664" s="229"/>
      <c r="O664" s="229"/>
      <c r="P664" s="229"/>
      <c r="Q664" s="229"/>
      <c r="R664" s="229"/>
      <c r="S664" s="229"/>
      <c r="T664" s="230"/>
      <c r="AT664" s="231" t="s">
        <v>151</v>
      </c>
      <c r="AU664" s="231" t="s">
        <v>85</v>
      </c>
      <c r="AV664" s="12" t="s">
        <v>79</v>
      </c>
      <c r="AW664" s="12" t="s">
        <v>35</v>
      </c>
      <c r="AX664" s="12" t="s">
        <v>72</v>
      </c>
      <c r="AY664" s="231" t="s">
        <v>139</v>
      </c>
    </row>
    <row r="665" spans="2:65" s="12" customFormat="1" ht="13.5">
      <c r="B665" s="221"/>
      <c r="C665" s="222"/>
      <c r="D665" s="217" t="s">
        <v>151</v>
      </c>
      <c r="E665" s="223" t="s">
        <v>21</v>
      </c>
      <c r="F665" s="224" t="s">
        <v>777</v>
      </c>
      <c r="G665" s="222"/>
      <c r="H665" s="225" t="s">
        <v>21</v>
      </c>
      <c r="I665" s="226"/>
      <c r="J665" s="222"/>
      <c r="K665" s="222"/>
      <c r="L665" s="227"/>
      <c r="M665" s="228"/>
      <c r="N665" s="229"/>
      <c r="O665" s="229"/>
      <c r="P665" s="229"/>
      <c r="Q665" s="229"/>
      <c r="R665" s="229"/>
      <c r="S665" s="229"/>
      <c r="T665" s="230"/>
      <c r="AT665" s="231" t="s">
        <v>151</v>
      </c>
      <c r="AU665" s="231" t="s">
        <v>85</v>
      </c>
      <c r="AV665" s="12" t="s">
        <v>79</v>
      </c>
      <c r="AW665" s="12" t="s">
        <v>35</v>
      </c>
      <c r="AX665" s="12" t="s">
        <v>72</v>
      </c>
      <c r="AY665" s="231" t="s">
        <v>139</v>
      </c>
    </row>
    <row r="666" spans="2:65" s="12" customFormat="1" ht="13.5">
      <c r="B666" s="221"/>
      <c r="C666" s="222"/>
      <c r="D666" s="217" t="s">
        <v>151</v>
      </c>
      <c r="E666" s="223" t="s">
        <v>21</v>
      </c>
      <c r="F666" s="224" t="s">
        <v>783</v>
      </c>
      <c r="G666" s="222"/>
      <c r="H666" s="225" t="s">
        <v>21</v>
      </c>
      <c r="I666" s="226"/>
      <c r="J666" s="222"/>
      <c r="K666" s="222"/>
      <c r="L666" s="227"/>
      <c r="M666" s="228"/>
      <c r="N666" s="229"/>
      <c r="O666" s="229"/>
      <c r="P666" s="229"/>
      <c r="Q666" s="229"/>
      <c r="R666" s="229"/>
      <c r="S666" s="229"/>
      <c r="T666" s="230"/>
      <c r="AT666" s="231" t="s">
        <v>151</v>
      </c>
      <c r="AU666" s="231" t="s">
        <v>85</v>
      </c>
      <c r="AV666" s="12" t="s">
        <v>79</v>
      </c>
      <c r="AW666" s="12" t="s">
        <v>35</v>
      </c>
      <c r="AX666" s="12" t="s">
        <v>72</v>
      </c>
      <c r="AY666" s="231" t="s">
        <v>139</v>
      </c>
    </row>
    <row r="667" spans="2:65" s="13" customFormat="1" ht="13.5">
      <c r="B667" s="232"/>
      <c r="C667" s="233"/>
      <c r="D667" s="234" t="s">
        <v>151</v>
      </c>
      <c r="E667" s="235" t="s">
        <v>21</v>
      </c>
      <c r="F667" s="236" t="s">
        <v>146</v>
      </c>
      <c r="G667" s="233"/>
      <c r="H667" s="237">
        <v>4</v>
      </c>
      <c r="I667" s="238"/>
      <c r="J667" s="233"/>
      <c r="K667" s="233"/>
      <c r="L667" s="239"/>
      <c r="M667" s="240"/>
      <c r="N667" s="241"/>
      <c r="O667" s="241"/>
      <c r="P667" s="241"/>
      <c r="Q667" s="241"/>
      <c r="R667" s="241"/>
      <c r="S667" s="241"/>
      <c r="T667" s="242"/>
      <c r="AT667" s="243" t="s">
        <v>151</v>
      </c>
      <c r="AU667" s="243" t="s">
        <v>85</v>
      </c>
      <c r="AV667" s="13" t="s">
        <v>85</v>
      </c>
      <c r="AW667" s="13" t="s">
        <v>35</v>
      </c>
      <c r="AX667" s="13" t="s">
        <v>79</v>
      </c>
      <c r="AY667" s="243" t="s">
        <v>139</v>
      </c>
    </row>
    <row r="668" spans="2:65" s="1" customFormat="1" ht="22.5" customHeight="1">
      <c r="B668" s="42"/>
      <c r="C668" s="205" t="s">
        <v>784</v>
      </c>
      <c r="D668" s="205" t="s">
        <v>141</v>
      </c>
      <c r="E668" s="206" t="s">
        <v>785</v>
      </c>
      <c r="F668" s="207" t="s">
        <v>786</v>
      </c>
      <c r="G668" s="208" t="s">
        <v>207</v>
      </c>
      <c r="H668" s="209">
        <v>80</v>
      </c>
      <c r="I668" s="210"/>
      <c r="J668" s="211">
        <f>ROUND(I668*H668,2)</f>
        <v>0</v>
      </c>
      <c r="K668" s="207" t="s">
        <v>21</v>
      </c>
      <c r="L668" s="62"/>
      <c r="M668" s="212" t="s">
        <v>21</v>
      </c>
      <c r="N668" s="213" t="s">
        <v>44</v>
      </c>
      <c r="O668" s="43"/>
      <c r="P668" s="214">
        <f>O668*H668</f>
        <v>0</v>
      </c>
      <c r="Q668" s="214">
        <v>2.0000000000000002E-5</v>
      </c>
      <c r="R668" s="214">
        <f>Q668*H668</f>
        <v>1.6000000000000001E-3</v>
      </c>
      <c r="S668" s="214">
        <v>0</v>
      </c>
      <c r="T668" s="215">
        <f>S668*H668</f>
        <v>0</v>
      </c>
      <c r="AR668" s="25" t="s">
        <v>269</v>
      </c>
      <c r="AT668" s="25" t="s">
        <v>141</v>
      </c>
      <c r="AU668" s="25" t="s">
        <v>85</v>
      </c>
      <c r="AY668" s="25" t="s">
        <v>139</v>
      </c>
      <c r="BE668" s="216">
        <f>IF(N668="základní",J668,0)</f>
        <v>0</v>
      </c>
      <c r="BF668" s="216">
        <f>IF(N668="snížená",J668,0)</f>
        <v>0</v>
      </c>
      <c r="BG668" s="216">
        <f>IF(N668="zákl. přenesená",J668,0)</f>
        <v>0</v>
      </c>
      <c r="BH668" s="216">
        <f>IF(N668="sníž. přenesená",J668,0)</f>
        <v>0</v>
      </c>
      <c r="BI668" s="216">
        <f>IF(N668="nulová",J668,0)</f>
        <v>0</v>
      </c>
      <c r="BJ668" s="25" t="s">
        <v>85</v>
      </c>
      <c r="BK668" s="216">
        <f>ROUND(I668*H668,2)</f>
        <v>0</v>
      </c>
      <c r="BL668" s="25" t="s">
        <v>269</v>
      </c>
      <c r="BM668" s="25" t="s">
        <v>787</v>
      </c>
    </row>
    <row r="669" spans="2:65" s="1" customFormat="1" ht="13.5">
      <c r="B669" s="42"/>
      <c r="C669" s="64"/>
      <c r="D669" s="217" t="s">
        <v>148</v>
      </c>
      <c r="E669" s="64"/>
      <c r="F669" s="218" t="s">
        <v>786</v>
      </c>
      <c r="G669" s="64"/>
      <c r="H669" s="64"/>
      <c r="I669" s="173"/>
      <c r="J669" s="64"/>
      <c r="K669" s="64"/>
      <c r="L669" s="62"/>
      <c r="M669" s="219"/>
      <c r="N669" s="43"/>
      <c r="O669" s="43"/>
      <c r="P669" s="43"/>
      <c r="Q669" s="43"/>
      <c r="R669" s="43"/>
      <c r="S669" s="43"/>
      <c r="T669" s="79"/>
      <c r="AT669" s="25" t="s">
        <v>148</v>
      </c>
      <c r="AU669" s="25" t="s">
        <v>85</v>
      </c>
    </row>
    <row r="670" spans="2:65" s="12" customFormat="1" ht="13.5">
      <c r="B670" s="221"/>
      <c r="C670" s="222"/>
      <c r="D670" s="217" t="s">
        <v>151</v>
      </c>
      <c r="E670" s="223" t="s">
        <v>21</v>
      </c>
      <c r="F670" s="224" t="s">
        <v>788</v>
      </c>
      <c r="G670" s="222"/>
      <c r="H670" s="225" t="s">
        <v>21</v>
      </c>
      <c r="I670" s="226"/>
      <c r="J670" s="222"/>
      <c r="K670" s="222"/>
      <c r="L670" s="227"/>
      <c r="M670" s="228"/>
      <c r="N670" s="229"/>
      <c r="O670" s="229"/>
      <c r="P670" s="229"/>
      <c r="Q670" s="229"/>
      <c r="R670" s="229"/>
      <c r="S670" s="229"/>
      <c r="T670" s="230"/>
      <c r="AT670" s="231" t="s">
        <v>151</v>
      </c>
      <c r="AU670" s="231" t="s">
        <v>85</v>
      </c>
      <c r="AV670" s="12" t="s">
        <v>79</v>
      </c>
      <c r="AW670" s="12" t="s">
        <v>35</v>
      </c>
      <c r="AX670" s="12" t="s">
        <v>72</v>
      </c>
      <c r="AY670" s="231" t="s">
        <v>139</v>
      </c>
    </row>
    <row r="671" spans="2:65" s="12" customFormat="1" ht="13.5">
      <c r="B671" s="221"/>
      <c r="C671" s="222"/>
      <c r="D671" s="217" t="s">
        <v>151</v>
      </c>
      <c r="E671" s="223" t="s">
        <v>21</v>
      </c>
      <c r="F671" s="224" t="s">
        <v>789</v>
      </c>
      <c r="G671" s="222"/>
      <c r="H671" s="225" t="s">
        <v>21</v>
      </c>
      <c r="I671" s="226"/>
      <c r="J671" s="222"/>
      <c r="K671" s="222"/>
      <c r="L671" s="227"/>
      <c r="M671" s="228"/>
      <c r="N671" s="229"/>
      <c r="O671" s="229"/>
      <c r="P671" s="229"/>
      <c r="Q671" s="229"/>
      <c r="R671" s="229"/>
      <c r="S671" s="229"/>
      <c r="T671" s="230"/>
      <c r="AT671" s="231" t="s">
        <v>151</v>
      </c>
      <c r="AU671" s="231" t="s">
        <v>85</v>
      </c>
      <c r="AV671" s="12" t="s">
        <v>79</v>
      </c>
      <c r="AW671" s="12" t="s">
        <v>35</v>
      </c>
      <c r="AX671" s="12" t="s">
        <v>72</v>
      </c>
      <c r="AY671" s="231" t="s">
        <v>139</v>
      </c>
    </row>
    <row r="672" spans="2:65" s="12" customFormat="1" ht="13.5">
      <c r="B672" s="221"/>
      <c r="C672" s="222"/>
      <c r="D672" s="217" t="s">
        <v>151</v>
      </c>
      <c r="E672" s="223" t="s">
        <v>21</v>
      </c>
      <c r="F672" s="224" t="s">
        <v>790</v>
      </c>
      <c r="G672" s="222"/>
      <c r="H672" s="225" t="s">
        <v>21</v>
      </c>
      <c r="I672" s="226"/>
      <c r="J672" s="222"/>
      <c r="K672" s="222"/>
      <c r="L672" s="227"/>
      <c r="M672" s="228"/>
      <c r="N672" s="229"/>
      <c r="O672" s="229"/>
      <c r="P672" s="229"/>
      <c r="Q672" s="229"/>
      <c r="R672" s="229"/>
      <c r="S672" s="229"/>
      <c r="T672" s="230"/>
      <c r="AT672" s="231" t="s">
        <v>151</v>
      </c>
      <c r="AU672" s="231" t="s">
        <v>85</v>
      </c>
      <c r="AV672" s="12" t="s">
        <v>79</v>
      </c>
      <c r="AW672" s="12" t="s">
        <v>35</v>
      </c>
      <c r="AX672" s="12" t="s">
        <v>72</v>
      </c>
      <c r="AY672" s="231" t="s">
        <v>139</v>
      </c>
    </row>
    <row r="673" spans="2:65" s="13" customFormat="1" ht="13.5">
      <c r="B673" s="232"/>
      <c r="C673" s="233"/>
      <c r="D673" s="234" t="s">
        <v>151</v>
      </c>
      <c r="E673" s="235" t="s">
        <v>21</v>
      </c>
      <c r="F673" s="236" t="s">
        <v>791</v>
      </c>
      <c r="G673" s="233"/>
      <c r="H673" s="237">
        <v>80</v>
      </c>
      <c r="I673" s="238"/>
      <c r="J673" s="233"/>
      <c r="K673" s="233"/>
      <c r="L673" s="239"/>
      <c r="M673" s="240"/>
      <c r="N673" s="241"/>
      <c r="O673" s="241"/>
      <c r="P673" s="241"/>
      <c r="Q673" s="241"/>
      <c r="R673" s="241"/>
      <c r="S673" s="241"/>
      <c r="T673" s="242"/>
      <c r="AT673" s="243" t="s">
        <v>151</v>
      </c>
      <c r="AU673" s="243" t="s">
        <v>85</v>
      </c>
      <c r="AV673" s="13" t="s">
        <v>85</v>
      </c>
      <c r="AW673" s="13" t="s">
        <v>35</v>
      </c>
      <c r="AX673" s="13" t="s">
        <v>79</v>
      </c>
      <c r="AY673" s="243" t="s">
        <v>139</v>
      </c>
    </row>
    <row r="674" spans="2:65" s="1" customFormat="1" ht="22.5" customHeight="1">
      <c r="B674" s="42"/>
      <c r="C674" s="205" t="s">
        <v>792</v>
      </c>
      <c r="D674" s="205" t="s">
        <v>141</v>
      </c>
      <c r="E674" s="206" t="s">
        <v>793</v>
      </c>
      <c r="F674" s="207" t="s">
        <v>794</v>
      </c>
      <c r="G674" s="208" t="s">
        <v>654</v>
      </c>
      <c r="H674" s="209">
        <v>96</v>
      </c>
      <c r="I674" s="210"/>
      <c r="J674" s="211">
        <f>ROUND(I674*H674,2)</f>
        <v>0</v>
      </c>
      <c r="K674" s="207" t="s">
        <v>145</v>
      </c>
      <c r="L674" s="62"/>
      <c r="M674" s="212" t="s">
        <v>21</v>
      </c>
      <c r="N674" s="213" t="s">
        <v>44</v>
      </c>
      <c r="O674" s="43"/>
      <c r="P674" s="214">
        <f>O674*H674</f>
        <v>0</v>
      </c>
      <c r="Q674" s="214">
        <v>0</v>
      </c>
      <c r="R674" s="214">
        <f>Q674*H674</f>
        <v>0</v>
      </c>
      <c r="S674" s="214">
        <v>0</v>
      </c>
      <c r="T674" s="215">
        <f>S674*H674</f>
        <v>0</v>
      </c>
      <c r="AR674" s="25" t="s">
        <v>269</v>
      </c>
      <c r="AT674" s="25" t="s">
        <v>141</v>
      </c>
      <c r="AU674" s="25" t="s">
        <v>85</v>
      </c>
      <c r="AY674" s="25" t="s">
        <v>139</v>
      </c>
      <c r="BE674" s="216">
        <f>IF(N674="základní",J674,0)</f>
        <v>0</v>
      </c>
      <c r="BF674" s="216">
        <f>IF(N674="snížená",J674,0)</f>
        <v>0</v>
      </c>
      <c r="BG674" s="216">
        <f>IF(N674="zákl. přenesená",J674,0)</f>
        <v>0</v>
      </c>
      <c r="BH674" s="216">
        <f>IF(N674="sníž. přenesená",J674,0)</f>
        <v>0</v>
      </c>
      <c r="BI674" s="216">
        <f>IF(N674="nulová",J674,0)</f>
        <v>0</v>
      </c>
      <c r="BJ674" s="25" t="s">
        <v>85</v>
      </c>
      <c r="BK674" s="216">
        <f>ROUND(I674*H674,2)</f>
        <v>0</v>
      </c>
      <c r="BL674" s="25" t="s">
        <v>269</v>
      </c>
      <c r="BM674" s="25" t="s">
        <v>795</v>
      </c>
    </row>
    <row r="675" spans="2:65" s="1" customFormat="1" ht="13.5">
      <c r="B675" s="42"/>
      <c r="C675" s="64"/>
      <c r="D675" s="217" t="s">
        <v>148</v>
      </c>
      <c r="E675" s="64"/>
      <c r="F675" s="218" t="s">
        <v>794</v>
      </c>
      <c r="G675" s="64"/>
      <c r="H675" s="64"/>
      <c r="I675" s="173"/>
      <c r="J675" s="64"/>
      <c r="K675" s="64"/>
      <c r="L675" s="62"/>
      <c r="M675" s="219"/>
      <c r="N675" s="43"/>
      <c r="O675" s="43"/>
      <c r="P675" s="43"/>
      <c r="Q675" s="43"/>
      <c r="R675" s="43"/>
      <c r="S675" s="43"/>
      <c r="T675" s="79"/>
      <c r="AT675" s="25" t="s">
        <v>148</v>
      </c>
      <c r="AU675" s="25" t="s">
        <v>85</v>
      </c>
    </row>
    <row r="676" spans="2:65" s="1" customFormat="1" ht="27">
      <c r="B676" s="42"/>
      <c r="C676" s="64"/>
      <c r="D676" s="217" t="s">
        <v>149</v>
      </c>
      <c r="E676" s="64"/>
      <c r="F676" s="220" t="s">
        <v>796</v>
      </c>
      <c r="G676" s="64"/>
      <c r="H676" s="64"/>
      <c r="I676" s="173"/>
      <c r="J676" s="64"/>
      <c r="K676" s="64"/>
      <c r="L676" s="62"/>
      <c r="M676" s="219"/>
      <c r="N676" s="43"/>
      <c r="O676" s="43"/>
      <c r="P676" s="43"/>
      <c r="Q676" s="43"/>
      <c r="R676" s="43"/>
      <c r="S676" s="43"/>
      <c r="T676" s="79"/>
      <c r="AT676" s="25" t="s">
        <v>149</v>
      </c>
      <c r="AU676" s="25" t="s">
        <v>85</v>
      </c>
    </row>
    <row r="677" spans="2:65" s="12" customFormat="1" ht="13.5">
      <c r="B677" s="221"/>
      <c r="C677" s="222"/>
      <c r="D677" s="217" t="s">
        <v>151</v>
      </c>
      <c r="E677" s="223" t="s">
        <v>21</v>
      </c>
      <c r="F677" s="224" t="s">
        <v>797</v>
      </c>
      <c r="G677" s="222"/>
      <c r="H677" s="225" t="s">
        <v>21</v>
      </c>
      <c r="I677" s="226"/>
      <c r="J677" s="222"/>
      <c r="K677" s="222"/>
      <c r="L677" s="227"/>
      <c r="M677" s="228"/>
      <c r="N677" s="229"/>
      <c r="O677" s="229"/>
      <c r="P677" s="229"/>
      <c r="Q677" s="229"/>
      <c r="R677" s="229"/>
      <c r="S677" s="229"/>
      <c r="T677" s="230"/>
      <c r="AT677" s="231" t="s">
        <v>151</v>
      </c>
      <c r="AU677" s="231" t="s">
        <v>85</v>
      </c>
      <c r="AV677" s="12" t="s">
        <v>79</v>
      </c>
      <c r="AW677" s="12" t="s">
        <v>35</v>
      </c>
      <c r="AX677" s="12" t="s">
        <v>72</v>
      </c>
      <c r="AY677" s="231" t="s">
        <v>139</v>
      </c>
    </row>
    <row r="678" spans="2:65" s="13" customFormat="1" ht="13.5">
      <c r="B678" s="232"/>
      <c r="C678" s="233"/>
      <c r="D678" s="234" t="s">
        <v>151</v>
      </c>
      <c r="E678" s="235" t="s">
        <v>21</v>
      </c>
      <c r="F678" s="236" t="s">
        <v>798</v>
      </c>
      <c r="G678" s="233"/>
      <c r="H678" s="237">
        <v>96</v>
      </c>
      <c r="I678" s="238"/>
      <c r="J678" s="233"/>
      <c r="K678" s="233"/>
      <c r="L678" s="239"/>
      <c r="M678" s="240"/>
      <c r="N678" s="241"/>
      <c r="O678" s="241"/>
      <c r="P678" s="241"/>
      <c r="Q678" s="241"/>
      <c r="R678" s="241"/>
      <c r="S678" s="241"/>
      <c r="T678" s="242"/>
      <c r="AT678" s="243" t="s">
        <v>151</v>
      </c>
      <c r="AU678" s="243" t="s">
        <v>85</v>
      </c>
      <c r="AV678" s="13" t="s">
        <v>85</v>
      </c>
      <c r="AW678" s="13" t="s">
        <v>35</v>
      </c>
      <c r="AX678" s="13" t="s">
        <v>79</v>
      </c>
      <c r="AY678" s="243" t="s">
        <v>139</v>
      </c>
    </row>
    <row r="679" spans="2:65" s="1" customFormat="1" ht="22.5" customHeight="1">
      <c r="B679" s="42"/>
      <c r="C679" s="259" t="s">
        <v>799</v>
      </c>
      <c r="D679" s="259" t="s">
        <v>193</v>
      </c>
      <c r="E679" s="260" t="s">
        <v>800</v>
      </c>
      <c r="F679" s="261" t="s">
        <v>801</v>
      </c>
      <c r="G679" s="262" t="s">
        <v>654</v>
      </c>
      <c r="H679" s="263">
        <v>96</v>
      </c>
      <c r="I679" s="264"/>
      <c r="J679" s="265">
        <f>ROUND(I679*H679,2)</f>
        <v>0</v>
      </c>
      <c r="K679" s="261" t="s">
        <v>145</v>
      </c>
      <c r="L679" s="266"/>
      <c r="M679" s="267" t="s">
        <v>21</v>
      </c>
      <c r="N679" s="268" t="s">
        <v>44</v>
      </c>
      <c r="O679" s="43"/>
      <c r="P679" s="214">
        <f>O679*H679</f>
        <v>0</v>
      </c>
      <c r="Q679" s="214">
        <v>2.0000000000000001E-4</v>
      </c>
      <c r="R679" s="214">
        <f>Q679*H679</f>
        <v>1.9200000000000002E-2</v>
      </c>
      <c r="S679" s="214">
        <v>0</v>
      </c>
      <c r="T679" s="215">
        <f>S679*H679</f>
        <v>0</v>
      </c>
      <c r="AR679" s="25" t="s">
        <v>427</v>
      </c>
      <c r="AT679" s="25" t="s">
        <v>193</v>
      </c>
      <c r="AU679" s="25" t="s">
        <v>85</v>
      </c>
      <c r="AY679" s="25" t="s">
        <v>139</v>
      </c>
      <c r="BE679" s="216">
        <f>IF(N679="základní",J679,0)</f>
        <v>0</v>
      </c>
      <c r="BF679" s="216">
        <f>IF(N679="snížená",J679,0)</f>
        <v>0</v>
      </c>
      <c r="BG679" s="216">
        <f>IF(N679="zákl. přenesená",J679,0)</f>
        <v>0</v>
      </c>
      <c r="BH679" s="216">
        <f>IF(N679="sníž. přenesená",J679,0)</f>
        <v>0</v>
      </c>
      <c r="BI679" s="216">
        <f>IF(N679="nulová",J679,0)</f>
        <v>0</v>
      </c>
      <c r="BJ679" s="25" t="s">
        <v>85</v>
      </c>
      <c r="BK679" s="216">
        <f>ROUND(I679*H679,2)</f>
        <v>0</v>
      </c>
      <c r="BL679" s="25" t="s">
        <v>269</v>
      </c>
      <c r="BM679" s="25" t="s">
        <v>802</v>
      </c>
    </row>
    <row r="680" spans="2:65" s="1" customFormat="1" ht="13.5">
      <c r="B680" s="42"/>
      <c r="C680" s="64"/>
      <c r="D680" s="217" t="s">
        <v>148</v>
      </c>
      <c r="E680" s="64"/>
      <c r="F680" s="218" t="s">
        <v>801</v>
      </c>
      <c r="G680" s="64"/>
      <c r="H680" s="64"/>
      <c r="I680" s="173"/>
      <c r="J680" s="64"/>
      <c r="K680" s="64"/>
      <c r="L680" s="62"/>
      <c r="M680" s="219"/>
      <c r="N680" s="43"/>
      <c r="O680" s="43"/>
      <c r="P680" s="43"/>
      <c r="Q680" s="43"/>
      <c r="R680" s="43"/>
      <c r="S680" s="43"/>
      <c r="T680" s="79"/>
      <c r="AT680" s="25" t="s">
        <v>148</v>
      </c>
      <c r="AU680" s="25" t="s">
        <v>85</v>
      </c>
    </row>
    <row r="681" spans="2:65" s="12" customFormat="1" ht="13.5">
      <c r="B681" s="221"/>
      <c r="C681" s="222"/>
      <c r="D681" s="217" t="s">
        <v>151</v>
      </c>
      <c r="E681" s="223" t="s">
        <v>21</v>
      </c>
      <c r="F681" s="224" t="s">
        <v>797</v>
      </c>
      <c r="G681" s="222"/>
      <c r="H681" s="225" t="s">
        <v>21</v>
      </c>
      <c r="I681" s="226"/>
      <c r="J681" s="222"/>
      <c r="K681" s="222"/>
      <c r="L681" s="227"/>
      <c r="M681" s="228"/>
      <c r="N681" s="229"/>
      <c r="O681" s="229"/>
      <c r="P681" s="229"/>
      <c r="Q681" s="229"/>
      <c r="R681" s="229"/>
      <c r="S681" s="229"/>
      <c r="T681" s="230"/>
      <c r="AT681" s="231" t="s">
        <v>151</v>
      </c>
      <c r="AU681" s="231" t="s">
        <v>85</v>
      </c>
      <c r="AV681" s="12" t="s">
        <v>79</v>
      </c>
      <c r="AW681" s="12" t="s">
        <v>35</v>
      </c>
      <c r="AX681" s="12" t="s">
        <v>72</v>
      </c>
      <c r="AY681" s="231" t="s">
        <v>139</v>
      </c>
    </row>
    <row r="682" spans="2:65" s="13" customFormat="1" ht="13.5">
      <c r="B682" s="232"/>
      <c r="C682" s="233"/>
      <c r="D682" s="234" t="s">
        <v>151</v>
      </c>
      <c r="E682" s="235" t="s">
        <v>21</v>
      </c>
      <c r="F682" s="236" t="s">
        <v>803</v>
      </c>
      <c r="G682" s="233"/>
      <c r="H682" s="237">
        <v>96</v>
      </c>
      <c r="I682" s="238"/>
      <c r="J682" s="233"/>
      <c r="K682" s="233"/>
      <c r="L682" s="239"/>
      <c r="M682" s="240"/>
      <c r="N682" s="241"/>
      <c r="O682" s="241"/>
      <c r="P682" s="241"/>
      <c r="Q682" s="241"/>
      <c r="R682" s="241"/>
      <c r="S682" s="241"/>
      <c r="T682" s="242"/>
      <c r="AT682" s="243" t="s">
        <v>151</v>
      </c>
      <c r="AU682" s="243" t="s">
        <v>85</v>
      </c>
      <c r="AV682" s="13" t="s">
        <v>85</v>
      </c>
      <c r="AW682" s="13" t="s">
        <v>35</v>
      </c>
      <c r="AX682" s="13" t="s">
        <v>79</v>
      </c>
      <c r="AY682" s="243" t="s">
        <v>139</v>
      </c>
    </row>
    <row r="683" spans="2:65" s="1" customFormat="1" ht="22.5" customHeight="1">
      <c r="B683" s="42"/>
      <c r="C683" s="205" t="s">
        <v>804</v>
      </c>
      <c r="D683" s="205" t="s">
        <v>141</v>
      </c>
      <c r="E683" s="206" t="s">
        <v>805</v>
      </c>
      <c r="F683" s="207" t="s">
        <v>806</v>
      </c>
      <c r="G683" s="208" t="s">
        <v>654</v>
      </c>
      <c r="H683" s="209">
        <v>2</v>
      </c>
      <c r="I683" s="210"/>
      <c r="J683" s="211">
        <f>ROUND(I683*H683,2)</f>
        <v>0</v>
      </c>
      <c r="K683" s="207" t="s">
        <v>21</v>
      </c>
      <c r="L683" s="62"/>
      <c r="M683" s="212" t="s">
        <v>21</v>
      </c>
      <c r="N683" s="213" t="s">
        <v>44</v>
      </c>
      <c r="O683" s="43"/>
      <c r="P683" s="214">
        <f>O683*H683</f>
        <v>0</v>
      </c>
      <c r="Q683" s="214">
        <v>6.4000000000000005E-4</v>
      </c>
      <c r="R683" s="214">
        <f>Q683*H683</f>
        <v>1.2800000000000001E-3</v>
      </c>
      <c r="S683" s="214">
        <v>0</v>
      </c>
      <c r="T683" s="215">
        <f>S683*H683</f>
        <v>0</v>
      </c>
      <c r="AR683" s="25" t="s">
        <v>269</v>
      </c>
      <c r="AT683" s="25" t="s">
        <v>141</v>
      </c>
      <c r="AU683" s="25" t="s">
        <v>85</v>
      </c>
      <c r="AY683" s="25" t="s">
        <v>139</v>
      </c>
      <c r="BE683" s="216">
        <f>IF(N683="základní",J683,0)</f>
        <v>0</v>
      </c>
      <c r="BF683" s="216">
        <f>IF(N683="snížená",J683,0)</f>
        <v>0</v>
      </c>
      <c r="BG683" s="216">
        <f>IF(N683="zákl. přenesená",J683,0)</f>
        <v>0</v>
      </c>
      <c r="BH683" s="216">
        <f>IF(N683="sníž. přenesená",J683,0)</f>
        <v>0</v>
      </c>
      <c r="BI683" s="216">
        <f>IF(N683="nulová",J683,0)</f>
        <v>0</v>
      </c>
      <c r="BJ683" s="25" t="s">
        <v>85</v>
      </c>
      <c r="BK683" s="216">
        <f>ROUND(I683*H683,2)</f>
        <v>0</v>
      </c>
      <c r="BL683" s="25" t="s">
        <v>269</v>
      </c>
      <c r="BM683" s="25" t="s">
        <v>807</v>
      </c>
    </row>
    <row r="684" spans="2:65" s="1" customFormat="1" ht="13.5">
      <c r="B684" s="42"/>
      <c r="C684" s="64"/>
      <c r="D684" s="217" t="s">
        <v>148</v>
      </c>
      <c r="E684" s="64"/>
      <c r="F684" s="218" t="s">
        <v>806</v>
      </c>
      <c r="G684" s="64"/>
      <c r="H684" s="64"/>
      <c r="I684" s="173"/>
      <c r="J684" s="64"/>
      <c r="K684" s="64"/>
      <c r="L684" s="62"/>
      <c r="M684" s="219"/>
      <c r="N684" s="43"/>
      <c r="O684" s="43"/>
      <c r="P684" s="43"/>
      <c r="Q684" s="43"/>
      <c r="R684" s="43"/>
      <c r="S684" s="43"/>
      <c r="T684" s="79"/>
      <c r="AT684" s="25" t="s">
        <v>148</v>
      </c>
      <c r="AU684" s="25" t="s">
        <v>85</v>
      </c>
    </row>
    <row r="685" spans="2:65" s="12" customFormat="1" ht="13.5">
      <c r="B685" s="221"/>
      <c r="C685" s="222"/>
      <c r="D685" s="217" t="s">
        <v>151</v>
      </c>
      <c r="E685" s="223" t="s">
        <v>21</v>
      </c>
      <c r="F685" s="224" t="s">
        <v>808</v>
      </c>
      <c r="G685" s="222"/>
      <c r="H685" s="225" t="s">
        <v>21</v>
      </c>
      <c r="I685" s="226"/>
      <c r="J685" s="222"/>
      <c r="K685" s="222"/>
      <c r="L685" s="227"/>
      <c r="M685" s="228"/>
      <c r="N685" s="229"/>
      <c r="O685" s="229"/>
      <c r="P685" s="229"/>
      <c r="Q685" s="229"/>
      <c r="R685" s="229"/>
      <c r="S685" s="229"/>
      <c r="T685" s="230"/>
      <c r="AT685" s="231" t="s">
        <v>151</v>
      </c>
      <c r="AU685" s="231" t="s">
        <v>85</v>
      </c>
      <c r="AV685" s="12" t="s">
        <v>79</v>
      </c>
      <c r="AW685" s="12" t="s">
        <v>35</v>
      </c>
      <c r="AX685" s="12" t="s">
        <v>72</v>
      </c>
      <c r="AY685" s="231" t="s">
        <v>139</v>
      </c>
    </row>
    <row r="686" spans="2:65" s="12" customFormat="1" ht="13.5">
      <c r="B686" s="221"/>
      <c r="C686" s="222"/>
      <c r="D686" s="217" t="s">
        <v>151</v>
      </c>
      <c r="E686" s="223" t="s">
        <v>21</v>
      </c>
      <c r="F686" s="224" t="s">
        <v>809</v>
      </c>
      <c r="G686" s="222"/>
      <c r="H686" s="225" t="s">
        <v>21</v>
      </c>
      <c r="I686" s="226"/>
      <c r="J686" s="222"/>
      <c r="K686" s="222"/>
      <c r="L686" s="227"/>
      <c r="M686" s="228"/>
      <c r="N686" s="229"/>
      <c r="O686" s="229"/>
      <c r="P686" s="229"/>
      <c r="Q686" s="229"/>
      <c r="R686" s="229"/>
      <c r="S686" s="229"/>
      <c r="T686" s="230"/>
      <c r="AT686" s="231" t="s">
        <v>151</v>
      </c>
      <c r="AU686" s="231" t="s">
        <v>85</v>
      </c>
      <c r="AV686" s="12" t="s">
        <v>79</v>
      </c>
      <c r="AW686" s="12" t="s">
        <v>35</v>
      </c>
      <c r="AX686" s="12" t="s">
        <v>72</v>
      </c>
      <c r="AY686" s="231" t="s">
        <v>139</v>
      </c>
    </row>
    <row r="687" spans="2:65" s="12" customFormat="1" ht="13.5">
      <c r="B687" s="221"/>
      <c r="C687" s="222"/>
      <c r="D687" s="217" t="s">
        <v>151</v>
      </c>
      <c r="E687" s="223" t="s">
        <v>21</v>
      </c>
      <c r="F687" s="224" t="s">
        <v>810</v>
      </c>
      <c r="G687" s="222"/>
      <c r="H687" s="225" t="s">
        <v>21</v>
      </c>
      <c r="I687" s="226"/>
      <c r="J687" s="222"/>
      <c r="K687" s="222"/>
      <c r="L687" s="227"/>
      <c r="M687" s="228"/>
      <c r="N687" s="229"/>
      <c r="O687" s="229"/>
      <c r="P687" s="229"/>
      <c r="Q687" s="229"/>
      <c r="R687" s="229"/>
      <c r="S687" s="229"/>
      <c r="T687" s="230"/>
      <c r="AT687" s="231" t="s">
        <v>151</v>
      </c>
      <c r="AU687" s="231" t="s">
        <v>85</v>
      </c>
      <c r="AV687" s="12" t="s">
        <v>79</v>
      </c>
      <c r="AW687" s="12" t="s">
        <v>35</v>
      </c>
      <c r="AX687" s="12" t="s">
        <v>72</v>
      </c>
      <c r="AY687" s="231" t="s">
        <v>139</v>
      </c>
    </row>
    <row r="688" spans="2:65" s="12" customFormat="1" ht="13.5">
      <c r="B688" s="221"/>
      <c r="C688" s="222"/>
      <c r="D688" s="217" t="s">
        <v>151</v>
      </c>
      <c r="E688" s="223" t="s">
        <v>21</v>
      </c>
      <c r="F688" s="224" t="s">
        <v>811</v>
      </c>
      <c r="G688" s="222"/>
      <c r="H688" s="225" t="s">
        <v>21</v>
      </c>
      <c r="I688" s="226"/>
      <c r="J688" s="222"/>
      <c r="K688" s="222"/>
      <c r="L688" s="227"/>
      <c r="M688" s="228"/>
      <c r="N688" s="229"/>
      <c r="O688" s="229"/>
      <c r="P688" s="229"/>
      <c r="Q688" s="229"/>
      <c r="R688" s="229"/>
      <c r="S688" s="229"/>
      <c r="T688" s="230"/>
      <c r="AT688" s="231" t="s">
        <v>151</v>
      </c>
      <c r="AU688" s="231" t="s">
        <v>85</v>
      </c>
      <c r="AV688" s="12" t="s">
        <v>79</v>
      </c>
      <c r="AW688" s="12" t="s">
        <v>35</v>
      </c>
      <c r="AX688" s="12" t="s">
        <v>72</v>
      </c>
      <c r="AY688" s="231" t="s">
        <v>139</v>
      </c>
    </row>
    <row r="689" spans="2:65" s="13" customFormat="1" ht="13.5">
      <c r="B689" s="232"/>
      <c r="C689" s="233"/>
      <c r="D689" s="234" t="s">
        <v>151</v>
      </c>
      <c r="E689" s="235" t="s">
        <v>21</v>
      </c>
      <c r="F689" s="236" t="s">
        <v>85</v>
      </c>
      <c r="G689" s="233"/>
      <c r="H689" s="237">
        <v>2</v>
      </c>
      <c r="I689" s="238"/>
      <c r="J689" s="233"/>
      <c r="K689" s="233"/>
      <c r="L689" s="239"/>
      <c r="M689" s="240"/>
      <c r="N689" s="241"/>
      <c r="O689" s="241"/>
      <c r="P689" s="241"/>
      <c r="Q689" s="241"/>
      <c r="R689" s="241"/>
      <c r="S689" s="241"/>
      <c r="T689" s="242"/>
      <c r="AT689" s="243" t="s">
        <v>151</v>
      </c>
      <c r="AU689" s="243" t="s">
        <v>85</v>
      </c>
      <c r="AV689" s="13" t="s">
        <v>85</v>
      </c>
      <c r="AW689" s="13" t="s">
        <v>35</v>
      </c>
      <c r="AX689" s="13" t="s">
        <v>79</v>
      </c>
      <c r="AY689" s="243" t="s">
        <v>139</v>
      </c>
    </row>
    <row r="690" spans="2:65" s="1" customFormat="1" ht="31.5" customHeight="1">
      <c r="B690" s="42"/>
      <c r="C690" s="205" t="s">
        <v>812</v>
      </c>
      <c r="D690" s="205" t="s">
        <v>141</v>
      </c>
      <c r="E690" s="206" t="s">
        <v>813</v>
      </c>
      <c r="F690" s="207" t="s">
        <v>814</v>
      </c>
      <c r="G690" s="208" t="s">
        <v>179</v>
      </c>
      <c r="H690" s="209">
        <v>1.528</v>
      </c>
      <c r="I690" s="210"/>
      <c r="J690" s="211">
        <f>ROUND(I690*H690,2)</f>
        <v>0</v>
      </c>
      <c r="K690" s="207" t="s">
        <v>145</v>
      </c>
      <c r="L690" s="62"/>
      <c r="M690" s="212" t="s">
        <v>21</v>
      </c>
      <c r="N690" s="213" t="s">
        <v>44</v>
      </c>
      <c r="O690" s="43"/>
      <c r="P690" s="214">
        <f>O690*H690</f>
        <v>0</v>
      </c>
      <c r="Q690" s="214">
        <v>0</v>
      </c>
      <c r="R690" s="214">
        <f>Q690*H690</f>
        <v>0</v>
      </c>
      <c r="S690" s="214">
        <v>0</v>
      </c>
      <c r="T690" s="215">
        <f>S690*H690</f>
        <v>0</v>
      </c>
      <c r="AR690" s="25" t="s">
        <v>269</v>
      </c>
      <c r="AT690" s="25" t="s">
        <v>141</v>
      </c>
      <c r="AU690" s="25" t="s">
        <v>85</v>
      </c>
      <c r="AY690" s="25" t="s">
        <v>139</v>
      </c>
      <c r="BE690" s="216">
        <f>IF(N690="základní",J690,0)</f>
        <v>0</v>
      </c>
      <c r="BF690" s="216">
        <f>IF(N690="snížená",J690,0)</f>
        <v>0</v>
      </c>
      <c r="BG690" s="216">
        <f>IF(N690="zákl. přenesená",J690,0)</f>
        <v>0</v>
      </c>
      <c r="BH690" s="216">
        <f>IF(N690="sníž. přenesená",J690,0)</f>
        <v>0</v>
      </c>
      <c r="BI690" s="216">
        <f>IF(N690="nulová",J690,0)</f>
        <v>0</v>
      </c>
      <c r="BJ690" s="25" t="s">
        <v>85</v>
      </c>
      <c r="BK690" s="216">
        <f>ROUND(I690*H690,2)</f>
        <v>0</v>
      </c>
      <c r="BL690" s="25" t="s">
        <v>269</v>
      </c>
      <c r="BM690" s="25" t="s">
        <v>815</v>
      </c>
    </row>
    <row r="691" spans="2:65" s="1" customFormat="1" ht="27">
      <c r="B691" s="42"/>
      <c r="C691" s="64"/>
      <c r="D691" s="217" t="s">
        <v>148</v>
      </c>
      <c r="E691" s="64"/>
      <c r="F691" s="218" t="s">
        <v>814</v>
      </c>
      <c r="G691" s="64"/>
      <c r="H691" s="64"/>
      <c r="I691" s="173"/>
      <c r="J691" s="64"/>
      <c r="K691" s="64"/>
      <c r="L691" s="62"/>
      <c r="M691" s="219"/>
      <c r="N691" s="43"/>
      <c r="O691" s="43"/>
      <c r="P691" s="43"/>
      <c r="Q691" s="43"/>
      <c r="R691" s="43"/>
      <c r="S691" s="43"/>
      <c r="T691" s="79"/>
      <c r="AT691" s="25" t="s">
        <v>148</v>
      </c>
      <c r="AU691" s="25" t="s">
        <v>85</v>
      </c>
    </row>
    <row r="692" spans="2:65" s="1" customFormat="1" ht="121.5">
      <c r="B692" s="42"/>
      <c r="C692" s="64"/>
      <c r="D692" s="217" t="s">
        <v>149</v>
      </c>
      <c r="E692" s="64"/>
      <c r="F692" s="220" t="s">
        <v>816</v>
      </c>
      <c r="G692" s="64"/>
      <c r="H692" s="64"/>
      <c r="I692" s="173"/>
      <c r="J692" s="64"/>
      <c r="K692" s="64"/>
      <c r="L692" s="62"/>
      <c r="M692" s="219"/>
      <c r="N692" s="43"/>
      <c r="O692" s="43"/>
      <c r="P692" s="43"/>
      <c r="Q692" s="43"/>
      <c r="R692" s="43"/>
      <c r="S692" s="43"/>
      <c r="T692" s="79"/>
      <c r="AT692" s="25" t="s">
        <v>149</v>
      </c>
      <c r="AU692" s="25" t="s">
        <v>85</v>
      </c>
    </row>
    <row r="693" spans="2:65" s="11" customFormat="1" ht="29.85" customHeight="1">
      <c r="B693" s="188"/>
      <c r="C693" s="189"/>
      <c r="D693" s="202" t="s">
        <v>71</v>
      </c>
      <c r="E693" s="203" t="s">
        <v>817</v>
      </c>
      <c r="F693" s="203" t="s">
        <v>818</v>
      </c>
      <c r="G693" s="189"/>
      <c r="H693" s="189"/>
      <c r="I693" s="192"/>
      <c r="J693" s="204">
        <f>BK693</f>
        <v>0</v>
      </c>
      <c r="K693" s="189"/>
      <c r="L693" s="194"/>
      <c r="M693" s="195"/>
      <c r="N693" s="196"/>
      <c r="O693" s="196"/>
      <c r="P693" s="197">
        <f>SUM(P694:P705)</f>
        <v>0</v>
      </c>
      <c r="Q693" s="196"/>
      <c r="R693" s="197">
        <f>SUM(R694:R705)</f>
        <v>3.4261843199999999</v>
      </c>
      <c r="S693" s="196"/>
      <c r="T693" s="198">
        <f>SUM(T694:T705)</f>
        <v>0</v>
      </c>
      <c r="AR693" s="199" t="s">
        <v>85</v>
      </c>
      <c r="AT693" s="200" t="s">
        <v>71</v>
      </c>
      <c r="AU693" s="200" t="s">
        <v>79</v>
      </c>
      <c r="AY693" s="199" t="s">
        <v>139</v>
      </c>
      <c r="BK693" s="201">
        <f>SUM(BK694:BK705)</f>
        <v>0</v>
      </c>
    </row>
    <row r="694" spans="2:65" s="1" customFormat="1" ht="31.5" customHeight="1">
      <c r="B694" s="42"/>
      <c r="C694" s="205" t="s">
        <v>819</v>
      </c>
      <c r="D694" s="205" t="s">
        <v>141</v>
      </c>
      <c r="E694" s="206" t="s">
        <v>820</v>
      </c>
      <c r="F694" s="207" t="s">
        <v>821</v>
      </c>
      <c r="G694" s="208" t="s">
        <v>156</v>
      </c>
      <c r="H694" s="209">
        <v>133.05600000000001</v>
      </c>
      <c r="I694" s="210"/>
      <c r="J694" s="211">
        <f>ROUND(I694*H694,2)</f>
        <v>0</v>
      </c>
      <c r="K694" s="207" t="s">
        <v>226</v>
      </c>
      <c r="L694" s="62"/>
      <c r="M694" s="212" t="s">
        <v>21</v>
      </c>
      <c r="N694" s="213" t="s">
        <v>44</v>
      </c>
      <c r="O694" s="43"/>
      <c r="P694" s="214">
        <f>O694*H694</f>
        <v>0</v>
      </c>
      <c r="Q694" s="214">
        <v>3.6700000000000001E-3</v>
      </c>
      <c r="R694" s="214">
        <f>Q694*H694</f>
        <v>0.48831552000000006</v>
      </c>
      <c r="S694" s="214">
        <v>0</v>
      </c>
      <c r="T694" s="215">
        <f>S694*H694</f>
        <v>0</v>
      </c>
      <c r="AR694" s="25" t="s">
        <v>269</v>
      </c>
      <c r="AT694" s="25" t="s">
        <v>141</v>
      </c>
      <c r="AU694" s="25" t="s">
        <v>85</v>
      </c>
      <c r="AY694" s="25" t="s">
        <v>139</v>
      </c>
      <c r="BE694" s="216">
        <f>IF(N694="základní",J694,0)</f>
        <v>0</v>
      </c>
      <c r="BF694" s="216">
        <f>IF(N694="snížená",J694,0)</f>
        <v>0</v>
      </c>
      <c r="BG694" s="216">
        <f>IF(N694="zákl. přenesená",J694,0)</f>
        <v>0</v>
      </c>
      <c r="BH694" s="216">
        <f>IF(N694="sníž. přenesená",J694,0)</f>
        <v>0</v>
      </c>
      <c r="BI694" s="216">
        <f>IF(N694="nulová",J694,0)</f>
        <v>0</v>
      </c>
      <c r="BJ694" s="25" t="s">
        <v>85</v>
      </c>
      <c r="BK694" s="216">
        <f>ROUND(I694*H694,2)</f>
        <v>0</v>
      </c>
      <c r="BL694" s="25" t="s">
        <v>269</v>
      </c>
      <c r="BM694" s="25" t="s">
        <v>822</v>
      </c>
    </row>
    <row r="695" spans="2:65" s="1" customFormat="1" ht="27">
      <c r="B695" s="42"/>
      <c r="C695" s="64"/>
      <c r="D695" s="217" t="s">
        <v>148</v>
      </c>
      <c r="E695" s="64"/>
      <c r="F695" s="218" t="s">
        <v>821</v>
      </c>
      <c r="G695" s="64"/>
      <c r="H695" s="64"/>
      <c r="I695" s="173"/>
      <c r="J695" s="64"/>
      <c r="K695" s="64"/>
      <c r="L695" s="62"/>
      <c r="M695" s="219"/>
      <c r="N695" s="43"/>
      <c r="O695" s="43"/>
      <c r="P695" s="43"/>
      <c r="Q695" s="43"/>
      <c r="R695" s="43"/>
      <c r="S695" s="43"/>
      <c r="T695" s="79"/>
      <c r="AT695" s="25" t="s">
        <v>148</v>
      </c>
      <c r="AU695" s="25" t="s">
        <v>85</v>
      </c>
    </row>
    <row r="696" spans="2:65" s="12" customFormat="1" ht="13.5">
      <c r="B696" s="221"/>
      <c r="C696" s="222"/>
      <c r="D696" s="217" t="s">
        <v>151</v>
      </c>
      <c r="E696" s="223" t="s">
        <v>21</v>
      </c>
      <c r="F696" s="224" t="s">
        <v>823</v>
      </c>
      <c r="G696" s="222"/>
      <c r="H696" s="225" t="s">
        <v>21</v>
      </c>
      <c r="I696" s="226"/>
      <c r="J696" s="222"/>
      <c r="K696" s="222"/>
      <c r="L696" s="227"/>
      <c r="M696" s="228"/>
      <c r="N696" s="229"/>
      <c r="O696" s="229"/>
      <c r="P696" s="229"/>
      <c r="Q696" s="229"/>
      <c r="R696" s="229"/>
      <c r="S696" s="229"/>
      <c r="T696" s="230"/>
      <c r="AT696" s="231" t="s">
        <v>151</v>
      </c>
      <c r="AU696" s="231" t="s">
        <v>85</v>
      </c>
      <c r="AV696" s="12" t="s">
        <v>79</v>
      </c>
      <c r="AW696" s="12" t="s">
        <v>35</v>
      </c>
      <c r="AX696" s="12" t="s">
        <v>72</v>
      </c>
      <c r="AY696" s="231" t="s">
        <v>139</v>
      </c>
    </row>
    <row r="697" spans="2:65" s="13" customFormat="1" ht="13.5">
      <c r="B697" s="232"/>
      <c r="C697" s="233"/>
      <c r="D697" s="234" t="s">
        <v>151</v>
      </c>
      <c r="E697" s="235" t="s">
        <v>21</v>
      </c>
      <c r="F697" s="236" t="s">
        <v>824</v>
      </c>
      <c r="G697" s="233"/>
      <c r="H697" s="237">
        <v>133.05600000000001</v>
      </c>
      <c r="I697" s="238"/>
      <c r="J697" s="233"/>
      <c r="K697" s="233"/>
      <c r="L697" s="239"/>
      <c r="M697" s="240"/>
      <c r="N697" s="241"/>
      <c r="O697" s="241"/>
      <c r="P697" s="241"/>
      <c r="Q697" s="241"/>
      <c r="R697" s="241"/>
      <c r="S697" s="241"/>
      <c r="T697" s="242"/>
      <c r="AT697" s="243" t="s">
        <v>151</v>
      </c>
      <c r="AU697" s="243" t="s">
        <v>85</v>
      </c>
      <c r="AV697" s="13" t="s">
        <v>85</v>
      </c>
      <c r="AW697" s="13" t="s">
        <v>35</v>
      </c>
      <c r="AX697" s="13" t="s">
        <v>79</v>
      </c>
      <c r="AY697" s="243" t="s">
        <v>139</v>
      </c>
    </row>
    <row r="698" spans="2:65" s="1" customFormat="1" ht="22.5" customHeight="1">
      <c r="B698" s="42"/>
      <c r="C698" s="259" t="s">
        <v>492</v>
      </c>
      <c r="D698" s="259" t="s">
        <v>193</v>
      </c>
      <c r="E698" s="260" t="s">
        <v>825</v>
      </c>
      <c r="F698" s="261" t="s">
        <v>826</v>
      </c>
      <c r="G698" s="262" t="s">
        <v>156</v>
      </c>
      <c r="H698" s="263">
        <v>153.01400000000001</v>
      </c>
      <c r="I698" s="264"/>
      <c r="J698" s="265">
        <f>ROUND(I698*H698,2)</f>
        <v>0</v>
      </c>
      <c r="K698" s="261" t="s">
        <v>145</v>
      </c>
      <c r="L698" s="266"/>
      <c r="M698" s="267" t="s">
        <v>21</v>
      </c>
      <c r="N698" s="268" t="s">
        <v>44</v>
      </c>
      <c r="O698" s="43"/>
      <c r="P698" s="214">
        <f>O698*H698</f>
        <v>0</v>
      </c>
      <c r="Q698" s="214">
        <v>1.9199999999999998E-2</v>
      </c>
      <c r="R698" s="214">
        <f>Q698*H698</f>
        <v>2.9378687999999999</v>
      </c>
      <c r="S698" s="214">
        <v>0</v>
      </c>
      <c r="T698" s="215">
        <f>S698*H698</f>
        <v>0</v>
      </c>
      <c r="AR698" s="25" t="s">
        <v>427</v>
      </c>
      <c r="AT698" s="25" t="s">
        <v>193</v>
      </c>
      <c r="AU698" s="25" t="s">
        <v>85</v>
      </c>
      <c r="AY698" s="25" t="s">
        <v>139</v>
      </c>
      <c r="BE698" s="216">
        <f>IF(N698="základní",J698,0)</f>
        <v>0</v>
      </c>
      <c r="BF698" s="216">
        <f>IF(N698="snížená",J698,0)</f>
        <v>0</v>
      </c>
      <c r="BG698" s="216">
        <f>IF(N698="zákl. přenesená",J698,0)</f>
        <v>0</v>
      </c>
      <c r="BH698" s="216">
        <f>IF(N698="sníž. přenesená",J698,0)</f>
        <v>0</v>
      </c>
      <c r="BI698" s="216">
        <f>IF(N698="nulová",J698,0)</f>
        <v>0</v>
      </c>
      <c r="BJ698" s="25" t="s">
        <v>85</v>
      </c>
      <c r="BK698" s="216">
        <f>ROUND(I698*H698,2)</f>
        <v>0</v>
      </c>
      <c r="BL698" s="25" t="s">
        <v>269</v>
      </c>
      <c r="BM698" s="25" t="s">
        <v>827</v>
      </c>
    </row>
    <row r="699" spans="2:65" s="1" customFormat="1" ht="13.5">
      <c r="B699" s="42"/>
      <c r="C699" s="64"/>
      <c r="D699" s="217" t="s">
        <v>148</v>
      </c>
      <c r="E699" s="64"/>
      <c r="F699" s="218" t="s">
        <v>826</v>
      </c>
      <c r="G699" s="64"/>
      <c r="H699" s="64"/>
      <c r="I699" s="173"/>
      <c r="J699" s="64"/>
      <c r="K699" s="64"/>
      <c r="L699" s="62"/>
      <c r="M699" s="219"/>
      <c r="N699" s="43"/>
      <c r="O699" s="43"/>
      <c r="P699" s="43"/>
      <c r="Q699" s="43"/>
      <c r="R699" s="43"/>
      <c r="S699" s="43"/>
      <c r="T699" s="79"/>
      <c r="AT699" s="25" t="s">
        <v>148</v>
      </c>
      <c r="AU699" s="25" t="s">
        <v>85</v>
      </c>
    </row>
    <row r="700" spans="2:65" s="12" customFormat="1" ht="13.5">
      <c r="B700" s="221"/>
      <c r="C700" s="222"/>
      <c r="D700" s="217" t="s">
        <v>151</v>
      </c>
      <c r="E700" s="223" t="s">
        <v>21</v>
      </c>
      <c r="F700" s="224" t="s">
        <v>828</v>
      </c>
      <c r="G700" s="222"/>
      <c r="H700" s="225" t="s">
        <v>21</v>
      </c>
      <c r="I700" s="226"/>
      <c r="J700" s="222"/>
      <c r="K700" s="222"/>
      <c r="L700" s="227"/>
      <c r="M700" s="228"/>
      <c r="N700" s="229"/>
      <c r="O700" s="229"/>
      <c r="P700" s="229"/>
      <c r="Q700" s="229"/>
      <c r="R700" s="229"/>
      <c r="S700" s="229"/>
      <c r="T700" s="230"/>
      <c r="AT700" s="231" t="s">
        <v>151</v>
      </c>
      <c r="AU700" s="231" t="s">
        <v>85</v>
      </c>
      <c r="AV700" s="12" t="s">
        <v>79</v>
      </c>
      <c r="AW700" s="12" t="s">
        <v>35</v>
      </c>
      <c r="AX700" s="12" t="s">
        <v>72</v>
      </c>
      <c r="AY700" s="231" t="s">
        <v>139</v>
      </c>
    </row>
    <row r="701" spans="2:65" s="13" customFormat="1" ht="13.5">
      <c r="B701" s="232"/>
      <c r="C701" s="233"/>
      <c r="D701" s="217" t="s">
        <v>151</v>
      </c>
      <c r="E701" s="245" t="s">
        <v>21</v>
      </c>
      <c r="F701" s="246" t="s">
        <v>829</v>
      </c>
      <c r="G701" s="233"/>
      <c r="H701" s="247">
        <v>139.10400000000001</v>
      </c>
      <c r="I701" s="238"/>
      <c r="J701" s="233"/>
      <c r="K701" s="233"/>
      <c r="L701" s="239"/>
      <c r="M701" s="240"/>
      <c r="N701" s="241"/>
      <c r="O701" s="241"/>
      <c r="P701" s="241"/>
      <c r="Q701" s="241"/>
      <c r="R701" s="241"/>
      <c r="S701" s="241"/>
      <c r="T701" s="242"/>
      <c r="AT701" s="243" t="s">
        <v>151</v>
      </c>
      <c r="AU701" s="243" t="s">
        <v>85</v>
      </c>
      <c r="AV701" s="13" t="s">
        <v>85</v>
      </c>
      <c r="AW701" s="13" t="s">
        <v>35</v>
      </c>
      <c r="AX701" s="13" t="s">
        <v>72</v>
      </c>
      <c r="AY701" s="243" t="s">
        <v>139</v>
      </c>
    </row>
    <row r="702" spans="2:65" s="13" customFormat="1" ht="13.5">
      <c r="B702" s="232"/>
      <c r="C702" s="233"/>
      <c r="D702" s="234" t="s">
        <v>151</v>
      </c>
      <c r="E702" s="235" t="s">
        <v>21</v>
      </c>
      <c r="F702" s="236" t="s">
        <v>830</v>
      </c>
      <c r="G702" s="233"/>
      <c r="H702" s="237">
        <v>153.01400000000001</v>
      </c>
      <c r="I702" s="238"/>
      <c r="J702" s="233"/>
      <c r="K702" s="233"/>
      <c r="L702" s="239"/>
      <c r="M702" s="240"/>
      <c r="N702" s="241"/>
      <c r="O702" s="241"/>
      <c r="P702" s="241"/>
      <c r="Q702" s="241"/>
      <c r="R702" s="241"/>
      <c r="S702" s="241"/>
      <c r="T702" s="242"/>
      <c r="AT702" s="243" t="s">
        <v>151</v>
      </c>
      <c r="AU702" s="243" t="s">
        <v>85</v>
      </c>
      <c r="AV702" s="13" t="s">
        <v>85</v>
      </c>
      <c r="AW702" s="13" t="s">
        <v>35</v>
      </c>
      <c r="AX702" s="13" t="s">
        <v>79</v>
      </c>
      <c r="AY702" s="243" t="s">
        <v>139</v>
      </c>
    </row>
    <row r="703" spans="2:65" s="1" customFormat="1" ht="31.5" customHeight="1">
      <c r="B703" s="42"/>
      <c r="C703" s="205" t="s">
        <v>831</v>
      </c>
      <c r="D703" s="205" t="s">
        <v>141</v>
      </c>
      <c r="E703" s="206" t="s">
        <v>832</v>
      </c>
      <c r="F703" s="207" t="s">
        <v>833</v>
      </c>
      <c r="G703" s="208" t="s">
        <v>179</v>
      </c>
      <c r="H703" s="209">
        <v>3.4260000000000002</v>
      </c>
      <c r="I703" s="210"/>
      <c r="J703" s="211">
        <f>ROUND(I703*H703,2)</f>
        <v>0</v>
      </c>
      <c r="K703" s="207" t="s">
        <v>145</v>
      </c>
      <c r="L703" s="62"/>
      <c r="M703" s="212" t="s">
        <v>21</v>
      </c>
      <c r="N703" s="213" t="s">
        <v>44</v>
      </c>
      <c r="O703" s="43"/>
      <c r="P703" s="214">
        <f>O703*H703</f>
        <v>0</v>
      </c>
      <c r="Q703" s="214">
        <v>0</v>
      </c>
      <c r="R703" s="214">
        <f>Q703*H703</f>
        <v>0</v>
      </c>
      <c r="S703" s="214">
        <v>0</v>
      </c>
      <c r="T703" s="215">
        <f>S703*H703</f>
        <v>0</v>
      </c>
      <c r="AR703" s="25" t="s">
        <v>269</v>
      </c>
      <c r="AT703" s="25" t="s">
        <v>141</v>
      </c>
      <c r="AU703" s="25" t="s">
        <v>85</v>
      </c>
      <c r="AY703" s="25" t="s">
        <v>139</v>
      </c>
      <c r="BE703" s="216">
        <f>IF(N703="základní",J703,0)</f>
        <v>0</v>
      </c>
      <c r="BF703" s="216">
        <f>IF(N703="snížená",J703,0)</f>
        <v>0</v>
      </c>
      <c r="BG703" s="216">
        <f>IF(N703="zákl. přenesená",J703,0)</f>
        <v>0</v>
      </c>
      <c r="BH703" s="216">
        <f>IF(N703="sníž. přenesená",J703,0)</f>
        <v>0</v>
      </c>
      <c r="BI703" s="216">
        <f>IF(N703="nulová",J703,0)</f>
        <v>0</v>
      </c>
      <c r="BJ703" s="25" t="s">
        <v>85</v>
      </c>
      <c r="BK703" s="216">
        <f>ROUND(I703*H703,2)</f>
        <v>0</v>
      </c>
      <c r="BL703" s="25" t="s">
        <v>269</v>
      </c>
      <c r="BM703" s="25" t="s">
        <v>834</v>
      </c>
    </row>
    <row r="704" spans="2:65" s="1" customFormat="1" ht="27">
      <c r="B704" s="42"/>
      <c r="C704" s="64"/>
      <c r="D704" s="217" t="s">
        <v>148</v>
      </c>
      <c r="E704" s="64"/>
      <c r="F704" s="218" t="s">
        <v>833</v>
      </c>
      <c r="G704" s="64"/>
      <c r="H704" s="64"/>
      <c r="I704" s="173"/>
      <c r="J704" s="64"/>
      <c r="K704" s="64"/>
      <c r="L704" s="62"/>
      <c r="M704" s="219"/>
      <c r="N704" s="43"/>
      <c r="O704" s="43"/>
      <c r="P704" s="43"/>
      <c r="Q704" s="43"/>
      <c r="R704" s="43"/>
      <c r="S704" s="43"/>
      <c r="T704" s="79"/>
      <c r="AT704" s="25" t="s">
        <v>148</v>
      </c>
      <c r="AU704" s="25" t="s">
        <v>85</v>
      </c>
    </row>
    <row r="705" spans="2:65" s="1" customFormat="1" ht="121.5">
      <c r="B705" s="42"/>
      <c r="C705" s="64"/>
      <c r="D705" s="217" t="s">
        <v>149</v>
      </c>
      <c r="E705" s="64"/>
      <c r="F705" s="220" t="s">
        <v>533</v>
      </c>
      <c r="G705" s="64"/>
      <c r="H705" s="64"/>
      <c r="I705" s="173"/>
      <c r="J705" s="64"/>
      <c r="K705" s="64"/>
      <c r="L705" s="62"/>
      <c r="M705" s="219"/>
      <c r="N705" s="43"/>
      <c r="O705" s="43"/>
      <c r="P705" s="43"/>
      <c r="Q705" s="43"/>
      <c r="R705" s="43"/>
      <c r="S705" s="43"/>
      <c r="T705" s="79"/>
      <c r="AT705" s="25" t="s">
        <v>149</v>
      </c>
      <c r="AU705" s="25" t="s">
        <v>85</v>
      </c>
    </row>
    <row r="706" spans="2:65" s="11" customFormat="1" ht="29.85" customHeight="1">
      <c r="B706" s="188"/>
      <c r="C706" s="189"/>
      <c r="D706" s="202" t="s">
        <v>71</v>
      </c>
      <c r="E706" s="203" t="s">
        <v>835</v>
      </c>
      <c r="F706" s="203" t="s">
        <v>836</v>
      </c>
      <c r="G706" s="189"/>
      <c r="H706" s="189"/>
      <c r="I706" s="192"/>
      <c r="J706" s="204">
        <f>BK706</f>
        <v>0</v>
      </c>
      <c r="K706" s="189"/>
      <c r="L706" s="194"/>
      <c r="M706" s="195"/>
      <c r="N706" s="196"/>
      <c r="O706" s="196"/>
      <c r="P706" s="197">
        <f>SUM(P707:P717)</f>
        <v>0</v>
      </c>
      <c r="Q706" s="196"/>
      <c r="R706" s="197">
        <f>SUM(R707:R717)</f>
        <v>0.24009999999999998</v>
      </c>
      <c r="S706" s="196"/>
      <c r="T706" s="198">
        <f>SUM(T707:T717)</f>
        <v>0</v>
      </c>
      <c r="AR706" s="199" t="s">
        <v>85</v>
      </c>
      <c r="AT706" s="200" t="s">
        <v>71</v>
      </c>
      <c r="AU706" s="200" t="s">
        <v>79</v>
      </c>
      <c r="AY706" s="199" t="s">
        <v>139</v>
      </c>
      <c r="BK706" s="201">
        <f>SUM(BK707:BK717)</f>
        <v>0</v>
      </c>
    </row>
    <row r="707" spans="2:65" s="1" customFormat="1" ht="31.5" customHeight="1">
      <c r="B707" s="42"/>
      <c r="C707" s="205" t="s">
        <v>837</v>
      </c>
      <c r="D707" s="205" t="s">
        <v>141</v>
      </c>
      <c r="E707" s="206" t="s">
        <v>838</v>
      </c>
      <c r="F707" s="207" t="s">
        <v>839</v>
      </c>
      <c r="G707" s="208" t="s">
        <v>207</v>
      </c>
      <c r="H707" s="209">
        <v>40</v>
      </c>
      <c r="I707" s="210"/>
      <c r="J707" s="211">
        <f>ROUND(I707*H707,2)</f>
        <v>0</v>
      </c>
      <c r="K707" s="207" t="s">
        <v>145</v>
      </c>
      <c r="L707" s="62"/>
      <c r="M707" s="212" t="s">
        <v>21</v>
      </c>
      <c r="N707" s="213" t="s">
        <v>44</v>
      </c>
      <c r="O707" s="43"/>
      <c r="P707" s="214">
        <f>O707*H707</f>
        <v>0</v>
      </c>
      <c r="Q707" s="214">
        <v>1.74E-3</v>
      </c>
      <c r="R707" s="214">
        <f>Q707*H707</f>
        <v>6.9599999999999995E-2</v>
      </c>
      <c r="S707" s="214">
        <v>0</v>
      </c>
      <c r="T707" s="215">
        <f>S707*H707</f>
        <v>0</v>
      </c>
      <c r="AR707" s="25" t="s">
        <v>269</v>
      </c>
      <c r="AT707" s="25" t="s">
        <v>141</v>
      </c>
      <c r="AU707" s="25" t="s">
        <v>85</v>
      </c>
      <c r="AY707" s="25" t="s">
        <v>139</v>
      </c>
      <c r="BE707" s="216">
        <f>IF(N707="základní",J707,0)</f>
        <v>0</v>
      </c>
      <c r="BF707" s="216">
        <f>IF(N707="snížená",J707,0)</f>
        <v>0</v>
      </c>
      <c r="BG707" s="216">
        <f>IF(N707="zákl. přenesená",J707,0)</f>
        <v>0</v>
      </c>
      <c r="BH707" s="216">
        <f>IF(N707="sníž. přenesená",J707,0)</f>
        <v>0</v>
      </c>
      <c r="BI707" s="216">
        <f>IF(N707="nulová",J707,0)</f>
        <v>0</v>
      </c>
      <c r="BJ707" s="25" t="s">
        <v>85</v>
      </c>
      <c r="BK707" s="216">
        <f>ROUND(I707*H707,2)</f>
        <v>0</v>
      </c>
      <c r="BL707" s="25" t="s">
        <v>269</v>
      </c>
      <c r="BM707" s="25" t="s">
        <v>840</v>
      </c>
    </row>
    <row r="708" spans="2:65" s="1" customFormat="1" ht="27">
      <c r="B708" s="42"/>
      <c r="C708" s="64"/>
      <c r="D708" s="217" t="s">
        <v>148</v>
      </c>
      <c r="E708" s="64"/>
      <c r="F708" s="218" t="s">
        <v>839</v>
      </c>
      <c r="G708" s="64"/>
      <c r="H708" s="64"/>
      <c r="I708" s="173"/>
      <c r="J708" s="64"/>
      <c r="K708" s="64"/>
      <c r="L708" s="62"/>
      <c r="M708" s="219"/>
      <c r="N708" s="43"/>
      <c r="O708" s="43"/>
      <c r="P708" s="43"/>
      <c r="Q708" s="43"/>
      <c r="R708" s="43"/>
      <c r="S708" s="43"/>
      <c r="T708" s="79"/>
      <c r="AT708" s="25" t="s">
        <v>148</v>
      </c>
      <c r="AU708" s="25" t="s">
        <v>85</v>
      </c>
    </row>
    <row r="709" spans="2:65" s="12" customFormat="1" ht="13.5">
      <c r="B709" s="221"/>
      <c r="C709" s="222"/>
      <c r="D709" s="217" t="s">
        <v>151</v>
      </c>
      <c r="E709" s="223" t="s">
        <v>21</v>
      </c>
      <c r="F709" s="224" t="s">
        <v>841</v>
      </c>
      <c r="G709" s="222"/>
      <c r="H709" s="225" t="s">
        <v>21</v>
      </c>
      <c r="I709" s="226"/>
      <c r="J709" s="222"/>
      <c r="K709" s="222"/>
      <c r="L709" s="227"/>
      <c r="M709" s="228"/>
      <c r="N709" s="229"/>
      <c r="O709" s="229"/>
      <c r="P709" s="229"/>
      <c r="Q709" s="229"/>
      <c r="R709" s="229"/>
      <c r="S709" s="229"/>
      <c r="T709" s="230"/>
      <c r="AT709" s="231" t="s">
        <v>151</v>
      </c>
      <c r="AU709" s="231" t="s">
        <v>85</v>
      </c>
      <c r="AV709" s="12" t="s">
        <v>79</v>
      </c>
      <c r="AW709" s="12" t="s">
        <v>35</v>
      </c>
      <c r="AX709" s="12" t="s">
        <v>72</v>
      </c>
      <c r="AY709" s="231" t="s">
        <v>139</v>
      </c>
    </row>
    <row r="710" spans="2:65" s="12" customFormat="1" ht="13.5">
      <c r="B710" s="221"/>
      <c r="C710" s="222"/>
      <c r="D710" s="217" t="s">
        <v>151</v>
      </c>
      <c r="E710" s="223" t="s">
        <v>21</v>
      </c>
      <c r="F710" s="224" t="s">
        <v>842</v>
      </c>
      <c r="G710" s="222"/>
      <c r="H710" s="225" t="s">
        <v>21</v>
      </c>
      <c r="I710" s="226"/>
      <c r="J710" s="222"/>
      <c r="K710" s="222"/>
      <c r="L710" s="227"/>
      <c r="M710" s="228"/>
      <c r="N710" s="229"/>
      <c r="O710" s="229"/>
      <c r="P710" s="229"/>
      <c r="Q710" s="229"/>
      <c r="R710" s="229"/>
      <c r="S710" s="229"/>
      <c r="T710" s="230"/>
      <c r="AT710" s="231" t="s">
        <v>151</v>
      </c>
      <c r="AU710" s="231" t="s">
        <v>85</v>
      </c>
      <c r="AV710" s="12" t="s">
        <v>79</v>
      </c>
      <c r="AW710" s="12" t="s">
        <v>35</v>
      </c>
      <c r="AX710" s="12" t="s">
        <v>72</v>
      </c>
      <c r="AY710" s="231" t="s">
        <v>139</v>
      </c>
    </row>
    <row r="711" spans="2:65" s="13" customFormat="1" ht="13.5">
      <c r="B711" s="232"/>
      <c r="C711" s="233"/>
      <c r="D711" s="234" t="s">
        <v>151</v>
      </c>
      <c r="E711" s="235" t="s">
        <v>21</v>
      </c>
      <c r="F711" s="236" t="s">
        <v>843</v>
      </c>
      <c r="G711" s="233"/>
      <c r="H711" s="237">
        <v>40</v>
      </c>
      <c r="I711" s="238"/>
      <c r="J711" s="233"/>
      <c r="K711" s="233"/>
      <c r="L711" s="239"/>
      <c r="M711" s="240"/>
      <c r="N711" s="241"/>
      <c r="O711" s="241"/>
      <c r="P711" s="241"/>
      <c r="Q711" s="241"/>
      <c r="R711" s="241"/>
      <c r="S711" s="241"/>
      <c r="T711" s="242"/>
      <c r="AT711" s="243" t="s">
        <v>151</v>
      </c>
      <c r="AU711" s="243" t="s">
        <v>85</v>
      </c>
      <c r="AV711" s="13" t="s">
        <v>85</v>
      </c>
      <c r="AW711" s="13" t="s">
        <v>35</v>
      </c>
      <c r="AX711" s="13" t="s">
        <v>79</v>
      </c>
      <c r="AY711" s="243" t="s">
        <v>139</v>
      </c>
    </row>
    <row r="712" spans="2:65" s="1" customFormat="1" ht="22.5" customHeight="1">
      <c r="B712" s="42"/>
      <c r="C712" s="259" t="s">
        <v>844</v>
      </c>
      <c r="D712" s="259" t="s">
        <v>193</v>
      </c>
      <c r="E712" s="260" t="s">
        <v>845</v>
      </c>
      <c r="F712" s="261" t="s">
        <v>826</v>
      </c>
      <c r="G712" s="262" t="s">
        <v>156</v>
      </c>
      <c r="H712" s="263">
        <v>11</v>
      </c>
      <c r="I712" s="264"/>
      <c r="J712" s="265">
        <f>ROUND(I712*H712,2)</f>
        <v>0</v>
      </c>
      <c r="K712" s="261" t="s">
        <v>145</v>
      </c>
      <c r="L712" s="266"/>
      <c r="M712" s="267" t="s">
        <v>21</v>
      </c>
      <c r="N712" s="268" t="s">
        <v>44</v>
      </c>
      <c r="O712" s="43"/>
      <c r="P712" s="214">
        <f>O712*H712</f>
        <v>0</v>
      </c>
      <c r="Q712" s="214">
        <v>1.55E-2</v>
      </c>
      <c r="R712" s="214">
        <f>Q712*H712</f>
        <v>0.17049999999999998</v>
      </c>
      <c r="S712" s="214">
        <v>0</v>
      </c>
      <c r="T712" s="215">
        <f>S712*H712</f>
        <v>0</v>
      </c>
      <c r="AR712" s="25" t="s">
        <v>427</v>
      </c>
      <c r="AT712" s="25" t="s">
        <v>193</v>
      </c>
      <c r="AU712" s="25" t="s">
        <v>85</v>
      </c>
      <c r="AY712" s="25" t="s">
        <v>139</v>
      </c>
      <c r="BE712" s="216">
        <f>IF(N712="základní",J712,0)</f>
        <v>0</v>
      </c>
      <c r="BF712" s="216">
        <f>IF(N712="snížená",J712,0)</f>
        <v>0</v>
      </c>
      <c r="BG712" s="216">
        <f>IF(N712="zákl. přenesená",J712,0)</f>
        <v>0</v>
      </c>
      <c r="BH712" s="216">
        <f>IF(N712="sníž. přenesená",J712,0)</f>
        <v>0</v>
      </c>
      <c r="BI712" s="216">
        <f>IF(N712="nulová",J712,0)</f>
        <v>0</v>
      </c>
      <c r="BJ712" s="25" t="s">
        <v>85</v>
      </c>
      <c r="BK712" s="216">
        <f>ROUND(I712*H712,2)</f>
        <v>0</v>
      </c>
      <c r="BL712" s="25" t="s">
        <v>269</v>
      </c>
      <c r="BM712" s="25" t="s">
        <v>846</v>
      </c>
    </row>
    <row r="713" spans="2:65" s="1" customFormat="1" ht="13.5">
      <c r="B713" s="42"/>
      <c r="C713" s="64"/>
      <c r="D713" s="217" t="s">
        <v>148</v>
      </c>
      <c r="E713" s="64"/>
      <c r="F713" s="218" t="s">
        <v>826</v>
      </c>
      <c r="G713" s="64"/>
      <c r="H713" s="64"/>
      <c r="I713" s="173"/>
      <c r="J713" s="64"/>
      <c r="K713" s="64"/>
      <c r="L713" s="62"/>
      <c r="M713" s="219"/>
      <c r="N713" s="43"/>
      <c r="O713" s="43"/>
      <c r="P713" s="43"/>
      <c r="Q713" s="43"/>
      <c r="R713" s="43"/>
      <c r="S713" s="43"/>
      <c r="T713" s="79"/>
      <c r="AT713" s="25" t="s">
        <v>148</v>
      </c>
      <c r="AU713" s="25" t="s">
        <v>85</v>
      </c>
    </row>
    <row r="714" spans="2:65" s="12" customFormat="1" ht="13.5">
      <c r="B714" s="221"/>
      <c r="C714" s="222"/>
      <c r="D714" s="217" t="s">
        <v>151</v>
      </c>
      <c r="E714" s="223" t="s">
        <v>21</v>
      </c>
      <c r="F714" s="224" t="s">
        <v>847</v>
      </c>
      <c r="G714" s="222"/>
      <c r="H714" s="225" t="s">
        <v>21</v>
      </c>
      <c r="I714" s="226"/>
      <c r="J714" s="222"/>
      <c r="K714" s="222"/>
      <c r="L714" s="227"/>
      <c r="M714" s="228"/>
      <c r="N714" s="229"/>
      <c r="O714" s="229"/>
      <c r="P714" s="229"/>
      <c r="Q714" s="229"/>
      <c r="R714" s="229"/>
      <c r="S714" s="229"/>
      <c r="T714" s="230"/>
      <c r="AT714" s="231" t="s">
        <v>151</v>
      </c>
      <c r="AU714" s="231" t="s">
        <v>85</v>
      </c>
      <c r="AV714" s="12" t="s">
        <v>79</v>
      </c>
      <c r="AW714" s="12" t="s">
        <v>35</v>
      </c>
      <c r="AX714" s="12" t="s">
        <v>72</v>
      </c>
      <c r="AY714" s="231" t="s">
        <v>139</v>
      </c>
    </row>
    <row r="715" spans="2:65" s="12" customFormat="1" ht="13.5">
      <c r="B715" s="221"/>
      <c r="C715" s="222"/>
      <c r="D715" s="217" t="s">
        <v>151</v>
      </c>
      <c r="E715" s="223" t="s">
        <v>21</v>
      </c>
      <c r="F715" s="224" t="s">
        <v>848</v>
      </c>
      <c r="G715" s="222"/>
      <c r="H715" s="225" t="s">
        <v>21</v>
      </c>
      <c r="I715" s="226"/>
      <c r="J715" s="222"/>
      <c r="K715" s="222"/>
      <c r="L715" s="227"/>
      <c r="M715" s="228"/>
      <c r="N715" s="229"/>
      <c r="O715" s="229"/>
      <c r="P715" s="229"/>
      <c r="Q715" s="229"/>
      <c r="R715" s="229"/>
      <c r="S715" s="229"/>
      <c r="T715" s="230"/>
      <c r="AT715" s="231" t="s">
        <v>151</v>
      </c>
      <c r="AU715" s="231" t="s">
        <v>85</v>
      </c>
      <c r="AV715" s="12" t="s">
        <v>79</v>
      </c>
      <c r="AW715" s="12" t="s">
        <v>35</v>
      </c>
      <c r="AX715" s="12" t="s">
        <v>72</v>
      </c>
      <c r="AY715" s="231" t="s">
        <v>139</v>
      </c>
    </row>
    <row r="716" spans="2:65" s="13" customFormat="1" ht="13.5">
      <c r="B716" s="232"/>
      <c r="C716" s="233"/>
      <c r="D716" s="217" t="s">
        <v>151</v>
      </c>
      <c r="E716" s="245" t="s">
        <v>21</v>
      </c>
      <c r="F716" s="246" t="s">
        <v>849</v>
      </c>
      <c r="G716" s="233"/>
      <c r="H716" s="247">
        <v>10</v>
      </c>
      <c r="I716" s="238"/>
      <c r="J716" s="233"/>
      <c r="K716" s="233"/>
      <c r="L716" s="239"/>
      <c r="M716" s="240"/>
      <c r="N716" s="241"/>
      <c r="O716" s="241"/>
      <c r="P716" s="241"/>
      <c r="Q716" s="241"/>
      <c r="R716" s="241"/>
      <c r="S716" s="241"/>
      <c r="T716" s="242"/>
      <c r="AT716" s="243" t="s">
        <v>151</v>
      </c>
      <c r="AU716" s="243" t="s">
        <v>85</v>
      </c>
      <c r="AV716" s="13" t="s">
        <v>85</v>
      </c>
      <c r="AW716" s="13" t="s">
        <v>35</v>
      </c>
      <c r="AX716" s="13" t="s">
        <v>72</v>
      </c>
      <c r="AY716" s="243" t="s">
        <v>139</v>
      </c>
    </row>
    <row r="717" spans="2:65" s="13" customFormat="1" ht="13.5">
      <c r="B717" s="232"/>
      <c r="C717" s="233"/>
      <c r="D717" s="217" t="s">
        <v>151</v>
      </c>
      <c r="E717" s="245" t="s">
        <v>21</v>
      </c>
      <c r="F717" s="246" t="s">
        <v>850</v>
      </c>
      <c r="G717" s="233"/>
      <c r="H717" s="247">
        <v>11</v>
      </c>
      <c r="I717" s="238"/>
      <c r="J717" s="233"/>
      <c r="K717" s="233"/>
      <c r="L717" s="239"/>
      <c r="M717" s="286"/>
      <c r="N717" s="287"/>
      <c r="O717" s="287"/>
      <c r="P717" s="287"/>
      <c r="Q717" s="287"/>
      <c r="R717" s="287"/>
      <c r="S717" s="287"/>
      <c r="T717" s="288"/>
      <c r="AT717" s="243" t="s">
        <v>151</v>
      </c>
      <c r="AU717" s="243" t="s">
        <v>85</v>
      </c>
      <c r="AV717" s="13" t="s">
        <v>85</v>
      </c>
      <c r="AW717" s="13" t="s">
        <v>35</v>
      </c>
      <c r="AX717" s="13" t="s">
        <v>79</v>
      </c>
      <c r="AY717" s="243" t="s">
        <v>139</v>
      </c>
    </row>
    <row r="718" spans="2:65" s="1" customFormat="1" ht="6.95" customHeight="1">
      <c r="B718" s="57"/>
      <c r="C718" s="58"/>
      <c r="D718" s="58"/>
      <c r="E718" s="58"/>
      <c r="F718" s="58"/>
      <c r="G718" s="58"/>
      <c r="H718" s="58"/>
      <c r="I718" s="149"/>
      <c r="J718" s="58"/>
      <c r="K718" s="58"/>
      <c r="L718" s="62"/>
    </row>
  </sheetData>
  <sheetProtection algorithmName="SHA-512" hashValue="kjUm9idVJccLS9F92mS1yZ8JFZC1/IQOV/yYfZ8MN8Om899jqRfrUL7VaVbbtbEm7v7PsPxQte8oKmhCWnOXCQ==" saltValue="rrOJulXKvDCIJQ6ZDpE1fw==" spinCount="100000" sheet="1" objects="1" scenarios="1" formatCells="0" formatColumns="0" formatRows="0" sort="0" autoFilter="0"/>
  <autoFilter ref="C99:K717"/>
  <mergeCells count="12">
    <mergeCell ref="G1:H1"/>
    <mergeCell ref="L2:V2"/>
    <mergeCell ref="E49:H49"/>
    <mergeCell ref="E51:H51"/>
    <mergeCell ref="E88:H88"/>
    <mergeCell ref="E90:H90"/>
    <mergeCell ref="E92:H92"/>
    <mergeCell ref="E7:H7"/>
    <mergeCell ref="E9:H9"/>
    <mergeCell ref="E11:H11"/>
    <mergeCell ref="E26:H26"/>
    <mergeCell ref="E47:H47"/>
  </mergeCells>
  <hyperlinks>
    <hyperlink ref="F1:G1" location="C2" display="1) Krycí list soupisu"/>
    <hyperlink ref="G1:H1" location="C58" display="2) Rekapitulace"/>
    <hyperlink ref="J1" location="C9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2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2"/>
      <c r="B1" s="122"/>
      <c r="C1" s="122"/>
      <c r="D1" s="123" t="s">
        <v>1</v>
      </c>
      <c r="E1" s="122"/>
      <c r="F1" s="124" t="s">
        <v>90</v>
      </c>
      <c r="G1" s="419" t="s">
        <v>91</v>
      </c>
      <c r="H1" s="419"/>
      <c r="I1" s="125"/>
      <c r="J1" s="124" t="s">
        <v>92</v>
      </c>
      <c r="K1" s="123" t="s">
        <v>93</v>
      </c>
      <c r="L1" s="124" t="s">
        <v>94</v>
      </c>
      <c r="M1" s="124"/>
      <c r="N1" s="124"/>
      <c r="O1" s="124"/>
      <c r="P1" s="124"/>
      <c r="Q1" s="124"/>
      <c r="R1" s="124"/>
      <c r="S1" s="124"/>
      <c r="T1" s="124"/>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spans="1:70" ht="36.950000000000003" customHeight="1">
      <c r="L2" s="411"/>
      <c r="M2" s="411"/>
      <c r="N2" s="411"/>
      <c r="O2" s="411"/>
      <c r="P2" s="411"/>
      <c r="Q2" s="411"/>
      <c r="R2" s="411"/>
      <c r="S2" s="411"/>
      <c r="T2" s="411"/>
      <c r="U2" s="411"/>
      <c r="V2" s="411"/>
      <c r="AT2" s="25" t="s">
        <v>89</v>
      </c>
    </row>
    <row r="3" spans="1:70" ht="6.95" customHeight="1">
      <c r="B3" s="26"/>
      <c r="C3" s="27"/>
      <c r="D3" s="27"/>
      <c r="E3" s="27"/>
      <c r="F3" s="27"/>
      <c r="G3" s="27"/>
      <c r="H3" s="27"/>
      <c r="I3" s="126"/>
      <c r="J3" s="27"/>
      <c r="K3" s="28"/>
      <c r="AT3" s="25" t="s">
        <v>79</v>
      </c>
    </row>
    <row r="4" spans="1:70" ht="36.950000000000003" customHeight="1">
      <c r="B4" s="29"/>
      <c r="C4" s="30"/>
      <c r="D4" s="31" t="s">
        <v>95</v>
      </c>
      <c r="E4" s="30"/>
      <c r="F4" s="30"/>
      <c r="G4" s="30"/>
      <c r="H4" s="30"/>
      <c r="I4" s="127"/>
      <c r="J4" s="30"/>
      <c r="K4" s="32"/>
      <c r="M4" s="33" t="s">
        <v>12</v>
      </c>
      <c r="AT4" s="25" t="s">
        <v>6</v>
      </c>
    </row>
    <row r="5" spans="1:70" ht="6.95" customHeight="1">
      <c r="B5" s="29"/>
      <c r="C5" s="30"/>
      <c r="D5" s="30"/>
      <c r="E5" s="30"/>
      <c r="F5" s="30"/>
      <c r="G5" s="30"/>
      <c r="H5" s="30"/>
      <c r="I5" s="127"/>
      <c r="J5" s="30"/>
      <c r="K5" s="32"/>
    </row>
    <row r="6" spans="1:70">
      <c r="B6" s="29"/>
      <c r="C6" s="30"/>
      <c r="D6" s="38" t="s">
        <v>18</v>
      </c>
      <c r="E6" s="30"/>
      <c r="F6" s="30"/>
      <c r="G6" s="30"/>
      <c r="H6" s="30"/>
      <c r="I6" s="127"/>
      <c r="J6" s="30"/>
      <c r="K6" s="32"/>
    </row>
    <row r="7" spans="1:70" ht="22.5" customHeight="1">
      <c r="B7" s="29"/>
      <c r="C7" s="30"/>
      <c r="D7" s="30"/>
      <c r="E7" s="412" t="str">
        <f>'Rekapitulace stavby'!K6</f>
        <v>SÚ bytového domu - zatepelní fasády a podlah lodžií</v>
      </c>
      <c r="F7" s="413"/>
      <c r="G7" s="413"/>
      <c r="H7" s="413"/>
      <c r="I7" s="127"/>
      <c r="J7" s="30"/>
      <c r="K7" s="32"/>
    </row>
    <row r="8" spans="1:70" s="1" customFormat="1">
      <c r="B8" s="42"/>
      <c r="C8" s="43"/>
      <c r="D8" s="38" t="s">
        <v>96</v>
      </c>
      <c r="E8" s="43"/>
      <c r="F8" s="43"/>
      <c r="G8" s="43"/>
      <c r="H8" s="43"/>
      <c r="I8" s="128"/>
      <c r="J8" s="43"/>
      <c r="K8" s="46"/>
    </row>
    <row r="9" spans="1:70" s="1" customFormat="1" ht="36.950000000000003" customHeight="1">
      <c r="B9" s="42"/>
      <c r="C9" s="43"/>
      <c r="D9" s="43"/>
      <c r="E9" s="415" t="s">
        <v>851</v>
      </c>
      <c r="F9" s="414"/>
      <c r="G9" s="414"/>
      <c r="H9" s="414"/>
      <c r="I9" s="128"/>
      <c r="J9" s="43"/>
      <c r="K9" s="46"/>
    </row>
    <row r="10" spans="1:70" s="1" customFormat="1" ht="13.5">
      <c r="B10" s="42"/>
      <c r="C10" s="43"/>
      <c r="D10" s="43"/>
      <c r="E10" s="43"/>
      <c r="F10" s="43"/>
      <c r="G10" s="43"/>
      <c r="H10" s="43"/>
      <c r="I10" s="128"/>
      <c r="J10" s="43"/>
      <c r="K10" s="46"/>
    </row>
    <row r="11" spans="1:70" s="1" customFormat="1" ht="14.45" customHeight="1">
      <c r="B11" s="42"/>
      <c r="C11" s="43"/>
      <c r="D11" s="38" t="s">
        <v>20</v>
      </c>
      <c r="E11" s="43"/>
      <c r="F11" s="36" t="s">
        <v>21</v>
      </c>
      <c r="G11" s="43"/>
      <c r="H11" s="43"/>
      <c r="I11" s="129" t="s">
        <v>22</v>
      </c>
      <c r="J11" s="36" t="s">
        <v>21</v>
      </c>
      <c r="K11" s="46"/>
    </row>
    <row r="12" spans="1:70" s="1" customFormat="1" ht="14.45" customHeight="1">
      <c r="B12" s="42"/>
      <c r="C12" s="43"/>
      <c r="D12" s="38" t="s">
        <v>23</v>
      </c>
      <c r="E12" s="43"/>
      <c r="F12" s="36" t="s">
        <v>24</v>
      </c>
      <c r="G12" s="43"/>
      <c r="H12" s="43"/>
      <c r="I12" s="129" t="s">
        <v>25</v>
      </c>
      <c r="J12" s="130" t="str">
        <f>'Rekapitulace stavby'!AN8</f>
        <v>5. 5. 2017</v>
      </c>
      <c r="K12" s="46"/>
    </row>
    <row r="13" spans="1:70" s="1" customFormat="1" ht="10.9" customHeight="1">
      <c r="B13" s="42"/>
      <c r="C13" s="43"/>
      <c r="D13" s="43"/>
      <c r="E13" s="43"/>
      <c r="F13" s="43"/>
      <c r="G13" s="43"/>
      <c r="H13" s="43"/>
      <c r="I13" s="128"/>
      <c r="J13" s="43"/>
      <c r="K13" s="46"/>
    </row>
    <row r="14" spans="1:70" s="1" customFormat="1" ht="14.45" customHeight="1">
      <c r="B14" s="42"/>
      <c r="C14" s="43"/>
      <c r="D14" s="38" t="s">
        <v>27</v>
      </c>
      <c r="E14" s="43"/>
      <c r="F14" s="43"/>
      <c r="G14" s="43"/>
      <c r="H14" s="43"/>
      <c r="I14" s="129" t="s">
        <v>28</v>
      </c>
      <c r="J14" s="36" t="s">
        <v>21</v>
      </c>
      <c r="K14" s="46"/>
    </row>
    <row r="15" spans="1:70" s="1" customFormat="1" ht="18" customHeight="1">
      <c r="B15" s="42"/>
      <c r="C15" s="43"/>
      <c r="D15" s="43"/>
      <c r="E15" s="36" t="s">
        <v>29</v>
      </c>
      <c r="F15" s="43"/>
      <c r="G15" s="43"/>
      <c r="H15" s="43"/>
      <c r="I15" s="129" t="s">
        <v>30</v>
      </c>
      <c r="J15" s="36" t="s">
        <v>21</v>
      </c>
      <c r="K15" s="46"/>
    </row>
    <row r="16" spans="1:70" s="1" customFormat="1" ht="6.95" customHeight="1">
      <c r="B16" s="42"/>
      <c r="C16" s="43"/>
      <c r="D16" s="43"/>
      <c r="E16" s="43"/>
      <c r="F16" s="43"/>
      <c r="G16" s="43"/>
      <c r="H16" s="43"/>
      <c r="I16" s="128"/>
      <c r="J16" s="43"/>
      <c r="K16" s="46"/>
    </row>
    <row r="17" spans="2:11" s="1" customFormat="1" ht="14.45" customHeight="1">
      <c r="B17" s="42"/>
      <c r="C17" s="43"/>
      <c r="D17" s="38" t="s">
        <v>31</v>
      </c>
      <c r="E17" s="43"/>
      <c r="F17" s="43"/>
      <c r="G17" s="43"/>
      <c r="H17" s="43"/>
      <c r="I17" s="129" t="s">
        <v>28</v>
      </c>
      <c r="J17" s="36" t="str">
        <f>IF('Rekapitulace stavby'!AN13="Vyplň údaj","",IF('Rekapitulace stavby'!AN13="","",'Rekapitulace stavby'!AN13))</f>
        <v/>
      </c>
      <c r="K17" s="46"/>
    </row>
    <row r="18" spans="2:11" s="1" customFormat="1" ht="18" customHeight="1">
      <c r="B18" s="42"/>
      <c r="C18" s="43"/>
      <c r="D18" s="43"/>
      <c r="E18" s="36" t="str">
        <f>IF('Rekapitulace stavby'!E14="Vyplň údaj","",IF('Rekapitulace stavby'!E14="","",'Rekapitulace stavby'!E14))</f>
        <v/>
      </c>
      <c r="F18" s="43"/>
      <c r="G18" s="43"/>
      <c r="H18" s="43"/>
      <c r="I18" s="129" t="s">
        <v>30</v>
      </c>
      <c r="J18" s="36" t="str">
        <f>IF('Rekapitulace stavby'!AN14="Vyplň údaj","",IF('Rekapitulace stavby'!AN14="","",'Rekapitulace stavby'!AN14))</f>
        <v/>
      </c>
      <c r="K18" s="46"/>
    </row>
    <row r="19" spans="2:11" s="1" customFormat="1" ht="6.95" customHeight="1">
      <c r="B19" s="42"/>
      <c r="C19" s="43"/>
      <c r="D19" s="43"/>
      <c r="E19" s="43"/>
      <c r="F19" s="43"/>
      <c r="G19" s="43"/>
      <c r="H19" s="43"/>
      <c r="I19" s="128"/>
      <c r="J19" s="43"/>
      <c r="K19" s="46"/>
    </row>
    <row r="20" spans="2:11" s="1" customFormat="1" ht="14.45" customHeight="1">
      <c r="B20" s="42"/>
      <c r="C20" s="43"/>
      <c r="D20" s="38" t="s">
        <v>33</v>
      </c>
      <c r="E20" s="43"/>
      <c r="F20" s="43"/>
      <c r="G20" s="43"/>
      <c r="H20" s="43"/>
      <c r="I20" s="129" t="s">
        <v>28</v>
      </c>
      <c r="J20" s="36" t="s">
        <v>21</v>
      </c>
      <c r="K20" s="46"/>
    </row>
    <row r="21" spans="2:11" s="1" customFormat="1" ht="18" customHeight="1">
      <c r="B21" s="42"/>
      <c r="C21" s="43"/>
      <c r="D21" s="43"/>
      <c r="E21" s="36" t="s">
        <v>34</v>
      </c>
      <c r="F21" s="43"/>
      <c r="G21" s="43"/>
      <c r="H21" s="43"/>
      <c r="I21" s="129" t="s">
        <v>30</v>
      </c>
      <c r="J21" s="36" t="s">
        <v>21</v>
      </c>
      <c r="K21" s="46"/>
    </row>
    <row r="22" spans="2:11" s="1" customFormat="1" ht="6.95" customHeight="1">
      <c r="B22" s="42"/>
      <c r="C22" s="43"/>
      <c r="D22" s="43"/>
      <c r="E22" s="43"/>
      <c r="F22" s="43"/>
      <c r="G22" s="43"/>
      <c r="H22" s="43"/>
      <c r="I22" s="128"/>
      <c r="J22" s="43"/>
      <c r="K22" s="46"/>
    </row>
    <row r="23" spans="2:11" s="1" customFormat="1" ht="14.45" customHeight="1">
      <c r="B23" s="42"/>
      <c r="C23" s="43"/>
      <c r="D23" s="38" t="s">
        <v>36</v>
      </c>
      <c r="E23" s="43"/>
      <c r="F23" s="43"/>
      <c r="G23" s="43"/>
      <c r="H23" s="43"/>
      <c r="I23" s="128"/>
      <c r="J23" s="43"/>
      <c r="K23" s="46"/>
    </row>
    <row r="24" spans="2:11" s="7" customFormat="1" ht="22.5" customHeight="1">
      <c r="B24" s="131"/>
      <c r="C24" s="132"/>
      <c r="D24" s="132"/>
      <c r="E24" s="377" t="s">
        <v>21</v>
      </c>
      <c r="F24" s="377"/>
      <c r="G24" s="377"/>
      <c r="H24" s="377"/>
      <c r="I24" s="133"/>
      <c r="J24" s="132"/>
      <c r="K24" s="134"/>
    </row>
    <row r="25" spans="2:11" s="1" customFormat="1" ht="6.95" customHeight="1">
      <c r="B25" s="42"/>
      <c r="C25" s="43"/>
      <c r="D25" s="43"/>
      <c r="E25" s="43"/>
      <c r="F25" s="43"/>
      <c r="G25" s="43"/>
      <c r="H25" s="43"/>
      <c r="I25" s="128"/>
      <c r="J25" s="43"/>
      <c r="K25" s="46"/>
    </row>
    <row r="26" spans="2:11" s="1" customFormat="1" ht="6.95" customHeight="1">
      <c r="B26" s="42"/>
      <c r="C26" s="43"/>
      <c r="D26" s="86"/>
      <c r="E26" s="86"/>
      <c r="F26" s="86"/>
      <c r="G26" s="86"/>
      <c r="H26" s="86"/>
      <c r="I26" s="135"/>
      <c r="J26" s="86"/>
      <c r="K26" s="136"/>
    </row>
    <row r="27" spans="2:11" s="1" customFormat="1" ht="25.35" customHeight="1">
      <c r="B27" s="42"/>
      <c r="C27" s="43"/>
      <c r="D27" s="137" t="s">
        <v>38</v>
      </c>
      <c r="E27" s="43"/>
      <c r="F27" s="43"/>
      <c r="G27" s="43"/>
      <c r="H27" s="43"/>
      <c r="I27" s="128"/>
      <c r="J27" s="138">
        <f>ROUND(J78,2)</f>
        <v>0</v>
      </c>
      <c r="K27" s="46"/>
    </row>
    <row r="28" spans="2:11" s="1" customFormat="1" ht="6.95" customHeight="1">
      <c r="B28" s="42"/>
      <c r="C28" s="43"/>
      <c r="D28" s="86"/>
      <c r="E28" s="86"/>
      <c r="F28" s="86"/>
      <c r="G28" s="86"/>
      <c r="H28" s="86"/>
      <c r="I28" s="135"/>
      <c r="J28" s="86"/>
      <c r="K28" s="136"/>
    </row>
    <row r="29" spans="2:11" s="1" customFormat="1" ht="14.45" customHeight="1">
      <c r="B29" s="42"/>
      <c r="C29" s="43"/>
      <c r="D29" s="43"/>
      <c r="E29" s="43"/>
      <c r="F29" s="47" t="s">
        <v>40</v>
      </c>
      <c r="G29" s="43"/>
      <c r="H29" s="43"/>
      <c r="I29" s="139" t="s">
        <v>39</v>
      </c>
      <c r="J29" s="47" t="s">
        <v>41</v>
      </c>
      <c r="K29" s="46"/>
    </row>
    <row r="30" spans="2:11" s="1" customFormat="1" ht="14.45" customHeight="1">
      <c r="B30" s="42"/>
      <c r="C30" s="43"/>
      <c r="D30" s="50" t="s">
        <v>42</v>
      </c>
      <c r="E30" s="50" t="s">
        <v>43</v>
      </c>
      <c r="F30" s="140">
        <f>ROUND(SUM(BE78:BE105), 2)</f>
        <v>0</v>
      </c>
      <c r="G30" s="43"/>
      <c r="H30" s="43"/>
      <c r="I30" s="141">
        <v>0.21</v>
      </c>
      <c r="J30" s="140">
        <f>ROUND(ROUND((SUM(BE78:BE105)), 2)*I30, 2)</f>
        <v>0</v>
      </c>
      <c r="K30" s="46"/>
    </row>
    <row r="31" spans="2:11" s="1" customFormat="1" ht="14.45" customHeight="1">
      <c r="B31" s="42"/>
      <c r="C31" s="43"/>
      <c r="D31" s="43"/>
      <c r="E31" s="50" t="s">
        <v>44</v>
      </c>
      <c r="F31" s="140">
        <f>ROUND(SUM(BF78:BF105), 2)</f>
        <v>0</v>
      </c>
      <c r="G31" s="43"/>
      <c r="H31" s="43"/>
      <c r="I31" s="141">
        <v>0.15</v>
      </c>
      <c r="J31" s="140">
        <f>ROUND(ROUND((SUM(BF78:BF105)), 2)*I31, 2)</f>
        <v>0</v>
      </c>
      <c r="K31" s="46"/>
    </row>
    <row r="32" spans="2:11" s="1" customFormat="1" ht="14.45" hidden="1" customHeight="1">
      <c r="B32" s="42"/>
      <c r="C32" s="43"/>
      <c r="D32" s="43"/>
      <c r="E32" s="50" t="s">
        <v>45</v>
      </c>
      <c r="F32" s="140">
        <f>ROUND(SUM(BG78:BG105), 2)</f>
        <v>0</v>
      </c>
      <c r="G32" s="43"/>
      <c r="H32" s="43"/>
      <c r="I32" s="141">
        <v>0.21</v>
      </c>
      <c r="J32" s="140">
        <v>0</v>
      </c>
      <c r="K32" s="46"/>
    </row>
    <row r="33" spans="2:11" s="1" customFormat="1" ht="14.45" hidden="1" customHeight="1">
      <c r="B33" s="42"/>
      <c r="C33" s="43"/>
      <c r="D33" s="43"/>
      <c r="E33" s="50" t="s">
        <v>46</v>
      </c>
      <c r="F33" s="140">
        <f>ROUND(SUM(BH78:BH105), 2)</f>
        <v>0</v>
      </c>
      <c r="G33" s="43"/>
      <c r="H33" s="43"/>
      <c r="I33" s="141">
        <v>0.15</v>
      </c>
      <c r="J33" s="140">
        <v>0</v>
      </c>
      <c r="K33" s="46"/>
    </row>
    <row r="34" spans="2:11" s="1" customFormat="1" ht="14.45" hidden="1" customHeight="1">
      <c r="B34" s="42"/>
      <c r="C34" s="43"/>
      <c r="D34" s="43"/>
      <c r="E34" s="50" t="s">
        <v>47</v>
      </c>
      <c r="F34" s="140">
        <f>ROUND(SUM(BI78:BI105), 2)</f>
        <v>0</v>
      </c>
      <c r="G34" s="43"/>
      <c r="H34" s="43"/>
      <c r="I34" s="141">
        <v>0</v>
      </c>
      <c r="J34" s="140">
        <v>0</v>
      </c>
      <c r="K34" s="46"/>
    </row>
    <row r="35" spans="2:11" s="1" customFormat="1" ht="6.95" customHeight="1">
      <c r="B35" s="42"/>
      <c r="C35" s="43"/>
      <c r="D35" s="43"/>
      <c r="E35" s="43"/>
      <c r="F35" s="43"/>
      <c r="G35" s="43"/>
      <c r="H35" s="43"/>
      <c r="I35" s="128"/>
      <c r="J35" s="43"/>
      <c r="K35" s="46"/>
    </row>
    <row r="36" spans="2:11" s="1" customFormat="1" ht="25.35" customHeight="1">
      <c r="B36" s="42"/>
      <c r="C36" s="142"/>
      <c r="D36" s="143" t="s">
        <v>48</v>
      </c>
      <c r="E36" s="80"/>
      <c r="F36" s="80"/>
      <c r="G36" s="144" t="s">
        <v>49</v>
      </c>
      <c r="H36" s="145" t="s">
        <v>50</v>
      </c>
      <c r="I36" s="146"/>
      <c r="J36" s="147">
        <f>SUM(J27:J34)</f>
        <v>0</v>
      </c>
      <c r="K36" s="148"/>
    </row>
    <row r="37" spans="2:11" s="1" customFormat="1" ht="14.45" customHeight="1">
      <c r="B37" s="57"/>
      <c r="C37" s="58"/>
      <c r="D37" s="58"/>
      <c r="E37" s="58"/>
      <c r="F37" s="58"/>
      <c r="G37" s="58"/>
      <c r="H37" s="58"/>
      <c r="I37" s="149"/>
      <c r="J37" s="58"/>
      <c r="K37" s="59"/>
    </row>
    <row r="41" spans="2:11" s="1" customFormat="1" ht="6.95" customHeight="1">
      <c r="B41" s="150"/>
      <c r="C41" s="151"/>
      <c r="D41" s="151"/>
      <c r="E41" s="151"/>
      <c r="F41" s="151"/>
      <c r="G41" s="151"/>
      <c r="H41" s="151"/>
      <c r="I41" s="152"/>
      <c r="J41" s="151"/>
      <c r="K41" s="153"/>
    </row>
    <row r="42" spans="2:11" s="1" customFormat="1" ht="36.950000000000003" customHeight="1">
      <c r="B42" s="42"/>
      <c r="C42" s="31" t="s">
        <v>100</v>
      </c>
      <c r="D42" s="43"/>
      <c r="E42" s="43"/>
      <c r="F42" s="43"/>
      <c r="G42" s="43"/>
      <c r="H42" s="43"/>
      <c r="I42" s="128"/>
      <c r="J42" s="43"/>
      <c r="K42" s="46"/>
    </row>
    <row r="43" spans="2:11" s="1" customFormat="1" ht="6.95" customHeight="1">
      <c r="B43" s="42"/>
      <c r="C43" s="43"/>
      <c r="D43" s="43"/>
      <c r="E43" s="43"/>
      <c r="F43" s="43"/>
      <c r="G43" s="43"/>
      <c r="H43" s="43"/>
      <c r="I43" s="128"/>
      <c r="J43" s="43"/>
      <c r="K43" s="46"/>
    </row>
    <row r="44" spans="2:11" s="1" customFormat="1" ht="14.45" customHeight="1">
      <c r="B44" s="42"/>
      <c r="C44" s="38" t="s">
        <v>18</v>
      </c>
      <c r="D44" s="43"/>
      <c r="E44" s="43"/>
      <c r="F44" s="43"/>
      <c r="G44" s="43"/>
      <c r="H44" s="43"/>
      <c r="I44" s="128"/>
      <c r="J44" s="43"/>
      <c r="K44" s="46"/>
    </row>
    <row r="45" spans="2:11" s="1" customFormat="1" ht="22.5" customHeight="1">
      <c r="B45" s="42"/>
      <c r="C45" s="43"/>
      <c r="D45" s="43"/>
      <c r="E45" s="412" t="str">
        <f>E7</f>
        <v>SÚ bytového domu - zatepelní fasády a podlah lodžií</v>
      </c>
      <c r="F45" s="413"/>
      <c r="G45" s="413"/>
      <c r="H45" s="413"/>
      <c r="I45" s="128"/>
      <c r="J45" s="43"/>
      <c r="K45" s="46"/>
    </row>
    <row r="46" spans="2:11" s="1" customFormat="1" ht="14.45" customHeight="1">
      <c r="B46" s="42"/>
      <c r="C46" s="38" t="s">
        <v>96</v>
      </c>
      <c r="D46" s="43"/>
      <c r="E46" s="43"/>
      <c r="F46" s="43"/>
      <c r="G46" s="43"/>
      <c r="H46" s="43"/>
      <c r="I46" s="128"/>
      <c r="J46" s="43"/>
      <c r="K46" s="46"/>
    </row>
    <row r="47" spans="2:11" s="1" customFormat="1" ht="23.25" customHeight="1">
      <c r="B47" s="42"/>
      <c r="C47" s="43"/>
      <c r="D47" s="43"/>
      <c r="E47" s="415" t="str">
        <f>E9</f>
        <v>02 - Nezpůsobilé výdaje</v>
      </c>
      <c r="F47" s="414"/>
      <c r="G47" s="414"/>
      <c r="H47" s="414"/>
      <c r="I47" s="128"/>
      <c r="J47" s="43"/>
      <c r="K47" s="46"/>
    </row>
    <row r="48" spans="2:11" s="1" customFormat="1" ht="6.95" customHeight="1">
      <c r="B48" s="42"/>
      <c r="C48" s="43"/>
      <c r="D48" s="43"/>
      <c r="E48" s="43"/>
      <c r="F48" s="43"/>
      <c r="G48" s="43"/>
      <c r="H48" s="43"/>
      <c r="I48" s="128"/>
      <c r="J48" s="43"/>
      <c r="K48" s="46"/>
    </row>
    <row r="49" spans="2:47" s="1" customFormat="1" ht="18" customHeight="1">
      <c r="B49" s="42"/>
      <c r="C49" s="38" t="s">
        <v>23</v>
      </c>
      <c r="D49" s="43"/>
      <c r="E49" s="43"/>
      <c r="F49" s="36" t="str">
        <f>F12</f>
        <v>Olomouc - Neředín</v>
      </c>
      <c r="G49" s="43"/>
      <c r="H49" s="43"/>
      <c r="I49" s="129" t="s">
        <v>25</v>
      </c>
      <c r="J49" s="130" t="str">
        <f>IF(J12="","",J12)</f>
        <v>5. 5. 2017</v>
      </c>
      <c r="K49" s="46"/>
    </row>
    <row r="50" spans="2:47" s="1" customFormat="1" ht="6.95" customHeight="1">
      <c r="B50" s="42"/>
      <c r="C50" s="43"/>
      <c r="D50" s="43"/>
      <c r="E50" s="43"/>
      <c r="F50" s="43"/>
      <c r="G50" s="43"/>
      <c r="H50" s="43"/>
      <c r="I50" s="128"/>
      <c r="J50" s="43"/>
      <c r="K50" s="46"/>
    </row>
    <row r="51" spans="2:47" s="1" customFormat="1">
      <c r="B51" s="42"/>
      <c r="C51" s="38" t="s">
        <v>27</v>
      </c>
      <c r="D51" s="43"/>
      <c r="E51" s="43"/>
      <c r="F51" s="36" t="str">
        <f>E15</f>
        <v>Spol. vlas. pro dům, Stiborova 604/16,605/18, OL</v>
      </c>
      <c r="G51" s="43"/>
      <c r="H51" s="43"/>
      <c r="I51" s="129" t="s">
        <v>33</v>
      </c>
      <c r="J51" s="36" t="str">
        <f>E21</f>
        <v>Ing. Jiří Zatloukal, Věra Čížková</v>
      </c>
      <c r="K51" s="46"/>
    </row>
    <row r="52" spans="2:47" s="1" customFormat="1" ht="14.45" customHeight="1">
      <c r="B52" s="42"/>
      <c r="C52" s="38" t="s">
        <v>31</v>
      </c>
      <c r="D52" s="43"/>
      <c r="E52" s="43"/>
      <c r="F52" s="36" t="str">
        <f>IF(E18="","",E18)</f>
        <v/>
      </c>
      <c r="G52" s="43"/>
      <c r="H52" s="43"/>
      <c r="I52" s="128"/>
      <c r="J52" s="43"/>
      <c r="K52" s="46"/>
    </row>
    <row r="53" spans="2:47" s="1" customFormat="1" ht="10.35" customHeight="1">
      <c r="B53" s="42"/>
      <c r="C53" s="43"/>
      <c r="D53" s="43"/>
      <c r="E53" s="43"/>
      <c r="F53" s="43"/>
      <c r="G53" s="43"/>
      <c r="H53" s="43"/>
      <c r="I53" s="128"/>
      <c r="J53" s="43"/>
      <c r="K53" s="46"/>
    </row>
    <row r="54" spans="2:47" s="1" customFormat="1" ht="29.25" customHeight="1">
      <c r="B54" s="42"/>
      <c r="C54" s="154" t="s">
        <v>101</v>
      </c>
      <c r="D54" s="142"/>
      <c r="E54" s="142"/>
      <c r="F54" s="142"/>
      <c r="G54" s="142"/>
      <c r="H54" s="142"/>
      <c r="I54" s="155"/>
      <c r="J54" s="156" t="s">
        <v>102</v>
      </c>
      <c r="K54" s="157"/>
    </row>
    <row r="55" spans="2:47" s="1" customFormat="1" ht="10.35" customHeight="1">
      <c r="B55" s="42"/>
      <c r="C55" s="43"/>
      <c r="D55" s="43"/>
      <c r="E55" s="43"/>
      <c r="F55" s="43"/>
      <c r="G55" s="43"/>
      <c r="H55" s="43"/>
      <c r="I55" s="128"/>
      <c r="J55" s="43"/>
      <c r="K55" s="46"/>
    </row>
    <row r="56" spans="2:47" s="1" customFormat="1" ht="29.25" customHeight="1">
      <c r="B56" s="42"/>
      <c r="C56" s="158" t="s">
        <v>103</v>
      </c>
      <c r="D56" s="43"/>
      <c r="E56" s="43"/>
      <c r="F56" s="43"/>
      <c r="G56" s="43"/>
      <c r="H56" s="43"/>
      <c r="I56" s="128"/>
      <c r="J56" s="138">
        <f>J78</f>
        <v>0</v>
      </c>
      <c r="K56" s="46"/>
      <c r="AU56" s="25" t="s">
        <v>104</v>
      </c>
    </row>
    <row r="57" spans="2:47" s="8" customFormat="1" ht="24.95" customHeight="1">
      <c r="B57" s="159"/>
      <c r="C57" s="160"/>
      <c r="D57" s="161" t="s">
        <v>113</v>
      </c>
      <c r="E57" s="162"/>
      <c r="F57" s="162"/>
      <c r="G57" s="162"/>
      <c r="H57" s="162"/>
      <c r="I57" s="163"/>
      <c r="J57" s="164">
        <f>J79</f>
        <v>0</v>
      </c>
      <c r="K57" s="165"/>
    </row>
    <row r="58" spans="2:47" s="9" customFormat="1" ht="19.899999999999999" customHeight="1">
      <c r="B58" s="166"/>
      <c r="C58" s="167"/>
      <c r="D58" s="168" t="s">
        <v>120</v>
      </c>
      <c r="E58" s="169"/>
      <c r="F58" s="169"/>
      <c r="G58" s="169"/>
      <c r="H58" s="169"/>
      <c r="I58" s="170"/>
      <c r="J58" s="171">
        <f>J80</f>
        <v>0</v>
      </c>
      <c r="K58" s="172"/>
    </row>
    <row r="59" spans="2:47" s="1" customFormat="1" ht="21.75" customHeight="1">
      <c r="B59" s="42"/>
      <c r="C59" s="43"/>
      <c r="D59" s="43"/>
      <c r="E59" s="43"/>
      <c r="F59" s="43"/>
      <c r="G59" s="43"/>
      <c r="H59" s="43"/>
      <c r="I59" s="128"/>
      <c r="J59" s="43"/>
      <c r="K59" s="46"/>
    </row>
    <row r="60" spans="2:47" s="1" customFormat="1" ht="6.95" customHeight="1">
      <c r="B60" s="57"/>
      <c r="C60" s="58"/>
      <c r="D60" s="58"/>
      <c r="E60" s="58"/>
      <c r="F60" s="58"/>
      <c r="G60" s="58"/>
      <c r="H60" s="58"/>
      <c r="I60" s="149"/>
      <c r="J60" s="58"/>
      <c r="K60" s="59"/>
    </row>
    <row r="64" spans="2:47" s="1" customFormat="1" ht="6.95" customHeight="1">
      <c r="B64" s="60"/>
      <c r="C64" s="61"/>
      <c r="D64" s="61"/>
      <c r="E64" s="61"/>
      <c r="F64" s="61"/>
      <c r="G64" s="61"/>
      <c r="H64" s="61"/>
      <c r="I64" s="152"/>
      <c r="J64" s="61"/>
      <c r="K64" s="61"/>
      <c r="L64" s="62"/>
    </row>
    <row r="65" spans="2:63" s="1" customFormat="1" ht="36.950000000000003" customHeight="1">
      <c r="B65" s="42"/>
      <c r="C65" s="63" t="s">
        <v>123</v>
      </c>
      <c r="D65" s="64"/>
      <c r="E65" s="64"/>
      <c r="F65" s="64"/>
      <c r="G65" s="64"/>
      <c r="H65" s="64"/>
      <c r="I65" s="173"/>
      <c r="J65" s="64"/>
      <c r="K65" s="64"/>
      <c r="L65" s="62"/>
    </row>
    <row r="66" spans="2:63" s="1" customFormat="1" ht="6.95" customHeight="1">
      <c r="B66" s="42"/>
      <c r="C66" s="64"/>
      <c r="D66" s="64"/>
      <c r="E66" s="64"/>
      <c r="F66" s="64"/>
      <c r="G66" s="64"/>
      <c r="H66" s="64"/>
      <c r="I66" s="173"/>
      <c r="J66" s="64"/>
      <c r="K66" s="64"/>
      <c r="L66" s="62"/>
    </row>
    <row r="67" spans="2:63" s="1" customFormat="1" ht="14.45" customHeight="1">
      <c r="B67" s="42"/>
      <c r="C67" s="66" t="s">
        <v>18</v>
      </c>
      <c r="D67" s="64"/>
      <c r="E67" s="64"/>
      <c r="F67" s="64"/>
      <c r="G67" s="64"/>
      <c r="H67" s="64"/>
      <c r="I67" s="173"/>
      <c r="J67" s="64"/>
      <c r="K67" s="64"/>
      <c r="L67" s="62"/>
    </row>
    <row r="68" spans="2:63" s="1" customFormat="1" ht="22.5" customHeight="1">
      <c r="B68" s="42"/>
      <c r="C68" s="64"/>
      <c r="D68" s="64"/>
      <c r="E68" s="416" t="str">
        <f>E7</f>
        <v>SÚ bytového domu - zatepelní fasády a podlah lodžií</v>
      </c>
      <c r="F68" s="417"/>
      <c r="G68" s="417"/>
      <c r="H68" s="417"/>
      <c r="I68" s="173"/>
      <c r="J68" s="64"/>
      <c r="K68" s="64"/>
      <c r="L68" s="62"/>
    </row>
    <row r="69" spans="2:63" s="1" customFormat="1" ht="14.45" customHeight="1">
      <c r="B69" s="42"/>
      <c r="C69" s="66" t="s">
        <v>96</v>
      </c>
      <c r="D69" s="64"/>
      <c r="E69" s="64"/>
      <c r="F69" s="64"/>
      <c r="G69" s="64"/>
      <c r="H69" s="64"/>
      <c r="I69" s="173"/>
      <c r="J69" s="64"/>
      <c r="K69" s="64"/>
      <c r="L69" s="62"/>
    </row>
    <row r="70" spans="2:63" s="1" customFormat="1" ht="23.25" customHeight="1">
      <c r="B70" s="42"/>
      <c r="C70" s="64"/>
      <c r="D70" s="64"/>
      <c r="E70" s="388" t="str">
        <f>E9</f>
        <v>02 - Nezpůsobilé výdaje</v>
      </c>
      <c r="F70" s="418"/>
      <c r="G70" s="418"/>
      <c r="H70" s="418"/>
      <c r="I70" s="173"/>
      <c r="J70" s="64"/>
      <c r="K70" s="64"/>
      <c r="L70" s="62"/>
    </row>
    <row r="71" spans="2:63" s="1" customFormat="1" ht="6.95" customHeight="1">
      <c r="B71" s="42"/>
      <c r="C71" s="64"/>
      <c r="D71" s="64"/>
      <c r="E71" s="64"/>
      <c r="F71" s="64"/>
      <c r="G71" s="64"/>
      <c r="H71" s="64"/>
      <c r="I71" s="173"/>
      <c r="J71" s="64"/>
      <c r="K71" s="64"/>
      <c r="L71" s="62"/>
    </row>
    <row r="72" spans="2:63" s="1" customFormat="1" ht="18" customHeight="1">
      <c r="B72" s="42"/>
      <c r="C72" s="66" t="s">
        <v>23</v>
      </c>
      <c r="D72" s="64"/>
      <c r="E72" s="64"/>
      <c r="F72" s="176" t="str">
        <f>F12</f>
        <v>Olomouc - Neředín</v>
      </c>
      <c r="G72" s="64"/>
      <c r="H72" s="64"/>
      <c r="I72" s="177" t="s">
        <v>25</v>
      </c>
      <c r="J72" s="74" t="str">
        <f>IF(J12="","",J12)</f>
        <v>5. 5. 2017</v>
      </c>
      <c r="K72" s="64"/>
      <c r="L72" s="62"/>
    </row>
    <row r="73" spans="2:63" s="1" customFormat="1" ht="6.95" customHeight="1">
      <c r="B73" s="42"/>
      <c r="C73" s="64"/>
      <c r="D73" s="64"/>
      <c r="E73" s="64"/>
      <c r="F73" s="64"/>
      <c r="G73" s="64"/>
      <c r="H73" s="64"/>
      <c r="I73" s="173"/>
      <c r="J73" s="64"/>
      <c r="K73" s="64"/>
      <c r="L73" s="62"/>
    </row>
    <row r="74" spans="2:63" s="1" customFormat="1">
      <c r="B74" s="42"/>
      <c r="C74" s="66" t="s">
        <v>27</v>
      </c>
      <c r="D74" s="64"/>
      <c r="E74" s="64"/>
      <c r="F74" s="176" t="str">
        <f>E15</f>
        <v>Spol. vlas. pro dům, Stiborova 604/16,605/18, OL</v>
      </c>
      <c r="G74" s="64"/>
      <c r="H74" s="64"/>
      <c r="I74" s="177" t="s">
        <v>33</v>
      </c>
      <c r="J74" s="176" t="str">
        <f>E21</f>
        <v>Ing. Jiří Zatloukal, Věra Čížková</v>
      </c>
      <c r="K74" s="64"/>
      <c r="L74" s="62"/>
    </row>
    <row r="75" spans="2:63" s="1" customFormat="1" ht="14.45" customHeight="1">
      <c r="B75" s="42"/>
      <c r="C75" s="66" t="s">
        <v>31</v>
      </c>
      <c r="D75" s="64"/>
      <c r="E75" s="64"/>
      <c r="F75" s="176" t="str">
        <f>IF(E18="","",E18)</f>
        <v/>
      </c>
      <c r="G75" s="64"/>
      <c r="H75" s="64"/>
      <c r="I75" s="173"/>
      <c r="J75" s="64"/>
      <c r="K75" s="64"/>
      <c r="L75" s="62"/>
    </row>
    <row r="76" spans="2:63" s="1" customFormat="1" ht="10.35" customHeight="1">
      <c r="B76" s="42"/>
      <c r="C76" s="64"/>
      <c r="D76" s="64"/>
      <c r="E76" s="64"/>
      <c r="F76" s="64"/>
      <c r="G76" s="64"/>
      <c r="H76" s="64"/>
      <c r="I76" s="173"/>
      <c r="J76" s="64"/>
      <c r="K76" s="64"/>
      <c r="L76" s="62"/>
    </row>
    <row r="77" spans="2:63" s="10" customFormat="1" ht="29.25" customHeight="1">
      <c r="B77" s="178"/>
      <c r="C77" s="179" t="s">
        <v>124</v>
      </c>
      <c r="D77" s="180" t="s">
        <v>57</v>
      </c>
      <c r="E77" s="180" t="s">
        <v>53</v>
      </c>
      <c r="F77" s="180" t="s">
        <v>125</v>
      </c>
      <c r="G77" s="180" t="s">
        <v>126</v>
      </c>
      <c r="H77" s="180" t="s">
        <v>127</v>
      </c>
      <c r="I77" s="181" t="s">
        <v>128</v>
      </c>
      <c r="J77" s="180" t="s">
        <v>102</v>
      </c>
      <c r="K77" s="182" t="s">
        <v>129</v>
      </c>
      <c r="L77" s="183"/>
      <c r="M77" s="82" t="s">
        <v>130</v>
      </c>
      <c r="N77" s="83" t="s">
        <v>42</v>
      </c>
      <c r="O77" s="83" t="s">
        <v>131</v>
      </c>
      <c r="P77" s="83" t="s">
        <v>132</v>
      </c>
      <c r="Q77" s="83" t="s">
        <v>133</v>
      </c>
      <c r="R77" s="83" t="s">
        <v>134</v>
      </c>
      <c r="S77" s="83" t="s">
        <v>135</v>
      </c>
      <c r="T77" s="84" t="s">
        <v>136</v>
      </c>
    </row>
    <row r="78" spans="2:63" s="1" customFormat="1" ht="29.25" customHeight="1">
      <c r="B78" s="42"/>
      <c r="C78" s="88" t="s">
        <v>103</v>
      </c>
      <c r="D78" s="64"/>
      <c r="E78" s="64"/>
      <c r="F78" s="64"/>
      <c r="G78" s="64"/>
      <c r="H78" s="64"/>
      <c r="I78" s="173"/>
      <c r="J78" s="184">
        <f>BK78</f>
        <v>0</v>
      </c>
      <c r="K78" s="64"/>
      <c r="L78" s="62"/>
      <c r="M78" s="85"/>
      <c r="N78" s="86"/>
      <c r="O78" s="86"/>
      <c r="P78" s="185">
        <f>P79</f>
        <v>0</v>
      </c>
      <c r="Q78" s="86"/>
      <c r="R78" s="185">
        <f>R79</f>
        <v>0.15128</v>
      </c>
      <c r="S78" s="86"/>
      <c r="T78" s="186">
        <f>T79</f>
        <v>0</v>
      </c>
      <c r="AT78" s="25" t="s">
        <v>71</v>
      </c>
      <c r="AU78" s="25" t="s">
        <v>104</v>
      </c>
      <c r="BK78" s="187">
        <f>BK79</f>
        <v>0</v>
      </c>
    </row>
    <row r="79" spans="2:63" s="11" customFormat="1" ht="37.35" customHeight="1">
      <c r="B79" s="188"/>
      <c r="C79" s="189"/>
      <c r="D79" s="190" t="s">
        <v>71</v>
      </c>
      <c r="E79" s="191" t="s">
        <v>519</v>
      </c>
      <c r="F79" s="191" t="s">
        <v>520</v>
      </c>
      <c r="G79" s="189"/>
      <c r="H79" s="189"/>
      <c r="I79" s="192"/>
      <c r="J79" s="193">
        <f>BK79</f>
        <v>0</v>
      </c>
      <c r="K79" s="189"/>
      <c r="L79" s="194"/>
      <c r="M79" s="195"/>
      <c r="N79" s="196"/>
      <c r="O79" s="196"/>
      <c r="P79" s="197">
        <f>P80</f>
        <v>0</v>
      </c>
      <c r="Q79" s="196"/>
      <c r="R79" s="197">
        <f>R80</f>
        <v>0.15128</v>
      </c>
      <c r="S79" s="196"/>
      <c r="T79" s="198">
        <f>T80</f>
        <v>0</v>
      </c>
      <c r="AR79" s="199" t="s">
        <v>85</v>
      </c>
      <c r="AT79" s="200" t="s">
        <v>71</v>
      </c>
      <c r="AU79" s="200" t="s">
        <v>72</v>
      </c>
      <c r="AY79" s="199" t="s">
        <v>139</v>
      </c>
      <c r="BK79" s="201">
        <f>BK80</f>
        <v>0</v>
      </c>
    </row>
    <row r="80" spans="2:63" s="11" customFormat="1" ht="19.899999999999999" customHeight="1">
      <c r="B80" s="188"/>
      <c r="C80" s="189"/>
      <c r="D80" s="202" t="s">
        <v>71</v>
      </c>
      <c r="E80" s="203" t="s">
        <v>763</v>
      </c>
      <c r="F80" s="203" t="s">
        <v>764</v>
      </c>
      <c r="G80" s="189"/>
      <c r="H80" s="189"/>
      <c r="I80" s="192"/>
      <c r="J80" s="204">
        <f>BK80</f>
        <v>0</v>
      </c>
      <c r="K80" s="189"/>
      <c r="L80" s="194"/>
      <c r="M80" s="195"/>
      <c r="N80" s="196"/>
      <c r="O80" s="196"/>
      <c r="P80" s="197">
        <f>SUM(P81:P105)</f>
        <v>0</v>
      </c>
      <c r="Q80" s="196"/>
      <c r="R80" s="197">
        <f>SUM(R81:R105)</f>
        <v>0.15128</v>
      </c>
      <c r="S80" s="196"/>
      <c r="T80" s="198">
        <f>SUM(T81:T105)</f>
        <v>0</v>
      </c>
      <c r="AR80" s="199" t="s">
        <v>85</v>
      </c>
      <c r="AT80" s="200" t="s">
        <v>71</v>
      </c>
      <c r="AU80" s="200" t="s">
        <v>79</v>
      </c>
      <c r="AY80" s="199" t="s">
        <v>139</v>
      </c>
      <c r="BK80" s="201">
        <f>SUM(BK81:BK105)</f>
        <v>0</v>
      </c>
    </row>
    <row r="81" spans="2:65" s="1" customFormat="1" ht="22.5" customHeight="1">
      <c r="B81" s="42"/>
      <c r="C81" s="205" t="s">
        <v>79</v>
      </c>
      <c r="D81" s="205" t="s">
        <v>141</v>
      </c>
      <c r="E81" s="206" t="s">
        <v>852</v>
      </c>
      <c r="F81" s="207" t="s">
        <v>853</v>
      </c>
      <c r="G81" s="208" t="s">
        <v>654</v>
      </c>
      <c r="H81" s="209">
        <v>2</v>
      </c>
      <c r="I81" s="210"/>
      <c r="J81" s="211">
        <f>ROUND(I81*H81,2)</f>
        <v>0</v>
      </c>
      <c r="K81" s="207" t="s">
        <v>145</v>
      </c>
      <c r="L81" s="62"/>
      <c r="M81" s="212" t="s">
        <v>21</v>
      </c>
      <c r="N81" s="213" t="s">
        <v>44</v>
      </c>
      <c r="O81" s="43"/>
      <c r="P81" s="214">
        <f>O81*H81</f>
        <v>0</v>
      </c>
      <c r="Q81" s="214">
        <v>0</v>
      </c>
      <c r="R81" s="214">
        <f>Q81*H81</f>
        <v>0</v>
      </c>
      <c r="S81" s="214">
        <v>0</v>
      </c>
      <c r="T81" s="215">
        <f>S81*H81</f>
        <v>0</v>
      </c>
      <c r="AR81" s="25" t="s">
        <v>269</v>
      </c>
      <c r="AT81" s="25" t="s">
        <v>141</v>
      </c>
      <c r="AU81" s="25" t="s">
        <v>85</v>
      </c>
      <c r="AY81" s="25" t="s">
        <v>139</v>
      </c>
      <c r="BE81" s="216">
        <f>IF(N81="základní",J81,0)</f>
        <v>0</v>
      </c>
      <c r="BF81" s="216">
        <f>IF(N81="snížená",J81,0)</f>
        <v>0</v>
      </c>
      <c r="BG81" s="216">
        <f>IF(N81="zákl. přenesená",J81,0)</f>
        <v>0</v>
      </c>
      <c r="BH81" s="216">
        <f>IF(N81="sníž. přenesená",J81,0)</f>
        <v>0</v>
      </c>
      <c r="BI81" s="216">
        <f>IF(N81="nulová",J81,0)</f>
        <v>0</v>
      </c>
      <c r="BJ81" s="25" t="s">
        <v>85</v>
      </c>
      <c r="BK81" s="216">
        <f>ROUND(I81*H81,2)</f>
        <v>0</v>
      </c>
      <c r="BL81" s="25" t="s">
        <v>269</v>
      </c>
      <c r="BM81" s="25" t="s">
        <v>854</v>
      </c>
    </row>
    <row r="82" spans="2:65" s="1" customFormat="1" ht="13.5">
      <c r="B82" s="42"/>
      <c r="C82" s="64"/>
      <c r="D82" s="217" t="s">
        <v>148</v>
      </c>
      <c r="E82" s="64"/>
      <c r="F82" s="218" t="s">
        <v>853</v>
      </c>
      <c r="G82" s="64"/>
      <c r="H82" s="64"/>
      <c r="I82" s="173"/>
      <c r="J82" s="64"/>
      <c r="K82" s="64"/>
      <c r="L82" s="62"/>
      <c r="M82" s="219"/>
      <c r="N82" s="43"/>
      <c r="O82" s="43"/>
      <c r="P82" s="43"/>
      <c r="Q82" s="43"/>
      <c r="R82" s="43"/>
      <c r="S82" s="43"/>
      <c r="T82" s="79"/>
      <c r="AT82" s="25" t="s">
        <v>148</v>
      </c>
      <c r="AU82" s="25" t="s">
        <v>85</v>
      </c>
    </row>
    <row r="83" spans="2:65" s="1" customFormat="1" ht="27">
      <c r="B83" s="42"/>
      <c r="C83" s="64"/>
      <c r="D83" s="217" t="s">
        <v>149</v>
      </c>
      <c r="E83" s="64"/>
      <c r="F83" s="220" t="s">
        <v>855</v>
      </c>
      <c r="G83" s="64"/>
      <c r="H83" s="64"/>
      <c r="I83" s="173"/>
      <c r="J83" s="64"/>
      <c r="K83" s="64"/>
      <c r="L83" s="62"/>
      <c r="M83" s="219"/>
      <c r="N83" s="43"/>
      <c r="O83" s="43"/>
      <c r="P83" s="43"/>
      <c r="Q83" s="43"/>
      <c r="R83" s="43"/>
      <c r="S83" s="43"/>
      <c r="T83" s="79"/>
      <c r="AT83" s="25" t="s">
        <v>149</v>
      </c>
      <c r="AU83" s="25" t="s">
        <v>85</v>
      </c>
    </row>
    <row r="84" spans="2:65" s="12" customFormat="1" ht="13.5">
      <c r="B84" s="221"/>
      <c r="C84" s="222"/>
      <c r="D84" s="217" t="s">
        <v>151</v>
      </c>
      <c r="E84" s="223" t="s">
        <v>21</v>
      </c>
      <c r="F84" s="224" t="s">
        <v>856</v>
      </c>
      <c r="G84" s="222"/>
      <c r="H84" s="225" t="s">
        <v>21</v>
      </c>
      <c r="I84" s="226"/>
      <c r="J84" s="222"/>
      <c r="K84" s="222"/>
      <c r="L84" s="227"/>
      <c r="M84" s="228"/>
      <c r="N84" s="229"/>
      <c r="O84" s="229"/>
      <c r="P84" s="229"/>
      <c r="Q84" s="229"/>
      <c r="R84" s="229"/>
      <c r="S84" s="229"/>
      <c r="T84" s="230"/>
      <c r="AT84" s="231" t="s">
        <v>151</v>
      </c>
      <c r="AU84" s="231" t="s">
        <v>85</v>
      </c>
      <c r="AV84" s="12" t="s">
        <v>79</v>
      </c>
      <c r="AW84" s="12" t="s">
        <v>35</v>
      </c>
      <c r="AX84" s="12" t="s">
        <v>72</v>
      </c>
      <c r="AY84" s="231" t="s">
        <v>139</v>
      </c>
    </row>
    <row r="85" spans="2:65" s="13" customFormat="1" ht="13.5">
      <c r="B85" s="232"/>
      <c r="C85" s="233"/>
      <c r="D85" s="234" t="s">
        <v>151</v>
      </c>
      <c r="E85" s="235" t="s">
        <v>21</v>
      </c>
      <c r="F85" s="236" t="s">
        <v>85</v>
      </c>
      <c r="G85" s="233"/>
      <c r="H85" s="237">
        <v>2</v>
      </c>
      <c r="I85" s="238"/>
      <c r="J85" s="233"/>
      <c r="K85" s="233"/>
      <c r="L85" s="239"/>
      <c r="M85" s="240"/>
      <c r="N85" s="241"/>
      <c r="O85" s="241"/>
      <c r="P85" s="241"/>
      <c r="Q85" s="241"/>
      <c r="R85" s="241"/>
      <c r="S85" s="241"/>
      <c r="T85" s="242"/>
      <c r="AT85" s="243" t="s">
        <v>151</v>
      </c>
      <c r="AU85" s="243" t="s">
        <v>85</v>
      </c>
      <c r="AV85" s="13" t="s">
        <v>85</v>
      </c>
      <c r="AW85" s="13" t="s">
        <v>35</v>
      </c>
      <c r="AX85" s="13" t="s">
        <v>79</v>
      </c>
      <c r="AY85" s="243" t="s">
        <v>139</v>
      </c>
    </row>
    <row r="86" spans="2:65" s="1" customFormat="1" ht="22.5" customHeight="1">
      <c r="B86" s="42"/>
      <c r="C86" s="259" t="s">
        <v>85</v>
      </c>
      <c r="D86" s="259" t="s">
        <v>193</v>
      </c>
      <c r="E86" s="260" t="s">
        <v>857</v>
      </c>
      <c r="F86" s="261" t="s">
        <v>858</v>
      </c>
      <c r="G86" s="262" t="s">
        <v>654</v>
      </c>
      <c r="H86" s="263">
        <v>48</v>
      </c>
      <c r="I86" s="264"/>
      <c r="J86" s="265">
        <f>ROUND(I86*H86,2)</f>
        <v>0</v>
      </c>
      <c r="K86" s="261" t="s">
        <v>145</v>
      </c>
      <c r="L86" s="266"/>
      <c r="M86" s="267" t="s">
        <v>21</v>
      </c>
      <c r="N86" s="268" t="s">
        <v>44</v>
      </c>
      <c r="O86" s="43"/>
      <c r="P86" s="214">
        <f>O86*H86</f>
        <v>0</v>
      </c>
      <c r="Q86" s="214">
        <v>2.98E-3</v>
      </c>
      <c r="R86" s="214">
        <f>Q86*H86</f>
        <v>0.14304</v>
      </c>
      <c r="S86" s="214">
        <v>0</v>
      </c>
      <c r="T86" s="215">
        <f>S86*H86</f>
        <v>0</v>
      </c>
      <c r="AR86" s="25" t="s">
        <v>427</v>
      </c>
      <c r="AT86" s="25" t="s">
        <v>193</v>
      </c>
      <c r="AU86" s="25" t="s">
        <v>85</v>
      </c>
      <c r="AY86" s="25" t="s">
        <v>139</v>
      </c>
      <c r="BE86" s="216">
        <f>IF(N86="základní",J86,0)</f>
        <v>0</v>
      </c>
      <c r="BF86" s="216">
        <f>IF(N86="snížená",J86,0)</f>
        <v>0</v>
      </c>
      <c r="BG86" s="216">
        <f>IF(N86="zákl. přenesená",J86,0)</f>
        <v>0</v>
      </c>
      <c r="BH86" s="216">
        <f>IF(N86="sníž. přenesená",J86,0)</f>
        <v>0</v>
      </c>
      <c r="BI86" s="216">
        <f>IF(N86="nulová",J86,0)</f>
        <v>0</v>
      </c>
      <c r="BJ86" s="25" t="s">
        <v>85</v>
      </c>
      <c r="BK86" s="216">
        <f>ROUND(I86*H86,2)</f>
        <v>0</v>
      </c>
      <c r="BL86" s="25" t="s">
        <v>269</v>
      </c>
      <c r="BM86" s="25" t="s">
        <v>859</v>
      </c>
    </row>
    <row r="87" spans="2:65" s="1" customFormat="1" ht="13.5">
      <c r="B87" s="42"/>
      <c r="C87" s="64"/>
      <c r="D87" s="217" t="s">
        <v>148</v>
      </c>
      <c r="E87" s="64"/>
      <c r="F87" s="218" t="s">
        <v>858</v>
      </c>
      <c r="G87" s="64"/>
      <c r="H87" s="64"/>
      <c r="I87" s="173"/>
      <c r="J87" s="64"/>
      <c r="K87" s="64"/>
      <c r="L87" s="62"/>
      <c r="M87" s="219"/>
      <c r="N87" s="43"/>
      <c r="O87" s="43"/>
      <c r="P87" s="43"/>
      <c r="Q87" s="43"/>
      <c r="R87" s="43"/>
      <c r="S87" s="43"/>
      <c r="T87" s="79"/>
      <c r="AT87" s="25" t="s">
        <v>148</v>
      </c>
      <c r="AU87" s="25" t="s">
        <v>85</v>
      </c>
    </row>
    <row r="88" spans="2:65" s="13" customFormat="1" ht="13.5">
      <c r="B88" s="232"/>
      <c r="C88" s="233"/>
      <c r="D88" s="234" t="s">
        <v>151</v>
      </c>
      <c r="E88" s="235" t="s">
        <v>21</v>
      </c>
      <c r="F88" s="236" t="s">
        <v>860</v>
      </c>
      <c r="G88" s="233"/>
      <c r="H88" s="237">
        <v>48</v>
      </c>
      <c r="I88" s="238"/>
      <c r="J88" s="233"/>
      <c r="K88" s="233"/>
      <c r="L88" s="239"/>
      <c r="M88" s="240"/>
      <c r="N88" s="241"/>
      <c r="O88" s="241"/>
      <c r="P88" s="241"/>
      <c r="Q88" s="241"/>
      <c r="R88" s="241"/>
      <c r="S88" s="241"/>
      <c r="T88" s="242"/>
      <c r="AT88" s="243" t="s">
        <v>151</v>
      </c>
      <c r="AU88" s="243" t="s">
        <v>85</v>
      </c>
      <c r="AV88" s="13" t="s">
        <v>85</v>
      </c>
      <c r="AW88" s="13" t="s">
        <v>35</v>
      </c>
      <c r="AX88" s="13" t="s">
        <v>79</v>
      </c>
      <c r="AY88" s="243" t="s">
        <v>139</v>
      </c>
    </row>
    <row r="89" spans="2:65" s="1" customFormat="1" ht="31.5" customHeight="1">
      <c r="B89" s="42"/>
      <c r="C89" s="205" t="s">
        <v>160</v>
      </c>
      <c r="D89" s="205" t="s">
        <v>141</v>
      </c>
      <c r="E89" s="206" t="s">
        <v>861</v>
      </c>
      <c r="F89" s="207" t="s">
        <v>862</v>
      </c>
      <c r="G89" s="208" t="s">
        <v>654</v>
      </c>
      <c r="H89" s="209">
        <v>2</v>
      </c>
      <c r="I89" s="210"/>
      <c r="J89" s="211">
        <f>ROUND(I89*H89,2)</f>
        <v>0</v>
      </c>
      <c r="K89" s="207" t="s">
        <v>21</v>
      </c>
      <c r="L89" s="62"/>
      <c r="M89" s="212" t="s">
        <v>21</v>
      </c>
      <c r="N89" s="213" t="s">
        <v>44</v>
      </c>
      <c r="O89" s="43"/>
      <c r="P89" s="214">
        <f>O89*H89</f>
        <v>0</v>
      </c>
      <c r="Q89" s="214">
        <v>0</v>
      </c>
      <c r="R89" s="214">
        <f>Q89*H89</f>
        <v>0</v>
      </c>
      <c r="S89" s="214">
        <v>0</v>
      </c>
      <c r="T89" s="215">
        <f>S89*H89</f>
        <v>0</v>
      </c>
      <c r="AR89" s="25" t="s">
        <v>269</v>
      </c>
      <c r="AT89" s="25" t="s">
        <v>141</v>
      </c>
      <c r="AU89" s="25" t="s">
        <v>85</v>
      </c>
      <c r="AY89" s="25" t="s">
        <v>139</v>
      </c>
      <c r="BE89" s="216">
        <f>IF(N89="základní",J89,0)</f>
        <v>0</v>
      </c>
      <c r="BF89" s="216">
        <f>IF(N89="snížená",J89,0)</f>
        <v>0</v>
      </c>
      <c r="BG89" s="216">
        <f>IF(N89="zákl. přenesená",J89,0)</f>
        <v>0</v>
      </c>
      <c r="BH89" s="216">
        <f>IF(N89="sníž. přenesená",J89,0)</f>
        <v>0</v>
      </c>
      <c r="BI89" s="216">
        <f>IF(N89="nulová",J89,0)</f>
        <v>0</v>
      </c>
      <c r="BJ89" s="25" t="s">
        <v>85</v>
      </c>
      <c r="BK89" s="216">
        <f>ROUND(I89*H89,2)</f>
        <v>0</v>
      </c>
      <c r="BL89" s="25" t="s">
        <v>269</v>
      </c>
      <c r="BM89" s="25" t="s">
        <v>863</v>
      </c>
    </row>
    <row r="90" spans="2:65" s="1" customFormat="1" ht="27">
      <c r="B90" s="42"/>
      <c r="C90" s="64"/>
      <c r="D90" s="234" t="s">
        <v>148</v>
      </c>
      <c r="E90" s="64"/>
      <c r="F90" s="285" t="s">
        <v>862</v>
      </c>
      <c r="G90" s="64"/>
      <c r="H90" s="64"/>
      <c r="I90" s="173"/>
      <c r="J90" s="64"/>
      <c r="K90" s="64"/>
      <c r="L90" s="62"/>
      <c r="M90" s="219"/>
      <c r="N90" s="43"/>
      <c r="O90" s="43"/>
      <c r="P90" s="43"/>
      <c r="Q90" s="43"/>
      <c r="R90" s="43"/>
      <c r="S90" s="43"/>
      <c r="T90" s="79"/>
      <c r="AT90" s="25" t="s">
        <v>148</v>
      </c>
      <c r="AU90" s="25" t="s">
        <v>85</v>
      </c>
    </row>
    <row r="91" spans="2:65" s="1" customFormat="1" ht="22.5" customHeight="1">
      <c r="B91" s="42"/>
      <c r="C91" s="259" t="s">
        <v>146</v>
      </c>
      <c r="D91" s="259" t="s">
        <v>193</v>
      </c>
      <c r="E91" s="260" t="s">
        <v>864</v>
      </c>
      <c r="F91" s="261" t="s">
        <v>865</v>
      </c>
      <c r="G91" s="262" t="s">
        <v>654</v>
      </c>
      <c r="H91" s="263">
        <v>2</v>
      </c>
      <c r="I91" s="264"/>
      <c r="J91" s="265">
        <f>ROUND(I91*H91,2)</f>
        <v>0</v>
      </c>
      <c r="K91" s="261" t="s">
        <v>21</v>
      </c>
      <c r="L91" s="266"/>
      <c r="M91" s="267" t="s">
        <v>21</v>
      </c>
      <c r="N91" s="268" t="s">
        <v>44</v>
      </c>
      <c r="O91" s="43"/>
      <c r="P91" s="214">
        <f>O91*H91</f>
        <v>0</v>
      </c>
      <c r="Q91" s="214">
        <v>2.2000000000000001E-3</v>
      </c>
      <c r="R91" s="214">
        <f>Q91*H91</f>
        <v>4.4000000000000003E-3</v>
      </c>
      <c r="S91" s="214">
        <v>0</v>
      </c>
      <c r="T91" s="215">
        <f>S91*H91</f>
        <v>0</v>
      </c>
      <c r="AR91" s="25" t="s">
        <v>427</v>
      </c>
      <c r="AT91" s="25" t="s">
        <v>193</v>
      </c>
      <c r="AU91" s="25" t="s">
        <v>85</v>
      </c>
      <c r="AY91" s="25" t="s">
        <v>139</v>
      </c>
      <c r="BE91" s="216">
        <f>IF(N91="základní",J91,0)</f>
        <v>0</v>
      </c>
      <c r="BF91" s="216">
        <f>IF(N91="snížená",J91,0)</f>
        <v>0</v>
      </c>
      <c r="BG91" s="216">
        <f>IF(N91="zákl. přenesená",J91,0)</f>
        <v>0</v>
      </c>
      <c r="BH91" s="216">
        <f>IF(N91="sníž. přenesená",J91,0)</f>
        <v>0</v>
      </c>
      <c r="BI91" s="216">
        <f>IF(N91="nulová",J91,0)</f>
        <v>0</v>
      </c>
      <c r="BJ91" s="25" t="s">
        <v>85</v>
      </c>
      <c r="BK91" s="216">
        <f>ROUND(I91*H91,2)</f>
        <v>0</v>
      </c>
      <c r="BL91" s="25" t="s">
        <v>269</v>
      </c>
      <c r="BM91" s="25" t="s">
        <v>866</v>
      </c>
    </row>
    <row r="92" spans="2:65" s="1" customFormat="1" ht="13.5">
      <c r="B92" s="42"/>
      <c r="C92" s="64"/>
      <c r="D92" s="234" t="s">
        <v>148</v>
      </c>
      <c r="E92" s="64"/>
      <c r="F92" s="285" t="s">
        <v>865</v>
      </c>
      <c r="G92" s="64"/>
      <c r="H92" s="64"/>
      <c r="I92" s="173"/>
      <c r="J92" s="64"/>
      <c r="K92" s="64"/>
      <c r="L92" s="62"/>
      <c r="M92" s="219"/>
      <c r="N92" s="43"/>
      <c r="O92" s="43"/>
      <c r="P92" s="43"/>
      <c r="Q92" s="43"/>
      <c r="R92" s="43"/>
      <c r="S92" s="43"/>
      <c r="T92" s="79"/>
      <c r="AT92" s="25" t="s">
        <v>148</v>
      </c>
      <c r="AU92" s="25" t="s">
        <v>85</v>
      </c>
    </row>
    <row r="93" spans="2:65" s="1" customFormat="1" ht="22.5" customHeight="1">
      <c r="B93" s="42"/>
      <c r="C93" s="205" t="s">
        <v>171</v>
      </c>
      <c r="D93" s="205" t="s">
        <v>141</v>
      </c>
      <c r="E93" s="206" t="s">
        <v>867</v>
      </c>
      <c r="F93" s="207" t="s">
        <v>868</v>
      </c>
      <c r="G93" s="208" t="s">
        <v>654</v>
      </c>
      <c r="H93" s="209">
        <v>2</v>
      </c>
      <c r="I93" s="210"/>
      <c r="J93" s="211">
        <f>ROUND(I93*H93,2)</f>
        <v>0</v>
      </c>
      <c r="K93" s="207" t="s">
        <v>21</v>
      </c>
      <c r="L93" s="62"/>
      <c r="M93" s="212" t="s">
        <v>21</v>
      </c>
      <c r="N93" s="213" t="s">
        <v>44</v>
      </c>
      <c r="O93" s="43"/>
      <c r="P93" s="214">
        <f>O93*H93</f>
        <v>0</v>
      </c>
      <c r="Q93" s="214">
        <v>6.4000000000000005E-4</v>
      </c>
      <c r="R93" s="214">
        <f>Q93*H93</f>
        <v>1.2800000000000001E-3</v>
      </c>
      <c r="S93" s="214">
        <v>0</v>
      </c>
      <c r="T93" s="215">
        <f>S93*H93</f>
        <v>0</v>
      </c>
      <c r="AR93" s="25" t="s">
        <v>269</v>
      </c>
      <c r="AT93" s="25" t="s">
        <v>141</v>
      </c>
      <c r="AU93" s="25" t="s">
        <v>85</v>
      </c>
      <c r="AY93" s="25" t="s">
        <v>139</v>
      </c>
      <c r="BE93" s="216">
        <f>IF(N93="základní",J93,0)</f>
        <v>0</v>
      </c>
      <c r="BF93" s="216">
        <f>IF(N93="snížená",J93,0)</f>
        <v>0</v>
      </c>
      <c r="BG93" s="216">
        <f>IF(N93="zákl. přenesená",J93,0)</f>
        <v>0</v>
      </c>
      <c r="BH93" s="216">
        <f>IF(N93="sníž. přenesená",J93,0)</f>
        <v>0</v>
      </c>
      <c r="BI93" s="216">
        <f>IF(N93="nulová",J93,0)</f>
        <v>0</v>
      </c>
      <c r="BJ93" s="25" t="s">
        <v>85</v>
      </c>
      <c r="BK93" s="216">
        <f>ROUND(I93*H93,2)</f>
        <v>0</v>
      </c>
      <c r="BL93" s="25" t="s">
        <v>269</v>
      </c>
      <c r="BM93" s="25" t="s">
        <v>869</v>
      </c>
    </row>
    <row r="94" spans="2:65" s="1" customFormat="1" ht="13.5">
      <c r="B94" s="42"/>
      <c r="C94" s="64"/>
      <c r="D94" s="217" t="s">
        <v>148</v>
      </c>
      <c r="E94" s="64"/>
      <c r="F94" s="218" t="s">
        <v>868</v>
      </c>
      <c r="G94" s="64"/>
      <c r="H94" s="64"/>
      <c r="I94" s="173"/>
      <c r="J94" s="64"/>
      <c r="K94" s="64"/>
      <c r="L94" s="62"/>
      <c r="M94" s="219"/>
      <c r="N94" s="43"/>
      <c r="O94" s="43"/>
      <c r="P94" s="43"/>
      <c r="Q94" s="43"/>
      <c r="R94" s="43"/>
      <c r="S94" s="43"/>
      <c r="T94" s="79"/>
      <c r="AT94" s="25" t="s">
        <v>148</v>
      </c>
      <c r="AU94" s="25" t="s">
        <v>85</v>
      </c>
    </row>
    <row r="95" spans="2:65" s="12" customFormat="1" ht="13.5">
      <c r="B95" s="221"/>
      <c r="C95" s="222"/>
      <c r="D95" s="217" t="s">
        <v>151</v>
      </c>
      <c r="E95" s="223" t="s">
        <v>21</v>
      </c>
      <c r="F95" s="224" t="s">
        <v>870</v>
      </c>
      <c r="G95" s="222"/>
      <c r="H95" s="225" t="s">
        <v>21</v>
      </c>
      <c r="I95" s="226"/>
      <c r="J95" s="222"/>
      <c r="K95" s="222"/>
      <c r="L95" s="227"/>
      <c r="M95" s="228"/>
      <c r="N95" s="229"/>
      <c r="O95" s="229"/>
      <c r="P95" s="229"/>
      <c r="Q95" s="229"/>
      <c r="R95" s="229"/>
      <c r="S95" s="229"/>
      <c r="T95" s="230"/>
      <c r="AT95" s="231" t="s">
        <v>151</v>
      </c>
      <c r="AU95" s="231" t="s">
        <v>85</v>
      </c>
      <c r="AV95" s="12" t="s">
        <v>79</v>
      </c>
      <c r="AW95" s="12" t="s">
        <v>35</v>
      </c>
      <c r="AX95" s="12" t="s">
        <v>72</v>
      </c>
      <c r="AY95" s="231" t="s">
        <v>139</v>
      </c>
    </row>
    <row r="96" spans="2:65" s="12" customFormat="1" ht="13.5">
      <c r="B96" s="221"/>
      <c r="C96" s="222"/>
      <c r="D96" s="217" t="s">
        <v>151</v>
      </c>
      <c r="E96" s="223" t="s">
        <v>21</v>
      </c>
      <c r="F96" s="224" t="s">
        <v>871</v>
      </c>
      <c r="G96" s="222"/>
      <c r="H96" s="225" t="s">
        <v>21</v>
      </c>
      <c r="I96" s="226"/>
      <c r="J96" s="222"/>
      <c r="K96" s="222"/>
      <c r="L96" s="227"/>
      <c r="M96" s="228"/>
      <c r="N96" s="229"/>
      <c r="O96" s="229"/>
      <c r="P96" s="229"/>
      <c r="Q96" s="229"/>
      <c r="R96" s="229"/>
      <c r="S96" s="229"/>
      <c r="T96" s="230"/>
      <c r="AT96" s="231" t="s">
        <v>151</v>
      </c>
      <c r="AU96" s="231" t="s">
        <v>85</v>
      </c>
      <c r="AV96" s="12" t="s">
        <v>79</v>
      </c>
      <c r="AW96" s="12" t="s">
        <v>35</v>
      </c>
      <c r="AX96" s="12" t="s">
        <v>72</v>
      </c>
      <c r="AY96" s="231" t="s">
        <v>139</v>
      </c>
    </row>
    <row r="97" spans="2:65" s="13" customFormat="1" ht="13.5">
      <c r="B97" s="232"/>
      <c r="C97" s="233"/>
      <c r="D97" s="234" t="s">
        <v>151</v>
      </c>
      <c r="E97" s="235" t="s">
        <v>21</v>
      </c>
      <c r="F97" s="236" t="s">
        <v>85</v>
      </c>
      <c r="G97" s="233"/>
      <c r="H97" s="237">
        <v>2</v>
      </c>
      <c r="I97" s="238"/>
      <c r="J97" s="233"/>
      <c r="K97" s="233"/>
      <c r="L97" s="239"/>
      <c r="M97" s="240"/>
      <c r="N97" s="241"/>
      <c r="O97" s="241"/>
      <c r="P97" s="241"/>
      <c r="Q97" s="241"/>
      <c r="R97" s="241"/>
      <c r="S97" s="241"/>
      <c r="T97" s="242"/>
      <c r="AT97" s="243" t="s">
        <v>151</v>
      </c>
      <c r="AU97" s="243" t="s">
        <v>85</v>
      </c>
      <c r="AV97" s="13" t="s">
        <v>85</v>
      </c>
      <c r="AW97" s="13" t="s">
        <v>35</v>
      </c>
      <c r="AX97" s="13" t="s">
        <v>79</v>
      </c>
      <c r="AY97" s="243" t="s">
        <v>139</v>
      </c>
    </row>
    <row r="98" spans="2:65" s="1" customFormat="1" ht="22.5" customHeight="1">
      <c r="B98" s="42"/>
      <c r="C98" s="205" t="s">
        <v>176</v>
      </c>
      <c r="D98" s="205" t="s">
        <v>141</v>
      </c>
      <c r="E98" s="206" t="s">
        <v>872</v>
      </c>
      <c r="F98" s="207" t="s">
        <v>873</v>
      </c>
      <c r="G98" s="208" t="s">
        <v>654</v>
      </c>
      <c r="H98" s="209">
        <v>4</v>
      </c>
      <c r="I98" s="210"/>
      <c r="J98" s="211">
        <f>ROUND(I98*H98,2)</f>
        <v>0</v>
      </c>
      <c r="K98" s="207" t="s">
        <v>21</v>
      </c>
      <c r="L98" s="62"/>
      <c r="M98" s="212" t="s">
        <v>21</v>
      </c>
      <c r="N98" s="213" t="s">
        <v>44</v>
      </c>
      <c r="O98" s="43"/>
      <c r="P98" s="214">
        <f>O98*H98</f>
        <v>0</v>
      </c>
      <c r="Q98" s="214">
        <v>6.4000000000000005E-4</v>
      </c>
      <c r="R98" s="214">
        <f>Q98*H98</f>
        <v>2.5600000000000002E-3</v>
      </c>
      <c r="S98" s="214">
        <v>0</v>
      </c>
      <c r="T98" s="215">
        <f>S98*H98</f>
        <v>0</v>
      </c>
      <c r="AR98" s="25" t="s">
        <v>269</v>
      </c>
      <c r="AT98" s="25" t="s">
        <v>141</v>
      </c>
      <c r="AU98" s="25" t="s">
        <v>85</v>
      </c>
      <c r="AY98" s="25" t="s">
        <v>139</v>
      </c>
      <c r="BE98" s="216">
        <f>IF(N98="základní",J98,0)</f>
        <v>0</v>
      </c>
      <c r="BF98" s="216">
        <f>IF(N98="snížená",J98,0)</f>
        <v>0</v>
      </c>
      <c r="BG98" s="216">
        <f>IF(N98="zákl. přenesená",J98,0)</f>
        <v>0</v>
      </c>
      <c r="BH98" s="216">
        <f>IF(N98="sníž. přenesená",J98,0)</f>
        <v>0</v>
      </c>
      <c r="BI98" s="216">
        <f>IF(N98="nulová",J98,0)</f>
        <v>0</v>
      </c>
      <c r="BJ98" s="25" t="s">
        <v>85</v>
      </c>
      <c r="BK98" s="216">
        <f>ROUND(I98*H98,2)</f>
        <v>0</v>
      </c>
      <c r="BL98" s="25" t="s">
        <v>269</v>
      </c>
      <c r="BM98" s="25" t="s">
        <v>874</v>
      </c>
    </row>
    <row r="99" spans="2:65" s="1" customFormat="1" ht="13.5">
      <c r="B99" s="42"/>
      <c r="C99" s="64"/>
      <c r="D99" s="217" t="s">
        <v>148</v>
      </c>
      <c r="E99" s="64"/>
      <c r="F99" s="218" t="s">
        <v>873</v>
      </c>
      <c r="G99" s="64"/>
      <c r="H99" s="64"/>
      <c r="I99" s="173"/>
      <c r="J99" s="64"/>
      <c r="K99" s="64"/>
      <c r="L99" s="62"/>
      <c r="M99" s="219"/>
      <c r="N99" s="43"/>
      <c r="O99" s="43"/>
      <c r="P99" s="43"/>
      <c r="Q99" s="43"/>
      <c r="R99" s="43"/>
      <c r="S99" s="43"/>
      <c r="T99" s="79"/>
      <c r="AT99" s="25" t="s">
        <v>148</v>
      </c>
      <c r="AU99" s="25" t="s">
        <v>85</v>
      </c>
    </row>
    <row r="100" spans="2:65" s="12" customFormat="1" ht="13.5">
      <c r="B100" s="221"/>
      <c r="C100" s="222"/>
      <c r="D100" s="217" t="s">
        <v>151</v>
      </c>
      <c r="E100" s="223" t="s">
        <v>21</v>
      </c>
      <c r="F100" s="224" t="s">
        <v>875</v>
      </c>
      <c r="G100" s="222"/>
      <c r="H100" s="225" t="s">
        <v>21</v>
      </c>
      <c r="I100" s="226"/>
      <c r="J100" s="222"/>
      <c r="K100" s="222"/>
      <c r="L100" s="227"/>
      <c r="M100" s="228"/>
      <c r="N100" s="229"/>
      <c r="O100" s="229"/>
      <c r="P100" s="229"/>
      <c r="Q100" s="229"/>
      <c r="R100" s="229"/>
      <c r="S100" s="229"/>
      <c r="T100" s="230"/>
      <c r="AT100" s="231" t="s">
        <v>151</v>
      </c>
      <c r="AU100" s="231" t="s">
        <v>85</v>
      </c>
      <c r="AV100" s="12" t="s">
        <v>79</v>
      </c>
      <c r="AW100" s="12" t="s">
        <v>35</v>
      </c>
      <c r="AX100" s="12" t="s">
        <v>72</v>
      </c>
      <c r="AY100" s="231" t="s">
        <v>139</v>
      </c>
    </row>
    <row r="101" spans="2:65" s="12" customFormat="1" ht="13.5">
      <c r="B101" s="221"/>
      <c r="C101" s="222"/>
      <c r="D101" s="217" t="s">
        <v>151</v>
      </c>
      <c r="E101" s="223" t="s">
        <v>21</v>
      </c>
      <c r="F101" s="224" t="s">
        <v>871</v>
      </c>
      <c r="G101" s="222"/>
      <c r="H101" s="225" t="s">
        <v>21</v>
      </c>
      <c r="I101" s="226"/>
      <c r="J101" s="222"/>
      <c r="K101" s="222"/>
      <c r="L101" s="227"/>
      <c r="M101" s="228"/>
      <c r="N101" s="229"/>
      <c r="O101" s="229"/>
      <c r="P101" s="229"/>
      <c r="Q101" s="229"/>
      <c r="R101" s="229"/>
      <c r="S101" s="229"/>
      <c r="T101" s="230"/>
      <c r="AT101" s="231" t="s">
        <v>151</v>
      </c>
      <c r="AU101" s="231" t="s">
        <v>85</v>
      </c>
      <c r="AV101" s="12" t="s">
        <v>79</v>
      </c>
      <c r="AW101" s="12" t="s">
        <v>35</v>
      </c>
      <c r="AX101" s="12" t="s">
        <v>72</v>
      </c>
      <c r="AY101" s="231" t="s">
        <v>139</v>
      </c>
    </row>
    <row r="102" spans="2:65" s="13" customFormat="1" ht="13.5">
      <c r="B102" s="232"/>
      <c r="C102" s="233"/>
      <c r="D102" s="234" t="s">
        <v>151</v>
      </c>
      <c r="E102" s="235" t="s">
        <v>21</v>
      </c>
      <c r="F102" s="236" t="s">
        <v>146</v>
      </c>
      <c r="G102" s="233"/>
      <c r="H102" s="237">
        <v>4</v>
      </c>
      <c r="I102" s="238"/>
      <c r="J102" s="233"/>
      <c r="K102" s="233"/>
      <c r="L102" s="239"/>
      <c r="M102" s="240"/>
      <c r="N102" s="241"/>
      <c r="O102" s="241"/>
      <c r="P102" s="241"/>
      <c r="Q102" s="241"/>
      <c r="R102" s="241"/>
      <c r="S102" s="241"/>
      <c r="T102" s="242"/>
      <c r="AT102" s="243" t="s">
        <v>151</v>
      </c>
      <c r="AU102" s="243" t="s">
        <v>85</v>
      </c>
      <c r="AV102" s="13" t="s">
        <v>85</v>
      </c>
      <c r="AW102" s="13" t="s">
        <v>35</v>
      </c>
      <c r="AX102" s="13" t="s">
        <v>79</v>
      </c>
      <c r="AY102" s="243" t="s">
        <v>139</v>
      </c>
    </row>
    <row r="103" spans="2:65" s="1" customFormat="1" ht="31.5" customHeight="1">
      <c r="B103" s="42"/>
      <c r="C103" s="205" t="s">
        <v>182</v>
      </c>
      <c r="D103" s="205" t="s">
        <v>141</v>
      </c>
      <c r="E103" s="206" t="s">
        <v>813</v>
      </c>
      <c r="F103" s="207" t="s">
        <v>814</v>
      </c>
      <c r="G103" s="208" t="s">
        <v>179</v>
      </c>
      <c r="H103" s="209">
        <v>0.151</v>
      </c>
      <c r="I103" s="210"/>
      <c r="J103" s="211">
        <f>ROUND(I103*H103,2)</f>
        <v>0</v>
      </c>
      <c r="K103" s="207" t="s">
        <v>145</v>
      </c>
      <c r="L103" s="62"/>
      <c r="M103" s="212" t="s">
        <v>21</v>
      </c>
      <c r="N103" s="213" t="s">
        <v>44</v>
      </c>
      <c r="O103" s="43"/>
      <c r="P103" s="214">
        <f>O103*H103</f>
        <v>0</v>
      </c>
      <c r="Q103" s="214">
        <v>0</v>
      </c>
      <c r="R103" s="214">
        <f>Q103*H103</f>
        <v>0</v>
      </c>
      <c r="S103" s="214">
        <v>0</v>
      </c>
      <c r="T103" s="215">
        <f>S103*H103</f>
        <v>0</v>
      </c>
      <c r="AR103" s="25" t="s">
        <v>269</v>
      </c>
      <c r="AT103" s="25" t="s">
        <v>141</v>
      </c>
      <c r="AU103" s="25" t="s">
        <v>85</v>
      </c>
      <c r="AY103" s="25" t="s">
        <v>139</v>
      </c>
      <c r="BE103" s="216">
        <f>IF(N103="základní",J103,0)</f>
        <v>0</v>
      </c>
      <c r="BF103" s="216">
        <f>IF(N103="snížená",J103,0)</f>
        <v>0</v>
      </c>
      <c r="BG103" s="216">
        <f>IF(N103="zákl. přenesená",J103,0)</f>
        <v>0</v>
      </c>
      <c r="BH103" s="216">
        <f>IF(N103="sníž. přenesená",J103,0)</f>
        <v>0</v>
      </c>
      <c r="BI103" s="216">
        <f>IF(N103="nulová",J103,0)</f>
        <v>0</v>
      </c>
      <c r="BJ103" s="25" t="s">
        <v>85</v>
      </c>
      <c r="BK103" s="216">
        <f>ROUND(I103*H103,2)</f>
        <v>0</v>
      </c>
      <c r="BL103" s="25" t="s">
        <v>269</v>
      </c>
      <c r="BM103" s="25" t="s">
        <v>876</v>
      </c>
    </row>
    <row r="104" spans="2:65" s="1" customFormat="1" ht="27">
      <c r="B104" s="42"/>
      <c r="C104" s="64"/>
      <c r="D104" s="217" t="s">
        <v>148</v>
      </c>
      <c r="E104" s="64"/>
      <c r="F104" s="218" t="s">
        <v>814</v>
      </c>
      <c r="G104" s="64"/>
      <c r="H104" s="64"/>
      <c r="I104" s="173"/>
      <c r="J104" s="64"/>
      <c r="K104" s="64"/>
      <c r="L104" s="62"/>
      <c r="M104" s="219"/>
      <c r="N104" s="43"/>
      <c r="O104" s="43"/>
      <c r="P104" s="43"/>
      <c r="Q104" s="43"/>
      <c r="R104" s="43"/>
      <c r="S104" s="43"/>
      <c r="T104" s="79"/>
      <c r="AT104" s="25" t="s">
        <v>148</v>
      </c>
      <c r="AU104" s="25" t="s">
        <v>85</v>
      </c>
    </row>
    <row r="105" spans="2:65" s="1" customFormat="1" ht="121.5">
      <c r="B105" s="42"/>
      <c r="C105" s="64"/>
      <c r="D105" s="217" t="s">
        <v>149</v>
      </c>
      <c r="E105" s="64"/>
      <c r="F105" s="220" t="s">
        <v>816</v>
      </c>
      <c r="G105" s="64"/>
      <c r="H105" s="64"/>
      <c r="I105" s="173"/>
      <c r="J105" s="64"/>
      <c r="K105" s="64"/>
      <c r="L105" s="62"/>
      <c r="M105" s="289"/>
      <c r="N105" s="290"/>
      <c r="O105" s="290"/>
      <c r="P105" s="290"/>
      <c r="Q105" s="290"/>
      <c r="R105" s="290"/>
      <c r="S105" s="290"/>
      <c r="T105" s="291"/>
      <c r="AT105" s="25" t="s">
        <v>149</v>
      </c>
      <c r="AU105" s="25" t="s">
        <v>85</v>
      </c>
    </row>
    <row r="106" spans="2:65" s="1" customFormat="1" ht="6.95" customHeight="1">
      <c r="B106" s="57"/>
      <c r="C106" s="58"/>
      <c r="D106" s="58"/>
      <c r="E106" s="58"/>
      <c r="F106" s="58"/>
      <c r="G106" s="58"/>
      <c r="H106" s="58"/>
      <c r="I106" s="149"/>
      <c r="J106" s="58"/>
      <c r="K106" s="58"/>
      <c r="L106" s="62"/>
    </row>
  </sheetData>
  <sheetProtection algorithmName="SHA-512" hashValue="iqRqSBxb+Hl1dAvy6ivAbHKjDSw9uZGDgr2PQneq5Rxcz/94+IpllVRWp3ruclZhfPriTadT9PlZTEsNTxyFtA==" saltValue="e31FNpP0gp8rVXSY/WC3Lw==" spinCount="100000" sheet="1" objects="1" scenarios="1" formatCells="0" formatColumns="0" formatRows="0" sort="0" autoFilter="0"/>
  <autoFilter ref="C77:K105"/>
  <mergeCells count="9">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92" customWidth="1"/>
    <col min="2" max="2" width="1.6640625" style="292" customWidth="1"/>
    <col min="3" max="4" width="5" style="292" customWidth="1"/>
    <col min="5" max="5" width="11.6640625" style="292" customWidth="1"/>
    <col min="6" max="6" width="9.1640625" style="292" customWidth="1"/>
    <col min="7" max="7" width="5" style="292" customWidth="1"/>
    <col min="8" max="8" width="77.83203125" style="292" customWidth="1"/>
    <col min="9" max="10" width="20" style="292" customWidth="1"/>
    <col min="11" max="11" width="1.6640625" style="292" customWidth="1"/>
  </cols>
  <sheetData>
    <row r="1" spans="2:11" ht="37.5" customHeight="1"/>
    <row r="2" spans="2:11" ht="7.5" customHeight="1">
      <c r="B2" s="293"/>
      <c r="C2" s="294"/>
      <c r="D2" s="294"/>
      <c r="E2" s="294"/>
      <c r="F2" s="294"/>
      <c r="G2" s="294"/>
      <c r="H2" s="294"/>
      <c r="I2" s="294"/>
      <c r="J2" s="294"/>
      <c r="K2" s="295"/>
    </row>
    <row r="3" spans="2:11" s="16" customFormat="1" ht="45" customHeight="1">
      <c r="B3" s="296"/>
      <c r="C3" s="423" t="s">
        <v>877</v>
      </c>
      <c r="D3" s="423"/>
      <c r="E3" s="423"/>
      <c r="F3" s="423"/>
      <c r="G3" s="423"/>
      <c r="H3" s="423"/>
      <c r="I3" s="423"/>
      <c r="J3" s="423"/>
      <c r="K3" s="297"/>
    </row>
    <row r="4" spans="2:11" ht="25.5" customHeight="1">
      <c r="B4" s="298"/>
      <c r="C4" s="427" t="s">
        <v>878</v>
      </c>
      <c r="D4" s="427"/>
      <c r="E4" s="427"/>
      <c r="F4" s="427"/>
      <c r="G4" s="427"/>
      <c r="H4" s="427"/>
      <c r="I4" s="427"/>
      <c r="J4" s="427"/>
      <c r="K4" s="299"/>
    </row>
    <row r="5" spans="2:11" ht="5.25" customHeight="1">
      <c r="B5" s="298"/>
      <c r="C5" s="300"/>
      <c r="D5" s="300"/>
      <c r="E5" s="300"/>
      <c r="F5" s="300"/>
      <c r="G5" s="300"/>
      <c r="H5" s="300"/>
      <c r="I5" s="300"/>
      <c r="J5" s="300"/>
      <c r="K5" s="299"/>
    </row>
    <row r="6" spans="2:11" ht="15" customHeight="1">
      <c r="B6" s="298"/>
      <c r="C6" s="426" t="s">
        <v>879</v>
      </c>
      <c r="D6" s="426"/>
      <c r="E6" s="426"/>
      <c r="F6" s="426"/>
      <c r="G6" s="426"/>
      <c r="H6" s="426"/>
      <c r="I6" s="426"/>
      <c r="J6" s="426"/>
      <c r="K6" s="299"/>
    </row>
    <row r="7" spans="2:11" ht="15" customHeight="1">
      <c r="B7" s="302"/>
      <c r="C7" s="426" t="s">
        <v>880</v>
      </c>
      <c r="D7" s="426"/>
      <c r="E7" s="426"/>
      <c r="F7" s="426"/>
      <c r="G7" s="426"/>
      <c r="H7" s="426"/>
      <c r="I7" s="426"/>
      <c r="J7" s="426"/>
      <c r="K7" s="299"/>
    </row>
    <row r="8" spans="2:11" ht="12.75" customHeight="1">
      <c r="B8" s="302"/>
      <c r="C8" s="301"/>
      <c r="D8" s="301"/>
      <c r="E8" s="301"/>
      <c r="F8" s="301"/>
      <c r="G8" s="301"/>
      <c r="H8" s="301"/>
      <c r="I8" s="301"/>
      <c r="J8" s="301"/>
      <c r="K8" s="299"/>
    </row>
    <row r="9" spans="2:11" ht="15" customHeight="1">
      <c r="B9" s="302"/>
      <c r="C9" s="426" t="s">
        <v>881</v>
      </c>
      <c r="D9" s="426"/>
      <c r="E9" s="426"/>
      <c r="F9" s="426"/>
      <c r="G9" s="426"/>
      <c r="H9" s="426"/>
      <c r="I9" s="426"/>
      <c r="J9" s="426"/>
      <c r="K9" s="299"/>
    </row>
    <row r="10" spans="2:11" ht="15" customHeight="1">
      <c r="B10" s="302"/>
      <c r="C10" s="301"/>
      <c r="D10" s="426" t="s">
        <v>882</v>
      </c>
      <c r="E10" s="426"/>
      <c r="F10" s="426"/>
      <c r="G10" s="426"/>
      <c r="H10" s="426"/>
      <c r="I10" s="426"/>
      <c r="J10" s="426"/>
      <c r="K10" s="299"/>
    </row>
    <row r="11" spans="2:11" ht="15" customHeight="1">
      <c r="B11" s="302"/>
      <c r="C11" s="303"/>
      <c r="D11" s="426" t="s">
        <v>883</v>
      </c>
      <c r="E11" s="426"/>
      <c r="F11" s="426"/>
      <c r="G11" s="426"/>
      <c r="H11" s="426"/>
      <c r="I11" s="426"/>
      <c r="J11" s="426"/>
      <c r="K11" s="299"/>
    </row>
    <row r="12" spans="2:11" ht="12.75" customHeight="1">
      <c r="B12" s="302"/>
      <c r="C12" s="303"/>
      <c r="D12" s="303"/>
      <c r="E12" s="303"/>
      <c r="F12" s="303"/>
      <c r="G12" s="303"/>
      <c r="H12" s="303"/>
      <c r="I12" s="303"/>
      <c r="J12" s="303"/>
      <c r="K12" s="299"/>
    </row>
    <row r="13" spans="2:11" ht="15" customHeight="1">
      <c r="B13" s="302"/>
      <c r="C13" s="303"/>
      <c r="D13" s="426" t="s">
        <v>884</v>
      </c>
      <c r="E13" s="426"/>
      <c r="F13" s="426"/>
      <c r="G13" s="426"/>
      <c r="H13" s="426"/>
      <c r="I13" s="426"/>
      <c r="J13" s="426"/>
      <c r="K13" s="299"/>
    </row>
    <row r="14" spans="2:11" ht="15" customHeight="1">
      <c r="B14" s="302"/>
      <c r="C14" s="303"/>
      <c r="D14" s="426" t="s">
        <v>885</v>
      </c>
      <c r="E14" s="426"/>
      <c r="F14" s="426"/>
      <c r="G14" s="426"/>
      <c r="H14" s="426"/>
      <c r="I14" s="426"/>
      <c r="J14" s="426"/>
      <c r="K14" s="299"/>
    </row>
    <row r="15" spans="2:11" ht="15" customHeight="1">
      <c r="B15" s="302"/>
      <c r="C15" s="303"/>
      <c r="D15" s="426" t="s">
        <v>886</v>
      </c>
      <c r="E15" s="426"/>
      <c r="F15" s="426"/>
      <c r="G15" s="426"/>
      <c r="H15" s="426"/>
      <c r="I15" s="426"/>
      <c r="J15" s="426"/>
      <c r="K15" s="299"/>
    </row>
    <row r="16" spans="2:11" ht="15" customHeight="1">
      <c r="B16" s="302"/>
      <c r="C16" s="303"/>
      <c r="D16" s="303"/>
      <c r="E16" s="304" t="s">
        <v>78</v>
      </c>
      <c r="F16" s="426" t="s">
        <v>887</v>
      </c>
      <c r="G16" s="426"/>
      <c r="H16" s="426"/>
      <c r="I16" s="426"/>
      <c r="J16" s="426"/>
      <c r="K16" s="299"/>
    </row>
    <row r="17" spans="2:11" ht="15" customHeight="1">
      <c r="B17" s="302"/>
      <c r="C17" s="303"/>
      <c r="D17" s="303"/>
      <c r="E17" s="304" t="s">
        <v>888</v>
      </c>
      <c r="F17" s="426" t="s">
        <v>889</v>
      </c>
      <c r="G17" s="426"/>
      <c r="H17" s="426"/>
      <c r="I17" s="426"/>
      <c r="J17" s="426"/>
      <c r="K17" s="299"/>
    </row>
    <row r="18" spans="2:11" ht="15" customHeight="1">
      <c r="B18" s="302"/>
      <c r="C18" s="303"/>
      <c r="D18" s="303"/>
      <c r="E18" s="304" t="s">
        <v>890</v>
      </c>
      <c r="F18" s="426" t="s">
        <v>891</v>
      </c>
      <c r="G18" s="426"/>
      <c r="H18" s="426"/>
      <c r="I18" s="426"/>
      <c r="J18" s="426"/>
      <c r="K18" s="299"/>
    </row>
    <row r="19" spans="2:11" ht="15" customHeight="1">
      <c r="B19" s="302"/>
      <c r="C19" s="303"/>
      <c r="D19" s="303"/>
      <c r="E19" s="304" t="s">
        <v>892</v>
      </c>
      <c r="F19" s="426" t="s">
        <v>893</v>
      </c>
      <c r="G19" s="426"/>
      <c r="H19" s="426"/>
      <c r="I19" s="426"/>
      <c r="J19" s="426"/>
      <c r="K19" s="299"/>
    </row>
    <row r="20" spans="2:11" ht="15" customHeight="1">
      <c r="B20" s="302"/>
      <c r="C20" s="303"/>
      <c r="D20" s="303"/>
      <c r="E20" s="304" t="s">
        <v>894</v>
      </c>
      <c r="F20" s="426" t="s">
        <v>895</v>
      </c>
      <c r="G20" s="426"/>
      <c r="H20" s="426"/>
      <c r="I20" s="426"/>
      <c r="J20" s="426"/>
      <c r="K20" s="299"/>
    </row>
    <row r="21" spans="2:11" ht="15" customHeight="1">
      <c r="B21" s="302"/>
      <c r="C21" s="303"/>
      <c r="D21" s="303"/>
      <c r="E21" s="304" t="s">
        <v>84</v>
      </c>
      <c r="F21" s="426" t="s">
        <v>896</v>
      </c>
      <c r="G21" s="426"/>
      <c r="H21" s="426"/>
      <c r="I21" s="426"/>
      <c r="J21" s="426"/>
      <c r="K21" s="299"/>
    </row>
    <row r="22" spans="2:11" ht="12.75" customHeight="1">
      <c r="B22" s="302"/>
      <c r="C22" s="303"/>
      <c r="D22" s="303"/>
      <c r="E22" s="303"/>
      <c r="F22" s="303"/>
      <c r="G22" s="303"/>
      <c r="H22" s="303"/>
      <c r="I22" s="303"/>
      <c r="J22" s="303"/>
      <c r="K22" s="299"/>
    </row>
    <row r="23" spans="2:11" ht="15" customHeight="1">
      <c r="B23" s="302"/>
      <c r="C23" s="426" t="s">
        <v>897</v>
      </c>
      <c r="D23" s="426"/>
      <c r="E23" s="426"/>
      <c r="F23" s="426"/>
      <c r="G23" s="426"/>
      <c r="H23" s="426"/>
      <c r="I23" s="426"/>
      <c r="J23" s="426"/>
      <c r="K23" s="299"/>
    </row>
    <row r="24" spans="2:11" ht="15" customHeight="1">
      <c r="B24" s="302"/>
      <c r="C24" s="426" t="s">
        <v>898</v>
      </c>
      <c r="D24" s="426"/>
      <c r="E24" s="426"/>
      <c r="F24" s="426"/>
      <c r="G24" s="426"/>
      <c r="H24" s="426"/>
      <c r="I24" s="426"/>
      <c r="J24" s="426"/>
      <c r="K24" s="299"/>
    </row>
    <row r="25" spans="2:11" ht="15" customHeight="1">
      <c r="B25" s="302"/>
      <c r="C25" s="301"/>
      <c r="D25" s="426" t="s">
        <v>899</v>
      </c>
      <c r="E25" s="426"/>
      <c r="F25" s="426"/>
      <c r="G25" s="426"/>
      <c r="H25" s="426"/>
      <c r="I25" s="426"/>
      <c r="J25" s="426"/>
      <c r="K25" s="299"/>
    </row>
    <row r="26" spans="2:11" ht="15" customHeight="1">
      <c r="B26" s="302"/>
      <c r="C26" s="303"/>
      <c r="D26" s="426" t="s">
        <v>900</v>
      </c>
      <c r="E26" s="426"/>
      <c r="F26" s="426"/>
      <c r="G26" s="426"/>
      <c r="H26" s="426"/>
      <c r="I26" s="426"/>
      <c r="J26" s="426"/>
      <c r="K26" s="299"/>
    </row>
    <row r="27" spans="2:11" ht="12.75" customHeight="1">
      <c r="B27" s="302"/>
      <c r="C27" s="303"/>
      <c r="D27" s="303"/>
      <c r="E27" s="303"/>
      <c r="F27" s="303"/>
      <c r="G27" s="303"/>
      <c r="H27" s="303"/>
      <c r="I27" s="303"/>
      <c r="J27" s="303"/>
      <c r="K27" s="299"/>
    </row>
    <row r="28" spans="2:11" ht="15" customHeight="1">
      <c r="B28" s="302"/>
      <c r="C28" s="303"/>
      <c r="D28" s="426" t="s">
        <v>901</v>
      </c>
      <c r="E28" s="426"/>
      <c r="F28" s="426"/>
      <c r="G28" s="426"/>
      <c r="H28" s="426"/>
      <c r="I28" s="426"/>
      <c r="J28" s="426"/>
      <c r="K28" s="299"/>
    </row>
    <row r="29" spans="2:11" ht="15" customHeight="1">
      <c r="B29" s="302"/>
      <c r="C29" s="303"/>
      <c r="D29" s="426" t="s">
        <v>902</v>
      </c>
      <c r="E29" s="426"/>
      <c r="F29" s="426"/>
      <c r="G29" s="426"/>
      <c r="H29" s="426"/>
      <c r="I29" s="426"/>
      <c r="J29" s="426"/>
      <c r="K29" s="299"/>
    </row>
    <row r="30" spans="2:11" ht="12.75" customHeight="1">
      <c r="B30" s="302"/>
      <c r="C30" s="303"/>
      <c r="D30" s="303"/>
      <c r="E30" s="303"/>
      <c r="F30" s="303"/>
      <c r="G30" s="303"/>
      <c r="H30" s="303"/>
      <c r="I30" s="303"/>
      <c r="J30" s="303"/>
      <c r="K30" s="299"/>
    </row>
    <row r="31" spans="2:11" ht="15" customHeight="1">
      <c r="B31" s="302"/>
      <c r="C31" s="303"/>
      <c r="D31" s="426" t="s">
        <v>903</v>
      </c>
      <c r="E31" s="426"/>
      <c r="F31" s="426"/>
      <c r="G31" s="426"/>
      <c r="H31" s="426"/>
      <c r="I31" s="426"/>
      <c r="J31" s="426"/>
      <c r="K31" s="299"/>
    </row>
    <row r="32" spans="2:11" ht="15" customHeight="1">
      <c r="B32" s="302"/>
      <c r="C32" s="303"/>
      <c r="D32" s="426" t="s">
        <v>904</v>
      </c>
      <c r="E32" s="426"/>
      <c r="F32" s="426"/>
      <c r="G32" s="426"/>
      <c r="H32" s="426"/>
      <c r="I32" s="426"/>
      <c r="J32" s="426"/>
      <c r="K32" s="299"/>
    </row>
    <row r="33" spans="2:11" ht="15" customHeight="1">
      <c r="B33" s="302"/>
      <c r="C33" s="303"/>
      <c r="D33" s="426" t="s">
        <v>905</v>
      </c>
      <c r="E33" s="426"/>
      <c r="F33" s="426"/>
      <c r="G33" s="426"/>
      <c r="H33" s="426"/>
      <c r="I33" s="426"/>
      <c r="J33" s="426"/>
      <c r="K33" s="299"/>
    </row>
    <row r="34" spans="2:11" ht="15" customHeight="1">
      <c r="B34" s="302"/>
      <c r="C34" s="303"/>
      <c r="D34" s="301"/>
      <c r="E34" s="305" t="s">
        <v>124</v>
      </c>
      <c r="F34" s="301"/>
      <c r="G34" s="426" t="s">
        <v>906</v>
      </c>
      <c r="H34" s="426"/>
      <c r="I34" s="426"/>
      <c r="J34" s="426"/>
      <c r="K34" s="299"/>
    </row>
    <row r="35" spans="2:11" ht="30.75" customHeight="1">
      <c r="B35" s="302"/>
      <c r="C35" s="303"/>
      <c r="D35" s="301"/>
      <c r="E35" s="305" t="s">
        <v>907</v>
      </c>
      <c r="F35" s="301"/>
      <c r="G35" s="426" t="s">
        <v>908</v>
      </c>
      <c r="H35" s="426"/>
      <c r="I35" s="426"/>
      <c r="J35" s="426"/>
      <c r="K35" s="299"/>
    </row>
    <row r="36" spans="2:11" ht="15" customHeight="1">
      <c r="B36" s="302"/>
      <c r="C36" s="303"/>
      <c r="D36" s="301"/>
      <c r="E36" s="305" t="s">
        <v>53</v>
      </c>
      <c r="F36" s="301"/>
      <c r="G36" s="426" t="s">
        <v>909</v>
      </c>
      <c r="H36" s="426"/>
      <c r="I36" s="426"/>
      <c r="J36" s="426"/>
      <c r="K36" s="299"/>
    </row>
    <row r="37" spans="2:11" ht="15" customHeight="1">
      <c r="B37" s="302"/>
      <c r="C37" s="303"/>
      <c r="D37" s="301"/>
      <c r="E37" s="305" t="s">
        <v>125</v>
      </c>
      <c r="F37" s="301"/>
      <c r="G37" s="426" t="s">
        <v>910</v>
      </c>
      <c r="H37" s="426"/>
      <c r="I37" s="426"/>
      <c r="J37" s="426"/>
      <c r="K37" s="299"/>
    </row>
    <row r="38" spans="2:11" ht="15" customHeight="1">
      <c r="B38" s="302"/>
      <c r="C38" s="303"/>
      <c r="D38" s="301"/>
      <c r="E38" s="305" t="s">
        <v>126</v>
      </c>
      <c r="F38" s="301"/>
      <c r="G38" s="426" t="s">
        <v>911</v>
      </c>
      <c r="H38" s="426"/>
      <c r="I38" s="426"/>
      <c r="J38" s="426"/>
      <c r="K38" s="299"/>
    </row>
    <row r="39" spans="2:11" ht="15" customHeight="1">
      <c r="B39" s="302"/>
      <c r="C39" s="303"/>
      <c r="D39" s="301"/>
      <c r="E39" s="305" t="s">
        <v>127</v>
      </c>
      <c r="F39" s="301"/>
      <c r="G39" s="426" t="s">
        <v>912</v>
      </c>
      <c r="H39" s="426"/>
      <c r="I39" s="426"/>
      <c r="J39" s="426"/>
      <c r="K39" s="299"/>
    </row>
    <row r="40" spans="2:11" ht="15" customHeight="1">
      <c r="B40" s="302"/>
      <c r="C40" s="303"/>
      <c r="D40" s="301"/>
      <c r="E40" s="305" t="s">
        <v>913</v>
      </c>
      <c r="F40" s="301"/>
      <c r="G40" s="426" t="s">
        <v>914</v>
      </c>
      <c r="H40" s="426"/>
      <c r="I40" s="426"/>
      <c r="J40" s="426"/>
      <c r="K40" s="299"/>
    </row>
    <row r="41" spans="2:11" ht="15" customHeight="1">
      <c r="B41" s="302"/>
      <c r="C41" s="303"/>
      <c r="D41" s="301"/>
      <c r="E41" s="305"/>
      <c r="F41" s="301"/>
      <c r="G41" s="426" t="s">
        <v>915</v>
      </c>
      <c r="H41" s="426"/>
      <c r="I41" s="426"/>
      <c r="J41" s="426"/>
      <c r="K41" s="299"/>
    </row>
    <row r="42" spans="2:11" ht="15" customHeight="1">
      <c r="B42" s="302"/>
      <c r="C42" s="303"/>
      <c r="D42" s="301"/>
      <c r="E42" s="305" t="s">
        <v>916</v>
      </c>
      <c r="F42" s="301"/>
      <c r="G42" s="426" t="s">
        <v>917</v>
      </c>
      <c r="H42" s="426"/>
      <c r="I42" s="426"/>
      <c r="J42" s="426"/>
      <c r="K42" s="299"/>
    </row>
    <row r="43" spans="2:11" ht="15" customHeight="1">
      <c r="B43" s="302"/>
      <c r="C43" s="303"/>
      <c r="D43" s="301"/>
      <c r="E43" s="305" t="s">
        <v>129</v>
      </c>
      <c r="F43" s="301"/>
      <c r="G43" s="426" t="s">
        <v>918</v>
      </c>
      <c r="H43" s="426"/>
      <c r="I43" s="426"/>
      <c r="J43" s="426"/>
      <c r="K43" s="299"/>
    </row>
    <row r="44" spans="2:11" ht="12.75" customHeight="1">
      <c r="B44" s="302"/>
      <c r="C44" s="303"/>
      <c r="D44" s="301"/>
      <c r="E44" s="301"/>
      <c r="F44" s="301"/>
      <c r="G44" s="301"/>
      <c r="H44" s="301"/>
      <c r="I44" s="301"/>
      <c r="J44" s="301"/>
      <c r="K44" s="299"/>
    </row>
    <row r="45" spans="2:11" ht="15" customHeight="1">
      <c r="B45" s="302"/>
      <c r="C45" s="303"/>
      <c r="D45" s="426" t="s">
        <v>919</v>
      </c>
      <c r="E45" s="426"/>
      <c r="F45" s="426"/>
      <c r="G45" s="426"/>
      <c r="H45" s="426"/>
      <c r="I45" s="426"/>
      <c r="J45" s="426"/>
      <c r="K45" s="299"/>
    </row>
    <row r="46" spans="2:11" ht="15" customHeight="1">
      <c r="B46" s="302"/>
      <c r="C46" s="303"/>
      <c r="D46" s="303"/>
      <c r="E46" s="426" t="s">
        <v>920</v>
      </c>
      <c r="F46" s="426"/>
      <c r="G46" s="426"/>
      <c r="H46" s="426"/>
      <c r="I46" s="426"/>
      <c r="J46" s="426"/>
      <c r="K46" s="299"/>
    </row>
    <row r="47" spans="2:11" ht="15" customHeight="1">
      <c r="B47" s="302"/>
      <c r="C47" s="303"/>
      <c r="D47" s="303"/>
      <c r="E47" s="426" t="s">
        <v>921</v>
      </c>
      <c r="F47" s="426"/>
      <c r="G47" s="426"/>
      <c r="H47" s="426"/>
      <c r="I47" s="426"/>
      <c r="J47" s="426"/>
      <c r="K47" s="299"/>
    </row>
    <row r="48" spans="2:11" ht="15" customHeight="1">
      <c r="B48" s="302"/>
      <c r="C48" s="303"/>
      <c r="D48" s="303"/>
      <c r="E48" s="426" t="s">
        <v>922</v>
      </c>
      <c r="F48" s="426"/>
      <c r="G48" s="426"/>
      <c r="H48" s="426"/>
      <c r="I48" s="426"/>
      <c r="J48" s="426"/>
      <c r="K48" s="299"/>
    </row>
    <row r="49" spans="2:11" ht="15" customHeight="1">
      <c r="B49" s="302"/>
      <c r="C49" s="303"/>
      <c r="D49" s="426" t="s">
        <v>923</v>
      </c>
      <c r="E49" s="426"/>
      <c r="F49" s="426"/>
      <c r="G49" s="426"/>
      <c r="H49" s="426"/>
      <c r="I49" s="426"/>
      <c r="J49" s="426"/>
      <c r="K49" s="299"/>
    </row>
    <row r="50" spans="2:11" ht="25.5" customHeight="1">
      <c r="B50" s="298"/>
      <c r="C50" s="427" t="s">
        <v>924</v>
      </c>
      <c r="D50" s="427"/>
      <c r="E50" s="427"/>
      <c r="F50" s="427"/>
      <c r="G50" s="427"/>
      <c r="H50" s="427"/>
      <c r="I50" s="427"/>
      <c r="J50" s="427"/>
      <c r="K50" s="299"/>
    </row>
    <row r="51" spans="2:11" ht="5.25" customHeight="1">
      <c r="B51" s="298"/>
      <c r="C51" s="300"/>
      <c r="D51" s="300"/>
      <c r="E51" s="300"/>
      <c r="F51" s="300"/>
      <c r="G51" s="300"/>
      <c r="H51" s="300"/>
      <c r="I51" s="300"/>
      <c r="J51" s="300"/>
      <c r="K51" s="299"/>
    </row>
    <row r="52" spans="2:11" ht="15" customHeight="1">
      <c r="B52" s="298"/>
      <c r="C52" s="426" t="s">
        <v>925</v>
      </c>
      <c r="D52" s="426"/>
      <c r="E52" s="426"/>
      <c r="F52" s="426"/>
      <c r="G52" s="426"/>
      <c r="H52" s="426"/>
      <c r="I52" s="426"/>
      <c r="J52" s="426"/>
      <c r="K52" s="299"/>
    </row>
    <row r="53" spans="2:11" ht="15" customHeight="1">
      <c r="B53" s="298"/>
      <c r="C53" s="426" t="s">
        <v>926</v>
      </c>
      <c r="D53" s="426"/>
      <c r="E53" s="426"/>
      <c r="F53" s="426"/>
      <c r="G53" s="426"/>
      <c r="H53" s="426"/>
      <c r="I53" s="426"/>
      <c r="J53" s="426"/>
      <c r="K53" s="299"/>
    </row>
    <row r="54" spans="2:11" ht="12.75" customHeight="1">
      <c r="B54" s="298"/>
      <c r="C54" s="301"/>
      <c r="D54" s="301"/>
      <c r="E54" s="301"/>
      <c r="F54" s="301"/>
      <c r="G54" s="301"/>
      <c r="H54" s="301"/>
      <c r="I54" s="301"/>
      <c r="J54" s="301"/>
      <c r="K54" s="299"/>
    </row>
    <row r="55" spans="2:11" ht="15" customHeight="1">
      <c r="B55" s="298"/>
      <c r="C55" s="426" t="s">
        <v>927</v>
      </c>
      <c r="D55" s="426"/>
      <c r="E55" s="426"/>
      <c r="F55" s="426"/>
      <c r="G55" s="426"/>
      <c r="H55" s="426"/>
      <c r="I55" s="426"/>
      <c r="J55" s="426"/>
      <c r="K55" s="299"/>
    </row>
    <row r="56" spans="2:11" ht="15" customHeight="1">
      <c r="B56" s="298"/>
      <c r="C56" s="303"/>
      <c r="D56" s="426" t="s">
        <v>928</v>
      </c>
      <c r="E56" s="426"/>
      <c r="F56" s="426"/>
      <c r="G56" s="426"/>
      <c r="H56" s="426"/>
      <c r="I56" s="426"/>
      <c r="J56" s="426"/>
      <c r="K56" s="299"/>
    </row>
    <row r="57" spans="2:11" ht="15" customHeight="1">
      <c r="B57" s="298"/>
      <c r="C57" s="303"/>
      <c r="D57" s="426" t="s">
        <v>929</v>
      </c>
      <c r="E57" s="426"/>
      <c r="F57" s="426"/>
      <c r="G57" s="426"/>
      <c r="H57" s="426"/>
      <c r="I57" s="426"/>
      <c r="J57" s="426"/>
      <c r="K57" s="299"/>
    </row>
    <row r="58" spans="2:11" ht="15" customHeight="1">
      <c r="B58" s="298"/>
      <c r="C58" s="303"/>
      <c r="D58" s="426" t="s">
        <v>930</v>
      </c>
      <c r="E58" s="426"/>
      <c r="F58" s="426"/>
      <c r="G58" s="426"/>
      <c r="H58" s="426"/>
      <c r="I58" s="426"/>
      <c r="J58" s="426"/>
      <c r="K58" s="299"/>
    </row>
    <row r="59" spans="2:11" ht="15" customHeight="1">
      <c r="B59" s="298"/>
      <c r="C59" s="303"/>
      <c r="D59" s="426" t="s">
        <v>931</v>
      </c>
      <c r="E59" s="426"/>
      <c r="F59" s="426"/>
      <c r="G59" s="426"/>
      <c r="H59" s="426"/>
      <c r="I59" s="426"/>
      <c r="J59" s="426"/>
      <c r="K59" s="299"/>
    </row>
    <row r="60" spans="2:11" ht="15" customHeight="1">
      <c r="B60" s="298"/>
      <c r="C60" s="303"/>
      <c r="D60" s="425" t="s">
        <v>932</v>
      </c>
      <c r="E60" s="425"/>
      <c r="F60" s="425"/>
      <c r="G60" s="425"/>
      <c r="H60" s="425"/>
      <c r="I60" s="425"/>
      <c r="J60" s="425"/>
      <c r="K60" s="299"/>
    </row>
    <row r="61" spans="2:11" ht="15" customHeight="1">
      <c r="B61" s="298"/>
      <c r="C61" s="303"/>
      <c r="D61" s="426" t="s">
        <v>933</v>
      </c>
      <c r="E61" s="426"/>
      <c r="F61" s="426"/>
      <c r="G61" s="426"/>
      <c r="H61" s="426"/>
      <c r="I61" s="426"/>
      <c r="J61" s="426"/>
      <c r="K61" s="299"/>
    </row>
    <row r="62" spans="2:11" ht="12.75" customHeight="1">
      <c r="B62" s="298"/>
      <c r="C62" s="303"/>
      <c r="D62" s="303"/>
      <c r="E62" s="306"/>
      <c r="F62" s="303"/>
      <c r="G62" s="303"/>
      <c r="H62" s="303"/>
      <c r="I62" s="303"/>
      <c r="J62" s="303"/>
      <c r="K62" s="299"/>
    </row>
    <row r="63" spans="2:11" ht="15" customHeight="1">
      <c r="B63" s="298"/>
      <c r="C63" s="303"/>
      <c r="D63" s="426" t="s">
        <v>934</v>
      </c>
      <c r="E63" s="426"/>
      <c r="F63" s="426"/>
      <c r="G63" s="426"/>
      <c r="H63" s="426"/>
      <c r="I63" s="426"/>
      <c r="J63" s="426"/>
      <c r="K63" s="299"/>
    </row>
    <row r="64" spans="2:11" ht="15" customHeight="1">
      <c r="B64" s="298"/>
      <c r="C64" s="303"/>
      <c r="D64" s="425" t="s">
        <v>935</v>
      </c>
      <c r="E64" s="425"/>
      <c r="F64" s="425"/>
      <c r="G64" s="425"/>
      <c r="H64" s="425"/>
      <c r="I64" s="425"/>
      <c r="J64" s="425"/>
      <c r="K64" s="299"/>
    </row>
    <row r="65" spans="2:11" ht="15" customHeight="1">
      <c r="B65" s="298"/>
      <c r="C65" s="303"/>
      <c r="D65" s="426" t="s">
        <v>936</v>
      </c>
      <c r="E65" s="426"/>
      <c r="F65" s="426"/>
      <c r="G65" s="426"/>
      <c r="H65" s="426"/>
      <c r="I65" s="426"/>
      <c r="J65" s="426"/>
      <c r="K65" s="299"/>
    </row>
    <row r="66" spans="2:11" ht="15" customHeight="1">
      <c r="B66" s="298"/>
      <c r="C66" s="303"/>
      <c r="D66" s="426" t="s">
        <v>937</v>
      </c>
      <c r="E66" s="426"/>
      <c r="F66" s="426"/>
      <c r="G66" s="426"/>
      <c r="H66" s="426"/>
      <c r="I66" s="426"/>
      <c r="J66" s="426"/>
      <c r="K66" s="299"/>
    </row>
    <row r="67" spans="2:11" ht="15" customHeight="1">
      <c r="B67" s="298"/>
      <c r="C67" s="303"/>
      <c r="D67" s="426" t="s">
        <v>938</v>
      </c>
      <c r="E67" s="426"/>
      <c r="F67" s="426"/>
      <c r="G67" s="426"/>
      <c r="H67" s="426"/>
      <c r="I67" s="426"/>
      <c r="J67" s="426"/>
      <c r="K67" s="299"/>
    </row>
    <row r="68" spans="2:11" ht="15" customHeight="1">
      <c r="B68" s="298"/>
      <c r="C68" s="303"/>
      <c r="D68" s="426" t="s">
        <v>939</v>
      </c>
      <c r="E68" s="426"/>
      <c r="F68" s="426"/>
      <c r="G68" s="426"/>
      <c r="H68" s="426"/>
      <c r="I68" s="426"/>
      <c r="J68" s="426"/>
      <c r="K68" s="299"/>
    </row>
    <row r="69" spans="2:11" ht="12.75" customHeight="1">
      <c r="B69" s="307"/>
      <c r="C69" s="308"/>
      <c r="D69" s="308"/>
      <c r="E69" s="308"/>
      <c r="F69" s="308"/>
      <c r="G69" s="308"/>
      <c r="H69" s="308"/>
      <c r="I69" s="308"/>
      <c r="J69" s="308"/>
      <c r="K69" s="309"/>
    </row>
    <row r="70" spans="2:11" ht="18.75" customHeight="1">
      <c r="B70" s="310"/>
      <c r="C70" s="310"/>
      <c r="D70" s="310"/>
      <c r="E70" s="310"/>
      <c r="F70" s="310"/>
      <c r="G70" s="310"/>
      <c r="H70" s="310"/>
      <c r="I70" s="310"/>
      <c r="J70" s="310"/>
      <c r="K70" s="311"/>
    </row>
    <row r="71" spans="2:11" ht="18.75" customHeight="1">
      <c r="B71" s="311"/>
      <c r="C71" s="311"/>
      <c r="D71" s="311"/>
      <c r="E71" s="311"/>
      <c r="F71" s="311"/>
      <c r="G71" s="311"/>
      <c r="H71" s="311"/>
      <c r="I71" s="311"/>
      <c r="J71" s="311"/>
      <c r="K71" s="311"/>
    </row>
    <row r="72" spans="2:11" ht="7.5" customHeight="1">
      <c r="B72" s="312"/>
      <c r="C72" s="313"/>
      <c r="D72" s="313"/>
      <c r="E72" s="313"/>
      <c r="F72" s="313"/>
      <c r="G72" s="313"/>
      <c r="H72" s="313"/>
      <c r="I72" s="313"/>
      <c r="J72" s="313"/>
      <c r="K72" s="314"/>
    </row>
    <row r="73" spans="2:11" ht="45" customHeight="1">
      <c r="B73" s="315"/>
      <c r="C73" s="424" t="s">
        <v>94</v>
      </c>
      <c r="D73" s="424"/>
      <c r="E73" s="424"/>
      <c r="F73" s="424"/>
      <c r="G73" s="424"/>
      <c r="H73" s="424"/>
      <c r="I73" s="424"/>
      <c r="J73" s="424"/>
      <c r="K73" s="316"/>
    </row>
    <row r="74" spans="2:11" ht="17.25" customHeight="1">
      <c r="B74" s="315"/>
      <c r="C74" s="317" t="s">
        <v>940</v>
      </c>
      <c r="D74" s="317"/>
      <c r="E74" s="317"/>
      <c r="F74" s="317" t="s">
        <v>941</v>
      </c>
      <c r="G74" s="318"/>
      <c r="H74" s="317" t="s">
        <v>125</v>
      </c>
      <c r="I74" s="317" t="s">
        <v>57</v>
      </c>
      <c r="J74" s="317" t="s">
        <v>942</v>
      </c>
      <c r="K74" s="316"/>
    </row>
    <row r="75" spans="2:11" ht="17.25" customHeight="1">
      <c r="B75" s="315"/>
      <c r="C75" s="319" t="s">
        <v>943</v>
      </c>
      <c r="D75" s="319"/>
      <c r="E75" s="319"/>
      <c r="F75" s="320" t="s">
        <v>944</v>
      </c>
      <c r="G75" s="321"/>
      <c r="H75" s="319"/>
      <c r="I75" s="319"/>
      <c r="J75" s="319" t="s">
        <v>945</v>
      </c>
      <c r="K75" s="316"/>
    </row>
    <row r="76" spans="2:11" ht="5.25" customHeight="1">
      <c r="B76" s="315"/>
      <c r="C76" s="322"/>
      <c r="D76" s="322"/>
      <c r="E76" s="322"/>
      <c r="F76" s="322"/>
      <c r="G76" s="323"/>
      <c r="H76" s="322"/>
      <c r="I76" s="322"/>
      <c r="J76" s="322"/>
      <c r="K76" s="316"/>
    </row>
    <row r="77" spans="2:11" ht="15" customHeight="1">
      <c r="B77" s="315"/>
      <c r="C77" s="305" t="s">
        <v>53</v>
      </c>
      <c r="D77" s="322"/>
      <c r="E77" s="322"/>
      <c r="F77" s="324" t="s">
        <v>946</v>
      </c>
      <c r="G77" s="323"/>
      <c r="H77" s="305" t="s">
        <v>947</v>
      </c>
      <c r="I77" s="305" t="s">
        <v>948</v>
      </c>
      <c r="J77" s="305">
        <v>20</v>
      </c>
      <c r="K77" s="316"/>
    </row>
    <row r="78" spans="2:11" ht="15" customHeight="1">
      <c r="B78" s="315"/>
      <c r="C78" s="305" t="s">
        <v>949</v>
      </c>
      <c r="D78" s="305"/>
      <c r="E78" s="305"/>
      <c r="F78" s="324" t="s">
        <v>946</v>
      </c>
      <c r="G78" s="323"/>
      <c r="H78" s="305" t="s">
        <v>950</v>
      </c>
      <c r="I78" s="305" t="s">
        <v>948</v>
      </c>
      <c r="J78" s="305">
        <v>120</v>
      </c>
      <c r="K78" s="316"/>
    </row>
    <row r="79" spans="2:11" ht="15" customHeight="1">
      <c r="B79" s="325"/>
      <c r="C79" s="305" t="s">
        <v>951</v>
      </c>
      <c r="D79" s="305"/>
      <c r="E79" s="305"/>
      <c r="F79" s="324" t="s">
        <v>952</v>
      </c>
      <c r="G79" s="323"/>
      <c r="H79" s="305" t="s">
        <v>953</v>
      </c>
      <c r="I79" s="305" t="s">
        <v>948</v>
      </c>
      <c r="J79" s="305">
        <v>50</v>
      </c>
      <c r="K79" s="316"/>
    </row>
    <row r="80" spans="2:11" ht="15" customHeight="1">
      <c r="B80" s="325"/>
      <c r="C80" s="305" t="s">
        <v>954</v>
      </c>
      <c r="D80" s="305"/>
      <c r="E80" s="305"/>
      <c r="F80" s="324" t="s">
        <v>946</v>
      </c>
      <c r="G80" s="323"/>
      <c r="H80" s="305" t="s">
        <v>955</v>
      </c>
      <c r="I80" s="305" t="s">
        <v>956</v>
      </c>
      <c r="J80" s="305"/>
      <c r="K80" s="316"/>
    </row>
    <row r="81" spans="2:11" ht="15" customHeight="1">
      <c r="B81" s="325"/>
      <c r="C81" s="326" t="s">
        <v>957</v>
      </c>
      <c r="D81" s="326"/>
      <c r="E81" s="326"/>
      <c r="F81" s="327" t="s">
        <v>952</v>
      </c>
      <c r="G81" s="326"/>
      <c r="H81" s="326" t="s">
        <v>958</v>
      </c>
      <c r="I81" s="326" t="s">
        <v>948</v>
      </c>
      <c r="J81" s="326">
        <v>15</v>
      </c>
      <c r="K81" s="316"/>
    </row>
    <row r="82" spans="2:11" ht="15" customHeight="1">
      <c r="B82" s="325"/>
      <c r="C82" s="326" t="s">
        <v>959</v>
      </c>
      <c r="D82" s="326"/>
      <c r="E82" s="326"/>
      <c r="F82" s="327" t="s">
        <v>952</v>
      </c>
      <c r="G82" s="326"/>
      <c r="H82" s="326" t="s">
        <v>960</v>
      </c>
      <c r="I82" s="326" t="s">
        <v>948</v>
      </c>
      <c r="J82" s="326">
        <v>15</v>
      </c>
      <c r="K82" s="316"/>
    </row>
    <row r="83" spans="2:11" ht="15" customHeight="1">
      <c r="B83" s="325"/>
      <c r="C83" s="326" t="s">
        <v>961</v>
      </c>
      <c r="D83" s="326"/>
      <c r="E83" s="326"/>
      <c r="F83" s="327" t="s">
        <v>952</v>
      </c>
      <c r="G83" s="326"/>
      <c r="H83" s="326" t="s">
        <v>962</v>
      </c>
      <c r="I83" s="326" t="s">
        <v>948</v>
      </c>
      <c r="J83" s="326">
        <v>20</v>
      </c>
      <c r="K83" s="316"/>
    </row>
    <row r="84" spans="2:11" ht="15" customHeight="1">
      <c r="B84" s="325"/>
      <c r="C84" s="326" t="s">
        <v>963</v>
      </c>
      <c r="D84" s="326"/>
      <c r="E84" s="326"/>
      <c r="F84" s="327" t="s">
        <v>952</v>
      </c>
      <c r="G84" s="326"/>
      <c r="H84" s="326" t="s">
        <v>964</v>
      </c>
      <c r="I84" s="326" t="s">
        <v>948</v>
      </c>
      <c r="J84" s="326">
        <v>20</v>
      </c>
      <c r="K84" s="316"/>
    </row>
    <row r="85" spans="2:11" ht="15" customHeight="1">
      <c r="B85" s="325"/>
      <c r="C85" s="305" t="s">
        <v>965</v>
      </c>
      <c r="D85" s="305"/>
      <c r="E85" s="305"/>
      <c r="F85" s="324" t="s">
        <v>952</v>
      </c>
      <c r="G85" s="323"/>
      <c r="H85" s="305" t="s">
        <v>966</v>
      </c>
      <c r="I85" s="305" t="s">
        <v>948</v>
      </c>
      <c r="J85" s="305">
        <v>50</v>
      </c>
      <c r="K85" s="316"/>
    </row>
    <row r="86" spans="2:11" ht="15" customHeight="1">
      <c r="B86" s="325"/>
      <c r="C86" s="305" t="s">
        <v>967</v>
      </c>
      <c r="D86" s="305"/>
      <c r="E86" s="305"/>
      <c r="F86" s="324" t="s">
        <v>952</v>
      </c>
      <c r="G86" s="323"/>
      <c r="H86" s="305" t="s">
        <v>968</v>
      </c>
      <c r="I86" s="305" t="s">
        <v>948</v>
      </c>
      <c r="J86" s="305">
        <v>20</v>
      </c>
      <c r="K86" s="316"/>
    </row>
    <row r="87" spans="2:11" ht="15" customHeight="1">
      <c r="B87" s="325"/>
      <c r="C87" s="305" t="s">
        <v>969</v>
      </c>
      <c r="D87" s="305"/>
      <c r="E87" s="305"/>
      <c r="F87" s="324" t="s">
        <v>952</v>
      </c>
      <c r="G87" s="323"/>
      <c r="H87" s="305" t="s">
        <v>970</v>
      </c>
      <c r="I87" s="305" t="s">
        <v>948</v>
      </c>
      <c r="J87" s="305">
        <v>20</v>
      </c>
      <c r="K87" s="316"/>
    </row>
    <row r="88" spans="2:11" ht="15" customHeight="1">
      <c r="B88" s="325"/>
      <c r="C88" s="305" t="s">
        <v>971</v>
      </c>
      <c r="D88" s="305"/>
      <c r="E88" s="305"/>
      <c r="F88" s="324" t="s">
        <v>952</v>
      </c>
      <c r="G88" s="323"/>
      <c r="H88" s="305" t="s">
        <v>972</v>
      </c>
      <c r="I88" s="305" t="s">
        <v>948</v>
      </c>
      <c r="J88" s="305">
        <v>50</v>
      </c>
      <c r="K88" s="316"/>
    </row>
    <row r="89" spans="2:11" ht="15" customHeight="1">
      <c r="B89" s="325"/>
      <c r="C89" s="305" t="s">
        <v>973</v>
      </c>
      <c r="D89" s="305"/>
      <c r="E89" s="305"/>
      <c r="F89" s="324" t="s">
        <v>952</v>
      </c>
      <c r="G89" s="323"/>
      <c r="H89" s="305" t="s">
        <v>973</v>
      </c>
      <c r="I89" s="305" t="s">
        <v>948</v>
      </c>
      <c r="J89" s="305">
        <v>50</v>
      </c>
      <c r="K89" s="316"/>
    </row>
    <row r="90" spans="2:11" ht="15" customHeight="1">
      <c r="B90" s="325"/>
      <c r="C90" s="305" t="s">
        <v>130</v>
      </c>
      <c r="D90" s="305"/>
      <c r="E90" s="305"/>
      <c r="F90" s="324" t="s">
        <v>952</v>
      </c>
      <c r="G90" s="323"/>
      <c r="H90" s="305" t="s">
        <v>974</v>
      </c>
      <c r="I90" s="305" t="s">
        <v>948</v>
      </c>
      <c r="J90" s="305">
        <v>255</v>
      </c>
      <c r="K90" s="316"/>
    </row>
    <row r="91" spans="2:11" ht="15" customHeight="1">
      <c r="B91" s="325"/>
      <c r="C91" s="305" t="s">
        <v>975</v>
      </c>
      <c r="D91" s="305"/>
      <c r="E91" s="305"/>
      <c r="F91" s="324" t="s">
        <v>946</v>
      </c>
      <c r="G91" s="323"/>
      <c r="H91" s="305" t="s">
        <v>976</v>
      </c>
      <c r="I91" s="305" t="s">
        <v>977</v>
      </c>
      <c r="J91" s="305"/>
      <c r="K91" s="316"/>
    </row>
    <row r="92" spans="2:11" ht="15" customHeight="1">
      <c r="B92" s="325"/>
      <c r="C92" s="305" t="s">
        <v>978</v>
      </c>
      <c r="D92" s="305"/>
      <c r="E92" s="305"/>
      <c r="F92" s="324" t="s">
        <v>946</v>
      </c>
      <c r="G92" s="323"/>
      <c r="H92" s="305" t="s">
        <v>979</v>
      </c>
      <c r="I92" s="305" t="s">
        <v>980</v>
      </c>
      <c r="J92" s="305"/>
      <c r="K92" s="316"/>
    </row>
    <row r="93" spans="2:11" ht="15" customHeight="1">
      <c r="B93" s="325"/>
      <c r="C93" s="305" t="s">
        <v>981</v>
      </c>
      <c r="D93" s="305"/>
      <c r="E93" s="305"/>
      <c r="F93" s="324" t="s">
        <v>946</v>
      </c>
      <c r="G93" s="323"/>
      <c r="H93" s="305" t="s">
        <v>981</v>
      </c>
      <c r="I93" s="305" t="s">
        <v>980</v>
      </c>
      <c r="J93" s="305"/>
      <c r="K93" s="316"/>
    </row>
    <row r="94" spans="2:11" ht="15" customHeight="1">
      <c r="B94" s="325"/>
      <c r="C94" s="305" t="s">
        <v>38</v>
      </c>
      <c r="D94" s="305"/>
      <c r="E94" s="305"/>
      <c r="F94" s="324" t="s">
        <v>946</v>
      </c>
      <c r="G94" s="323"/>
      <c r="H94" s="305" t="s">
        <v>982</v>
      </c>
      <c r="I94" s="305" t="s">
        <v>980</v>
      </c>
      <c r="J94" s="305"/>
      <c r="K94" s="316"/>
    </row>
    <row r="95" spans="2:11" ht="15" customHeight="1">
      <c r="B95" s="325"/>
      <c r="C95" s="305" t="s">
        <v>48</v>
      </c>
      <c r="D95" s="305"/>
      <c r="E95" s="305"/>
      <c r="F95" s="324" t="s">
        <v>946</v>
      </c>
      <c r="G95" s="323"/>
      <c r="H95" s="305" t="s">
        <v>983</v>
      </c>
      <c r="I95" s="305" t="s">
        <v>980</v>
      </c>
      <c r="J95" s="305"/>
      <c r="K95" s="316"/>
    </row>
    <row r="96" spans="2:11" ht="15" customHeight="1">
      <c r="B96" s="328"/>
      <c r="C96" s="329"/>
      <c r="D96" s="329"/>
      <c r="E96" s="329"/>
      <c r="F96" s="329"/>
      <c r="G96" s="329"/>
      <c r="H96" s="329"/>
      <c r="I96" s="329"/>
      <c r="J96" s="329"/>
      <c r="K96" s="330"/>
    </row>
    <row r="97" spans="2:11" ht="18.75" customHeight="1">
      <c r="B97" s="331"/>
      <c r="C97" s="332"/>
      <c r="D97" s="332"/>
      <c r="E97" s="332"/>
      <c r="F97" s="332"/>
      <c r="G97" s="332"/>
      <c r="H97" s="332"/>
      <c r="I97" s="332"/>
      <c r="J97" s="332"/>
      <c r="K97" s="331"/>
    </row>
    <row r="98" spans="2:11" ht="18.75" customHeight="1">
      <c r="B98" s="311"/>
      <c r="C98" s="311"/>
      <c r="D98" s="311"/>
      <c r="E98" s="311"/>
      <c r="F98" s="311"/>
      <c r="G98" s="311"/>
      <c r="H98" s="311"/>
      <c r="I98" s="311"/>
      <c r="J98" s="311"/>
      <c r="K98" s="311"/>
    </row>
    <row r="99" spans="2:11" ht="7.5" customHeight="1">
      <c r="B99" s="312"/>
      <c r="C99" s="313"/>
      <c r="D99" s="313"/>
      <c r="E99" s="313"/>
      <c r="F99" s="313"/>
      <c r="G99" s="313"/>
      <c r="H99" s="313"/>
      <c r="I99" s="313"/>
      <c r="J99" s="313"/>
      <c r="K99" s="314"/>
    </row>
    <row r="100" spans="2:11" ht="45" customHeight="1">
      <c r="B100" s="315"/>
      <c r="C100" s="424" t="s">
        <v>984</v>
      </c>
      <c r="D100" s="424"/>
      <c r="E100" s="424"/>
      <c r="F100" s="424"/>
      <c r="G100" s="424"/>
      <c r="H100" s="424"/>
      <c r="I100" s="424"/>
      <c r="J100" s="424"/>
      <c r="K100" s="316"/>
    </row>
    <row r="101" spans="2:11" ht="17.25" customHeight="1">
      <c r="B101" s="315"/>
      <c r="C101" s="317" t="s">
        <v>940</v>
      </c>
      <c r="D101" s="317"/>
      <c r="E101" s="317"/>
      <c r="F101" s="317" t="s">
        <v>941</v>
      </c>
      <c r="G101" s="318"/>
      <c r="H101" s="317" t="s">
        <v>125</v>
      </c>
      <c r="I101" s="317" t="s">
        <v>57</v>
      </c>
      <c r="J101" s="317" t="s">
        <v>942</v>
      </c>
      <c r="K101" s="316"/>
    </row>
    <row r="102" spans="2:11" ht="17.25" customHeight="1">
      <c r="B102" s="315"/>
      <c r="C102" s="319" t="s">
        <v>943</v>
      </c>
      <c r="D102" s="319"/>
      <c r="E102" s="319"/>
      <c r="F102" s="320" t="s">
        <v>944</v>
      </c>
      <c r="G102" s="321"/>
      <c r="H102" s="319"/>
      <c r="I102" s="319"/>
      <c r="J102" s="319" t="s">
        <v>945</v>
      </c>
      <c r="K102" s="316"/>
    </row>
    <row r="103" spans="2:11" ht="5.25" customHeight="1">
      <c r="B103" s="315"/>
      <c r="C103" s="317"/>
      <c r="D103" s="317"/>
      <c r="E103" s="317"/>
      <c r="F103" s="317"/>
      <c r="G103" s="333"/>
      <c r="H103" s="317"/>
      <c r="I103" s="317"/>
      <c r="J103" s="317"/>
      <c r="K103" s="316"/>
    </row>
    <row r="104" spans="2:11" ht="15" customHeight="1">
      <c r="B104" s="315"/>
      <c r="C104" s="305" t="s">
        <v>53</v>
      </c>
      <c r="D104" s="322"/>
      <c r="E104" s="322"/>
      <c r="F104" s="324" t="s">
        <v>946</v>
      </c>
      <c r="G104" s="333"/>
      <c r="H104" s="305" t="s">
        <v>985</v>
      </c>
      <c r="I104" s="305" t="s">
        <v>948</v>
      </c>
      <c r="J104" s="305">
        <v>20</v>
      </c>
      <c r="K104" s="316"/>
    </row>
    <row r="105" spans="2:11" ht="15" customHeight="1">
      <c r="B105" s="315"/>
      <c r="C105" s="305" t="s">
        <v>949</v>
      </c>
      <c r="D105" s="305"/>
      <c r="E105" s="305"/>
      <c r="F105" s="324" t="s">
        <v>946</v>
      </c>
      <c r="G105" s="305"/>
      <c r="H105" s="305" t="s">
        <v>985</v>
      </c>
      <c r="I105" s="305" t="s">
        <v>948</v>
      </c>
      <c r="J105" s="305">
        <v>120</v>
      </c>
      <c r="K105" s="316"/>
    </row>
    <row r="106" spans="2:11" ht="15" customHeight="1">
      <c r="B106" s="325"/>
      <c r="C106" s="305" t="s">
        <v>951</v>
      </c>
      <c r="D106" s="305"/>
      <c r="E106" s="305"/>
      <c r="F106" s="324" t="s">
        <v>952</v>
      </c>
      <c r="G106" s="305"/>
      <c r="H106" s="305" t="s">
        <v>985</v>
      </c>
      <c r="I106" s="305" t="s">
        <v>948</v>
      </c>
      <c r="J106" s="305">
        <v>50</v>
      </c>
      <c r="K106" s="316"/>
    </row>
    <row r="107" spans="2:11" ht="15" customHeight="1">
      <c r="B107" s="325"/>
      <c r="C107" s="305" t="s">
        <v>954</v>
      </c>
      <c r="D107" s="305"/>
      <c r="E107" s="305"/>
      <c r="F107" s="324" t="s">
        <v>946</v>
      </c>
      <c r="G107" s="305"/>
      <c r="H107" s="305" t="s">
        <v>985</v>
      </c>
      <c r="I107" s="305" t="s">
        <v>956</v>
      </c>
      <c r="J107" s="305"/>
      <c r="K107" s="316"/>
    </row>
    <row r="108" spans="2:11" ht="15" customHeight="1">
      <c r="B108" s="325"/>
      <c r="C108" s="305" t="s">
        <v>965</v>
      </c>
      <c r="D108" s="305"/>
      <c r="E108" s="305"/>
      <c r="F108" s="324" t="s">
        <v>952</v>
      </c>
      <c r="G108" s="305"/>
      <c r="H108" s="305" t="s">
        <v>985</v>
      </c>
      <c r="I108" s="305" t="s">
        <v>948</v>
      </c>
      <c r="J108" s="305">
        <v>50</v>
      </c>
      <c r="K108" s="316"/>
    </row>
    <row r="109" spans="2:11" ht="15" customHeight="1">
      <c r="B109" s="325"/>
      <c r="C109" s="305" t="s">
        <v>973</v>
      </c>
      <c r="D109" s="305"/>
      <c r="E109" s="305"/>
      <c r="F109" s="324" t="s">
        <v>952</v>
      </c>
      <c r="G109" s="305"/>
      <c r="H109" s="305" t="s">
        <v>985</v>
      </c>
      <c r="I109" s="305" t="s">
        <v>948</v>
      </c>
      <c r="J109" s="305">
        <v>50</v>
      </c>
      <c r="K109" s="316"/>
    </row>
    <row r="110" spans="2:11" ht="15" customHeight="1">
      <c r="B110" s="325"/>
      <c r="C110" s="305" t="s">
        <v>971</v>
      </c>
      <c r="D110" s="305"/>
      <c r="E110" s="305"/>
      <c r="F110" s="324" t="s">
        <v>952</v>
      </c>
      <c r="G110" s="305"/>
      <c r="H110" s="305" t="s">
        <v>985</v>
      </c>
      <c r="I110" s="305" t="s">
        <v>948</v>
      </c>
      <c r="J110" s="305">
        <v>50</v>
      </c>
      <c r="K110" s="316"/>
    </row>
    <row r="111" spans="2:11" ht="15" customHeight="1">
      <c r="B111" s="325"/>
      <c r="C111" s="305" t="s">
        <v>53</v>
      </c>
      <c r="D111" s="305"/>
      <c r="E111" s="305"/>
      <c r="F111" s="324" t="s">
        <v>946</v>
      </c>
      <c r="G111" s="305"/>
      <c r="H111" s="305" t="s">
        <v>986</v>
      </c>
      <c r="I111" s="305" t="s">
        <v>948</v>
      </c>
      <c r="J111" s="305">
        <v>20</v>
      </c>
      <c r="K111" s="316"/>
    </row>
    <row r="112" spans="2:11" ht="15" customHeight="1">
      <c r="B112" s="325"/>
      <c r="C112" s="305" t="s">
        <v>987</v>
      </c>
      <c r="D112" s="305"/>
      <c r="E112" s="305"/>
      <c r="F112" s="324" t="s">
        <v>946</v>
      </c>
      <c r="G112" s="305"/>
      <c r="H112" s="305" t="s">
        <v>988</v>
      </c>
      <c r="I112" s="305" t="s">
        <v>948</v>
      </c>
      <c r="J112" s="305">
        <v>120</v>
      </c>
      <c r="K112" s="316"/>
    </row>
    <row r="113" spans="2:11" ht="15" customHeight="1">
      <c r="B113" s="325"/>
      <c r="C113" s="305" t="s">
        <v>38</v>
      </c>
      <c r="D113" s="305"/>
      <c r="E113" s="305"/>
      <c r="F113" s="324" t="s">
        <v>946</v>
      </c>
      <c r="G113" s="305"/>
      <c r="H113" s="305" t="s">
        <v>989</v>
      </c>
      <c r="I113" s="305" t="s">
        <v>980</v>
      </c>
      <c r="J113" s="305"/>
      <c r="K113" s="316"/>
    </row>
    <row r="114" spans="2:11" ht="15" customHeight="1">
      <c r="B114" s="325"/>
      <c r="C114" s="305" t="s">
        <v>48</v>
      </c>
      <c r="D114" s="305"/>
      <c r="E114" s="305"/>
      <c r="F114" s="324" t="s">
        <v>946</v>
      </c>
      <c r="G114" s="305"/>
      <c r="H114" s="305" t="s">
        <v>990</v>
      </c>
      <c r="I114" s="305" t="s">
        <v>980</v>
      </c>
      <c r="J114" s="305"/>
      <c r="K114" s="316"/>
    </row>
    <row r="115" spans="2:11" ht="15" customHeight="1">
      <c r="B115" s="325"/>
      <c r="C115" s="305" t="s">
        <v>57</v>
      </c>
      <c r="D115" s="305"/>
      <c r="E115" s="305"/>
      <c r="F115" s="324" t="s">
        <v>946</v>
      </c>
      <c r="G115" s="305"/>
      <c r="H115" s="305" t="s">
        <v>991</v>
      </c>
      <c r="I115" s="305" t="s">
        <v>992</v>
      </c>
      <c r="J115" s="305"/>
      <c r="K115" s="316"/>
    </row>
    <row r="116" spans="2:11" ht="15" customHeight="1">
      <c r="B116" s="328"/>
      <c r="C116" s="334"/>
      <c r="D116" s="334"/>
      <c r="E116" s="334"/>
      <c r="F116" s="334"/>
      <c r="G116" s="334"/>
      <c r="H116" s="334"/>
      <c r="I116" s="334"/>
      <c r="J116" s="334"/>
      <c r="K116" s="330"/>
    </row>
    <row r="117" spans="2:11" ht="18.75" customHeight="1">
      <c r="B117" s="335"/>
      <c r="C117" s="301"/>
      <c r="D117" s="301"/>
      <c r="E117" s="301"/>
      <c r="F117" s="336"/>
      <c r="G117" s="301"/>
      <c r="H117" s="301"/>
      <c r="I117" s="301"/>
      <c r="J117" s="301"/>
      <c r="K117" s="335"/>
    </row>
    <row r="118" spans="2:11" ht="18.75" customHeight="1">
      <c r="B118" s="311"/>
      <c r="C118" s="311"/>
      <c r="D118" s="311"/>
      <c r="E118" s="311"/>
      <c r="F118" s="311"/>
      <c r="G118" s="311"/>
      <c r="H118" s="311"/>
      <c r="I118" s="311"/>
      <c r="J118" s="311"/>
      <c r="K118" s="311"/>
    </row>
    <row r="119" spans="2:11" ht="7.5" customHeight="1">
      <c r="B119" s="337"/>
      <c r="C119" s="338"/>
      <c r="D119" s="338"/>
      <c r="E119" s="338"/>
      <c r="F119" s="338"/>
      <c r="G119" s="338"/>
      <c r="H119" s="338"/>
      <c r="I119" s="338"/>
      <c r="J119" s="338"/>
      <c r="K119" s="339"/>
    </row>
    <row r="120" spans="2:11" ht="45" customHeight="1">
      <c r="B120" s="340"/>
      <c r="C120" s="423" t="s">
        <v>993</v>
      </c>
      <c r="D120" s="423"/>
      <c r="E120" s="423"/>
      <c r="F120" s="423"/>
      <c r="G120" s="423"/>
      <c r="H120" s="423"/>
      <c r="I120" s="423"/>
      <c r="J120" s="423"/>
      <c r="K120" s="341"/>
    </row>
    <row r="121" spans="2:11" ht="17.25" customHeight="1">
      <c r="B121" s="342"/>
      <c r="C121" s="317" t="s">
        <v>940</v>
      </c>
      <c r="D121" s="317"/>
      <c r="E121" s="317"/>
      <c r="F121" s="317" t="s">
        <v>941</v>
      </c>
      <c r="G121" s="318"/>
      <c r="H121" s="317" t="s">
        <v>125</v>
      </c>
      <c r="I121" s="317" t="s">
        <v>57</v>
      </c>
      <c r="J121" s="317" t="s">
        <v>942</v>
      </c>
      <c r="K121" s="343"/>
    </row>
    <row r="122" spans="2:11" ht="17.25" customHeight="1">
      <c r="B122" s="342"/>
      <c r="C122" s="319" t="s">
        <v>943</v>
      </c>
      <c r="D122" s="319"/>
      <c r="E122" s="319"/>
      <c r="F122" s="320" t="s">
        <v>944</v>
      </c>
      <c r="G122" s="321"/>
      <c r="H122" s="319"/>
      <c r="I122" s="319"/>
      <c r="J122" s="319" t="s">
        <v>945</v>
      </c>
      <c r="K122" s="343"/>
    </row>
    <row r="123" spans="2:11" ht="5.25" customHeight="1">
      <c r="B123" s="344"/>
      <c r="C123" s="322"/>
      <c r="D123" s="322"/>
      <c r="E123" s="322"/>
      <c r="F123" s="322"/>
      <c r="G123" s="305"/>
      <c r="H123" s="322"/>
      <c r="I123" s="322"/>
      <c r="J123" s="322"/>
      <c r="K123" s="345"/>
    </row>
    <row r="124" spans="2:11" ht="15" customHeight="1">
      <c r="B124" s="344"/>
      <c r="C124" s="305" t="s">
        <v>949</v>
      </c>
      <c r="D124" s="322"/>
      <c r="E124" s="322"/>
      <c r="F124" s="324" t="s">
        <v>946</v>
      </c>
      <c r="G124" s="305"/>
      <c r="H124" s="305" t="s">
        <v>985</v>
      </c>
      <c r="I124" s="305" t="s">
        <v>948</v>
      </c>
      <c r="J124" s="305">
        <v>120</v>
      </c>
      <c r="K124" s="346"/>
    </row>
    <row r="125" spans="2:11" ht="15" customHeight="1">
      <c r="B125" s="344"/>
      <c r="C125" s="305" t="s">
        <v>994</v>
      </c>
      <c r="D125" s="305"/>
      <c r="E125" s="305"/>
      <c r="F125" s="324" t="s">
        <v>946</v>
      </c>
      <c r="G125" s="305"/>
      <c r="H125" s="305" t="s">
        <v>995</v>
      </c>
      <c r="I125" s="305" t="s">
        <v>948</v>
      </c>
      <c r="J125" s="305" t="s">
        <v>996</v>
      </c>
      <c r="K125" s="346"/>
    </row>
    <row r="126" spans="2:11" ht="15" customHeight="1">
      <c r="B126" s="344"/>
      <c r="C126" s="305" t="s">
        <v>84</v>
      </c>
      <c r="D126" s="305"/>
      <c r="E126" s="305"/>
      <c r="F126" s="324" t="s">
        <v>946</v>
      </c>
      <c r="G126" s="305"/>
      <c r="H126" s="305" t="s">
        <v>997</v>
      </c>
      <c r="I126" s="305" t="s">
        <v>948</v>
      </c>
      <c r="J126" s="305" t="s">
        <v>996</v>
      </c>
      <c r="K126" s="346"/>
    </row>
    <row r="127" spans="2:11" ht="15" customHeight="1">
      <c r="B127" s="344"/>
      <c r="C127" s="305" t="s">
        <v>957</v>
      </c>
      <c r="D127" s="305"/>
      <c r="E127" s="305"/>
      <c r="F127" s="324" t="s">
        <v>952</v>
      </c>
      <c r="G127" s="305"/>
      <c r="H127" s="305" t="s">
        <v>958</v>
      </c>
      <c r="I127" s="305" t="s">
        <v>948</v>
      </c>
      <c r="J127" s="305">
        <v>15</v>
      </c>
      <c r="K127" s="346"/>
    </row>
    <row r="128" spans="2:11" ht="15" customHeight="1">
      <c r="B128" s="344"/>
      <c r="C128" s="326" t="s">
        <v>959</v>
      </c>
      <c r="D128" s="326"/>
      <c r="E128" s="326"/>
      <c r="F128" s="327" t="s">
        <v>952</v>
      </c>
      <c r="G128" s="326"/>
      <c r="H128" s="326" t="s">
        <v>960</v>
      </c>
      <c r="I128" s="326" t="s">
        <v>948</v>
      </c>
      <c r="J128" s="326">
        <v>15</v>
      </c>
      <c r="K128" s="346"/>
    </row>
    <row r="129" spans="2:11" ht="15" customHeight="1">
      <c r="B129" s="344"/>
      <c r="C129" s="326" t="s">
        <v>961</v>
      </c>
      <c r="D129" s="326"/>
      <c r="E129" s="326"/>
      <c r="F129" s="327" t="s">
        <v>952</v>
      </c>
      <c r="G129" s="326"/>
      <c r="H129" s="326" t="s">
        <v>962</v>
      </c>
      <c r="I129" s="326" t="s">
        <v>948</v>
      </c>
      <c r="J129" s="326">
        <v>20</v>
      </c>
      <c r="K129" s="346"/>
    </row>
    <row r="130" spans="2:11" ht="15" customHeight="1">
      <c r="B130" s="344"/>
      <c r="C130" s="326" t="s">
        <v>963</v>
      </c>
      <c r="D130" s="326"/>
      <c r="E130" s="326"/>
      <c r="F130" s="327" t="s">
        <v>952</v>
      </c>
      <c r="G130" s="326"/>
      <c r="H130" s="326" t="s">
        <v>964</v>
      </c>
      <c r="I130" s="326" t="s">
        <v>948</v>
      </c>
      <c r="J130" s="326">
        <v>20</v>
      </c>
      <c r="K130" s="346"/>
    </row>
    <row r="131" spans="2:11" ht="15" customHeight="1">
      <c r="B131" s="344"/>
      <c r="C131" s="305" t="s">
        <v>951</v>
      </c>
      <c r="D131" s="305"/>
      <c r="E131" s="305"/>
      <c r="F131" s="324" t="s">
        <v>952</v>
      </c>
      <c r="G131" s="305"/>
      <c r="H131" s="305" t="s">
        <v>985</v>
      </c>
      <c r="I131" s="305" t="s">
        <v>948</v>
      </c>
      <c r="J131" s="305">
        <v>50</v>
      </c>
      <c r="K131" s="346"/>
    </row>
    <row r="132" spans="2:11" ht="15" customHeight="1">
      <c r="B132" s="344"/>
      <c r="C132" s="305" t="s">
        <v>965</v>
      </c>
      <c r="D132" s="305"/>
      <c r="E132" s="305"/>
      <c r="F132" s="324" t="s">
        <v>952</v>
      </c>
      <c r="G132" s="305"/>
      <c r="H132" s="305" t="s">
        <v>985</v>
      </c>
      <c r="I132" s="305" t="s">
        <v>948</v>
      </c>
      <c r="J132" s="305">
        <v>50</v>
      </c>
      <c r="K132" s="346"/>
    </row>
    <row r="133" spans="2:11" ht="15" customHeight="1">
      <c r="B133" s="344"/>
      <c r="C133" s="305" t="s">
        <v>971</v>
      </c>
      <c r="D133" s="305"/>
      <c r="E133" s="305"/>
      <c r="F133" s="324" t="s">
        <v>952</v>
      </c>
      <c r="G133" s="305"/>
      <c r="H133" s="305" t="s">
        <v>985</v>
      </c>
      <c r="I133" s="305" t="s">
        <v>948</v>
      </c>
      <c r="J133" s="305">
        <v>50</v>
      </c>
      <c r="K133" s="346"/>
    </row>
    <row r="134" spans="2:11" ht="15" customHeight="1">
      <c r="B134" s="344"/>
      <c r="C134" s="305" t="s">
        <v>973</v>
      </c>
      <c r="D134" s="305"/>
      <c r="E134" s="305"/>
      <c r="F134" s="324" t="s">
        <v>952</v>
      </c>
      <c r="G134" s="305"/>
      <c r="H134" s="305" t="s">
        <v>985</v>
      </c>
      <c r="I134" s="305" t="s">
        <v>948</v>
      </c>
      <c r="J134" s="305">
        <v>50</v>
      </c>
      <c r="K134" s="346"/>
    </row>
    <row r="135" spans="2:11" ht="15" customHeight="1">
      <c r="B135" s="344"/>
      <c r="C135" s="305" t="s">
        <v>130</v>
      </c>
      <c r="D135" s="305"/>
      <c r="E135" s="305"/>
      <c r="F135" s="324" t="s">
        <v>952</v>
      </c>
      <c r="G135" s="305"/>
      <c r="H135" s="305" t="s">
        <v>998</v>
      </c>
      <c r="I135" s="305" t="s">
        <v>948</v>
      </c>
      <c r="J135" s="305">
        <v>255</v>
      </c>
      <c r="K135" s="346"/>
    </row>
    <row r="136" spans="2:11" ht="15" customHeight="1">
      <c r="B136" s="344"/>
      <c r="C136" s="305" t="s">
        <v>975</v>
      </c>
      <c r="D136" s="305"/>
      <c r="E136" s="305"/>
      <c r="F136" s="324" t="s">
        <v>946</v>
      </c>
      <c r="G136" s="305"/>
      <c r="H136" s="305" t="s">
        <v>999</v>
      </c>
      <c r="I136" s="305" t="s">
        <v>977</v>
      </c>
      <c r="J136" s="305"/>
      <c r="K136" s="346"/>
    </row>
    <row r="137" spans="2:11" ht="15" customHeight="1">
      <c r="B137" s="344"/>
      <c r="C137" s="305" t="s">
        <v>978</v>
      </c>
      <c r="D137" s="305"/>
      <c r="E137" s="305"/>
      <c r="F137" s="324" t="s">
        <v>946</v>
      </c>
      <c r="G137" s="305"/>
      <c r="H137" s="305" t="s">
        <v>1000</v>
      </c>
      <c r="I137" s="305" t="s">
        <v>980</v>
      </c>
      <c r="J137" s="305"/>
      <c r="K137" s="346"/>
    </row>
    <row r="138" spans="2:11" ht="15" customHeight="1">
      <c r="B138" s="344"/>
      <c r="C138" s="305" t="s">
        <v>981</v>
      </c>
      <c r="D138" s="305"/>
      <c r="E138" s="305"/>
      <c r="F138" s="324" t="s">
        <v>946</v>
      </c>
      <c r="G138" s="305"/>
      <c r="H138" s="305" t="s">
        <v>981</v>
      </c>
      <c r="I138" s="305" t="s">
        <v>980</v>
      </c>
      <c r="J138" s="305"/>
      <c r="K138" s="346"/>
    </row>
    <row r="139" spans="2:11" ht="15" customHeight="1">
      <c r="B139" s="344"/>
      <c r="C139" s="305" t="s">
        <v>38</v>
      </c>
      <c r="D139" s="305"/>
      <c r="E139" s="305"/>
      <c r="F139" s="324" t="s">
        <v>946</v>
      </c>
      <c r="G139" s="305"/>
      <c r="H139" s="305" t="s">
        <v>1001</v>
      </c>
      <c r="I139" s="305" t="s">
        <v>980</v>
      </c>
      <c r="J139" s="305"/>
      <c r="K139" s="346"/>
    </row>
    <row r="140" spans="2:11" ht="15" customHeight="1">
      <c r="B140" s="344"/>
      <c r="C140" s="305" t="s">
        <v>1002</v>
      </c>
      <c r="D140" s="305"/>
      <c r="E140" s="305"/>
      <c r="F140" s="324" t="s">
        <v>946</v>
      </c>
      <c r="G140" s="305"/>
      <c r="H140" s="305" t="s">
        <v>1003</v>
      </c>
      <c r="I140" s="305" t="s">
        <v>980</v>
      </c>
      <c r="J140" s="305"/>
      <c r="K140" s="346"/>
    </row>
    <row r="141" spans="2:11" ht="15" customHeight="1">
      <c r="B141" s="347"/>
      <c r="C141" s="348"/>
      <c r="D141" s="348"/>
      <c r="E141" s="348"/>
      <c r="F141" s="348"/>
      <c r="G141" s="348"/>
      <c r="H141" s="348"/>
      <c r="I141" s="348"/>
      <c r="J141" s="348"/>
      <c r="K141" s="349"/>
    </row>
    <row r="142" spans="2:11" ht="18.75" customHeight="1">
      <c r="B142" s="301"/>
      <c r="C142" s="301"/>
      <c r="D142" s="301"/>
      <c r="E142" s="301"/>
      <c r="F142" s="336"/>
      <c r="G142" s="301"/>
      <c r="H142" s="301"/>
      <c r="I142" s="301"/>
      <c r="J142" s="301"/>
      <c r="K142" s="301"/>
    </row>
    <row r="143" spans="2:11" ht="18.75" customHeight="1">
      <c r="B143" s="311"/>
      <c r="C143" s="311"/>
      <c r="D143" s="311"/>
      <c r="E143" s="311"/>
      <c r="F143" s="311"/>
      <c r="G143" s="311"/>
      <c r="H143" s="311"/>
      <c r="I143" s="311"/>
      <c r="J143" s="311"/>
      <c r="K143" s="311"/>
    </row>
    <row r="144" spans="2:11" ht="7.5" customHeight="1">
      <c r="B144" s="312"/>
      <c r="C144" s="313"/>
      <c r="D144" s="313"/>
      <c r="E144" s="313"/>
      <c r="F144" s="313"/>
      <c r="G144" s="313"/>
      <c r="H144" s="313"/>
      <c r="I144" s="313"/>
      <c r="J144" s="313"/>
      <c r="K144" s="314"/>
    </row>
    <row r="145" spans="2:11" ht="45" customHeight="1">
      <c r="B145" s="315"/>
      <c r="C145" s="424" t="s">
        <v>1004</v>
      </c>
      <c r="D145" s="424"/>
      <c r="E145" s="424"/>
      <c r="F145" s="424"/>
      <c r="G145" s="424"/>
      <c r="H145" s="424"/>
      <c r="I145" s="424"/>
      <c r="J145" s="424"/>
      <c r="K145" s="316"/>
    </row>
    <row r="146" spans="2:11" ht="17.25" customHeight="1">
      <c r="B146" s="315"/>
      <c r="C146" s="317" t="s">
        <v>940</v>
      </c>
      <c r="D146" s="317"/>
      <c r="E146" s="317"/>
      <c r="F146" s="317" t="s">
        <v>941</v>
      </c>
      <c r="G146" s="318"/>
      <c r="H146" s="317" t="s">
        <v>125</v>
      </c>
      <c r="I146" s="317" t="s">
        <v>57</v>
      </c>
      <c r="J146" s="317" t="s">
        <v>942</v>
      </c>
      <c r="K146" s="316"/>
    </row>
    <row r="147" spans="2:11" ht="17.25" customHeight="1">
      <c r="B147" s="315"/>
      <c r="C147" s="319" t="s">
        <v>943</v>
      </c>
      <c r="D147" s="319"/>
      <c r="E147" s="319"/>
      <c r="F147" s="320" t="s">
        <v>944</v>
      </c>
      <c r="G147" s="321"/>
      <c r="H147" s="319"/>
      <c r="I147" s="319"/>
      <c r="J147" s="319" t="s">
        <v>945</v>
      </c>
      <c r="K147" s="316"/>
    </row>
    <row r="148" spans="2:11" ht="5.25" customHeight="1">
      <c r="B148" s="325"/>
      <c r="C148" s="322"/>
      <c r="D148" s="322"/>
      <c r="E148" s="322"/>
      <c r="F148" s="322"/>
      <c r="G148" s="323"/>
      <c r="H148" s="322"/>
      <c r="I148" s="322"/>
      <c r="J148" s="322"/>
      <c r="K148" s="346"/>
    </row>
    <row r="149" spans="2:11" ht="15" customHeight="1">
      <c r="B149" s="325"/>
      <c r="C149" s="350" t="s">
        <v>949</v>
      </c>
      <c r="D149" s="305"/>
      <c r="E149" s="305"/>
      <c r="F149" s="351" t="s">
        <v>946</v>
      </c>
      <c r="G149" s="305"/>
      <c r="H149" s="350" t="s">
        <v>985</v>
      </c>
      <c r="I149" s="350" t="s">
        <v>948</v>
      </c>
      <c r="J149" s="350">
        <v>120</v>
      </c>
      <c r="K149" s="346"/>
    </row>
    <row r="150" spans="2:11" ht="15" customHeight="1">
      <c r="B150" s="325"/>
      <c r="C150" s="350" t="s">
        <v>994</v>
      </c>
      <c r="D150" s="305"/>
      <c r="E150" s="305"/>
      <c r="F150" s="351" t="s">
        <v>946</v>
      </c>
      <c r="G150" s="305"/>
      <c r="H150" s="350" t="s">
        <v>1005</v>
      </c>
      <c r="I150" s="350" t="s">
        <v>948</v>
      </c>
      <c r="J150" s="350" t="s">
        <v>996</v>
      </c>
      <c r="K150" s="346"/>
    </row>
    <row r="151" spans="2:11" ht="15" customHeight="1">
      <c r="B151" s="325"/>
      <c r="C151" s="350" t="s">
        <v>84</v>
      </c>
      <c r="D151" s="305"/>
      <c r="E151" s="305"/>
      <c r="F151" s="351" t="s">
        <v>946</v>
      </c>
      <c r="G151" s="305"/>
      <c r="H151" s="350" t="s">
        <v>1006</v>
      </c>
      <c r="I151" s="350" t="s">
        <v>948</v>
      </c>
      <c r="J151" s="350" t="s">
        <v>996</v>
      </c>
      <c r="K151" s="346"/>
    </row>
    <row r="152" spans="2:11" ht="15" customHeight="1">
      <c r="B152" s="325"/>
      <c r="C152" s="350" t="s">
        <v>951</v>
      </c>
      <c r="D152" s="305"/>
      <c r="E152" s="305"/>
      <c r="F152" s="351" t="s">
        <v>952</v>
      </c>
      <c r="G152" s="305"/>
      <c r="H152" s="350" t="s">
        <v>985</v>
      </c>
      <c r="I152" s="350" t="s">
        <v>948</v>
      </c>
      <c r="J152" s="350">
        <v>50</v>
      </c>
      <c r="K152" s="346"/>
    </row>
    <row r="153" spans="2:11" ht="15" customHeight="1">
      <c r="B153" s="325"/>
      <c r="C153" s="350" t="s">
        <v>954</v>
      </c>
      <c r="D153" s="305"/>
      <c r="E153" s="305"/>
      <c r="F153" s="351" t="s">
        <v>946</v>
      </c>
      <c r="G153" s="305"/>
      <c r="H153" s="350" t="s">
        <v>985</v>
      </c>
      <c r="I153" s="350" t="s">
        <v>956</v>
      </c>
      <c r="J153" s="350"/>
      <c r="K153" s="346"/>
    </row>
    <row r="154" spans="2:11" ht="15" customHeight="1">
      <c r="B154" s="325"/>
      <c r="C154" s="350" t="s">
        <v>965</v>
      </c>
      <c r="D154" s="305"/>
      <c r="E154" s="305"/>
      <c r="F154" s="351" t="s">
        <v>952</v>
      </c>
      <c r="G154" s="305"/>
      <c r="H154" s="350" t="s">
        <v>985</v>
      </c>
      <c r="I154" s="350" t="s">
        <v>948</v>
      </c>
      <c r="J154" s="350">
        <v>50</v>
      </c>
      <c r="K154" s="346"/>
    </row>
    <row r="155" spans="2:11" ht="15" customHeight="1">
      <c r="B155" s="325"/>
      <c r="C155" s="350" t="s">
        <v>973</v>
      </c>
      <c r="D155" s="305"/>
      <c r="E155" s="305"/>
      <c r="F155" s="351" t="s">
        <v>952</v>
      </c>
      <c r="G155" s="305"/>
      <c r="H155" s="350" t="s">
        <v>985</v>
      </c>
      <c r="I155" s="350" t="s">
        <v>948</v>
      </c>
      <c r="J155" s="350">
        <v>50</v>
      </c>
      <c r="K155" s="346"/>
    </row>
    <row r="156" spans="2:11" ht="15" customHeight="1">
      <c r="B156" s="325"/>
      <c r="C156" s="350" t="s">
        <v>971</v>
      </c>
      <c r="D156" s="305"/>
      <c r="E156" s="305"/>
      <c r="F156" s="351" t="s">
        <v>952</v>
      </c>
      <c r="G156" s="305"/>
      <c r="H156" s="350" t="s">
        <v>985</v>
      </c>
      <c r="I156" s="350" t="s">
        <v>948</v>
      </c>
      <c r="J156" s="350">
        <v>50</v>
      </c>
      <c r="K156" s="346"/>
    </row>
    <row r="157" spans="2:11" ht="15" customHeight="1">
      <c r="B157" s="325"/>
      <c r="C157" s="350" t="s">
        <v>101</v>
      </c>
      <c r="D157" s="305"/>
      <c r="E157" s="305"/>
      <c r="F157" s="351" t="s">
        <v>946</v>
      </c>
      <c r="G157" s="305"/>
      <c r="H157" s="350" t="s">
        <v>1007</v>
      </c>
      <c r="I157" s="350" t="s">
        <v>948</v>
      </c>
      <c r="J157" s="350" t="s">
        <v>1008</v>
      </c>
      <c r="K157" s="346"/>
    </row>
    <row r="158" spans="2:11" ht="15" customHeight="1">
      <c r="B158" s="325"/>
      <c r="C158" s="350" t="s">
        <v>1009</v>
      </c>
      <c r="D158" s="305"/>
      <c r="E158" s="305"/>
      <c r="F158" s="351" t="s">
        <v>946</v>
      </c>
      <c r="G158" s="305"/>
      <c r="H158" s="350" t="s">
        <v>1010</v>
      </c>
      <c r="I158" s="350" t="s">
        <v>980</v>
      </c>
      <c r="J158" s="350"/>
      <c r="K158" s="346"/>
    </row>
    <row r="159" spans="2:11" ht="15" customHeight="1">
      <c r="B159" s="352"/>
      <c r="C159" s="334"/>
      <c r="D159" s="334"/>
      <c r="E159" s="334"/>
      <c r="F159" s="334"/>
      <c r="G159" s="334"/>
      <c r="H159" s="334"/>
      <c r="I159" s="334"/>
      <c r="J159" s="334"/>
      <c r="K159" s="353"/>
    </row>
    <row r="160" spans="2:11" ht="18.75" customHeight="1">
      <c r="B160" s="301"/>
      <c r="C160" s="305"/>
      <c r="D160" s="305"/>
      <c r="E160" s="305"/>
      <c r="F160" s="324"/>
      <c r="G160" s="305"/>
      <c r="H160" s="305"/>
      <c r="I160" s="305"/>
      <c r="J160" s="305"/>
      <c r="K160" s="301"/>
    </row>
    <row r="161" spans="2:11" ht="18.75" customHeight="1">
      <c r="B161" s="311"/>
      <c r="C161" s="311"/>
      <c r="D161" s="311"/>
      <c r="E161" s="311"/>
      <c r="F161" s="311"/>
      <c r="G161" s="311"/>
      <c r="H161" s="311"/>
      <c r="I161" s="311"/>
      <c r="J161" s="311"/>
      <c r="K161" s="311"/>
    </row>
    <row r="162" spans="2:11" ht="7.5" customHeight="1">
      <c r="B162" s="293"/>
      <c r="C162" s="294"/>
      <c r="D162" s="294"/>
      <c r="E162" s="294"/>
      <c r="F162" s="294"/>
      <c r="G162" s="294"/>
      <c r="H162" s="294"/>
      <c r="I162" s="294"/>
      <c r="J162" s="294"/>
      <c r="K162" s="295"/>
    </row>
    <row r="163" spans="2:11" ht="45" customHeight="1">
      <c r="B163" s="296"/>
      <c r="C163" s="423" t="s">
        <v>1011</v>
      </c>
      <c r="D163" s="423"/>
      <c r="E163" s="423"/>
      <c r="F163" s="423"/>
      <c r="G163" s="423"/>
      <c r="H163" s="423"/>
      <c r="I163" s="423"/>
      <c r="J163" s="423"/>
      <c r="K163" s="297"/>
    </row>
    <row r="164" spans="2:11" ht="17.25" customHeight="1">
      <c r="B164" s="296"/>
      <c r="C164" s="317" t="s">
        <v>940</v>
      </c>
      <c r="D164" s="317"/>
      <c r="E164" s="317"/>
      <c r="F164" s="317" t="s">
        <v>941</v>
      </c>
      <c r="G164" s="354"/>
      <c r="H164" s="355" t="s">
        <v>125</v>
      </c>
      <c r="I164" s="355" t="s">
        <v>57</v>
      </c>
      <c r="J164" s="317" t="s">
        <v>942</v>
      </c>
      <c r="K164" s="297"/>
    </row>
    <row r="165" spans="2:11" ht="17.25" customHeight="1">
      <c r="B165" s="298"/>
      <c r="C165" s="319" t="s">
        <v>943</v>
      </c>
      <c r="D165" s="319"/>
      <c r="E165" s="319"/>
      <c r="F165" s="320" t="s">
        <v>944</v>
      </c>
      <c r="G165" s="356"/>
      <c r="H165" s="357"/>
      <c r="I165" s="357"/>
      <c r="J165" s="319" t="s">
        <v>945</v>
      </c>
      <c r="K165" s="299"/>
    </row>
    <row r="166" spans="2:11" ht="5.25" customHeight="1">
      <c r="B166" s="325"/>
      <c r="C166" s="322"/>
      <c r="D166" s="322"/>
      <c r="E166" s="322"/>
      <c r="F166" s="322"/>
      <c r="G166" s="323"/>
      <c r="H166" s="322"/>
      <c r="I166" s="322"/>
      <c r="J166" s="322"/>
      <c r="K166" s="346"/>
    </row>
    <row r="167" spans="2:11" ht="15" customHeight="1">
      <c r="B167" s="325"/>
      <c r="C167" s="305" t="s">
        <v>949</v>
      </c>
      <c r="D167" s="305"/>
      <c r="E167" s="305"/>
      <c r="F167" s="324" t="s">
        <v>946</v>
      </c>
      <c r="G167" s="305"/>
      <c r="H167" s="305" t="s">
        <v>985</v>
      </c>
      <c r="I167" s="305" t="s">
        <v>948</v>
      </c>
      <c r="J167" s="305">
        <v>120</v>
      </c>
      <c r="K167" s="346"/>
    </row>
    <row r="168" spans="2:11" ht="15" customHeight="1">
      <c r="B168" s="325"/>
      <c r="C168" s="305" t="s">
        <v>994</v>
      </c>
      <c r="D168" s="305"/>
      <c r="E168" s="305"/>
      <c r="F168" s="324" t="s">
        <v>946</v>
      </c>
      <c r="G168" s="305"/>
      <c r="H168" s="305" t="s">
        <v>995</v>
      </c>
      <c r="I168" s="305" t="s">
        <v>948</v>
      </c>
      <c r="J168" s="305" t="s">
        <v>996</v>
      </c>
      <c r="K168" s="346"/>
    </row>
    <row r="169" spans="2:11" ht="15" customHeight="1">
      <c r="B169" s="325"/>
      <c r="C169" s="305" t="s">
        <v>84</v>
      </c>
      <c r="D169" s="305"/>
      <c r="E169" s="305"/>
      <c r="F169" s="324" t="s">
        <v>946</v>
      </c>
      <c r="G169" s="305"/>
      <c r="H169" s="305" t="s">
        <v>1012</v>
      </c>
      <c r="I169" s="305" t="s">
        <v>948</v>
      </c>
      <c r="J169" s="305" t="s">
        <v>996</v>
      </c>
      <c r="K169" s="346"/>
    </row>
    <row r="170" spans="2:11" ht="15" customHeight="1">
      <c r="B170" s="325"/>
      <c r="C170" s="305" t="s">
        <v>951</v>
      </c>
      <c r="D170" s="305"/>
      <c r="E170" s="305"/>
      <c r="F170" s="324" t="s">
        <v>952</v>
      </c>
      <c r="G170" s="305"/>
      <c r="H170" s="305" t="s">
        <v>1012</v>
      </c>
      <c r="I170" s="305" t="s">
        <v>948</v>
      </c>
      <c r="J170" s="305">
        <v>50</v>
      </c>
      <c r="K170" s="346"/>
    </row>
    <row r="171" spans="2:11" ht="15" customHeight="1">
      <c r="B171" s="325"/>
      <c r="C171" s="305" t="s">
        <v>954</v>
      </c>
      <c r="D171" s="305"/>
      <c r="E171" s="305"/>
      <c r="F171" s="324" t="s">
        <v>946</v>
      </c>
      <c r="G171" s="305"/>
      <c r="H171" s="305" t="s">
        <v>1012</v>
      </c>
      <c r="I171" s="305" t="s">
        <v>956</v>
      </c>
      <c r="J171" s="305"/>
      <c r="K171" s="346"/>
    </row>
    <row r="172" spans="2:11" ht="15" customHeight="1">
      <c r="B172" s="325"/>
      <c r="C172" s="305" t="s">
        <v>965</v>
      </c>
      <c r="D172" s="305"/>
      <c r="E172" s="305"/>
      <c r="F172" s="324" t="s">
        <v>952</v>
      </c>
      <c r="G172" s="305"/>
      <c r="H172" s="305" t="s">
        <v>1012</v>
      </c>
      <c r="I172" s="305" t="s">
        <v>948</v>
      </c>
      <c r="J172" s="305">
        <v>50</v>
      </c>
      <c r="K172" s="346"/>
    </row>
    <row r="173" spans="2:11" ht="15" customHeight="1">
      <c r="B173" s="325"/>
      <c r="C173" s="305" t="s">
        <v>973</v>
      </c>
      <c r="D173" s="305"/>
      <c r="E173" s="305"/>
      <c r="F173" s="324" t="s">
        <v>952</v>
      </c>
      <c r="G173" s="305"/>
      <c r="H173" s="305" t="s">
        <v>1012</v>
      </c>
      <c r="I173" s="305" t="s">
        <v>948</v>
      </c>
      <c r="J173" s="305">
        <v>50</v>
      </c>
      <c r="K173" s="346"/>
    </row>
    <row r="174" spans="2:11" ht="15" customHeight="1">
      <c r="B174" s="325"/>
      <c r="C174" s="305" t="s">
        <v>971</v>
      </c>
      <c r="D174" s="305"/>
      <c r="E174" s="305"/>
      <c r="F174" s="324" t="s">
        <v>952</v>
      </c>
      <c r="G174" s="305"/>
      <c r="H174" s="305" t="s">
        <v>1012</v>
      </c>
      <c r="I174" s="305" t="s">
        <v>948</v>
      </c>
      <c r="J174" s="305">
        <v>50</v>
      </c>
      <c r="K174" s="346"/>
    </row>
    <row r="175" spans="2:11" ht="15" customHeight="1">
      <c r="B175" s="325"/>
      <c r="C175" s="305" t="s">
        <v>124</v>
      </c>
      <c r="D175" s="305"/>
      <c r="E175" s="305"/>
      <c r="F175" s="324" t="s">
        <v>946</v>
      </c>
      <c r="G175" s="305"/>
      <c r="H175" s="305" t="s">
        <v>1013</v>
      </c>
      <c r="I175" s="305" t="s">
        <v>1014</v>
      </c>
      <c r="J175" s="305"/>
      <c r="K175" s="346"/>
    </row>
    <row r="176" spans="2:11" ht="15" customHeight="1">
      <c r="B176" s="325"/>
      <c r="C176" s="305" t="s">
        <v>57</v>
      </c>
      <c r="D176" s="305"/>
      <c r="E176" s="305"/>
      <c r="F176" s="324" t="s">
        <v>946</v>
      </c>
      <c r="G176" s="305"/>
      <c r="H176" s="305" t="s">
        <v>1015</v>
      </c>
      <c r="I176" s="305" t="s">
        <v>1016</v>
      </c>
      <c r="J176" s="305">
        <v>1</v>
      </c>
      <c r="K176" s="346"/>
    </row>
    <row r="177" spans="2:11" ht="15" customHeight="1">
      <c r="B177" s="325"/>
      <c r="C177" s="305" t="s">
        <v>53</v>
      </c>
      <c r="D177" s="305"/>
      <c r="E177" s="305"/>
      <c r="F177" s="324" t="s">
        <v>946</v>
      </c>
      <c r="G177" s="305"/>
      <c r="H177" s="305" t="s">
        <v>1017</v>
      </c>
      <c r="I177" s="305" t="s">
        <v>948</v>
      </c>
      <c r="J177" s="305">
        <v>20</v>
      </c>
      <c r="K177" s="346"/>
    </row>
    <row r="178" spans="2:11" ht="15" customHeight="1">
      <c r="B178" s="325"/>
      <c r="C178" s="305" t="s">
        <v>125</v>
      </c>
      <c r="D178" s="305"/>
      <c r="E178" s="305"/>
      <c r="F178" s="324" t="s">
        <v>946</v>
      </c>
      <c r="G178" s="305"/>
      <c r="H178" s="305" t="s">
        <v>1018</v>
      </c>
      <c r="I178" s="305" t="s">
        <v>948</v>
      </c>
      <c r="J178" s="305">
        <v>255</v>
      </c>
      <c r="K178" s="346"/>
    </row>
    <row r="179" spans="2:11" ht="15" customHeight="1">
      <c r="B179" s="325"/>
      <c r="C179" s="305" t="s">
        <v>126</v>
      </c>
      <c r="D179" s="305"/>
      <c r="E179" s="305"/>
      <c r="F179" s="324" t="s">
        <v>946</v>
      </c>
      <c r="G179" s="305"/>
      <c r="H179" s="305" t="s">
        <v>911</v>
      </c>
      <c r="I179" s="305" t="s">
        <v>948</v>
      </c>
      <c r="J179" s="305">
        <v>10</v>
      </c>
      <c r="K179" s="346"/>
    </row>
    <row r="180" spans="2:11" ht="15" customHeight="1">
      <c r="B180" s="325"/>
      <c r="C180" s="305" t="s">
        <v>127</v>
      </c>
      <c r="D180" s="305"/>
      <c r="E180" s="305"/>
      <c r="F180" s="324" t="s">
        <v>946</v>
      </c>
      <c r="G180" s="305"/>
      <c r="H180" s="305" t="s">
        <v>1019</v>
      </c>
      <c r="I180" s="305" t="s">
        <v>980</v>
      </c>
      <c r="J180" s="305"/>
      <c r="K180" s="346"/>
    </row>
    <row r="181" spans="2:11" ht="15" customHeight="1">
      <c r="B181" s="325"/>
      <c r="C181" s="305" t="s">
        <v>1020</v>
      </c>
      <c r="D181" s="305"/>
      <c r="E181" s="305"/>
      <c r="F181" s="324" t="s">
        <v>946</v>
      </c>
      <c r="G181" s="305"/>
      <c r="H181" s="305" t="s">
        <v>1021</v>
      </c>
      <c r="I181" s="305" t="s">
        <v>980</v>
      </c>
      <c r="J181" s="305"/>
      <c r="K181" s="346"/>
    </row>
    <row r="182" spans="2:11" ht="15" customHeight="1">
      <c r="B182" s="325"/>
      <c r="C182" s="305" t="s">
        <v>1009</v>
      </c>
      <c r="D182" s="305"/>
      <c r="E182" s="305"/>
      <c r="F182" s="324" t="s">
        <v>946</v>
      </c>
      <c r="G182" s="305"/>
      <c r="H182" s="305" t="s">
        <v>1022</v>
      </c>
      <c r="I182" s="305" t="s">
        <v>980</v>
      </c>
      <c r="J182" s="305"/>
      <c r="K182" s="346"/>
    </row>
    <row r="183" spans="2:11" ht="15" customHeight="1">
      <c r="B183" s="325"/>
      <c r="C183" s="305" t="s">
        <v>129</v>
      </c>
      <c r="D183" s="305"/>
      <c r="E183" s="305"/>
      <c r="F183" s="324" t="s">
        <v>952</v>
      </c>
      <c r="G183" s="305"/>
      <c r="H183" s="305" t="s">
        <v>1023</v>
      </c>
      <c r="I183" s="305" t="s">
        <v>948</v>
      </c>
      <c r="J183" s="305">
        <v>50</v>
      </c>
      <c r="K183" s="346"/>
    </row>
    <row r="184" spans="2:11" ht="15" customHeight="1">
      <c r="B184" s="325"/>
      <c r="C184" s="305" t="s">
        <v>1024</v>
      </c>
      <c r="D184" s="305"/>
      <c r="E184" s="305"/>
      <c r="F184" s="324" t="s">
        <v>952</v>
      </c>
      <c r="G184" s="305"/>
      <c r="H184" s="305" t="s">
        <v>1025</v>
      </c>
      <c r="I184" s="305" t="s">
        <v>1026</v>
      </c>
      <c r="J184" s="305"/>
      <c r="K184" s="346"/>
    </row>
    <row r="185" spans="2:11" ht="15" customHeight="1">
      <c r="B185" s="325"/>
      <c r="C185" s="305" t="s">
        <v>1027</v>
      </c>
      <c r="D185" s="305"/>
      <c r="E185" s="305"/>
      <c r="F185" s="324" t="s">
        <v>952</v>
      </c>
      <c r="G185" s="305"/>
      <c r="H185" s="305" t="s">
        <v>1028</v>
      </c>
      <c r="I185" s="305" t="s">
        <v>1026</v>
      </c>
      <c r="J185" s="305"/>
      <c r="K185" s="346"/>
    </row>
    <row r="186" spans="2:11" ht="15" customHeight="1">
      <c r="B186" s="325"/>
      <c r="C186" s="305" t="s">
        <v>1029</v>
      </c>
      <c r="D186" s="305"/>
      <c r="E186" s="305"/>
      <c r="F186" s="324" t="s">
        <v>952</v>
      </c>
      <c r="G186" s="305"/>
      <c r="H186" s="305" t="s">
        <v>1030</v>
      </c>
      <c r="I186" s="305" t="s">
        <v>1026</v>
      </c>
      <c r="J186" s="305"/>
      <c r="K186" s="346"/>
    </row>
    <row r="187" spans="2:11" ht="15" customHeight="1">
      <c r="B187" s="325"/>
      <c r="C187" s="358" t="s">
        <v>1031</v>
      </c>
      <c r="D187" s="305"/>
      <c r="E187" s="305"/>
      <c r="F187" s="324" t="s">
        <v>952</v>
      </c>
      <c r="G187" s="305"/>
      <c r="H187" s="305" t="s">
        <v>1032</v>
      </c>
      <c r="I187" s="305" t="s">
        <v>1033</v>
      </c>
      <c r="J187" s="359" t="s">
        <v>1034</v>
      </c>
      <c r="K187" s="346"/>
    </row>
    <row r="188" spans="2:11" ht="15" customHeight="1">
      <c r="B188" s="325"/>
      <c r="C188" s="310" t="s">
        <v>42</v>
      </c>
      <c r="D188" s="305"/>
      <c r="E188" s="305"/>
      <c r="F188" s="324" t="s">
        <v>946</v>
      </c>
      <c r="G188" s="305"/>
      <c r="H188" s="301" t="s">
        <v>1035</v>
      </c>
      <c r="I188" s="305" t="s">
        <v>1036</v>
      </c>
      <c r="J188" s="305"/>
      <c r="K188" s="346"/>
    </row>
    <row r="189" spans="2:11" ht="15" customHeight="1">
      <c r="B189" s="325"/>
      <c r="C189" s="310" t="s">
        <v>1037</v>
      </c>
      <c r="D189" s="305"/>
      <c r="E189" s="305"/>
      <c r="F189" s="324" t="s">
        <v>946</v>
      </c>
      <c r="G189" s="305"/>
      <c r="H189" s="305" t="s">
        <v>1038</v>
      </c>
      <c r="I189" s="305" t="s">
        <v>980</v>
      </c>
      <c r="J189" s="305"/>
      <c r="K189" s="346"/>
    </row>
    <row r="190" spans="2:11" ht="15" customHeight="1">
      <c r="B190" s="325"/>
      <c r="C190" s="310" t="s">
        <v>1039</v>
      </c>
      <c r="D190" s="305"/>
      <c r="E190" s="305"/>
      <c r="F190" s="324" t="s">
        <v>946</v>
      </c>
      <c r="G190" s="305"/>
      <c r="H190" s="305" t="s">
        <v>1040</v>
      </c>
      <c r="I190" s="305" t="s">
        <v>980</v>
      </c>
      <c r="J190" s="305"/>
      <c r="K190" s="346"/>
    </row>
    <row r="191" spans="2:11" ht="15" customHeight="1">
      <c r="B191" s="325"/>
      <c r="C191" s="310" t="s">
        <v>1041</v>
      </c>
      <c r="D191" s="305"/>
      <c r="E191" s="305"/>
      <c r="F191" s="324" t="s">
        <v>952</v>
      </c>
      <c r="G191" s="305"/>
      <c r="H191" s="305" t="s">
        <v>1042</v>
      </c>
      <c r="I191" s="305" t="s">
        <v>980</v>
      </c>
      <c r="J191" s="305"/>
      <c r="K191" s="346"/>
    </row>
    <row r="192" spans="2:11" ht="15" customHeight="1">
      <c r="B192" s="352"/>
      <c r="C192" s="360"/>
      <c r="D192" s="334"/>
      <c r="E192" s="334"/>
      <c r="F192" s="334"/>
      <c r="G192" s="334"/>
      <c r="H192" s="334"/>
      <c r="I192" s="334"/>
      <c r="J192" s="334"/>
      <c r="K192" s="353"/>
    </row>
    <row r="193" spans="2:11" ht="18.75" customHeight="1">
      <c r="B193" s="301"/>
      <c r="C193" s="305"/>
      <c r="D193" s="305"/>
      <c r="E193" s="305"/>
      <c r="F193" s="324"/>
      <c r="G193" s="305"/>
      <c r="H193" s="305"/>
      <c r="I193" s="305"/>
      <c r="J193" s="305"/>
      <c r="K193" s="301"/>
    </row>
    <row r="194" spans="2:11" ht="18.75" customHeight="1">
      <c r="B194" s="301"/>
      <c r="C194" s="305"/>
      <c r="D194" s="305"/>
      <c r="E194" s="305"/>
      <c r="F194" s="324"/>
      <c r="G194" s="305"/>
      <c r="H194" s="305"/>
      <c r="I194" s="305"/>
      <c r="J194" s="305"/>
      <c r="K194" s="301"/>
    </row>
    <row r="195" spans="2:11" ht="18.75" customHeight="1">
      <c r="B195" s="311"/>
      <c r="C195" s="311"/>
      <c r="D195" s="311"/>
      <c r="E195" s="311"/>
      <c r="F195" s="311"/>
      <c r="G195" s="311"/>
      <c r="H195" s="311"/>
      <c r="I195" s="311"/>
      <c r="J195" s="311"/>
      <c r="K195" s="311"/>
    </row>
    <row r="196" spans="2:11">
      <c r="B196" s="293"/>
      <c r="C196" s="294"/>
      <c r="D196" s="294"/>
      <c r="E196" s="294"/>
      <c r="F196" s="294"/>
      <c r="G196" s="294"/>
      <c r="H196" s="294"/>
      <c r="I196" s="294"/>
      <c r="J196" s="294"/>
      <c r="K196" s="295"/>
    </row>
    <row r="197" spans="2:11" ht="21">
      <c r="B197" s="296"/>
      <c r="C197" s="423" t="s">
        <v>1043</v>
      </c>
      <c r="D197" s="423"/>
      <c r="E197" s="423"/>
      <c r="F197" s="423"/>
      <c r="G197" s="423"/>
      <c r="H197" s="423"/>
      <c r="I197" s="423"/>
      <c r="J197" s="423"/>
      <c r="K197" s="297"/>
    </row>
    <row r="198" spans="2:11" ht="25.5" customHeight="1">
      <c r="B198" s="296"/>
      <c r="C198" s="361" t="s">
        <v>1044</v>
      </c>
      <c r="D198" s="361"/>
      <c r="E198" s="361"/>
      <c r="F198" s="361" t="s">
        <v>1045</v>
      </c>
      <c r="G198" s="362"/>
      <c r="H198" s="422" t="s">
        <v>1046</v>
      </c>
      <c r="I198" s="422"/>
      <c r="J198" s="422"/>
      <c r="K198" s="297"/>
    </row>
    <row r="199" spans="2:11" ht="5.25" customHeight="1">
      <c r="B199" s="325"/>
      <c r="C199" s="322"/>
      <c r="D199" s="322"/>
      <c r="E199" s="322"/>
      <c r="F199" s="322"/>
      <c r="G199" s="305"/>
      <c r="H199" s="322"/>
      <c r="I199" s="322"/>
      <c r="J199" s="322"/>
      <c r="K199" s="346"/>
    </row>
    <row r="200" spans="2:11" ht="15" customHeight="1">
      <c r="B200" s="325"/>
      <c r="C200" s="305" t="s">
        <v>1036</v>
      </c>
      <c r="D200" s="305"/>
      <c r="E200" s="305"/>
      <c r="F200" s="324" t="s">
        <v>43</v>
      </c>
      <c r="G200" s="305"/>
      <c r="H200" s="420" t="s">
        <v>1047</v>
      </c>
      <c r="I200" s="420"/>
      <c r="J200" s="420"/>
      <c r="K200" s="346"/>
    </row>
    <row r="201" spans="2:11" ht="15" customHeight="1">
      <c r="B201" s="325"/>
      <c r="C201" s="331"/>
      <c r="D201" s="305"/>
      <c r="E201" s="305"/>
      <c r="F201" s="324" t="s">
        <v>44</v>
      </c>
      <c r="G201" s="305"/>
      <c r="H201" s="420" t="s">
        <v>1048</v>
      </c>
      <c r="I201" s="420"/>
      <c r="J201" s="420"/>
      <c r="K201" s="346"/>
    </row>
    <row r="202" spans="2:11" ht="15" customHeight="1">
      <c r="B202" s="325"/>
      <c r="C202" s="331"/>
      <c r="D202" s="305"/>
      <c r="E202" s="305"/>
      <c r="F202" s="324" t="s">
        <v>47</v>
      </c>
      <c r="G202" s="305"/>
      <c r="H202" s="420" t="s">
        <v>1049</v>
      </c>
      <c r="I202" s="420"/>
      <c r="J202" s="420"/>
      <c r="K202" s="346"/>
    </row>
    <row r="203" spans="2:11" ht="15" customHeight="1">
      <c r="B203" s="325"/>
      <c r="C203" s="305"/>
      <c r="D203" s="305"/>
      <c r="E203" s="305"/>
      <c r="F203" s="324" t="s">
        <v>45</v>
      </c>
      <c r="G203" s="305"/>
      <c r="H203" s="420" t="s">
        <v>1050</v>
      </c>
      <c r="I203" s="420"/>
      <c r="J203" s="420"/>
      <c r="K203" s="346"/>
    </row>
    <row r="204" spans="2:11" ht="15" customHeight="1">
      <c r="B204" s="325"/>
      <c r="C204" s="305"/>
      <c r="D204" s="305"/>
      <c r="E204" s="305"/>
      <c r="F204" s="324" t="s">
        <v>46</v>
      </c>
      <c r="G204" s="305"/>
      <c r="H204" s="420" t="s">
        <v>1051</v>
      </c>
      <c r="I204" s="420"/>
      <c r="J204" s="420"/>
      <c r="K204" s="346"/>
    </row>
    <row r="205" spans="2:11" ht="15" customHeight="1">
      <c r="B205" s="325"/>
      <c r="C205" s="305"/>
      <c r="D205" s="305"/>
      <c r="E205" s="305"/>
      <c r="F205" s="324"/>
      <c r="G205" s="305"/>
      <c r="H205" s="305"/>
      <c r="I205" s="305"/>
      <c r="J205" s="305"/>
      <c r="K205" s="346"/>
    </row>
    <row r="206" spans="2:11" ht="15" customHeight="1">
      <c r="B206" s="325"/>
      <c r="C206" s="305" t="s">
        <v>992</v>
      </c>
      <c r="D206" s="305"/>
      <c r="E206" s="305"/>
      <c r="F206" s="324" t="s">
        <v>78</v>
      </c>
      <c r="G206" s="305"/>
      <c r="H206" s="420" t="s">
        <v>1052</v>
      </c>
      <c r="I206" s="420"/>
      <c r="J206" s="420"/>
      <c r="K206" s="346"/>
    </row>
    <row r="207" spans="2:11" ht="15" customHeight="1">
      <c r="B207" s="325"/>
      <c r="C207" s="331"/>
      <c r="D207" s="305"/>
      <c r="E207" s="305"/>
      <c r="F207" s="324" t="s">
        <v>890</v>
      </c>
      <c r="G207" s="305"/>
      <c r="H207" s="420" t="s">
        <v>891</v>
      </c>
      <c r="I207" s="420"/>
      <c r="J207" s="420"/>
      <c r="K207" s="346"/>
    </row>
    <row r="208" spans="2:11" ht="15" customHeight="1">
      <c r="B208" s="325"/>
      <c r="C208" s="305"/>
      <c r="D208" s="305"/>
      <c r="E208" s="305"/>
      <c r="F208" s="324" t="s">
        <v>888</v>
      </c>
      <c r="G208" s="305"/>
      <c r="H208" s="420" t="s">
        <v>1053</v>
      </c>
      <c r="I208" s="420"/>
      <c r="J208" s="420"/>
      <c r="K208" s="346"/>
    </row>
    <row r="209" spans="2:11" ht="15" customHeight="1">
      <c r="B209" s="363"/>
      <c r="C209" s="331"/>
      <c r="D209" s="331"/>
      <c r="E209" s="331"/>
      <c r="F209" s="324" t="s">
        <v>892</v>
      </c>
      <c r="G209" s="310"/>
      <c r="H209" s="421" t="s">
        <v>893</v>
      </c>
      <c r="I209" s="421"/>
      <c r="J209" s="421"/>
      <c r="K209" s="364"/>
    </row>
    <row r="210" spans="2:11" ht="15" customHeight="1">
      <c r="B210" s="363"/>
      <c r="C210" s="331"/>
      <c r="D210" s="331"/>
      <c r="E210" s="331"/>
      <c r="F210" s="324" t="s">
        <v>894</v>
      </c>
      <c r="G210" s="310"/>
      <c r="H210" s="421" t="s">
        <v>1054</v>
      </c>
      <c r="I210" s="421"/>
      <c r="J210" s="421"/>
      <c r="K210" s="364"/>
    </row>
    <row r="211" spans="2:11" ht="15" customHeight="1">
      <c r="B211" s="363"/>
      <c r="C211" s="331"/>
      <c r="D211" s="331"/>
      <c r="E211" s="331"/>
      <c r="F211" s="365"/>
      <c r="G211" s="310"/>
      <c r="H211" s="366"/>
      <c r="I211" s="366"/>
      <c r="J211" s="366"/>
      <c r="K211" s="364"/>
    </row>
    <row r="212" spans="2:11" ht="15" customHeight="1">
      <c r="B212" s="363"/>
      <c r="C212" s="305" t="s">
        <v>1016</v>
      </c>
      <c r="D212" s="331"/>
      <c r="E212" s="331"/>
      <c r="F212" s="324">
        <v>1</v>
      </c>
      <c r="G212" s="310"/>
      <c r="H212" s="421" t="s">
        <v>1055</v>
      </c>
      <c r="I212" s="421"/>
      <c r="J212" s="421"/>
      <c r="K212" s="364"/>
    </row>
    <row r="213" spans="2:11" ht="15" customHeight="1">
      <c r="B213" s="363"/>
      <c r="C213" s="331"/>
      <c r="D213" s="331"/>
      <c r="E213" s="331"/>
      <c r="F213" s="324">
        <v>2</v>
      </c>
      <c r="G213" s="310"/>
      <c r="H213" s="421" t="s">
        <v>1056</v>
      </c>
      <c r="I213" s="421"/>
      <c r="J213" s="421"/>
      <c r="K213" s="364"/>
    </row>
    <row r="214" spans="2:11" ht="15" customHeight="1">
      <c r="B214" s="363"/>
      <c r="C214" s="331"/>
      <c r="D214" s="331"/>
      <c r="E214" s="331"/>
      <c r="F214" s="324">
        <v>3</v>
      </c>
      <c r="G214" s="310"/>
      <c r="H214" s="421" t="s">
        <v>1057</v>
      </c>
      <c r="I214" s="421"/>
      <c r="J214" s="421"/>
      <c r="K214" s="364"/>
    </row>
    <row r="215" spans="2:11" ht="15" customHeight="1">
      <c r="B215" s="363"/>
      <c r="C215" s="331"/>
      <c r="D215" s="331"/>
      <c r="E215" s="331"/>
      <c r="F215" s="324">
        <v>4</v>
      </c>
      <c r="G215" s="310"/>
      <c r="H215" s="421" t="s">
        <v>1058</v>
      </c>
      <c r="I215" s="421"/>
      <c r="J215" s="421"/>
      <c r="K215" s="364"/>
    </row>
    <row r="216" spans="2:11" ht="12.75" customHeight="1">
      <c r="B216" s="367"/>
      <c r="C216" s="368"/>
      <c r="D216" s="368"/>
      <c r="E216" s="368"/>
      <c r="F216" s="368"/>
      <c r="G216" s="368"/>
      <c r="H216" s="368"/>
      <c r="I216" s="368"/>
      <c r="J216" s="368"/>
      <c r="K216" s="369"/>
    </row>
  </sheetData>
  <sheetProtection algorithmName="SHA-512" hashValue="TLSt26f9Nv4u13bLOILvxb832buttUCLd6wkrz7Rxt6eVTXylKZ6NAOTeOu0apzSU9UkRveVUPhZwJG4QQum5w==" saltValue="0UgDj3DZfY9Uu9WSL/chxg=="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01a - Způsobilé výdaje na...</vt:lpstr>
      <vt:lpstr>02 - Nezpůsobilé výdaje</vt:lpstr>
      <vt:lpstr>Pokyny pro vyplnění</vt:lpstr>
      <vt:lpstr>'01a - Způsobilé výdaje na...'!Názvy_tisku</vt:lpstr>
      <vt:lpstr>'02 - Nezpůsobilé výdaje'!Názvy_tisku</vt:lpstr>
      <vt:lpstr>'Rekapitulace stavby'!Názvy_tisku</vt:lpstr>
      <vt:lpstr>'01a - Způsobilé výdaje na...'!Oblast_tisku</vt:lpstr>
      <vt:lpstr>'02 - Nezpůsobilé výdaje'!Oblast_tisku</vt:lpstr>
      <vt:lpstr>'Pokyny pro vyplnění'!Oblast_tisku</vt:lpstr>
      <vt:lpstr>'Rekapitulace stavby'!Oblast_tisku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Štafl</dc:creator>
  <cp:lastModifiedBy>Michal Štafl</cp:lastModifiedBy>
  <dcterms:created xsi:type="dcterms:W3CDTF">2017-06-23T11:49:38Z</dcterms:created>
  <dcterms:modified xsi:type="dcterms:W3CDTF">2017-06-23T11:49:43Z</dcterms:modified>
</cp:coreProperties>
</file>