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05032014\Úprava 15_04_2014\Soupis prací a dodávek17_04_2014\SO-02 ČOV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Položky!$A$1:$G$36</definedName>
    <definedName name="_xlnm.Print_Area" localSheetId="1">Rekapitulace!$A$1:$I$26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D20" i="1" l="1"/>
  <c r="D19" i="1"/>
  <c r="D18" i="1"/>
  <c r="D17" i="1"/>
  <c r="D16" i="1"/>
  <c r="D15" i="1"/>
  <c r="D14" i="1"/>
  <c r="BE35" i="3"/>
  <c r="BE36" i="3" s="1"/>
  <c r="I11" i="2" s="1"/>
  <c r="BD35" i="3"/>
  <c r="BD36" i="3" s="1"/>
  <c r="H11" i="2" s="1"/>
  <c r="BC35" i="3"/>
  <c r="BC36" i="3" s="1"/>
  <c r="G11" i="2" s="1"/>
  <c r="BB35" i="3"/>
  <c r="BA35" i="3"/>
  <c r="BA36" i="3" s="1"/>
  <c r="E11" i="2" s="1"/>
  <c r="G35" i="3"/>
  <c r="G36" i="3" s="1"/>
  <c r="B11" i="2"/>
  <c r="A11" i="2"/>
  <c r="BB36" i="3"/>
  <c r="F11" i="2" s="1"/>
  <c r="C36" i="3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10" i="2"/>
  <c r="A10" i="2"/>
  <c r="C33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C25" i="3" s="1"/>
  <c r="G9" i="2" s="1"/>
  <c r="BB22" i="3"/>
  <c r="BB25" i="3" s="1"/>
  <c r="F9" i="2" s="1"/>
  <c r="G22" i="3"/>
  <c r="BA22" i="3" s="1"/>
  <c r="B9" i="2"/>
  <c r="A9" i="2"/>
  <c r="BE25" i="3"/>
  <c r="I9" i="2" s="1"/>
  <c r="C25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8" i="2"/>
  <c r="A8" i="2"/>
  <c r="BC20" i="3"/>
  <c r="G8" i="2" s="1"/>
  <c r="C20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E14" i="3" s="1"/>
  <c r="I7" i="2" s="1"/>
  <c r="BD9" i="3"/>
  <c r="BC9" i="3"/>
  <c r="BB9" i="3"/>
  <c r="G9" i="3"/>
  <c r="BA9" i="3" s="1"/>
  <c r="BE8" i="3"/>
  <c r="BD8" i="3"/>
  <c r="BC8" i="3"/>
  <c r="BB8" i="3"/>
  <c r="BB14" i="3" s="1"/>
  <c r="F7" i="2" s="1"/>
  <c r="G8" i="3"/>
  <c r="BA8" i="3" s="1"/>
  <c r="B7" i="2"/>
  <c r="A7" i="2"/>
  <c r="C14" i="3"/>
  <c r="C4" i="3"/>
  <c r="F3" i="3"/>
  <c r="C3" i="3"/>
  <c r="C2" i="2"/>
  <c r="C1" i="2"/>
  <c r="F31" i="1"/>
  <c r="G8" i="1"/>
  <c r="BA20" i="3" l="1"/>
  <c r="E8" i="2" s="1"/>
  <c r="BD14" i="3"/>
  <c r="H7" i="2" s="1"/>
  <c r="BC14" i="3"/>
  <c r="G7" i="2" s="1"/>
  <c r="BB33" i="3"/>
  <c r="F10" i="2" s="1"/>
  <c r="BE33" i="3"/>
  <c r="I10" i="2" s="1"/>
  <c r="BC33" i="3"/>
  <c r="G10" i="2" s="1"/>
  <c r="BD33" i="3"/>
  <c r="H10" i="2" s="1"/>
  <c r="BE20" i="3"/>
  <c r="I8" i="2" s="1"/>
  <c r="BB20" i="3"/>
  <c r="F8" i="2" s="1"/>
  <c r="BD20" i="3"/>
  <c r="H8" i="2" s="1"/>
  <c r="BD25" i="3"/>
  <c r="H9" i="2" s="1"/>
  <c r="BA14" i="3"/>
  <c r="E7" i="2" s="1"/>
  <c r="BA25" i="3"/>
  <c r="E9" i="2" s="1"/>
  <c r="BA33" i="3"/>
  <c r="E10" i="2" s="1"/>
  <c r="G14" i="3"/>
  <c r="G20" i="3"/>
  <c r="G25" i="3"/>
  <c r="G33" i="3"/>
  <c r="H12" i="2" l="1"/>
  <c r="C15" i="1" s="1"/>
  <c r="G12" i="2"/>
  <c r="C14" i="1" s="1"/>
  <c r="F12" i="2"/>
  <c r="C17" i="1" s="1"/>
  <c r="I12" i="2"/>
  <c r="C20" i="1" s="1"/>
  <c r="E12" i="2"/>
  <c r="F33" i="1" l="1"/>
  <c r="F34" i="1" s="1"/>
  <c r="C16" i="1"/>
  <c r="C18" i="1" s="1"/>
  <c r="C21" i="1" s="1"/>
  <c r="G24" i="2"/>
  <c r="I24" i="2" s="1"/>
  <c r="G23" i="2"/>
  <c r="I23" i="2" s="1"/>
  <c r="G20" i="1" s="1"/>
  <c r="G22" i="2"/>
  <c r="I22" i="2" s="1"/>
  <c r="G19" i="1" s="1"/>
  <c r="G21" i="2"/>
  <c r="I21" i="2" s="1"/>
  <c r="G18" i="1" s="1"/>
  <c r="G20" i="2"/>
  <c r="I20" i="2" s="1"/>
  <c r="G17" i="1" s="1"/>
  <c r="G19" i="2"/>
  <c r="I19" i="2" s="1"/>
  <c r="G16" i="1" s="1"/>
  <c r="G18" i="2"/>
  <c r="I18" i="2" s="1"/>
  <c r="G15" i="1" s="1"/>
  <c r="G17" i="2"/>
  <c r="I17" i="2" s="1"/>
  <c r="G14" i="1" l="1"/>
  <c r="H25" i="2"/>
  <c r="G22" i="1" s="1"/>
  <c r="G21" i="1" l="1"/>
  <c r="C22" i="1"/>
</calcChain>
</file>

<file path=xl/sharedStrings.xml><?xml version="1.0" encoding="utf-8"?>
<sst xmlns="http://schemas.openxmlformats.org/spreadsheetml/2006/main" count="180" uniqueCount="134">
  <si>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</si>
  <si>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</si>
  <si>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</si>
  <si>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</si>
  <si>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</si>
  <si>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</si>
  <si>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</si>
  <si>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</si>
  <si>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</si>
  <si>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</si>
  <si>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</si>
  <si>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</si>
  <si>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</si>
  <si>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</si>
  <si>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</si>
  <si>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</si>
  <si>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</si>
  <si>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</si>
  <si>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</si>
  <si>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</si>
  <si>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</si>
  <si>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</si>
  <si>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</si>
  <si>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</si>
  <si>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</si>
  <si>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</si>
  <si>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</si>
  <si>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</si>
  <si>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</si>
  <si>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</si>
  <si>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</si>
  <si>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</si>
  <si>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</si>
  <si>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</si>
  <si>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</si>
  <si>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</si>
  <si>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</si>
  <si>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</si>
  <si>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</si>
  <si>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</si>
  <si>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</si>
  <si>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</si>
  <si>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</si>
  <si>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</si>
  <si>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</si>
  <si>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</si>
  <si>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</si>
  <si>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</si>
  <si>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</si>
  <si>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</si>
  <si>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</si>
  <si>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</si>
  <si>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</si>
  <si>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</si>
  <si>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</si>
  <si>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</si>
  <si>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</si>
  <si>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</si>
  <si>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</si>
  <si>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</si>
  <si>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</si>
  <si>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</si>
  <si>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</si>
  <si>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</si>
  <si>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</si>
  <si>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</si>
  <si>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</si>
  <si>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</si>
  <si>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</si>
  <si>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</si>
  <si>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</si>
  <si>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SO-02-ČOV-čerpací zdrž</t>
  </si>
  <si>
    <t>133 30-1102.R00</t>
  </si>
  <si>
    <t xml:space="preserve">Hloubení šachet v hor.4 nad 100 m3 </t>
  </si>
  <si>
    <t>m3</t>
  </si>
  <si>
    <t>161 10-1104.R00</t>
  </si>
  <si>
    <t xml:space="preserve">Svislé přemístění výkopku z hor.1-4 do 8,0 m </t>
  </si>
  <si>
    <t>162 30-1102.R00</t>
  </si>
  <si>
    <t xml:space="preserve">Vodorovné přemístění výkopku z hor.1-4 do 1000 m </t>
  </si>
  <si>
    <t>167 10-1102.R00</t>
  </si>
  <si>
    <t xml:space="preserve">Nakládání výkopku z hor.1-4 v množství nad 100 m3 </t>
  </si>
  <si>
    <t>171 20-6111.R00</t>
  </si>
  <si>
    <t xml:space="preserve">Uložení zemin do násypů v předepsané deponii </t>
  </si>
  <si>
    <t>175 10-3111.R00</t>
  </si>
  <si>
    <t>Obsyp retenční a čerpací zdrže zeminou po vrstvách 200 mm se zhutněním</t>
  </si>
  <si>
    <t>2</t>
  </si>
  <si>
    <t>Základy a zvláštní zakládání</t>
  </si>
  <si>
    <t>274 31-3611.RXX</t>
  </si>
  <si>
    <t>Beton základových pasů prostý C 16/20 zavlhlý - spádový</t>
  </si>
  <si>
    <t>275 31-3511.R00</t>
  </si>
  <si>
    <t>Beton základových patek prostý B15 patka pod jeřábek</t>
  </si>
  <si>
    <t>275 35-1215.R00</t>
  </si>
  <si>
    <t xml:space="preserve">Bednění stěn základových patek - zřízení </t>
  </si>
  <si>
    <t>m2</t>
  </si>
  <si>
    <t>275 35-1216.R00</t>
  </si>
  <si>
    <t xml:space="preserve">Bednění stěn základových patek - odstranění </t>
  </si>
  <si>
    <t>4</t>
  </si>
  <si>
    <t>Vodorovné konstrukce</t>
  </si>
  <si>
    <t>451 57-5111.R00</t>
  </si>
  <si>
    <t xml:space="preserve">Podkladní vrstva tl. 20 cm ze štěrkopísku </t>
  </si>
  <si>
    <t>452 31-1141.U00</t>
  </si>
  <si>
    <t xml:space="preserve">Beton podkladní betonové deska B15 tl. 150 mm </t>
  </si>
  <si>
    <t>452 36-8113.R00</t>
  </si>
  <si>
    <t>Výztuž podkladních desek ze svařovaných sítí 100/100/6</t>
  </si>
  <si>
    <t>t</t>
  </si>
  <si>
    <t>8</t>
  </si>
  <si>
    <t>Trubní vedení</t>
  </si>
  <si>
    <t>894 42-1111.RT1</t>
  </si>
  <si>
    <t>Osazení betonových dílců šachet vnitřní DN 2500 mm v. šachty - 7,14 m, vč. dodávky dna, skruží</t>
  </si>
  <si>
    <t>kpl.</t>
  </si>
  <si>
    <t>073 87-3112.R00</t>
  </si>
  <si>
    <t>Žárově zink. Pororošt vč. nosných I profilů do jímky, stupadla vč.osazení</t>
  </si>
  <si>
    <t>kmpl</t>
  </si>
  <si>
    <t>8.03</t>
  </si>
  <si>
    <t>PP poklop šachty DN 2740 mm vč. nosného rámu z U 20</t>
  </si>
  <si>
    <t>8.04</t>
  </si>
  <si>
    <t>Ocelové ochranné dvoutrubkové zábradlí v. 1,3 m připevněno k poklopu šachty vč. nátěru</t>
  </si>
  <si>
    <t>m</t>
  </si>
  <si>
    <t>8.05</t>
  </si>
  <si>
    <t>Napojení přívodního a odvodního potrubí do šachty vč. utěsnění</t>
  </si>
  <si>
    <t>8.06</t>
  </si>
  <si>
    <t>Napojení potrubí od čerpadla do šachty vč. utěsnění</t>
  </si>
  <si>
    <t>99</t>
  </si>
  <si>
    <t>Staveništní přesun hmot</t>
  </si>
  <si>
    <t>998 27-1301.R00</t>
  </si>
  <si>
    <t xml:space="preserve">Přesun hmot pro kanalizace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</si>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</sst>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I28" sqref="I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Kompletační činnost (IČD)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Rekapitulace!A18</f>
        <v>Mimostaveništní doprava</v>
      </c>
      <c r="E15" s="46"/>
      <c r="F15" s="47"/>
      <c r="G15" s="42">
        <f>Rekapitulace!I18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Rekapitulace!A19</f>
        <v>Oborová přirážka</v>
      </c>
      <c r="E16" s="46"/>
      <c r="F16" s="47"/>
      <c r="G16" s="42">
        <f>Rekapitulace!I19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Rekapitulace!A20</f>
        <v>Provoz investora</v>
      </c>
      <c r="E17" s="46"/>
      <c r="F17" s="47"/>
      <c r="G17" s="42">
        <f>Rekapitulace!I20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Rekapitulace!A21</f>
        <v>Přesun stavebních kapacit</v>
      </c>
      <c r="E18" s="46"/>
      <c r="F18" s="47"/>
      <c r="G18" s="42">
        <f>Rekapitulace!I21</f>
        <v>0</v>
      </c>
    </row>
    <row r="19" spans="1:7" ht="15.95" customHeight="1" x14ac:dyDescent="0.2">
      <c r="A19" s="49"/>
      <c r="B19" s="41"/>
      <c r="C19" s="42"/>
      <c r="D19" s="24" t="str">
        <f>Rekapitulace!A22</f>
        <v>Rezerva rozpočtu</v>
      </c>
      <c r="E19" s="46"/>
      <c r="F19" s="47"/>
      <c r="G19" s="42">
        <f>Rekapitulace!I22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Rekapitulace!A23</f>
        <v>Zařízení staveniště</v>
      </c>
      <c r="E20" s="46"/>
      <c r="F20" s="47"/>
      <c r="G20" s="42">
        <f>Rekapitulace!I23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SO-02-ČOV-čerpací zdrž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Položky!BA14</f>
        <v>0</v>
      </c>
      <c r="F7" s="173">
        <f>Položky!BB14</f>
        <v>0</v>
      </c>
      <c r="G7" s="173">
        <f>Položky!BC14</f>
        <v>0</v>
      </c>
      <c r="H7" s="173">
        <f>Položky!BD14</f>
        <v>0</v>
      </c>
      <c r="I7" s="174">
        <f>Položky!BE14</f>
        <v>0</v>
      </c>
    </row>
    <row r="8" spans="1:57" s="11" customFormat="1" x14ac:dyDescent="0.2">
      <c r="A8" s="171" t="str">
        <f>Položky!B15</f>
        <v>2</v>
      </c>
      <c r="B8" s="86" t="str">
        <f>Položky!C15</f>
        <v>Základy a zvláštní zakládání</v>
      </c>
      <c r="C8" s="87"/>
      <c r="D8" s="88"/>
      <c r="E8" s="172">
        <f>Položky!BA20</f>
        <v>0</v>
      </c>
      <c r="F8" s="173">
        <f>Položky!BB20</f>
        <v>0</v>
      </c>
      <c r="G8" s="173">
        <f>Položky!BC20</f>
        <v>0</v>
      </c>
      <c r="H8" s="173">
        <f>Položky!BD20</f>
        <v>0</v>
      </c>
      <c r="I8" s="174">
        <f>Položky!BE20</f>
        <v>0</v>
      </c>
    </row>
    <row r="9" spans="1:57" s="11" customFormat="1" x14ac:dyDescent="0.2">
      <c r="A9" s="171" t="str">
        <f>Položky!B21</f>
        <v>4</v>
      </c>
      <c r="B9" s="86" t="str">
        <f>Položky!C21</f>
        <v>Vodorovné konstrukce</v>
      </c>
      <c r="C9" s="87"/>
      <c r="D9" s="88"/>
      <c r="E9" s="172">
        <f>Položky!BA25</f>
        <v>0</v>
      </c>
      <c r="F9" s="173">
        <f>Položky!BB25</f>
        <v>0</v>
      </c>
      <c r="G9" s="173">
        <f>Položky!BC25</f>
        <v>0</v>
      </c>
      <c r="H9" s="173">
        <f>Položky!BD25</f>
        <v>0</v>
      </c>
      <c r="I9" s="174">
        <f>Položky!BE25</f>
        <v>0</v>
      </c>
    </row>
    <row r="10" spans="1:57" s="11" customFormat="1" x14ac:dyDescent="0.2">
      <c r="A10" s="171" t="str">
        <f>Položky!B26</f>
        <v>8</v>
      </c>
      <c r="B10" s="86" t="str">
        <f>Položky!C26</f>
        <v>Trubní vedení</v>
      </c>
      <c r="C10" s="87"/>
      <c r="D10" s="88"/>
      <c r="E10" s="172">
        <f>Položky!BA33</f>
        <v>0</v>
      </c>
      <c r="F10" s="173">
        <f>Položky!BB33</f>
        <v>0</v>
      </c>
      <c r="G10" s="173">
        <f>Položky!BC33</f>
        <v>0</v>
      </c>
      <c r="H10" s="173">
        <f>Položky!BD33</f>
        <v>0</v>
      </c>
      <c r="I10" s="174">
        <f>Položky!BE33</f>
        <v>0</v>
      </c>
    </row>
    <row r="11" spans="1:57" s="11" customFormat="1" ht="13.5" thickBot="1" x14ac:dyDescent="0.25">
      <c r="A11" s="171" t="str">
        <f>Položky!B34</f>
        <v>99</v>
      </c>
      <c r="B11" s="86" t="str">
        <f>Položky!C34</f>
        <v>Staveništní přesun hmot</v>
      </c>
      <c r="C11" s="87"/>
      <c r="D11" s="88"/>
      <c r="E11" s="172">
        <f>Položky!BA36</f>
        <v>0</v>
      </c>
      <c r="F11" s="173">
        <f>Položky!BB36</f>
        <v>0</v>
      </c>
      <c r="G11" s="173">
        <f>Položky!BC36</f>
        <v>0</v>
      </c>
      <c r="H11" s="173">
        <f>Položky!BD36</f>
        <v>0</v>
      </c>
      <c r="I11" s="174">
        <f>Položky!BE36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126</v>
      </c>
      <c r="B17" s="107"/>
      <c r="C17" s="107"/>
      <c r="D17" s="108"/>
      <c r="E17" s="109"/>
      <c r="F17" s="110">
        <v>0</v>
      </c>
      <c r="G17" s="111">
        <f t="shared" ref="G17:G24" si="0">CHOOSE(BA17+1,HSV+PSV,HSV+PSV+Mont,HSV+PSV+Dodavka+Mont,HSV,PSV,Mont,Dodavka,Mont+Dodavka,0)</f>
        <v>0</v>
      </c>
      <c r="H17" s="112"/>
      <c r="I17" s="113">
        <f t="shared" ref="I17:I24" si="1">E17+F17*G17/100</f>
        <v>0</v>
      </c>
      <c r="BA17">
        <v>0</v>
      </c>
    </row>
    <row r="18" spans="1:53" x14ac:dyDescent="0.2">
      <c r="A18" s="106" t="s">
        <v>127</v>
      </c>
      <c r="B18" s="107"/>
      <c r="C18" s="107"/>
      <c r="D18" s="108"/>
      <c r="E18" s="109"/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128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129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130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131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132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133</v>
      </c>
      <c r="B24" s="107"/>
      <c r="C24" s="107"/>
      <c r="D24" s="108"/>
      <c r="E24" s="109"/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88">
        <f>SUM(I17:I24)</f>
        <v>0</v>
      </c>
      <c r="I25" s="189"/>
    </row>
    <row r="26" spans="1:53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3" x14ac:dyDescent="0.2">
      <c r="B27" s="94"/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9"/>
  <sheetViews>
    <sheetView showGridLines="0" showZeros="0" zoomScaleNormal="100" workbookViewId="0">
      <selection activeCell="F29" sqref="F2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SO-02-ČOV-čerpací zdrž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215.8</v>
      </c>
      <c r="F8" s="155">
        <v>0</v>
      </c>
      <c r="G8" s="156">
        <f t="shared" ref="G8:G13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3" si="1">IF(AZ8=1,G8,0)</f>
        <v>0</v>
      </c>
      <c r="BB8" s="123">
        <f t="shared" ref="BB8:BB13" si="2">IF(AZ8=2,G8,0)</f>
        <v>0</v>
      </c>
      <c r="BC8" s="123">
        <f t="shared" ref="BC8:BC13" si="3">IF(AZ8=3,G8,0)</f>
        <v>0</v>
      </c>
      <c r="BD8" s="123">
        <f t="shared" ref="BD8:BD13" si="4">IF(AZ8=4,G8,0)</f>
        <v>0</v>
      </c>
      <c r="BE8" s="123">
        <f t="shared" ref="BE8:BE13" si="5">IF(AZ8=5,G8,0)</f>
        <v>0</v>
      </c>
      <c r="CZ8" s="123">
        <v>0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215.8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74</v>
      </c>
      <c r="E10" s="155">
        <v>62.1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79</v>
      </c>
      <c r="C11" s="153" t="s">
        <v>80</v>
      </c>
      <c r="D11" s="154" t="s">
        <v>74</v>
      </c>
      <c r="E11" s="155">
        <v>62.1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81</v>
      </c>
      <c r="C12" s="153" t="s">
        <v>82</v>
      </c>
      <c r="D12" s="154" t="s">
        <v>74</v>
      </c>
      <c r="E12" s="155">
        <v>62.1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22.5" x14ac:dyDescent="0.2">
      <c r="A13" s="151">
        <v>6</v>
      </c>
      <c r="B13" s="152" t="s">
        <v>83</v>
      </c>
      <c r="C13" s="153" t="s">
        <v>84</v>
      </c>
      <c r="D13" s="154" t="s">
        <v>74</v>
      </c>
      <c r="E13" s="155">
        <v>153.69999999999999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7"/>
      <c r="B14" s="158" t="s">
        <v>69</v>
      </c>
      <c r="C14" s="159" t="str">
        <f>CONCATENATE(B7," ",C7)</f>
        <v>1 Zemní práce</v>
      </c>
      <c r="D14" s="157"/>
      <c r="E14" s="160"/>
      <c r="F14" s="160"/>
      <c r="G14" s="161">
        <f>SUM(G7:G13)</f>
        <v>0</v>
      </c>
      <c r="O14" s="150">
        <v>4</v>
      </c>
      <c r="BA14" s="162">
        <f>SUM(BA7:BA13)</f>
        <v>0</v>
      </c>
      <c r="BB14" s="162">
        <f>SUM(BB7:BB13)</f>
        <v>0</v>
      </c>
      <c r="BC14" s="162">
        <f>SUM(BC7:BC13)</f>
        <v>0</v>
      </c>
      <c r="BD14" s="162">
        <f>SUM(BD7:BD13)</f>
        <v>0</v>
      </c>
      <c r="BE14" s="162">
        <f>SUM(BE7:BE13)</f>
        <v>0</v>
      </c>
    </row>
    <row r="15" spans="1:104" x14ac:dyDescent="0.2">
      <c r="A15" s="143" t="s">
        <v>65</v>
      </c>
      <c r="B15" s="144" t="s">
        <v>85</v>
      </c>
      <c r="C15" s="145" t="s">
        <v>86</v>
      </c>
      <c r="D15" s="146"/>
      <c r="E15" s="147"/>
      <c r="F15" s="147"/>
      <c r="G15" s="148"/>
      <c r="H15" s="149"/>
      <c r="I15" s="149"/>
      <c r="O15" s="150">
        <v>1</v>
      </c>
    </row>
    <row r="16" spans="1:104" ht="22.5" x14ac:dyDescent="0.2">
      <c r="A16" s="151">
        <v>7</v>
      </c>
      <c r="B16" s="152" t="s">
        <v>87</v>
      </c>
      <c r="C16" s="153" t="s">
        <v>88</v>
      </c>
      <c r="D16" s="154" t="s">
        <v>74</v>
      </c>
      <c r="E16" s="155">
        <v>0.7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1">
        <v>8</v>
      </c>
      <c r="B17" s="152" t="s">
        <v>89</v>
      </c>
      <c r="C17" s="153" t="s">
        <v>90</v>
      </c>
      <c r="D17" s="154" t="s">
        <v>74</v>
      </c>
      <c r="E17" s="155">
        <v>0.2</v>
      </c>
      <c r="F17" s="155"/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1">
        <v>9</v>
      </c>
      <c r="B18" s="152" t="s">
        <v>91</v>
      </c>
      <c r="C18" s="153" t="s">
        <v>92</v>
      </c>
      <c r="D18" s="154" t="s">
        <v>93</v>
      </c>
      <c r="E18" s="155">
        <v>1.6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1">
        <v>10</v>
      </c>
      <c r="B19" s="152" t="s">
        <v>94</v>
      </c>
      <c r="C19" s="153" t="s">
        <v>95</v>
      </c>
      <c r="D19" s="154" t="s">
        <v>93</v>
      </c>
      <c r="E19" s="155">
        <v>1.6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 t="s">
        <v>69</v>
      </c>
      <c r="C20" s="159" t="str">
        <f>CONCATENATE(B15," ",C15)</f>
        <v>2 Základy a zvláštní zakládání</v>
      </c>
      <c r="D20" s="157"/>
      <c r="E20" s="160"/>
      <c r="F20" s="160"/>
      <c r="G20" s="161">
        <f>SUM(G15:G19)</f>
        <v>0</v>
      </c>
      <c r="O20" s="150">
        <v>4</v>
      </c>
      <c r="BA20" s="162">
        <f>SUM(BA15:BA19)</f>
        <v>0</v>
      </c>
      <c r="BB20" s="162">
        <f>SUM(BB15:BB19)</f>
        <v>0</v>
      </c>
      <c r="BC20" s="162">
        <f>SUM(BC15:BC19)</f>
        <v>0</v>
      </c>
      <c r="BD20" s="162">
        <f>SUM(BD15:BD19)</f>
        <v>0</v>
      </c>
      <c r="BE20" s="162">
        <f>SUM(BE15:BE19)</f>
        <v>0</v>
      </c>
    </row>
    <row r="21" spans="1:104" x14ac:dyDescent="0.2">
      <c r="A21" s="143" t="s">
        <v>65</v>
      </c>
      <c r="B21" s="144" t="s">
        <v>96</v>
      </c>
      <c r="C21" s="145" t="s">
        <v>97</v>
      </c>
      <c r="D21" s="146"/>
      <c r="E21" s="147"/>
      <c r="F21" s="147"/>
      <c r="G21" s="148"/>
      <c r="H21" s="149"/>
      <c r="I21" s="149"/>
      <c r="O21" s="150">
        <v>1</v>
      </c>
    </row>
    <row r="22" spans="1:104" x14ac:dyDescent="0.2">
      <c r="A22" s="151">
        <v>11</v>
      </c>
      <c r="B22" s="152" t="s">
        <v>98</v>
      </c>
      <c r="C22" s="153" t="s">
        <v>99</v>
      </c>
      <c r="D22" s="154" t="s">
        <v>74</v>
      </c>
      <c r="E22" s="155">
        <v>1.7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1">
        <v>12</v>
      </c>
      <c r="B23" s="152" t="s">
        <v>100</v>
      </c>
      <c r="C23" s="153" t="s">
        <v>101</v>
      </c>
      <c r="D23" s="154" t="s">
        <v>74</v>
      </c>
      <c r="E23" s="155">
        <v>1.9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ht="22.5" x14ac:dyDescent="0.2">
      <c r="A24" s="151">
        <v>13</v>
      </c>
      <c r="B24" s="152" t="s">
        <v>102</v>
      </c>
      <c r="C24" s="153" t="s">
        <v>103</v>
      </c>
      <c r="D24" s="154" t="s">
        <v>104</v>
      </c>
      <c r="E24" s="155">
        <v>7.0000000000000007E-2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13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7"/>
      <c r="B25" s="158" t="s">
        <v>69</v>
      </c>
      <c r="C25" s="159" t="str">
        <f>CONCATENATE(B21," ",C21)</f>
        <v>4 Vodorovné konstrukce</v>
      </c>
      <c r="D25" s="157"/>
      <c r="E25" s="160"/>
      <c r="F25" s="160"/>
      <c r="G25" s="161">
        <f>SUM(G21:G24)</f>
        <v>0</v>
      </c>
      <c r="O25" s="150">
        <v>4</v>
      </c>
      <c r="BA25" s="162">
        <f>SUM(BA21:BA24)</f>
        <v>0</v>
      </c>
      <c r="BB25" s="162">
        <f>SUM(BB21:BB24)</f>
        <v>0</v>
      </c>
      <c r="BC25" s="162">
        <f>SUM(BC21:BC24)</f>
        <v>0</v>
      </c>
      <c r="BD25" s="162">
        <f>SUM(BD21:BD24)</f>
        <v>0</v>
      </c>
      <c r="BE25" s="162">
        <f>SUM(BE21:BE24)</f>
        <v>0</v>
      </c>
    </row>
    <row r="26" spans="1:104" x14ac:dyDescent="0.2">
      <c r="A26" s="143" t="s">
        <v>65</v>
      </c>
      <c r="B26" s="144" t="s">
        <v>105</v>
      </c>
      <c r="C26" s="145" t="s">
        <v>106</v>
      </c>
      <c r="D26" s="146"/>
      <c r="E26" s="147"/>
      <c r="F26" s="147"/>
      <c r="G26" s="148"/>
      <c r="H26" s="149"/>
      <c r="I26" s="149"/>
      <c r="O26" s="150">
        <v>1</v>
      </c>
    </row>
    <row r="27" spans="1:104" ht="22.5" x14ac:dyDescent="0.2">
      <c r="A27" s="151">
        <v>14</v>
      </c>
      <c r="B27" s="152" t="s">
        <v>107</v>
      </c>
      <c r="C27" s="153" t="s">
        <v>108</v>
      </c>
      <c r="D27" s="154" t="s">
        <v>109</v>
      </c>
      <c r="E27" s="155">
        <v>1</v>
      </c>
      <c r="F27" s="155">
        <v>0</v>
      </c>
      <c r="G27" s="156">
        <f t="shared" ref="G27:G32" si="6">E27*F27</f>
        <v>0</v>
      </c>
      <c r="O27" s="150">
        <v>2</v>
      </c>
      <c r="AA27" s="123">
        <v>12</v>
      </c>
      <c r="AB27" s="123">
        <v>0</v>
      </c>
      <c r="AC27" s="123">
        <v>14</v>
      </c>
      <c r="AZ27" s="123">
        <v>1</v>
      </c>
      <c r="BA27" s="123">
        <f t="shared" ref="BA27:BA32" si="7">IF(AZ27=1,G27,0)</f>
        <v>0</v>
      </c>
      <c r="BB27" s="123">
        <f t="shared" ref="BB27:BB32" si="8">IF(AZ27=2,G27,0)</f>
        <v>0</v>
      </c>
      <c r="BC27" s="123">
        <f t="shared" ref="BC27:BC32" si="9">IF(AZ27=3,G27,0)</f>
        <v>0</v>
      </c>
      <c r="BD27" s="123">
        <f t="shared" ref="BD27:BD32" si="10">IF(AZ27=4,G27,0)</f>
        <v>0</v>
      </c>
      <c r="BE27" s="123">
        <f t="shared" ref="BE27:BE32" si="11">IF(AZ27=5,G27,0)</f>
        <v>0</v>
      </c>
      <c r="CZ27" s="123">
        <v>0</v>
      </c>
    </row>
    <row r="28" spans="1:104" ht="22.5" x14ac:dyDescent="0.2">
      <c r="A28" s="151">
        <v>15</v>
      </c>
      <c r="B28" s="152" t="s">
        <v>110</v>
      </c>
      <c r="C28" s="153" t="s">
        <v>111</v>
      </c>
      <c r="D28" s="154" t="s">
        <v>112</v>
      </c>
      <c r="E28" s="155">
        <v>1</v>
      </c>
      <c r="F28" s="155">
        <v>0</v>
      </c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15</v>
      </c>
      <c r="AZ28" s="123">
        <v>1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0</v>
      </c>
    </row>
    <row r="29" spans="1:104" x14ac:dyDescent="0.2">
      <c r="A29" s="151">
        <v>16</v>
      </c>
      <c r="B29" s="152" t="s">
        <v>113</v>
      </c>
      <c r="C29" s="153" t="s">
        <v>114</v>
      </c>
      <c r="D29" s="154" t="s">
        <v>68</v>
      </c>
      <c r="E29" s="155">
        <v>1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1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0</v>
      </c>
    </row>
    <row r="30" spans="1:104" ht="22.5" x14ac:dyDescent="0.2">
      <c r="A30" s="151">
        <v>17</v>
      </c>
      <c r="B30" s="152" t="s">
        <v>115</v>
      </c>
      <c r="C30" s="153" t="s">
        <v>116</v>
      </c>
      <c r="D30" s="154" t="s">
        <v>117</v>
      </c>
      <c r="E30" s="155">
        <v>9.6</v>
      </c>
      <c r="F30" s="155">
        <v>0</v>
      </c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1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0</v>
      </c>
    </row>
    <row r="31" spans="1:104" ht="22.5" x14ac:dyDescent="0.2">
      <c r="A31" s="151">
        <v>18</v>
      </c>
      <c r="B31" s="152" t="s">
        <v>118</v>
      </c>
      <c r="C31" s="153" t="s">
        <v>119</v>
      </c>
      <c r="D31" s="154" t="s">
        <v>68</v>
      </c>
      <c r="E31" s="155">
        <v>2</v>
      </c>
      <c r="F31" s="155">
        <v>0</v>
      </c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18</v>
      </c>
      <c r="AZ31" s="123">
        <v>1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0</v>
      </c>
    </row>
    <row r="32" spans="1:104" x14ac:dyDescent="0.2">
      <c r="A32" s="151">
        <v>19</v>
      </c>
      <c r="B32" s="152" t="s">
        <v>120</v>
      </c>
      <c r="C32" s="153" t="s">
        <v>121</v>
      </c>
      <c r="D32" s="154" t="s">
        <v>68</v>
      </c>
      <c r="E32" s="155">
        <v>1</v>
      </c>
      <c r="F32" s="155">
        <v>0</v>
      </c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19</v>
      </c>
      <c r="AZ32" s="123">
        <v>1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0</v>
      </c>
    </row>
    <row r="33" spans="1:104" x14ac:dyDescent="0.2">
      <c r="A33" s="157"/>
      <c r="B33" s="158" t="s">
        <v>69</v>
      </c>
      <c r="C33" s="159" t="str">
        <f>CONCATENATE(B26," ",C26)</f>
        <v>8 Trubní vedení</v>
      </c>
      <c r="D33" s="157"/>
      <c r="E33" s="160"/>
      <c r="F33" s="160"/>
      <c r="G33" s="161">
        <f>SUM(G26:G32)</f>
        <v>0</v>
      </c>
      <c r="O33" s="150">
        <v>4</v>
      </c>
      <c r="BA33" s="162">
        <f>SUM(BA26:BA32)</f>
        <v>0</v>
      </c>
      <c r="BB33" s="162">
        <f>SUM(BB26:BB32)</f>
        <v>0</v>
      </c>
      <c r="BC33" s="162">
        <f>SUM(BC26:BC32)</f>
        <v>0</v>
      </c>
      <c r="BD33" s="162">
        <f>SUM(BD26:BD32)</f>
        <v>0</v>
      </c>
      <c r="BE33" s="162">
        <f>SUM(BE26:BE32)</f>
        <v>0</v>
      </c>
    </row>
    <row r="34" spans="1:104" x14ac:dyDescent="0.2">
      <c r="A34" s="143" t="s">
        <v>65</v>
      </c>
      <c r="B34" s="144" t="s">
        <v>122</v>
      </c>
      <c r="C34" s="145" t="s">
        <v>123</v>
      </c>
      <c r="D34" s="146"/>
      <c r="E34" s="147"/>
      <c r="F34" s="147"/>
      <c r="G34" s="148"/>
      <c r="H34" s="149"/>
      <c r="I34" s="149"/>
      <c r="O34" s="150">
        <v>1</v>
      </c>
    </row>
    <row r="35" spans="1:104" x14ac:dyDescent="0.2">
      <c r="A35" s="151">
        <v>20</v>
      </c>
      <c r="B35" s="152" t="s">
        <v>124</v>
      </c>
      <c r="C35" s="153" t="s">
        <v>125</v>
      </c>
      <c r="D35" s="154" t="s">
        <v>104</v>
      </c>
      <c r="E35" s="155">
        <v>63.168399999999998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20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 t="s">
        <v>69</v>
      </c>
      <c r="C36" s="159" t="str">
        <f>CONCATENATE(B34," ",C34)</f>
        <v>99 Staveništní přesun hmot</v>
      </c>
      <c r="D36" s="157"/>
      <c r="E36" s="160"/>
      <c r="F36" s="160"/>
      <c r="G36" s="161">
        <f>SUM(G34:G35)</f>
        <v>0</v>
      </c>
      <c r="O36" s="150">
        <v>4</v>
      </c>
      <c r="BA36" s="162">
        <f>SUM(BA34:BA35)</f>
        <v>0</v>
      </c>
      <c r="BB36" s="162">
        <f>SUM(BB34:BB35)</f>
        <v>0</v>
      </c>
      <c r="BC36" s="162">
        <f>SUM(BC34:BC35)</f>
        <v>0</v>
      </c>
      <c r="BD36" s="162">
        <f>SUM(BD34:BD35)</f>
        <v>0</v>
      </c>
      <c r="BE36" s="162">
        <f>SUM(BE34:BE35)</f>
        <v>0</v>
      </c>
    </row>
    <row r="37" spans="1:104" x14ac:dyDescent="0.2">
      <c r="A37" s="124"/>
      <c r="B37" s="124"/>
      <c r="C37" s="124"/>
      <c r="D37" s="124"/>
      <c r="E37" s="124"/>
      <c r="F37" s="124"/>
      <c r="G37" s="124"/>
    </row>
    <row r="38" spans="1:104" x14ac:dyDescent="0.2">
      <c r="E38" s="123"/>
    </row>
    <row r="39" spans="1:104" x14ac:dyDescent="0.2">
      <c r="E39" s="123"/>
    </row>
    <row r="40" spans="1:104" x14ac:dyDescent="0.2">
      <c r="E40" s="123"/>
    </row>
    <row r="41" spans="1:104" x14ac:dyDescent="0.2">
      <c r="E41" s="123"/>
    </row>
    <row r="42" spans="1:104" x14ac:dyDescent="0.2">
      <c r="E42" s="123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A60" s="163"/>
      <c r="B60" s="163"/>
      <c r="C60" s="163"/>
      <c r="D60" s="163"/>
      <c r="E60" s="163"/>
      <c r="F60" s="163"/>
      <c r="G60" s="163"/>
    </row>
    <row r="61" spans="1:7" x14ac:dyDescent="0.2">
      <c r="A61" s="163"/>
      <c r="B61" s="163"/>
      <c r="C61" s="163"/>
      <c r="D61" s="163"/>
      <c r="E61" s="163"/>
      <c r="F61" s="163"/>
      <c r="G61" s="163"/>
    </row>
    <row r="62" spans="1:7" x14ac:dyDescent="0.2">
      <c r="A62" s="163"/>
      <c r="B62" s="163"/>
      <c r="C62" s="163"/>
      <c r="D62" s="163"/>
      <c r="E62" s="163"/>
      <c r="F62" s="163"/>
      <c r="G62" s="163"/>
    </row>
    <row r="63" spans="1:7" x14ac:dyDescent="0.2">
      <c r="A63" s="163"/>
      <c r="B63" s="163"/>
      <c r="C63" s="163"/>
      <c r="D63" s="163"/>
      <c r="E63" s="163"/>
      <c r="F63" s="163"/>
      <c r="G63" s="16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A95" s="164"/>
      <c r="B95" s="164"/>
    </row>
    <row r="96" spans="1:7" x14ac:dyDescent="0.2">
      <c r="A96" s="163"/>
      <c r="B96" s="163"/>
      <c r="C96" s="166"/>
      <c r="D96" s="166"/>
      <c r="E96" s="167"/>
      <c r="F96" s="166"/>
      <c r="G96" s="168"/>
    </row>
    <row r="97" spans="1:7" x14ac:dyDescent="0.2">
      <c r="A97" s="169"/>
      <c r="B97" s="169"/>
      <c r="C97" s="163"/>
      <c r="D97" s="163"/>
      <c r="E97" s="170"/>
      <c r="F97" s="163"/>
      <c r="G97" s="163"/>
    </row>
    <row r="98" spans="1:7" x14ac:dyDescent="0.2">
      <c r="A98" s="163"/>
      <c r="B98" s="163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2013-10-08T11:11:10Z</dcterms:created>
  <dcterms:modified xsi:type="dcterms:W3CDTF">2014-04-17T05:53:44Z</dcterms:modified>
</cp:coreProperties>
</file>