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28680" yWindow="-120" windowWidth="29040" windowHeight="15840" activeTab="3"/>
  </bookViews>
  <sheets>
    <sheet name="Pokyny pro vyplnění" sheetId="11" r:id="rId1"/>
    <sheet name="Stavba" sheetId="1" r:id="rId2"/>
    <sheet name="VzorPolozky" sheetId="10" state="hidden" r:id="rId3"/>
    <sheet name="00 00 Naklady" sheetId="12" r:id="rId4"/>
    <sheet name="SO 01-Z 01 Pol" sheetId="13" r:id="rId5"/>
    <sheet name="SO 01-Z 02 Pol" sheetId="14" r:id="rId6"/>
  </sheets>
  <externalReferences>
    <externalReference r:id="rId7"/>
  </externalReferences>
  <definedNames>
    <definedName name="CelkemDPHVypocet" localSheetId="1">Stavba!$H$46</definedName>
    <definedName name="CenaCelkem">Stavba!$G$29</definedName>
    <definedName name="CenaCelkemBezDPH">Stavba!$G$28</definedName>
    <definedName name="CenaCelkemVypocet" localSheetId="1">Stavba!$I$46</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00 Naklady'!$1:$7</definedName>
    <definedName name="_xlnm.Print_Titles" localSheetId="4">'SO 01-Z 01 Pol'!$1:$7</definedName>
    <definedName name="_xlnm.Print_Titles" localSheetId="5">'SO 01-Z 02 Pol'!$1:$7</definedName>
    <definedName name="oadresa">Stavba!$D$6</definedName>
    <definedName name="Objednatel" localSheetId="1">Stavba!$D$5</definedName>
    <definedName name="Objekt" localSheetId="1">Stavba!$B$38</definedName>
    <definedName name="_xlnm.Print_Area" localSheetId="3">'00 00 Naklady'!$A$1:$X$77</definedName>
    <definedName name="_xlnm.Print_Area" localSheetId="4">'SO 01-Z 01 Pol'!$A$1:$X$1240</definedName>
    <definedName name="_xlnm.Print_Area" localSheetId="5">'SO 01-Z 02 Pol'!$A$1:$X$290</definedName>
    <definedName name="_xlnm.Print_Area" localSheetId="1">Stavba!$A$1:$J$92</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Stavba!$F$46</definedName>
    <definedName name="ZakladDPHZakl">Stavba!$G$25</definedName>
    <definedName name="ZakladDPHZaklVypocet" localSheetId="1">Stavba!$G$46</definedName>
    <definedName name="ZaObjednatele">Stavba!$G$34</definedName>
    <definedName name="Zaokrouhleni">Stavba!$G$27</definedName>
    <definedName name="ZaZhotovitele">Stavba!$D$34</definedName>
    <definedName name="Zhotovitel">Stavba!$D$11:$G$11</definedName>
  </definedNames>
  <calcPr calcId="125725"/>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89" i="1"/>
  <c r="I88"/>
  <c r="I87"/>
  <c r="I86"/>
  <c r="I85"/>
  <c r="I84"/>
  <c r="I83"/>
  <c r="I82"/>
  <c r="I81"/>
  <c r="I80"/>
  <c r="I79"/>
  <c r="I78"/>
  <c r="I77"/>
  <c r="I76"/>
  <c r="I75"/>
  <c r="I74"/>
  <c r="I73"/>
  <c r="I72"/>
  <c r="I71"/>
  <c r="I70"/>
  <c r="I69"/>
  <c r="I68"/>
  <c r="I67"/>
  <c r="I66"/>
  <c r="I65"/>
  <c r="I64"/>
  <c r="I63"/>
  <c r="I62"/>
  <c r="I61"/>
  <c r="I60"/>
  <c r="I59"/>
  <c r="I58"/>
  <c r="I57"/>
  <c r="I56"/>
  <c r="I55"/>
  <c r="I54"/>
  <c r="I53"/>
  <c r="G45"/>
  <c r="F45"/>
  <c r="G44"/>
  <c r="F44"/>
  <c r="G43"/>
  <c r="F43"/>
  <c r="G284" i="14"/>
  <c r="BA269"/>
  <c r="BA266"/>
  <c r="BA263"/>
  <c r="BA260"/>
  <c r="BA243"/>
  <c r="BA240"/>
  <c r="BA232"/>
  <c r="BA224"/>
  <c r="BA216"/>
  <c r="BA208"/>
  <c r="BA200"/>
  <c r="BA197"/>
  <c r="BA194"/>
  <c r="BA175"/>
  <c r="BA167"/>
  <c r="BA159"/>
  <c r="BA156"/>
  <c r="BA153"/>
  <c r="BA150"/>
  <c r="BA144"/>
  <c r="BA125"/>
  <c r="BA116"/>
  <c r="BA113"/>
  <c r="BA110"/>
  <c r="BA101"/>
  <c r="BA98"/>
  <c r="BA95"/>
  <c r="BA89"/>
  <c r="BA83"/>
  <c r="BA77"/>
  <c r="BA74"/>
  <c r="BA71"/>
  <c r="BA55"/>
  <c r="BA52"/>
  <c r="BA47"/>
  <c r="BA44"/>
  <c r="BA38"/>
  <c r="BA33"/>
  <c r="BA30"/>
  <c r="BA25"/>
  <c r="BA22"/>
  <c r="G9"/>
  <c r="M9" s="1"/>
  <c r="I9"/>
  <c r="I8" s="1"/>
  <c r="K9"/>
  <c r="K8" s="1"/>
  <c r="O9"/>
  <c r="O8" s="1"/>
  <c r="Q9"/>
  <c r="Q8" s="1"/>
  <c r="V9"/>
  <c r="V8" s="1"/>
  <c r="G12"/>
  <c r="I12"/>
  <c r="K12"/>
  <c r="M12"/>
  <c r="O12"/>
  <c r="Q12"/>
  <c r="V12"/>
  <c r="G15"/>
  <c r="I15"/>
  <c r="K15"/>
  <c r="M15"/>
  <c r="O15"/>
  <c r="Q15"/>
  <c r="V15"/>
  <c r="G18"/>
  <c r="I18"/>
  <c r="K18"/>
  <c r="M18"/>
  <c r="O18"/>
  <c r="Q18"/>
  <c r="V18"/>
  <c r="G21"/>
  <c r="M21" s="1"/>
  <c r="I21"/>
  <c r="K21"/>
  <c r="O21"/>
  <c r="Q21"/>
  <c r="V21"/>
  <c r="G24"/>
  <c r="I24"/>
  <c r="K24"/>
  <c r="M24"/>
  <c r="O24"/>
  <c r="Q24"/>
  <c r="V24"/>
  <c r="G29"/>
  <c r="I29"/>
  <c r="K29"/>
  <c r="M29"/>
  <c r="O29"/>
  <c r="Q29"/>
  <c r="V29"/>
  <c r="G32"/>
  <c r="I32"/>
  <c r="K32"/>
  <c r="M32"/>
  <c r="O32"/>
  <c r="Q32"/>
  <c r="V32"/>
  <c r="G37"/>
  <c r="M37" s="1"/>
  <c r="I37"/>
  <c r="K37"/>
  <c r="O37"/>
  <c r="Q37"/>
  <c r="V37"/>
  <c r="G40"/>
  <c r="I40"/>
  <c r="K40"/>
  <c r="M40"/>
  <c r="O40"/>
  <c r="Q40"/>
  <c r="V40"/>
  <c r="G43"/>
  <c r="I43"/>
  <c r="K43"/>
  <c r="M43"/>
  <c r="O43"/>
  <c r="Q43"/>
  <c r="V43"/>
  <c r="G46"/>
  <c r="I46"/>
  <c r="K46"/>
  <c r="M46"/>
  <c r="O46"/>
  <c r="Q46"/>
  <c r="V46"/>
  <c r="G51"/>
  <c r="M51" s="1"/>
  <c r="I51"/>
  <c r="K51"/>
  <c r="O51"/>
  <c r="Q51"/>
  <c r="V51"/>
  <c r="G54"/>
  <c r="I54"/>
  <c r="K54"/>
  <c r="M54"/>
  <c r="O54"/>
  <c r="Q54"/>
  <c r="V54"/>
  <c r="G59"/>
  <c r="I59"/>
  <c r="K59"/>
  <c r="M59"/>
  <c r="O59"/>
  <c r="Q59"/>
  <c r="V59"/>
  <c r="G62"/>
  <c r="I62"/>
  <c r="K62"/>
  <c r="M62"/>
  <c r="O62"/>
  <c r="Q62"/>
  <c r="V62"/>
  <c r="G67"/>
  <c r="M67" s="1"/>
  <c r="I67"/>
  <c r="K67"/>
  <c r="O67"/>
  <c r="Q67"/>
  <c r="V67"/>
  <c r="G70"/>
  <c r="I70"/>
  <c r="K70"/>
  <c r="M70"/>
  <c r="O70"/>
  <c r="Q70"/>
  <c r="V70"/>
  <c r="G73"/>
  <c r="I73"/>
  <c r="K73"/>
  <c r="M73"/>
  <c r="O73"/>
  <c r="Q73"/>
  <c r="V73"/>
  <c r="G76"/>
  <c r="I76"/>
  <c r="K76"/>
  <c r="M76"/>
  <c r="O76"/>
  <c r="Q76"/>
  <c r="V76"/>
  <c r="G79"/>
  <c r="M79" s="1"/>
  <c r="I79"/>
  <c r="K79"/>
  <c r="O79"/>
  <c r="Q79"/>
  <c r="V79"/>
  <c r="G82"/>
  <c r="I82"/>
  <c r="K82"/>
  <c r="M82"/>
  <c r="O82"/>
  <c r="Q82"/>
  <c r="V82"/>
  <c r="G85"/>
  <c r="I85"/>
  <c r="K85"/>
  <c r="M85"/>
  <c r="O85"/>
  <c r="Q85"/>
  <c r="V85"/>
  <c r="G88"/>
  <c r="I88"/>
  <c r="K88"/>
  <c r="M88"/>
  <c r="O88"/>
  <c r="Q88"/>
  <c r="V88"/>
  <c r="G91"/>
  <c r="M91" s="1"/>
  <c r="I91"/>
  <c r="K91"/>
  <c r="O91"/>
  <c r="Q91"/>
  <c r="V91"/>
  <c r="G94"/>
  <c r="I94"/>
  <c r="K94"/>
  <c r="M94"/>
  <c r="O94"/>
  <c r="Q94"/>
  <c r="V94"/>
  <c r="G97"/>
  <c r="I97"/>
  <c r="K97"/>
  <c r="M97"/>
  <c r="O97"/>
  <c r="Q97"/>
  <c r="V97"/>
  <c r="G100"/>
  <c r="I100"/>
  <c r="K100"/>
  <c r="M100"/>
  <c r="O100"/>
  <c r="Q100"/>
  <c r="V100"/>
  <c r="G103"/>
  <c r="M103" s="1"/>
  <c r="I103"/>
  <c r="K103"/>
  <c r="O103"/>
  <c r="Q103"/>
  <c r="V103"/>
  <c r="G106"/>
  <c r="I106"/>
  <c r="K106"/>
  <c r="M106"/>
  <c r="O106"/>
  <c r="Q106"/>
  <c r="V106"/>
  <c r="G109"/>
  <c r="I109"/>
  <c r="K109"/>
  <c r="M109"/>
  <c r="O109"/>
  <c r="Q109"/>
  <c r="V109"/>
  <c r="G112"/>
  <c r="I112"/>
  <c r="K112"/>
  <c r="M112"/>
  <c r="O112"/>
  <c r="Q112"/>
  <c r="V112"/>
  <c r="G115"/>
  <c r="M115" s="1"/>
  <c r="I115"/>
  <c r="K115"/>
  <c r="O115"/>
  <c r="Q115"/>
  <c r="V115"/>
  <c r="G118"/>
  <c r="I118"/>
  <c r="K118"/>
  <c r="M118"/>
  <c r="O118"/>
  <c r="Q118"/>
  <c r="V118"/>
  <c r="G121"/>
  <c r="I121"/>
  <c r="K121"/>
  <c r="M121"/>
  <c r="O121"/>
  <c r="Q121"/>
  <c r="V121"/>
  <c r="G124"/>
  <c r="I124"/>
  <c r="K124"/>
  <c r="M124"/>
  <c r="O124"/>
  <c r="Q124"/>
  <c r="V124"/>
  <c r="G129"/>
  <c r="M129" s="1"/>
  <c r="I129"/>
  <c r="K129"/>
  <c r="O129"/>
  <c r="Q129"/>
  <c r="V129"/>
  <c r="G131"/>
  <c r="I131"/>
  <c r="K131"/>
  <c r="M131"/>
  <c r="O131"/>
  <c r="Q131"/>
  <c r="V131"/>
  <c r="G133"/>
  <c r="I133"/>
  <c r="K133"/>
  <c r="M133"/>
  <c r="O133"/>
  <c r="Q133"/>
  <c r="V133"/>
  <c r="G135"/>
  <c r="I135"/>
  <c r="K135"/>
  <c r="M135"/>
  <c r="O135"/>
  <c r="Q135"/>
  <c r="V135"/>
  <c r="G137"/>
  <c r="M137" s="1"/>
  <c r="I137"/>
  <c r="K137"/>
  <c r="O137"/>
  <c r="Q137"/>
  <c r="V137"/>
  <c r="G139"/>
  <c r="I139"/>
  <c r="K139"/>
  <c r="M139"/>
  <c r="O139"/>
  <c r="Q139"/>
  <c r="V139"/>
  <c r="G141"/>
  <c r="I141"/>
  <c r="K141"/>
  <c r="M141"/>
  <c r="O141"/>
  <c r="Q141"/>
  <c r="V141"/>
  <c r="G143"/>
  <c r="I143"/>
  <c r="K143"/>
  <c r="M143"/>
  <c r="O143"/>
  <c r="Q143"/>
  <c r="V143"/>
  <c r="G146"/>
  <c r="M146" s="1"/>
  <c r="I146"/>
  <c r="K146"/>
  <c r="O146"/>
  <c r="Q146"/>
  <c r="V146"/>
  <c r="G149"/>
  <c r="I149"/>
  <c r="K149"/>
  <c r="M149"/>
  <c r="O149"/>
  <c r="Q149"/>
  <c r="V149"/>
  <c r="G152"/>
  <c r="I152"/>
  <c r="K152"/>
  <c r="M152"/>
  <c r="O152"/>
  <c r="Q152"/>
  <c r="V152"/>
  <c r="G155"/>
  <c r="I155"/>
  <c r="K155"/>
  <c r="M155"/>
  <c r="O155"/>
  <c r="Q155"/>
  <c r="V155"/>
  <c r="G158"/>
  <c r="M158" s="1"/>
  <c r="I158"/>
  <c r="K158"/>
  <c r="O158"/>
  <c r="Q158"/>
  <c r="V158"/>
  <c r="G162"/>
  <c r="I162"/>
  <c r="K162"/>
  <c r="M162"/>
  <c r="O162"/>
  <c r="Q162"/>
  <c r="V162"/>
  <c r="G166"/>
  <c r="I166"/>
  <c r="K166"/>
  <c r="M166"/>
  <c r="O166"/>
  <c r="Q166"/>
  <c r="V166"/>
  <c r="G170"/>
  <c r="I170"/>
  <c r="K170"/>
  <c r="M170"/>
  <c r="O170"/>
  <c r="Q170"/>
  <c r="V170"/>
  <c r="G174"/>
  <c r="M174" s="1"/>
  <c r="I174"/>
  <c r="K174"/>
  <c r="O174"/>
  <c r="Q174"/>
  <c r="V174"/>
  <c r="G178"/>
  <c r="M178" s="1"/>
  <c r="I178"/>
  <c r="K178"/>
  <c r="O178"/>
  <c r="Q178"/>
  <c r="V178"/>
  <c r="G183"/>
  <c r="I183"/>
  <c r="K183"/>
  <c r="M183"/>
  <c r="O183"/>
  <c r="Q183"/>
  <c r="V183"/>
  <c r="G188"/>
  <c r="I188"/>
  <c r="K188"/>
  <c r="M188"/>
  <c r="O188"/>
  <c r="Q188"/>
  <c r="V188"/>
  <c r="G191"/>
  <c r="M191" s="1"/>
  <c r="I191"/>
  <c r="K191"/>
  <c r="O191"/>
  <c r="Q191"/>
  <c r="V191"/>
  <c r="G193"/>
  <c r="M193" s="1"/>
  <c r="I193"/>
  <c r="K193"/>
  <c r="O193"/>
  <c r="Q193"/>
  <c r="V193"/>
  <c r="G196"/>
  <c r="I196"/>
  <c r="K196"/>
  <c r="M196"/>
  <c r="O196"/>
  <c r="Q196"/>
  <c r="V196"/>
  <c r="G199"/>
  <c r="I199"/>
  <c r="K199"/>
  <c r="M199"/>
  <c r="O199"/>
  <c r="Q199"/>
  <c r="V199"/>
  <c r="G202"/>
  <c r="M202" s="1"/>
  <c r="I202"/>
  <c r="K202"/>
  <c r="O202"/>
  <c r="Q202"/>
  <c r="V202"/>
  <c r="G207"/>
  <c r="I207"/>
  <c r="K207"/>
  <c r="M207"/>
  <c r="O207"/>
  <c r="Q207"/>
  <c r="V207"/>
  <c r="G210"/>
  <c r="I210"/>
  <c r="K210"/>
  <c r="M210"/>
  <c r="O210"/>
  <c r="Q210"/>
  <c r="V210"/>
  <c r="G215"/>
  <c r="I215"/>
  <c r="K215"/>
  <c r="M215"/>
  <c r="O215"/>
  <c r="Q215"/>
  <c r="V215"/>
  <c r="G218"/>
  <c r="M218" s="1"/>
  <c r="I218"/>
  <c r="K218"/>
  <c r="O218"/>
  <c r="Q218"/>
  <c r="V218"/>
  <c r="G223"/>
  <c r="I223"/>
  <c r="K223"/>
  <c r="M223"/>
  <c r="O223"/>
  <c r="Q223"/>
  <c r="V223"/>
  <c r="G226"/>
  <c r="M226" s="1"/>
  <c r="I226"/>
  <c r="K226"/>
  <c r="O226"/>
  <c r="Q226"/>
  <c r="V226"/>
  <c r="G231"/>
  <c r="I231"/>
  <c r="K231"/>
  <c r="M231"/>
  <c r="O231"/>
  <c r="Q231"/>
  <c r="V231"/>
  <c r="G234"/>
  <c r="M234" s="1"/>
  <c r="I234"/>
  <c r="K234"/>
  <c r="O234"/>
  <c r="Q234"/>
  <c r="V234"/>
  <c r="G239"/>
  <c r="I239"/>
  <c r="K239"/>
  <c r="M239"/>
  <c r="O239"/>
  <c r="Q239"/>
  <c r="V239"/>
  <c r="G242"/>
  <c r="M242" s="1"/>
  <c r="I242"/>
  <c r="K242"/>
  <c r="O242"/>
  <c r="Q242"/>
  <c r="V242"/>
  <c r="G246"/>
  <c r="M246" s="1"/>
  <c r="M245" s="1"/>
  <c r="I246"/>
  <c r="I245" s="1"/>
  <c r="K246"/>
  <c r="K245" s="1"/>
  <c r="O246"/>
  <c r="O245" s="1"/>
  <c r="Q246"/>
  <c r="Q245" s="1"/>
  <c r="V246"/>
  <c r="V245" s="1"/>
  <c r="G249"/>
  <c r="I249"/>
  <c r="O249"/>
  <c r="Q249"/>
  <c r="G250"/>
  <c r="I250"/>
  <c r="K250"/>
  <c r="K249" s="1"/>
  <c r="M250"/>
  <c r="M249" s="1"/>
  <c r="O250"/>
  <c r="Q250"/>
  <c r="V250"/>
  <c r="V249" s="1"/>
  <c r="K253"/>
  <c r="V253"/>
  <c r="G254"/>
  <c r="M254" s="1"/>
  <c r="M253" s="1"/>
  <c r="I254"/>
  <c r="I253" s="1"/>
  <c r="K254"/>
  <c r="O254"/>
  <c r="O253" s="1"/>
  <c r="Q254"/>
  <c r="Q253" s="1"/>
  <c r="V254"/>
  <c r="G259"/>
  <c r="I259"/>
  <c r="K259"/>
  <c r="K258" s="1"/>
  <c r="M259"/>
  <c r="O259"/>
  <c r="Q259"/>
  <c r="V259"/>
  <c r="V258" s="1"/>
  <c r="G262"/>
  <c r="I262"/>
  <c r="K262"/>
  <c r="M262"/>
  <c r="O262"/>
  <c r="Q262"/>
  <c r="V262"/>
  <c r="G265"/>
  <c r="G258" s="1"/>
  <c r="I265"/>
  <c r="K265"/>
  <c r="O265"/>
  <c r="O258" s="1"/>
  <c r="Q265"/>
  <c r="V265"/>
  <c r="G268"/>
  <c r="M268" s="1"/>
  <c r="I268"/>
  <c r="I258" s="1"/>
  <c r="K268"/>
  <c r="O268"/>
  <c r="Q268"/>
  <c r="Q258" s="1"/>
  <c r="V268"/>
  <c r="G272"/>
  <c r="I272"/>
  <c r="K272"/>
  <c r="M272"/>
  <c r="O272"/>
  <c r="Q272"/>
  <c r="V272"/>
  <c r="G276"/>
  <c r="M276" s="1"/>
  <c r="I276"/>
  <c r="K276"/>
  <c r="O276"/>
  <c r="O271" s="1"/>
  <c r="Q276"/>
  <c r="V276"/>
  <c r="G278"/>
  <c r="M278" s="1"/>
  <c r="I278"/>
  <c r="I271" s="1"/>
  <c r="K278"/>
  <c r="O278"/>
  <c r="Q278"/>
  <c r="Q271" s="1"/>
  <c r="V278"/>
  <c r="G281"/>
  <c r="M281" s="1"/>
  <c r="I281"/>
  <c r="K281"/>
  <c r="K271" s="1"/>
  <c r="O281"/>
  <c r="Q281"/>
  <c r="V281"/>
  <c r="V271" s="1"/>
  <c r="AE284"/>
  <c r="G1234" i="13"/>
  <c r="BA1073"/>
  <c r="BA1071"/>
  <c r="BA957"/>
  <c r="BA520"/>
  <c r="BA515"/>
  <c r="BA450"/>
  <c r="BA416"/>
  <c r="BA344"/>
  <c r="BA340"/>
  <c r="BA336"/>
  <c r="BA332"/>
  <c r="BA328"/>
  <c r="BA318"/>
  <c r="BA304"/>
  <c r="BA272"/>
  <c r="BA206"/>
  <c r="BA202"/>
  <c r="BA112"/>
  <c r="BA109"/>
  <c r="BA65"/>
  <c r="BA61"/>
  <c r="BA52"/>
  <c r="BA48"/>
  <c r="BA22"/>
  <c r="G9"/>
  <c r="M9" s="1"/>
  <c r="I9"/>
  <c r="I8" s="1"/>
  <c r="K9"/>
  <c r="O9"/>
  <c r="Q9"/>
  <c r="Q8" s="1"/>
  <c r="V9"/>
  <c r="G14"/>
  <c r="M14" s="1"/>
  <c r="I14"/>
  <c r="K14"/>
  <c r="K8" s="1"/>
  <c r="O14"/>
  <c r="Q14"/>
  <c r="V14"/>
  <c r="V8" s="1"/>
  <c r="G18"/>
  <c r="I18"/>
  <c r="K18"/>
  <c r="M18"/>
  <c r="O18"/>
  <c r="Q18"/>
  <c r="V18"/>
  <c r="G21"/>
  <c r="M21" s="1"/>
  <c r="I21"/>
  <c r="K21"/>
  <c r="O21"/>
  <c r="O8" s="1"/>
  <c r="Q21"/>
  <c r="V21"/>
  <c r="G24"/>
  <c r="I24"/>
  <c r="K24"/>
  <c r="M24"/>
  <c r="O24"/>
  <c r="Q24"/>
  <c r="V24"/>
  <c r="G27"/>
  <c r="M27" s="1"/>
  <c r="I27"/>
  <c r="K27"/>
  <c r="O27"/>
  <c r="Q27"/>
  <c r="V27"/>
  <c r="G30"/>
  <c r="I30"/>
  <c r="K30"/>
  <c r="M30"/>
  <c r="O30"/>
  <c r="Q30"/>
  <c r="V30"/>
  <c r="G33"/>
  <c r="I33"/>
  <c r="I32" s="1"/>
  <c r="K33"/>
  <c r="M33"/>
  <c r="O33"/>
  <c r="Q33"/>
  <c r="Q32" s="1"/>
  <c r="V33"/>
  <c r="G36"/>
  <c r="M36" s="1"/>
  <c r="I36"/>
  <c r="K36"/>
  <c r="K32" s="1"/>
  <c r="O36"/>
  <c r="Q36"/>
  <c r="V36"/>
  <c r="V32" s="1"/>
  <c r="G41"/>
  <c r="I41"/>
  <c r="K41"/>
  <c r="M41"/>
  <c r="O41"/>
  <c r="Q41"/>
  <c r="V41"/>
  <c r="G47"/>
  <c r="M47" s="1"/>
  <c r="I47"/>
  <c r="K47"/>
  <c r="O47"/>
  <c r="O32" s="1"/>
  <c r="Q47"/>
  <c r="V47"/>
  <c r="G51"/>
  <c r="I51"/>
  <c r="K51"/>
  <c r="M51"/>
  <c r="O51"/>
  <c r="Q51"/>
  <c r="V51"/>
  <c r="G54"/>
  <c r="M54" s="1"/>
  <c r="I54"/>
  <c r="K54"/>
  <c r="O54"/>
  <c r="Q54"/>
  <c r="V54"/>
  <c r="G57"/>
  <c r="I57"/>
  <c r="K57"/>
  <c r="M57"/>
  <c r="O57"/>
  <c r="Q57"/>
  <c r="V57"/>
  <c r="G60"/>
  <c r="M60" s="1"/>
  <c r="I60"/>
  <c r="K60"/>
  <c r="O60"/>
  <c r="Q60"/>
  <c r="V60"/>
  <c r="G64"/>
  <c r="I64"/>
  <c r="K64"/>
  <c r="M64"/>
  <c r="O64"/>
  <c r="Q64"/>
  <c r="V64"/>
  <c r="G68"/>
  <c r="M68" s="1"/>
  <c r="I68"/>
  <c r="K68"/>
  <c r="O68"/>
  <c r="Q68"/>
  <c r="V68"/>
  <c r="G72"/>
  <c r="I72"/>
  <c r="K72"/>
  <c r="M72"/>
  <c r="O72"/>
  <c r="Q72"/>
  <c r="V72"/>
  <c r="G74"/>
  <c r="M74" s="1"/>
  <c r="I74"/>
  <c r="K74"/>
  <c r="O74"/>
  <c r="Q74"/>
  <c r="V74"/>
  <c r="G76"/>
  <c r="I76"/>
  <c r="K76"/>
  <c r="M76"/>
  <c r="O76"/>
  <c r="Q76"/>
  <c r="V76"/>
  <c r="G78"/>
  <c r="M78" s="1"/>
  <c r="I78"/>
  <c r="K78"/>
  <c r="O78"/>
  <c r="Q78"/>
  <c r="V78"/>
  <c r="G80"/>
  <c r="I80"/>
  <c r="K80"/>
  <c r="M80"/>
  <c r="O80"/>
  <c r="Q80"/>
  <c r="V80"/>
  <c r="G83"/>
  <c r="I83"/>
  <c r="I82" s="1"/>
  <c r="K83"/>
  <c r="M83"/>
  <c r="O83"/>
  <c r="Q83"/>
  <c r="Q82" s="1"/>
  <c r="V83"/>
  <c r="G86"/>
  <c r="M86" s="1"/>
  <c r="I86"/>
  <c r="K86"/>
  <c r="K82" s="1"/>
  <c r="O86"/>
  <c r="Q86"/>
  <c r="V86"/>
  <c r="V82" s="1"/>
  <c r="G89"/>
  <c r="I89"/>
  <c r="K89"/>
  <c r="M89"/>
  <c r="O89"/>
  <c r="Q89"/>
  <c r="V89"/>
  <c r="G92"/>
  <c r="M92" s="1"/>
  <c r="I92"/>
  <c r="K92"/>
  <c r="O92"/>
  <c r="O82" s="1"/>
  <c r="Q92"/>
  <c r="V92"/>
  <c r="G96"/>
  <c r="I96"/>
  <c r="K96"/>
  <c r="M96"/>
  <c r="O96"/>
  <c r="Q96"/>
  <c r="V96"/>
  <c r="G98"/>
  <c r="M98" s="1"/>
  <c r="I98"/>
  <c r="K98"/>
  <c r="O98"/>
  <c r="Q98"/>
  <c r="V98"/>
  <c r="G100"/>
  <c r="I100"/>
  <c r="K100"/>
  <c r="M100"/>
  <c r="O100"/>
  <c r="Q100"/>
  <c r="V100"/>
  <c r="G105"/>
  <c r="M105" s="1"/>
  <c r="I105"/>
  <c r="K105"/>
  <c r="O105"/>
  <c r="Q105"/>
  <c r="V105"/>
  <c r="G108"/>
  <c r="I108"/>
  <c r="K108"/>
  <c r="M108"/>
  <c r="O108"/>
  <c r="Q108"/>
  <c r="V108"/>
  <c r="G111"/>
  <c r="M111" s="1"/>
  <c r="I111"/>
  <c r="K111"/>
  <c r="O111"/>
  <c r="Q111"/>
  <c r="V111"/>
  <c r="G116"/>
  <c r="I116"/>
  <c r="K116"/>
  <c r="M116"/>
  <c r="O116"/>
  <c r="Q116"/>
  <c r="V116"/>
  <c r="G124"/>
  <c r="M124" s="1"/>
  <c r="I124"/>
  <c r="K124"/>
  <c r="O124"/>
  <c r="Q124"/>
  <c r="V124"/>
  <c r="G131"/>
  <c r="I131"/>
  <c r="K131"/>
  <c r="M131"/>
  <c r="O131"/>
  <c r="Q131"/>
  <c r="V131"/>
  <c r="G136"/>
  <c r="M136" s="1"/>
  <c r="I136"/>
  <c r="K136"/>
  <c r="O136"/>
  <c r="Q136"/>
  <c r="V136"/>
  <c r="G144"/>
  <c r="I144"/>
  <c r="K144"/>
  <c r="M144"/>
  <c r="O144"/>
  <c r="Q144"/>
  <c r="V144"/>
  <c r="G148"/>
  <c r="M148" s="1"/>
  <c r="I148"/>
  <c r="K148"/>
  <c r="O148"/>
  <c r="Q148"/>
  <c r="V148"/>
  <c r="G157"/>
  <c r="I157"/>
  <c r="K157"/>
  <c r="M157"/>
  <c r="O157"/>
  <c r="Q157"/>
  <c r="V157"/>
  <c r="G161"/>
  <c r="M161" s="1"/>
  <c r="I161"/>
  <c r="K161"/>
  <c r="O161"/>
  <c r="Q161"/>
  <c r="V161"/>
  <c r="G181"/>
  <c r="I181"/>
  <c r="K181"/>
  <c r="M181"/>
  <c r="O181"/>
  <c r="Q181"/>
  <c r="V181"/>
  <c r="G185"/>
  <c r="M185" s="1"/>
  <c r="I185"/>
  <c r="K185"/>
  <c r="O185"/>
  <c r="Q185"/>
  <c r="V185"/>
  <c r="G187"/>
  <c r="I187"/>
  <c r="K187"/>
  <c r="M187"/>
  <c r="O187"/>
  <c r="Q187"/>
  <c r="V187"/>
  <c r="G191"/>
  <c r="I191"/>
  <c r="I190" s="1"/>
  <c r="K191"/>
  <c r="M191"/>
  <c r="O191"/>
  <c r="Q191"/>
  <c r="Q190" s="1"/>
  <c r="V191"/>
  <c r="G194"/>
  <c r="M194" s="1"/>
  <c r="I194"/>
  <c r="K194"/>
  <c r="O194"/>
  <c r="O190" s="1"/>
  <c r="Q194"/>
  <c r="V194"/>
  <c r="G198"/>
  <c r="I198"/>
  <c r="K198"/>
  <c r="M198"/>
  <c r="O198"/>
  <c r="Q198"/>
  <c r="V198"/>
  <c r="G201"/>
  <c r="M201" s="1"/>
  <c r="I201"/>
  <c r="K201"/>
  <c r="K190" s="1"/>
  <c r="O201"/>
  <c r="Q201"/>
  <c r="V201"/>
  <c r="V190" s="1"/>
  <c r="G205"/>
  <c r="I205"/>
  <c r="K205"/>
  <c r="M205"/>
  <c r="O205"/>
  <c r="Q205"/>
  <c r="V205"/>
  <c r="G209"/>
  <c r="M209" s="1"/>
  <c r="I209"/>
  <c r="K209"/>
  <c r="O209"/>
  <c r="Q209"/>
  <c r="V209"/>
  <c r="G212"/>
  <c r="I212"/>
  <c r="K212"/>
  <c r="M212"/>
  <c r="O212"/>
  <c r="Q212"/>
  <c r="V212"/>
  <c r="G218"/>
  <c r="M218" s="1"/>
  <c r="I218"/>
  <c r="K218"/>
  <c r="O218"/>
  <c r="Q218"/>
  <c r="V218"/>
  <c r="G222"/>
  <c r="I222"/>
  <c r="K222"/>
  <c r="M222"/>
  <c r="O222"/>
  <c r="Q222"/>
  <c r="V222"/>
  <c r="G224"/>
  <c r="M224" s="1"/>
  <c r="I224"/>
  <c r="K224"/>
  <c r="O224"/>
  <c r="Q224"/>
  <c r="V224"/>
  <c r="G227"/>
  <c r="I227"/>
  <c r="K227"/>
  <c r="M227"/>
  <c r="O227"/>
  <c r="Q227"/>
  <c r="V227"/>
  <c r="G230"/>
  <c r="M230" s="1"/>
  <c r="I230"/>
  <c r="K230"/>
  <c r="O230"/>
  <c r="Q230"/>
  <c r="V230"/>
  <c r="G234"/>
  <c r="I234"/>
  <c r="K234"/>
  <c r="M234"/>
  <c r="O234"/>
  <c r="Q234"/>
  <c r="V234"/>
  <c r="G238"/>
  <c r="M238" s="1"/>
  <c r="I238"/>
  <c r="K238"/>
  <c r="O238"/>
  <c r="Q238"/>
  <c r="V238"/>
  <c r="G241"/>
  <c r="I241"/>
  <c r="K241"/>
  <c r="M241"/>
  <c r="O241"/>
  <c r="Q241"/>
  <c r="V241"/>
  <c r="G245"/>
  <c r="M245" s="1"/>
  <c r="I245"/>
  <c r="K245"/>
  <c r="O245"/>
  <c r="Q245"/>
  <c r="V245"/>
  <c r="G251"/>
  <c r="I251"/>
  <c r="K251"/>
  <c r="M251"/>
  <c r="O251"/>
  <c r="Q251"/>
  <c r="V251"/>
  <c r="G255"/>
  <c r="M255" s="1"/>
  <c r="I255"/>
  <c r="K255"/>
  <c r="O255"/>
  <c r="Q255"/>
  <c r="V255"/>
  <c r="G259"/>
  <c r="I259"/>
  <c r="K259"/>
  <c r="M259"/>
  <c r="O259"/>
  <c r="Q259"/>
  <c r="V259"/>
  <c r="G264"/>
  <c r="M264" s="1"/>
  <c r="I264"/>
  <c r="K264"/>
  <c r="O264"/>
  <c r="Q264"/>
  <c r="V264"/>
  <c r="G267"/>
  <c r="I267"/>
  <c r="K267"/>
  <c r="M267"/>
  <c r="O267"/>
  <c r="Q267"/>
  <c r="V267"/>
  <c r="G270"/>
  <c r="O270"/>
  <c r="G271"/>
  <c r="I271"/>
  <c r="I270" s="1"/>
  <c r="K271"/>
  <c r="M271"/>
  <c r="O271"/>
  <c r="Q271"/>
  <c r="Q270" s="1"/>
  <c r="V271"/>
  <c r="G276"/>
  <c r="M276" s="1"/>
  <c r="I276"/>
  <c r="K276"/>
  <c r="K270" s="1"/>
  <c r="O276"/>
  <c r="Q276"/>
  <c r="V276"/>
  <c r="V270" s="1"/>
  <c r="G281"/>
  <c r="I281"/>
  <c r="K281"/>
  <c r="M281"/>
  <c r="O281"/>
  <c r="Q281"/>
  <c r="V281"/>
  <c r="G284"/>
  <c r="K284"/>
  <c r="O284"/>
  <c r="V284"/>
  <c r="G285"/>
  <c r="I285"/>
  <c r="I284" s="1"/>
  <c r="K285"/>
  <c r="M285"/>
  <c r="M284" s="1"/>
  <c r="O285"/>
  <c r="Q285"/>
  <c r="Q284" s="1"/>
  <c r="V285"/>
  <c r="G294"/>
  <c r="I294"/>
  <c r="I293" s="1"/>
  <c r="K294"/>
  <c r="M294"/>
  <c r="O294"/>
  <c r="Q294"/>
  <c r="Q293" s="1"/>
  <c r="V294"/>
  <c r="G299"/>
  <c r="M299" s="1"/>
  <c r="I299"/>
  <c r="K299"/>
  <c r="O299"/>
  <c r="O293" s="1"/>
  <c r="Q299"/>
  <c r="V299"/>
  <c r="G303"/>
  <c r="I303"/>
  <c r="K303"/>
  <c r="M303"/>
  <c r="O303"/>
  <c r="Q303"/>
  <c r="V303"/>
  <c r="G308"/>
  <c r="M308" s="1"/>
  <c r="I308"/>
  <c r="K308"/>
  <c r="K293" s="1"/>
  <c r="O308"/>
  <c r="Q308"/>
  <c r="V308"/>
  <c r="V293" s="1"/>
  <c r="G313"/>
  <c r="I313"/>
  <c r="K313"/>
  <c r="M313"/>
  <c r="O313"/>
  <c r="Q313"/>
  <c r="V313"/>
  <c r="G317"/>
  <c r="M317" s="1"/>
  <c r="I317"/>
  <c r="K317"/>
  <c r="O317"/>
  <c r="Q317"/>
  <c r="V317"/>
  <c r="G320"/>
  <c r="I320"/>
  <c r="K320"/>
  <c r="M320"/>
  <c r="O320"/>
  <c r="Q320"/>
  <c r="V320"/>
  <c r="G324"/>
  <c r="I324"/>
  <c r="I323" s="1"/>
  <c r="K324"/>
  <c r="M324"/>
  <c r="O324"/>
  <c r="Q324"/>
  <c r="Q323" s="1"/>
  <c r="V324"/>
  <c r="G327"/>
  <c r="M327" s="1"/>
  <c r="I327"/>
  <c r="K327"/>
  <c r="O327"/>
  <c r="O323" s="1"/>
  <c r="Q327"/>
  <c r="V327"/>
  <c r="G331"/>
  <c r="I331"/>
  <c r="K331"/>
  <c r="M331"/>
  <c r="O331"/>
  <c r="Q331"/>
  <c r="V331"/>
  <c r="G335"/>
  <c r="M335" s="1"/>
  <c r="I335"/>
  <c r="K335"/>
  <c r="K323" s="1"/>
  <c r="O335"/>
  <c r="Q335"/>
  <c r="V335"/>
  <c r="V323" s="1"/>
  <c r="G339"/>
  <c r="I339"/>
  <c r="K339"/>
  <c r="M339"/>
  <c r="O339"/>
  <c r="Q339"/>
  <c r="V339"/>
  <c r="G343"/>
  <c r="M343" s="1"/>
  <c r="I343"/>
  <c r="K343"/>
  <c r="O343"/>
  <c r="Q343"/>
  <c r="V343"/>
  <c r="G347"/>
  <c r="I347"/>
  <c r="K347"/>
  <c r="M347"/>
  <c r="O347"/>
  <c r="Q347"/>
  <c r="V347"/>
  <c r="G350"/>
  <c r="M350" s="1"/>
  <c r="I350"/>
  <c r="K350"/>
  <c r="O350"/>
  <c r="Q350"/>
  <c r="V350"/>
  <c r="G353"/>
  <c r="I353"/>
  <c r="K353"/>
  <c r="M353"/>
  <c r="O353"/>
  <c r="Q353"/>
  <c r="V353"/>
  <c r="G356"/>
  <c r="M356" s="1"/>
  <c r="I356"/>
  <c r="K356"/>
  <c r="O356"/>
  <c r="Q356"/>
  <c r="V356"/>
  <c r="G360"/>
  <c r="I360"/>
  <c r="K360"/>
  <c r="M360"/>
  <c r="O360"/>
  <c r="Q360"/>
  <c r="V360"/>
  <c r="G364"/>
  <c r="M364" s="1"/>
  <c r="I364"/>
  <c r="K364"/>
  <c r="O364"/>
  <c r="Q364"/>
  <c r="V364"/>
  <c r="G366"/>
  <c r="I366"/>
  <c r="K366"/>
  <c r="M366"/>
  <c r="O366"/>
  <c r="Q366"/>
  <c r="V366"/>
  <c r="G368"/>
  <c r="M368" s="1"/>
  <c r="I368"/>
  <c r="K368"/>
  <c r="O368"/>
  <c r="Q368"/>
  <c r="V368"/>
  <c r="G370"/>
  <c r="I370"/>
  <c r="K370"/>
  <c r="M370"/>
  <c r="O370"/>
  <c r="Q370"/>
  <c r="V370"/>
  <c r="G372"/>
  <c r="M372" s="1"/>
  <c r="I372"/>
  <c r="K372"/>
  <c r="O372"/>
  <c r="Q372"/>
  <c r="V372"/>
  <c r="G376"/>
  <c r="I376"/>
  <c r="K376"/>
  <c r="M376"/>
  <c r="O376"/>
  <c r="Q376"/>
  <c r="V376"/>
  <c r="G380"/>
  <c r="M380" s="1"/>
  <c r="I380"/>
  <c r="K380"/>
  <c r="O380"/>
  <c r="Q380"/>
  <c r="V380"/>
  <c r="G384"/>
  <c r="I384"/>
  <c r="K384"/>
  <c r="M384"/>
  <c r="O384"/>
  <c r="Q384"/>
  <c r="V384"/>
  <c r="G388"/>
  <c r="M388" s="1"/>
  <c r="I388"/>
  <c r="K388"/>
  <c r="O388"/>
  <c r="Q388"/>
  <c r="V388"/>
  <c r="G393"/>
  <c r="M393" s="1"/>
  <c r="M392" s="1"/>
  <c r="I393"/>
  <c r="K393"/>
  <c r="K392" s="1"/>
  <c r="O393"/>
  <c r="O392" s="1"/>
  <c r="Q393"/>
  <c r="V393"/>
  <c r="V392" s="1"/>
  <c r="G397"/>
  <c r="I397"/>
  <c r="I392" s="1"/>
  <c r="K397"/>
  <c r="M397"/>
  <c r="O397"/>
  <c r="Q397"/>
  <c r="Q392" s="1"/>
  <c r="V397"/>
  <c r="G401"/>
  <c r="M401" s="1"/>
  <c r="I401"/>
  <c r="K401"/>
  <c r="O401"/>
  <c r="Q401"/>
  <c r="V401"/>
  <c r="G403"/>
  <c r="I403"/>
  <c r="K403"/>
  <c r="M403"/>
  <c r="O403"/>
  <c r="Q403"/>
  <c r="V403"/>
  <c r="G405"/>
  <c r="M405" s="1"/>
  <c r="I405"/>
  <c r="K405"/>
  <c r="O405"/>
  <c r="Q405"/>
  <c r="V405"/>
  <c r="I407"/>
  <c r="Q407"/>
  <c r="G408"/>
  <c r="G407" s="1"/>
  <c r="I408"/>
  <c r="K408"/>
  <c r="K407" s="1"/>
  <c r="O408"/>
  <c r="O407" s="1"/>
  <c r="Q408"/>
  <c r="V408"/>
  <c r="V407" s="1"/>
  <c r="G411"/>
  <c r="M411" s="1"/>
  <c r="I411"/>
  <c r="K411"/>
  <c r="K410" s="1"/>
  <c r="O411"/>
  <c r="O410" s="1"/>
  <c r="Q411"/>
  <c r="V411"/>
  <c r="V410" s="1"/>
  <c r="G415"/>
  <c r="I415"/>
  <c r="I410" s="1"/>
  <c r="K415"/>
  <c r="M415"/>
  <c r="O415"/>
  <c r="Q415"/>
  <c r="Q410" s="1"/>
  <c r="V415"/>
  <c r="G418"/>
  <c r="M418" s="1"/>
  <c r="I418"/>
  <c r="K418"/>
  <c r="O418"/>
  <c r="Q418"/>
  <c r="V418"/>
  <c r="G423"/>
  <c r="I423"/>
  <c r="K423"/>
  <c r="M423"/>
  <c r="O423"/>
  <c r="Q423"/>
  <c r="V423"/>
  <c r="G427"/>
  <c r="M427" s="1"/>
  <c r="I427"/>
  <c r="K427"/>
  <c r="O427"/>
  <c r="Q427"/>
  <c r="V427"/>
  <c r="G433"/>
  <c r="I433"/>
  <c r="K433"/>
  <c r="M433"/>
  <c r="O433"/>
  <c r="Q433"/>
  <c r="V433"/>
  <c r="G436"/>
  <c r="M436" s="1"/>
  <c r="I436"/>
  <c r="K436"/>
  <c r="O436"/>
  <c r="Q436"/>
  <c r="V436"/>
  <c r="G439"/>
  <c r="I439"/>
  <c r="K439"/>
  <c r="M439"/>
  <c r="O439"/>
  <c r="Q439"/>
  <c r="V439"/>
  <c r="G442"/>
  <c r="M442" s="1"/>
  <c r="I442"/>
  <c r="K442"/>
  <c r="O442"/>
  <c r="Q442"/>
  <c r="V442"/>
  <c r="G444"/>
  <c r="I444"/>
  <c r="K444"/>
  <c r="M444"/>
  <c r="O444"/>
  <c r="Q444"/>
  <c r="V444"/>
  <c r="G446"/>
  <c r="M446" s="1"/>
  <c r="I446"/>
  <c r="K446"/>
  <c r="O446"/>
  <c r="Q446"/>
  <c r="V446"/>
  <c r="G449"/>
  <c r="I449"/>
  <c r="K449"/>
  <c r="M449"/>
  <c r="O449"/>
  <c r="Q449"/>
  <c r="V449"/>
  <c r="G454"/>
  <c r="I454"/>
  <c r="I453" s="1"/>
  <c r="K454"/>
  <c r="M454"/>
  <c r="O454"/>
  <c r="Q454"/>
  <c r="Q453" s="1"/>
  <c r="V454"/>
  <c r="G457"/>
  <c r="M457" s="1"/>
  <c r="I457"/>
  <c r="K457"/>
  <c r="K453" s="1"/>
  <c r="O457"/>
  <c r="Q457"/>
  <c r="V457"/>
  <c r="V453" s="1"/>
  <c r="G461"/>
  <c r="I461"/>
  <c r="K461"/>
  <c r="M461"/>
  <c r="O461"/>
  <c r="Q461"/>
  <c r="V461"/>
  <c r="G464"/>
  <c r="M464" s="1"/>
  <c r="I464"/>
  <c r="K464"/>
  <c r="O464"/>
  <c r="O453" s="1"/>
  <c r="Q464"/>
  <c r="V464"/>
  <c r="I469"/>
  <c r="Q469"/>
  <c r="G470"/>
  <c r="G469" s="1"/>
  <c r="I470"/>
  <c r="K470"/>
  <c r="K469" s="1"/>
  <c r="O470"/>
  <c r="O469" s="1"/>
  <c r="Q470"/>
  <c r="V470"/>
  <c r="V469" s="1"/>
  <c r="G479"/>
  <c r="M479" s="1"/>
  <c r="M478" s="1"/>
  <c r="I479"/>
  <c r="K479"/>
  <c r="K478" s="1"/>
  <c r="O479"/>
  <c r="O478" s="1"/>
  <c r="Q479"/>
  <c r="V479"/>
  <c r="V478" s="1"/>
  <c r="G485"/>
  <c r="I485"/>
  <c r="I478" s="1"/>
  <c r="K485"/>
  <c r="M485"/>
  <c r="O485"/>
  <c r="Q485"/>
  <c r="Q478" s="1"/>
  <c r="V485"/>
  <c r="G488"/>
  <c r="M488" s="1"/>
  <c r="I488"/>
  <c r="K488"/>
  <c r="O488"/>
  <c r="Q488"/>
  <c r="V488"/>
  <c r="G491"/>
  <c r="I491"/>
  <c r="K491"/>
  <c r="M491"/>
  <c r="O491"/>
  <c r="Q491"/>
  <c r="V491"/>
  <c r="G498"/>
  <c r="I498"/>
  <c r="I497" s="1"/>
  <c r="K498"/>
  <c r="M498"/>
  <c r="O498"/>
  <c r="Q498"/>
  <c r="Q497" s="1"/>
  <c r="V498"/>
  <c r="G503"/>
  <c r="M503" s="1"/>
  <c r="I503"/>
  <c r="K503"/>
  <c r="K497" s="1"/>
  <c r="O503"/>
  <c r="Q503"/>
  <c r="V503"/>
  <c r="V497" s="1"/>
  <c r="G507"/>
  <c r="I507"/>
  <c r="K507"/>
  <c r="M507"/>
  <c r="O507"/>
  <c r="Q507"/>
  <c r="V507"/>
  <c r="G514"/>
  <c r="M514" s="1"/>
  <c r="I514"/>
  <c r="K514"/>
  <c r="O514"/>
  <c r="O497" s="1"/>
  <c r="Q514"/>
  <c r="V514"/>
  <c r="G519"/>
  <c r="I519"/>
  <c r="K519"/>
  <c r="M519"/>
  <c r="O519"/>
  <c r="Q519"/>
  <c r="V519"/>
  <c r="G523"/>
  <c r="M523" s="1"/>
  <c r="I523"/>
  <c r="K523"/>
  <c r="O523"/>
  <c r="Q523"/>
  <c r="V523"/>
  <c r="G531"/>
  <c r="I531"/>
  <c r="K531"/>
  <c r="M531"/>
  <c r="O531"/>
  <c r="Q531"/>
  <c r="V531"/>
  <c r="G534"/>
  <c r="M534" s="1"/>
  <c r="I534"/>
  <c r="K534"/>
  <c r="O534"/>
  <c r="Q534"/>
  <c r="V534"/>
  <c r="G540"/>
  <c r="I540"/>
  <c r="K540"/>
  <c r="M540"/>
  <c r="O540"/>
  <c r="Q540"/>
  <c r="V540"/>
  <c r="G547"/>
  <c r="I547"/>
  <c r="I546" s="1"/>
  <c r="K547"/>
  <c r="M547"/>
  <c r="O547"/>
  <c r="Q547"/>
  <c r="Q546" s="1"/>
  <c r="V547"/>
  <c r="G551"/>
  <c r="M551" s="1"/>
  <c r="I551"/>
  <c r="K551"/>
  <c r="O551"/>
  <c r="O546" s="1"/>
  <c r="Q551"/>
  <c r="V551"/>
  <c r="G555"/>
  <c r="I555"/>
  <c r="K555"/>
  <c r="M555"/>
  <c r="O555"/>
  <c r="Q555"/>
  <c r="V555"/>
  <c r="G559"/>
  <c r="M559" s="1"/>
  <c r="I559"/>
  <c r="K559"/>
  <c r="K546" s="1"/>
  <c r="O559"/>
  <c r="Q559"/>
  <c r="V559"/>
  <c r="V546" s="1"/>
  <c r="G561"/>
  <c r="I561"/>
  <c r="K561"/>
  <c r="M561"/>
  <c r="O561"/>
  <c r="Q561"/>
  <c r="V561"/>
  <c r="G563"/>
  <c r="M563" s="1"/>
  <c r="I563"/>
  <c r="K563"/>
  <c r="O563"/>
  <c r="Q563"/>
  <c r="V563"/>
  <c r="G565"/>
  <c r="I565"/>
  <c r="K565"/>
  <c r="M565"/>
  <c r="O565"/>
  <c r="Q565"/>
  <c r="V565"/>
  <c r="G567"/>
  <c r="M567" s="1"/>
  <c r="I567"/>
  <c r="K567"/>
  <c r="O567"/>
  <c r="Q567"/>
  <c r="V567"/>
  <c r="G570"/>
  <c r="I570"/>
  <c r="K570"/>
  <c r="M570"/>
  <c r="O570"/>
  <c r="Q570"/>
  <c r="V570"/>
  <c r="G577"/>
  <c r="I577"/>
  <c r="I576" s="1"/>
  <c r="K577"/>
  <c r="M577"/>
  <c r="O577"/>
  <c r="Q577"/>
  <c r="Q576" s="1"/>
  <c r="V577"/>
  <c r="G579"/>
  <c r="M579" s="1"/>
  <c r="I579"/>
  <c r="K579"/>
  <c r="K576" s="1"/>
  <c r="O579"/>
  <c r="Q579"/>
  <c r="V579"/>
  <c r="V576" s="1"/>
  <c r="G581"/>
  <c r="I581"/>
  <c r="K581"/>
  <c r="M581"/>
  <c r="O581"/>
  <c r="Q581"/>
  <c r="V581"/>
  <c r="G583"/>
  <c r="M583" s="1"/>
  <c r="I583"/>
  <c r="K583"/>
  <c r="O583"/>
  <c r="O576" s="1"/>
  <c r="Q583"/>
  <c r="V583"/>
  <c r="G585"/>
  <c r="I585"/>
  <c r="K585"/>
  <c r="M585"/>
  <c r="O585"/>
  <c r="Q585"/>
  <c r="V585"/>
  <c r="G587"/>
  <c r="M587" s="1"/>
  <c r="I587"/>
  <c r="K587"/>
  <c r="O587"/>
  <c r="Q587"/>
  <c r="V587"/>
  <c r="G589"/>
  <c r="I589"/>
  <c r="K589"/>
  <c r="M589"/>
  <c r="O589"/>
  <c r="Q589"/>
  <c r="V589"/>
  <c r="G591"/>
  <c r="M591" s="1"/>
  <c r="I591"/>
  <c r="K591"/>
  <c r="O591"/>
  <c r="Q591"/>
  <c r="V591"/>
  <c r="G593"/>
  <c r="I593"/>
  <c r="K593"/>
  <c r="M593"/>
  <c r="O593"/>
  <c r="Q593"/>
  <c r="V593"/>
  <c r="G595"/>
  <c r="M595" s="1"/>
  <c r="I595"/>
  <c r="K595"/>
  <c r="O595"/>
  <c r="Q595"/>
  <c r="V595"/>
  <c r="G597"/>
  <c r="I597"/>
  <c r="K597"/>
  <c r="M597"/>
  <c r="O597"/>
  <c r="Q597"/>
  <c r="V597"/>
  <c r="G599"/>
  <c r="M599" s="1"/>
  <c r="I599"/>
  <c r="K599"/>
  <c r="O599"/>
  <c r="Q599"/>
  <c r="V599"/>
  <c r="G601"/>
  <c r="I601"/>
  <c r="K601"/>
  <c r="M601"/>
  <c r="O601"/>
  <c r="Q601"/>
  <c r="V601"/>
  <c r="G604"/>
  <c r="M604" s="1"/>
  <c r="I604"/>
  <c r="K604"/>
  <c r="O604"/>
  <c r="Q604"/>
  <c r="V604"/>
  <c r="G606"/>
  <c r="I606"/>
  <c r="K606"/>
  <c r="M606"/>
  <c r="O606"/>
  <c r="Q606"/>
  <c r="V606"/>
  <c r="G608"/>
  <c r="M608" s="1"/>
  <c r="I608"/>
  <c r="K608"/>
  <c r="O608"/>
  <c r="Q608"/>
  <c r="V608"/>
  <c r="G610"/>
  <c r="I610"/>
  <c r="K610"/>
  <c r="M610"/>
  <c r="O610"/>
  <c r="Q610"/>
  <c r="V610"/>
  <c r="G617"/>
  <c r="I617"/>
  <c r="I616" s="1"/>
  <c r="K617"/>
  <c r="M617"/>
  <c r="O617"/>
  <c r="Q617"/>
  <c r="Q616" s="1"/>
  <c r="V617"/>
  <c r="G619"/>
  <c r="M619" s="1"/>
  <c r="I619"/>
  <c r="K619"/>
  <c r="O619"/>
  <c r="O616" s="1"/>
  <c r="Q619"/>
  <c r="V619"/>
  <c r="G621"/>
  <c r="I621"/>
  <c r="K621"/>
  <c r="M621"/>
  <c r="O621"/>
  <c r="Q621"/>
  <c r="V621"/>
  <c r="G623"/>
  <c r="M623" s="1"/>
  <c r="I623"/>
  <c r="K623"/>
  <c r="K616" s="1"/>
  <c r="O623"/>
  <c r="Q623"/>
  <c r="V623"/>
  <c r="V616" s="1"/>
  <c r="G625"/>
  <c r="I625"/>
  <c r="K625"/>
  <c r="M625"/>
  <c r="O625"/>
  <c r="Q625"/>
  <c r="V625"/>
  <c r="G627"/>
  <c r="M627" s="1"/>
  <c r="I627"/>
  <c r="K627"/>
  <c r="O627"/>
  <c r="Q627"/>
  <c r="V627"/>
  <c r="G629"/>
  <c r="I629"/>
  <c r="K629"/>
  <c r="M629"/>
  <c r="O629"/>
  <c r="Q629"/>
  <c r="V629"/>
  <c r="G631"/>
  <c r="M631" s="1"/>
  <c r="I631"/>
  <c r="K631"/>
  <c r="O631"/>
  <c r="Q631"/>
  <c r="V631"/>
  <c r="G633"/>
  <c r="I633"/>
  <c r="K633"/>
  <c r="M633"/>
  <c r="O633"/>
  <c r="Q633"/>
  <c r="V633"/>
  <c r="G635"/>
  <c r="M635" s="1"/>
  <c r="I635"/>
  <c r="K635"/>
  <c r="O635"/>
  <c r="Q635"/>
  <c r="V635"/>
  <c r="G639"/>
  <c r="I639"/>
  <c r="K639"/>
  <c r="M639"/>
  <c r="O639"/>
  <c r="Q639"/>
  <c r="V639"/>
  <c r="G641"/>
  <c r="M641" s="1"/>
  <c r="I641"/>
  <c r="K641"/>
  <c r="O641"/>
  <c r="Q641"/>
  <c r="V641"/>
  <c r="G643"/>
  <c r="I643"/>
  <c r="K643"/>
  <c r="M643"/>
  <c r="O643"/>
  <c r="Q643"/>
  <c r="V643"/>
  <c r="G646"/>
  <c r="M646" s="1"/>
  <c r="I646"/>
  <c r="K646"/>
  <c r="O646"/>
  <c r="Q646"/>
  <c r="V646"/>
  <c r="G648"/>
  <c r="I648"/>
  <c r="K648"/>
  <c r="M648"/>
  <c r="O648"/>
  <c r="Q648"/>
  <c r="V648"/>
  <c r="G650"/>
  <c r="M650" s="1"/>
  <c r="I650"/>
  <c r="K650"/>
  <c r="O650"/>
  <c r="Q650"/>
  <c r="V650"/>
  <c r="G652"/>
  <c r="I652"/>
  <c r="K652"/>
  <c r="M652"/>
  <c r="O652"/>
  <c r="Q652"/>
  <c r="V652"/>
  <c r="G654"/>
  <c r="M654" s="1"/>
  <c r="I654"/>
  <c r="K654"/>
  <c r="O654"/>
  <c r="Q654"/>
  <c r="V654"/>
  <c r="G656"/>
  <c r="I656"/>
  <c r="K656"/>
  <c r="M656"/>
  <c r="O656"/>
  <c r="Q656"/>
  <c r="V656"/>
  <c r="G658"/>
  <c r="M658" s="1"/>
  <c r="I658"/>
  <c r="K658"/>
  <c r="O658"/>
  <c r="Q658"/>
  <c r="V658"/>
  <c r="G660"/>
  <c r="I660"/>
  <c r="K660"/>
  <c r="M660"/>
  <c r="O660"/>
  <c r="Q660"/>
  <c r="V660"/>
  <c r="G662"/>
  <c r="M662" s="1"/>
  <c r="I662"/>
  <c r="K662"/>
  <c r="O662"/>
  <c r="Q662"/>
  <c r="V662"/>
  <c r="G664"/>
  <c r="I664"/>
  <c r="K664"/>
  <c r="M664"/>
  <c r="O664"/>
  <c r="Q664"/>
  <c r="V664"/>
  <c r="G666"/>
  <c r="M666" s="1"/>
  <c r="I666"/>
  <c r="K666"/>
  <c r="O666"/>
  <c r="Q666"/>
  <c r="V666"/>
  <c r="G668"/>
  <c r="I668"/>
  <c r="K668"/>
  <c r="M668"/>
  <c r="O668"/>
  <c r="Q668"/>
  <c r="V668"/>
  <c r="G670"/>
  <c r="M670" s="1"/>
  <c r="I670"/>
  <c r="K670"/>
  <c r="O670"/>
  <c r="Q670"/>
  <c r="V670"/>
  <c r="I676"/>
  <c r="Q676"/>
  <c r="G677"/>
  <c r="G676" s="1"/>
  <c r="I677"/>
  <c r="K677"/>
  <c r="K676" s="1"/>
  <c r="O677"/>
  <c r="O676" s="1"/>
  <c r="Q677"/>
  <c r="V677"/>
  <c r="V676" s="1"/>
  <c r="G679"/>
  <c r="I679"/>
  <c r="K679"/>
  <c r="M679"/>
  <c r="O679"/>
  <c r="Q679"/>
  <c r="V679"/>
  <c r="G682"/>
  <c r="I682"/>
  <c r="I681" s="1"/>
  <c r="K682"/>
  <c r="M682"/>
  <c r="O682"/>
  <c r="Q682"/>
  <c r="Q681" s="1"/>
  <c r="V682"/>
  <c r="G684"/>
  <c r="M684" s="1"/>
  <c r="I684"/>
  <c r="K684"/>
  <c r="K681" s="1"/>
  <c r="O684"/>
  <c r="Q684"/>
  <c r="V684"/>
  <c r="V681" s="1"/>
  <c r="G687"/>
  <c r="I687"/>
  <c r="K687"/>
  <c r="M687"/>
  <c r="O687"/>
  <c r="Q687"/>
  <c r="V687"/>
  <c r="G690"/>
  <c r="M690" s="1"/>
  <c r="I690"/>
  <c r="K690"/>
  <c r="O690"/>
  <c r="O681" s="1"/>
  <c r="Q690"/>
  <c r="V690"/>
  <c r="G693"/>
  <c r="I693"/>
  <c r="K693"/>
  <c r="M693"/>
  <c r="O693"/>
  <c r="Q693"/>
  <c r="V693"/>
  <c r="G697"/>
  <c r="M697" s="1"/>
  <c r="I697"/>
  <c r="K697"/>
  <c r="O697"/>
  <c r="Q697"/>
  <c r="V697"/>
  <c r="G701"/>
  <c r="I701"/>
  <c r="K701"/>
  <c r="M701"/>
  <c r="O701"/>
  <c r="Q701"/>
  <c r="V701"/>
  <c r="G705"/>
  <c r="M705" s="1"/>
  <c r="I705"/>
  <c r="K705"/>
  <c r="O705"/>
  <c r="Q705"/>
  <c r="V705"/>
  <c r="G709"/>
  <c r="I709"/>
  <c r="K709"/>
  <c r="M709"/>
  <c r="O709"/>
  <c r="Q709"/>
  <c r="V709"/>
  <c r="G713"/>
  <c r="M713" s="1"/>
  <c r="I713"/>
  <c r="K713"/>
  <c r="O713"/>
  <c r="Q713"/>
  <c r="V713"/>
  <c r="G717"/>
  <c r="I717"/>
  <c r="K717"/>
  <c r="M717"/>
  <c r="O717"/>
  <c r="Q717"/>
  <c r="V717"/>
  <c r="G721"/>
  <c r="M721" s="1"/>
  <c r="I721"/>
  <c r="K721"/>
  <c r="O721"/>
  <c r="Q721"/>
  <c r="V721"/>
  <c r="G724"/>
  <c r="I724"/>
  <c r="K724"/>
  <c r="M724"/>
  <c r="O724"/>
  <c r="Q724"/>
  <c r="V724"/>
  <c r="G727"/>
  <c r="M727" s="1"/>
  <c r="I727"/>
  <c r="K727"/>
  <c r="O727"/>
  <c r="Q727"/>
  <c r="V727"/>
  <c r="G729"/>
  <c r="I729"/>
  <c r="K729"/>
  <c r="M729"/>
  <c r="O729"/>
  <c r="Q729"/>
  <c r="V729"/>
  <c r="G731"/>
  <c r="M731" s="1"/>
  <c r="I731"/>
  <c r="K731"/>
  <c r="O731"/>
  <c r="Q731"/>
  <c r="V731"/>
  <c r="G733"/>
  <c r="I733"/>
  <c r="K733"/>
  <c r="M733"/>
  <c r="O733"/>
  <c r="Q733"/>
  <c r="V733"/>
  <c r="G735"/>
  <c r="M735" s="1"/>
  <c r="I735"/>
  <c r="K735"/>
  <c r="O735"/>
  <c r="Q735"/>
  <c r="V735"/>
  <c r="G741"/>
  <c r="M741" s="1"/>
  <c r="M740" s="1"/>
  <c r="I741"/>
  <c r="K741"/>
  <c r="K740" s="1"/>
  <c r="O741"/>
  <c r="O740" s="1"/>
  <c r="Q741"/>
  <c r="V741"/>
  <c r="V740" s="1"/>
  <c r="G743"/>
  <c r="I743"/>
  <c r="I740" s="1"/>
  <c r="K743"/>
  <c r="M743"/>
  <c r="O743"/>
  <c r="Q743"/>
  <c r="Q740" s="1"/>
  <c r="V743"/>
  <c r="G745"/>
  <c r="M745" s="1"/>
  <c r="I745"/>
  <c r="K745"/>
  <c r="O745"/>
  <c r="Q745"/>
  <c r="V745"/>
  <c r="G748"/>
  <c r="M748" s="1"/>
  <c r="I748"/>
  <c r="K748"/>
  <c r="K747" s="1"/>
  <c r="O748"/>
  <c r="O747" s="1"/>
  <c r="Q748"/>
  <c r="V748"/>
  <c r="V747" s="1"/>
  <c r="G750"/>
  <c r="I750"/>
  <c r="I747" s="1"/>
  <c r="K750"/>
  <c r="M750"/>
  <c r="O750"/>
  <c r="Q750"/>
  <c r="Q747" s="1"/>
  <c r="V750"/>
  <c r="G752"/>
  <c r="M752" s="1"/>
  <c r="I752"/>
  <c r="K752"/>
  <c r="O752"/>
  <c r="Q752"/>
  <c r="V752"/>
  <c r="G754"/>
  <c r="I754"/>
  <c r="K754"/>
  <c r="M754"/>
  <c r="O754"/>
  <c r="Q754"/>
  <c r="V754"/>
  <c r="G756"/>
  <c r="M756" s="1"/>
  <c r="I756"/>
  <c r="K756"/>
  <c r="O756"/>
  <c r="Q756"/>
  <c r="V756"/>
  <c r="G758"/>
  <c r="I758"/>
  <c r="K758"/>
  <c r="M758"/>
  <c r="O758"/>
  <c r="Q758"/>
  <c r="V758"/>
  <c r="G760"/>
  <c r="M760" s="1"/>
  <c r="I760"/>
  <c r="K760"/>
  <c r="O760"/>
  <c r="Q760"/>
  <c r="V760"/>
  <c r="G762"/>
  <c r="I762"/>
  <c r="K762"/>
  <c r="M762"/>
  <c r="O762"/>
  <c r="Q762"/>
  <c r="V762"/>
  <c r="G764"/>
  <c r="M764" s="1"/>
  <c r="I764"/>
  <c r="K764"/>
  <c r="O764"/>
  <c r="Q764"/>
  <c r="V764"/>
  <c r="G766"/>
  <c r="I766"/>
  <c r="K766"/>
  <c r="M766"/>
  <c r="O766"/>
  <c r="Q766"/>
  <c r="V766"/>
  <c r="G768"/>
  <c r="M768" s="1"/>
  <c r="I768"/>
  <c r="K768"/>
  <c r="O768"/>
  <c r="Q768"/>
  <c r="V768"/>
  <c r="G770"/>
  <c r="I770"/>
  <c r="K770"/>
  <c r="M770"/>
  <c r="O770"/>
  <c r="Q770"/>
  <c r="V770"/>
  <c r="G772"/>
  <c r="M772" s="1"/>
  <c r="I772"/>
  <c r="K772"/>
  <c r="O772"/>
  <c r="Q772"/>
  <c r="V772"/>
  <c r="G774"/>
  <c r="I774"/>
  <c r="K774"/>
  <c r="M774"/>
  <c r="O774"/>
  <c r="Q774"/>
  <c r="V774"/>
  <c r="G776"/>
  <c r="M776" s="1"/>
  <c r="I776"/>
  <c r="K776"/>
  <c r="O776"/>
  <c r="Q776"/>
  <c r="V776"/>
  <c r="G778"/>
  <c r="I778"/>
  <c r="K778"/>
  <c r="M778"/>
  <c r="O778"/>
  <c r="Q778"/>
  <c r="V778"/>
  <c r="G780"/>
  <c r="M780" s="1"/>
  <c r="I780"/>
  <c r="K780"/>
  <c r="O780"/>
  <c r="Q780"/>
  <c r="V780"/>
  <c r="G782"/>
  <c r="I782"/>
  <c r="K782"/>
  <c r="M782"/>
  <c r="O782"/>
  <c r="Q782"/>
  <c r="V782"/>
  <c r="G788"/>
  <c r="I788"/>
  <c r="I787" s="1"/>
  <c r="K788"/>
  <c r="M788"/>
  <c r="O788"/>
  <c r="Q788"/>
  <c r="Q787" s="1"/>
  <c r="V788"/>
  <c r="G794"/>
  <c r="M794" s="1"/>
  <c r="I794"/>
  <c r="K794"/>
  <c r="O794"/>
  <c r="O787" s="1"/>
  <c r="Q794"/>
  <c r="V794"/>
  <c r="G797"/>
  <c r="I797"/>
  <c r="K797"/>
  <c r="M797"/>
  <c r="O797"/>
  <c r="Q797"/>
  <c r="V797"/>
  <c r="G800"/>
  <c r="M800" s="1"/>
  <c r="I800"/>
  <c r="K800"/>
  <c r="K787" s="1"/>
  <c r="O800"/>
  <c r="Q800"/>
  <c r="V800"/>
  <c r="V787" s="1"/>
  <c r="G803"/>
  <c r="I803"/>
  <c r="K803"/>
  <c r="M803"/>
  <c r="O803"/>
  <c r="Q803"/>
  <c r="V803"/>
  <c r="G806"/>
  <c r="M806" s="1"/>
  <c r="I806"/>
  <c r="K806"/>
  <c r="O806"/>
  <c r="Q806"/>
  <c r="V806"/>
  <c r="G809"/>
  <c r="I809"/>
  <c r="K809"/>
  <c r="M809"/>
  <c r="O809"/>
  <c r="Q809"/>
  <c r="V809"/>
  <c r="G812"/>
  <c r="M812" s="1"/>
  <c r="I812"/>
  <c r="K812"/>
  <c r="O812"/>
  <c r="Q812"/>
  <c r="V812"/>
  <c r="G815"/>
  <c r="I815"/>
  <c r="K815"/>
  <c r="M815"/>
  <c r="O815"/>
  <c r="Q815"/>
  <c r="V815"/>
  <c r="G818"/>
  <c r="M818" s="1"/>
  <c r="I818"/>
  <c r="K818"/>
  <c r="O818"/>
  <c r="Q818"/>
  <c r="V818"/>
  <c r="G823"/>
  <c r="I823"/>
  <c r="K823"/>
  <c r="M823"/>
  <c r="O823"/>
  <c r="Q823"/>
  <c r="V823"/>
  <c r="G830"/>
  <c r="M830" s="1"/>
  <c r="I830"/>
  <c r="K830"/>
  <c r="O830"/>
  <c r="Q830"/>
  <c r="V830"/>
  <c r="G836"/>
  <c r="I836"/>
  <c r="K836"/>
  <c r="M836"/>
  <c r="O836"/>
  <c r="Q836"/>
  <c r="V836"/>
  <c r="G842"/>
  <c r="M842" s="1"/>
  <c r="I842"/>
  <c r="K842"/>
  <c r="O842"/>
  <c r="Q842"/>
  <c r="V842"/>
  <c r="G844"/>
  <c r="I844"/>
  <c r="K844"/>
  <c r="M844"/>
  <c r="O844"/>
  <c r="Q844"/>
  <c r="V844"/>
  <c r="G846"/>
  <c r="M846" s="1"/>
  <c r="I846"/>
  <c r="K846"/>
  <c r="O846"/>
  <c r="Q846"/>
  <c r="V846"/>
  <c r="G849"/>
  <c r="I849"/>
  <c r="K849"/>
  <c r="M849"/>
  <c r="O849"/>
  <c r="Q849"/>
  <c r="V849"/>
  <c r="G853"/>
  <c r="M853" s="1"/>
  <c r="I853"/>
  <c r="K853"/>
  <c r="O853"/>
  <c r="Q853"/>
  <c r="V853"/>
  <c r="G857"/>
  <c r="I857"/>
  <c r="K857"/>
  <c r="M857"/>
  <c r="O857"/>
  <c r="Q857"/>
  <c r="V857"/>
  <c r="G861"/>
  <c r="M861" s="1"/>
  <c r="I861"/>
  <c r="K861"/>
  <c r="O861"/>
  <c r="Q861"/>
  <c r="V861"/>
  <c r="G864"/>
  <c r="I864"/>
  <c r="K864"/>
  <c r="M864"/>
  <c r="O864"/>
  <c r="Q864"/>
  <c r="V864"/>
  <c r="G867"/>
  <c r="M867" s="1"/>
  <c r="I867"/>
  <c r="K867"/>
  <c r="O867"/>
  <c r="Q867"/>
  <c r="V867"/>
  <c r="G870"/>
  <c r="I870"/>
  <c r="K870"/>
  <c r="M870"/>
  <c r="O870"/>
  <c r="Q870"/>
  <c r="V870"/>
  <c r="G872"/>
  <c r="M872" s="1"/>
  <c r="I872"/>
  <c r="K872"/>
  <c r="O872"/>
  <c r="Q872"/>
  <c r="V872"/>
  <c r="G876"/>
  <c r="I876"/>
  <c r="K876"/>
  <c r="M876"/>
  <c r="O876"/>
  <c r="Q876"/>
  <c r="V876"/>
  <c r="G882"/>
  <c r="M882" s="1"/>
  <c r="I882"/>
  <c r="K882"/>
  <c r="O882"/>
  <c r="Q882"/>
  <c r="V882"/>
  <c r="G885"/>
  <c r="I885"/>
  <c r="K885"/>
  <c r="M885"/>
  <c r="O885"/>
  <c r="Q885"/>
  <c r="V885"/>
  <c r="G889"/>
  <c r="M889" s="1"/>
  <c r="I889"/>
  <c r="K889"/>
  <c r="O889"/>
  <c r="Q889"/>
  <c r="V889"/>
  <c r="G892"/>
  <c r="I892"/>
  <c r="K892"/>
  <c r="M892"/>
  <c r="O892"/>
  <c r="Q892"/>
  <c r="V892"/>
  <c r="G895"/>
  <c r="M895" s="1"/>
  <c r="I895"/>
  <c r="K895"/>
  <c r="O895"/>
  <c r="Q895"/>
  <c r="V895"/>
  <c r="G898"/>
  <c r="I898"/>
  <c r="K898"/>
  <c r="M898"/>
  <c r="O898"/>
  <c r="Q898"/>
  <c r="V898"/>
  <c r="G905"/>
  <c r="I905"/>
  <c r="I904" s="1"/>
  <c r="K905"/>
  <c r="M905"/>
  <c r="O905"/>
  <c r="Q905"/>
  <c r="Q904" s="1"/>
  <c r="V905"/>
  <c r="G908"/>
  <c r="M908" s="1"/>
  <c r="I908"/>
  <c r="K908"/>
  <c r="O908"/>
  <c r="O904" s="1"/>
  <c r="Q908"/>
  <c r="V908"/>
  <c r="G911"/>
  <c r="I911"/>
  <c r="K911"/>
  <c r="M911"/>
  <c r="O911"/>
  <c r="Q911"/>
  <c r="V911"/>
  <c r="G914"/>
  <c r="M914" s="1"/>
  <c r="I914"/>
  <c r="K914"/>
  <c r="K904" s="1"/>
  <c r="O914"/>
  <c r="Q914"/>
  <c r="V914"/>
  <c r="V904" s="1"/>
  <c r="G917"/>
  <c r="I917"/>
  <c r="K917"/>
  <c r="M917"/>
  <c r="O917"/>
  <c r="Q917"/>
  <c r="V917"/>
  <c r="G919"/>
  <c r="M919" s="1"/>
  <c r="I919"/>
  <c r="K919"/>
  <c r="O919"/>
  <c r="Q919"/>
  <c r="V919"/>
  <c r="G921"/>
  <c r="I921"/>
  <c r="K921"/>
  <c r="M921"/>
  <c r="O921"/>
  <c r="Q921"/>
  <c r="V921"/>
  <c r="G923"/>
  <c r="M923" s="1"/>
  <c r="I923"/>
  <c r="K923"/>
  <c r="O923"/>
  <c r="Q923"/>
  <c r="V923"/>
  <c r="G930"/>
  <c r="M930" s="1"/>
  <c r="M929" s="1"/>
  <c r="I930"/>
  <c r="K930"/>
  <c r="K929" s="1"/>
  <c r="O930"/>
  <c r="O929" s="1"/>
  <c r="Q930"/>
  <c r="V930"/>
  <c r="V929" s="1"/>
  <c r="G934"/>
  <c r="I934"/>
  <c r="I929" s="1"/>
  <c r="K934"/>
  <c r="M934"/>
  <c r="O934"/>
  <c r="Q934"/>
  <c r="Q929" s="1"/>
  <c r="V934"/>
  <c r="G937"/>
  <c r="M937" s="1"/>
  <c r="I937"/>
  <c r="K937"/>
  <c r="O937"/>
  <c r="Q937"/>
  <c r="V937"/>
  <c r="G940"/>
  <c r="I940"/>
  <c r="K940"/>
  <c r="M940"/>
  <c r="O940"/>
  <c r="Q940"/>
  <c r="V940"/>
  <c r="G942"/>
  <c r="M942" s="1"/>
  <c r="I942"/>
  <c r="K942"/>
  <c r="O942"/>
  <c r="Q942"/>
  <c r="V942"/>
  <c r="G945"/>
  <c r="I945"/>
  <c r="K945"/>
  <c r="M945"/>
  <c r="O945"/>
  <c r="Q945"/>
  <c r="V945"/>
  <c r="G947"/>
  <c r="M947" s="1"/>
  <c r="I947"/>
  <c r="K947"/>
  <c r="O947"/>
  <c r="Q947"/>
  <c r="V947"/>
  <c r="G954"/>
  <c r="M954" s="1"/>
  <c r="I954"/>
  <c r="K954"/>
  <c r="K953" s="1"/>
  <c r="O954"/>
  <c r="O953" s="1"/>
  <c r="Q954"/>
  <c r="V954"/>
  <c r="V953" s="1"/>
  <c r="G956"/>
  <c r="I956"/>
  <c r="I953" s="1"/>
  <c r="K956"/>
  <c r="M956"/>
  <c r="O956"/>
  <c r="Q956"/>
  <c r="Q953" s="1"/>
  <c r="V956"/>
  <c r="G960"/>
  <c r="M960" s="1"/>
  <c r="I960"/>
  <c r="K960"/>
  <c r="O960"/>
  <c r="Q960"/>
  <c r="V960"/>
  <c r="G962"/>
  <c r="I962"/>
  <c r="K962"/>
  <c r="M962"/>
  <c r="O962"/>
  <c r="Q962"/>
  <c r="V962"/>
  <c r="G966"/>
  <c r="M966" s="1"/>
  <c r="I966"/>
  <c r="K966"/>
  <c r="O966"/>
  <c r="Q966"/>
  <c r="V966"/>
  <c r="G968"/>
  <c r="I968"/>
  <c r="K968"/>
  <c r="M968"/>
  <c r="O968"/>
  <c r="Q968"/>
  <c r="V968"/>
  <c r="G975"/>
  <c r="I975"/>
  <c r="I974" s="1"/>
  <c r="K975"/>
  <c r="M975"/>
  <c r="O975"/>
  <c r="Q975"/>
  <c r="Q974" s="1"/>
  <c r="V975"/>
  <c r="G979"/>
  <c r="M979" s="1"/>
  <c r="I979"/>
  <c r="K979"/>
  <c r="O979"/>
  <c r="O974" s="1"/>
  <c r="Q979"/>
  <c r="V979"/>
  <c r="G985"/>
  <c r="I985"/>
  <c r="K985"/>
  <c r="M985"/>
  <c r="O985"/>
  <c r="Q985"/>
  <c r="V985"/>
  <c r="G989"/>
  <c r="M989" s="1"/>
  <c r="I989"/>
  <c r="K989"/>
  <c r="K974" s="1"/>
  <c r="O989"/>
  <c r="Q989"/>
  <c r="V989"/>
  <c r="V974" s="1"/>
  <c r="G992"/>
  <c r="I992"/>
  <c r="K992"/>
  <c r="M992"/>
  <c r="O992"/>
  <c r="Q992"/>
  <c r="V992"/>
  <c r="G996"/>
  <c r="M996" s="1"/>
  <c r="I996"/>
  <c r="K996"/>
  <c r="O996"/>
  <c r="Q996"/>
  <c r="V996"/>
  <c r="G998"/>
  <c r="I998"/>
  <c r="K998"/>
  <c r="M998"/>
  <c r="O998"/>
  <c r="Q998"/>
  <c r="V998"/>
  <c r="G1001"/>
  <c r="M1001" s="1"/>
  <c r="I1001"/>
  <c r="K1001"/>
  <c r="O1001"/>
  <c r="Q1001"/>
  <c r="V1001"/>
  <c r="G1004"/>
  <c r="I1004"/>
  <c r="K1004"/>
  <c r="M1004"/>
  <c r="O1004"/>
  <c r="Q1004"/>
  <c r="V1004"/>
  <c r="G1007"/>
  <c r="M1007" s="1"/>
  <c r="I1007"/>
  <c r="K1007"/>
  <c r="O1007"/>
  <c r="Q1007"/>
  <c r="V1007"/>
  <c r="G1011"/>
  <c r="I1011"/>
  <c r="K1011"/>
  <c r="M1011"/>
  <c r="O1011"/>
  <c r="Q1011"/>
  <c r="V1011"/>
  <c r="G1014"/>
  <c r="M1014" s="1"/>
  <c r="I1014"/>
  <c r="K1014"/>
  <c r="O1014"/>
  <c r="Q1014"/>
  <c r="V1014"/>
  <c r="G1017"/>
  <c r="I1017"/>
  <c r="K1017"/>
  <c r="M1017"/>
  <c r="O1017"/>
  <c r="Q1017"/>
  <c r="V1017"/>
  <c r="G1022"/>
  <c r="M1022" s="1"/>
  <c r="I1022"/>
  <c r="K1022"/>
  <c r="O1022"/>
  <c r="Q1022"/>
  <c r="V1022"/>
  <c r="G1024"/>
  <c r="I1024"/>
  <c r="K1024"/>
  <c r="M1024"/>
  <c r="O1024"/>
  <c r="Q1024"/>
  <c r="V1024"/>
  <c r="G1031"/>
  <c r="I1031"/>
  <c r="I1030" s="1"/>
  <c r="K1031"/>
  <c r="M1031"/>
  <c r="O1031"/>
  <c r="Q1031"/>
  <c r="Q1030" s="1"/>
  <c r="V1031"/>
  <c r="G1036"/>
  <c r="M1036" s="1"/>
  <c r="I1036"/>
  <c r="K1036"/>
  <c r="O1036"/>
  <c r="O1030" s="1"/>
  <c r="Q1036"/>
  <c r="V1036"/>
  <c r="G1038"/>
  <c r="I1038"/>
  <c r="K1038"/>
  <c r="M1038"/>
  <c r="O1038"/>
  <c r="Q1038"/>
  <c r="V1038"/>
  <c r="G1044"/>
  <c r="M1044" s="1"/>
  <c r="I1044"/>
  <c r="K1044"/>
  <c r="K1030" s="1"/>
  <c r="O1044"/>
  <c r="Q1044"/>
  <c r="V1044"/>
  <c r="V1030" s="1"/>
  <c r="G1047"/>
  <c r="I1047"/>
  <c r="K1047"/>
  <c r="M1047"/>
  <c r="O1047"/>
  <c r="Q1047"/>
  <c r="V1047"/>
  <c r="G1053"/>
  <c r="M1053" s="1"/>
  <c r="I1053"/>
  <c r="K1053"/>
  <c r="O1053"/>
  <c r="Q1053"/>
  <c r="V1053"/>
  <c r="G1056"/>
  <c r="I1056"/>
  <c r="K1056"/>
  <c r="M1056"/>
  <c r="O1056"/>
  <c r="Q1056"/>
  <c r="V1056"/>
  <c r="G1060"/>
  <c r="M1060" s="1"/>
  <c r="I1060"/>
  <c r="K1060"/>
  <c r="O1060"/>
  <c r="Q1060"/>
  <c r="V1060"/>
  <c r="G1067"/>
  <c r="M1067" s="1"/>
  <c r="M1066" s="1"/>
  <c r="I1067"/>
  <c r="K1067"/>
  <c r="K1066" s="1"/>
  <c r="O1067"/>
  <c r="O1066" s="1"/>
  <c r="Q1067"/>
  <c r="V1067"/>
  <c r="V1066" s="1"/>
  <c r="G1070"/>
  <c r="I1070"/>
  <c r="I1066" s="1"/>
  <c r="K1070"/>
  <c r="M1070"/>
  <c r="O1070"/>
  <c r="Q1070"/>
  <c r="Q1066" s="1"/>
  <c r="V1070"/>
  <c r="G1079"/>
  <c r="I1079"/>
  <c r="I1078" s="1"/>
  <c r="K1079"/>
  <c r="M1079"/>
  <c r="O1079"/>
  <c r="Q1079"/>
  <c r="Q1078" s="1"/>
  <c r="V1079"/>
  <c r="G1084"/>
  <c r="M1084" s="1"/>
  <c r="I1084"/>
  <c r="K1084"/>
  <c r="O1084"/>
  <c r="O1078" s="1"/>
  <c r="Q1084"/>
  <c r="V1084"/>
  <c r="G1086"/>
  <c r="I1086"/>
  <c r="K1086"/>
  <c r="M1086"/>
  <c r="O1086"/>
  <c r="Q1086"/>
  <c r="V1086"/>
  <c r="G1088"/>
  <c r="M1088" s="1"/>
  <c r="I1088"/>
  <c r="K1088"/>
  <c r="K1078" s="1"/>
  <c r="O1088"/>
  <c r="Q1088"/>
  <c r="V1088"/>
  <c r="V1078" s="1"/>
  <c r="G1090"/>
  <c r="I1090"/>
  <c r="K1090"/>
  <c r="M1090"/>
  <c r="O1090"/>
  <c r="Q1090"/>
  <c r="V1090"/>
  <c r="G1093"/>
  <c r="M1093" s="1"/>
  <c r="I1093"/>
  <c r="K1093"/>
  <c r="O1093"/>
  <c r="Q1093"/>
  <c r="V1093"/>
  <c r="I1098"/>
  <c r="Q1098"/>
  <c r="G1099"/>
  <c r="G1098" s="1"/>
  <c r="I1099"/>
  <c r="K1099"/>
  <c r="K1098" s="1"/>
  <c r="O1099"/>
  <c r="O1098" s="1"/>
  <c r="Q1099"/>
  <c r="V1099"/>
  <c r="V1098" s="1"/>
  <c r="G1120"/>
  <c r="I1120"/>
  <c r="K1120"/>
  <c r="M1120"/>
  <c r="O1120"/>
  <c r="Q1120"/>
  <c r="V1120"/>
  <c r="G1123"/>
  <c r="G1124"/>
  <c r="I1124"/>
  <c r="I1123" s="1"/>
  <c r="K1124"/>
  <c r="M1124"/>
  <c r="O1124"/>
  <c r="Q1124"/>
  <c r="Q1123" s="1"/>
  <c r="V1124"/>
  <c r="G1131"/>
  <c r="M1131" s="1"/>
  <c r="I1131"/>
  <c r="K1131"/>
  <c r="K1123" s="1"/>
  <c r="O1131"/>
  <c r="Q1131"/>
  <c r="V1131"/>
  <c r="V1123" s="1"/>
  <c r="G1139"/>
  <c r="I1139"/>
  <c r="K1139"/>
  <c r="M1139"/>
  <c r="O1139"/>
  <c r="Q1139"/>
  <c r="V1139"/>
  <c r="G1146"/>
  <c r="M1146" s="1"/>
  <c r="I1146"/>
  <c r="K1146"/>
  <c r="O1146"/>
  <c r="O1123" s="1"/>
  <c r="Q1146"/>
  <c r="V1146"/>
  <c r="G1155"/>
  <c r="G1154" s="1"/>
  <c r="I1155"/>
  <c r="K1155"/>
  <c r="K1154" s="1"/>
  <c r="O1155"/>
  <c r="O1154" s="1"/>
  <c r="Q1155"/>
  <c r="V1155"/>
  <c r="V1154" s="1"/>
  <c r="G1157"/>
  <c r="I1157"/>
  <c r="K1157"/>
  <c r="M1157"/>
  <c r="O1157"/>
  <c r="Q1157"/>
  <c r="V1157"/>
  <c r="G1159"/>
  <c r="M1159" s="1"/>
  <c r="I1159"/>
  <c r="K1159"/>
  <c r="O1159"/>
  <c r="Q1159"/>
  <c r="V1159"/>
  <c r="G1162"/>
  <c r="I1162"/>
  <c r="I1154" s="1"/>
  <c r="K1162"/>
  <c r="M1162"/>
  <c r="O1162"/>
  <c r="Q1162"/>
  <c r="Q1154" s="1"/>
  <c r="V1162"/>
  <c r="G1164"/>
  <c r="M1164" s="1"/>
  <c r="I1164"/>
  <c r="K1164"/>
  <c r="O1164"/>
  <c r="Q1164"/>
  <c r="V1164"/>
  <c r="G1167"/>
  <c r="I1167"/>
  <c r="K1167"/>
  <c r="M1167"/>
  <c r="O1167"/>
  <c r="Q1167"/>
  <c r="V1167"/>
  <c r="G1170"/>
  <c r="M1170" s="1"/>
  <c r="I1170"/>
  <c r="K1170"/>
  <c r="O1170"/>
  <c r="Q1170"/>
  <c r="V1170"/>
  <c r="G1172"/>
  <c r="I1172"/>
  <c r="K1172"/>
  <c r="M1172"/>
  <c r="O1172"/>
  <c r="Q1172"/>
  <c r="V1172"/>
  <c r="G1174"/>
  <c r="M1174" s="1"/>
  <c r="I1174"/>
  <c r="K1174"/>
  <c r="O1174"/>
  <c r="Q1174"/>
  <c r="V1174"/>
  <c r="G1176"/>
  <c r="I1176"/>
  <c r="K1176"/>
  <c r="M1176"/>
  <c r="O1176"/>
  <c r="Q1176"/>
  <c r="V1176"/>
  <c r="G1179"/>
  <c r="M1179" s="1"/>
  <c r="I1179"/>
  <c r="K1179"/>
  <c r="O1179"/>
  <c r="Q1179"/>
  <c r="V1179"/>
  <c r="G1182"/>
  <c r="I1182"/>
  <c r="K1182"/>
  <c r="M1182"/>
  <c r="O1182"/>
  <c r="Q1182"/>
  <c r="V1182"/>
  <c r="G1185"/>
  <c r="M1185" s="1"/>
  <c r="I1185"/>
  <c r="K1185"/>
  <c r="O1185"/>
  <c r="Q1185"/>
  <c r="V1185"/>
  <c r="G1188"/>
  <c r="I1188"/>
  <c r="K1188"/>
  <c r="M1188"/>
  <c r="O1188"/>
  <c r="Q1188"/>
  <c r="V1188"/>
  <c r="G1190"/>
  <c r="M1190" s="1"/>
  <c r="I1190"/>
  <c r="K1190"/>
  <c r="O1190"/>
  <c r="Q1190"/>
  <c r="V1190"/>
  <c r="G1192"/>
  <c r="I1192"/>
  <c r="K1192"/>
  <c r="M1192"/>
  <c r="O1192"/>
  <c r="Q1192"/>
  <c r="V1192"/>
  <c r="G1194"/>
  <c r="M1194" s="1"/>
  <c r="I1194"/>
  <c r="K1194"/>
  <c r="O1194"/>
  <c r="Q1194"/>
  <c r="V1194"/>
  <c r="G1196"/>
  <c r="I1196"/>
  <c r="K1196"/>
  <c r="M1196"/>
  <c r="O1196"/>
  <c r="Q1196"/>
  <c r="V1196"/>
  <c r="G1198"/>
  <c r="K1198"/>
  <c r="O1198"/>
  <c r="V1198"/>
  <c r="G1199"/>
  <c r="I1199"/>
  <c r="I1198" s="1"/>
  <c r="K1199"/>
  <c r="M1199"/>
  <c r="M1198" s="1"/>
  <c r="O1199"/>
  <c r="Q1199"/>
  <c r="Q1198" s="1"/>
  <c r="V1199"/>
  <c r="G1203"/>
  <c r="I1203"/>
  <c r="I1202" s="1"/>
  <c r="K1203"/>
  <c r="M1203"/>
  <c r="O1203"/>
  <c r="Q1203"/>
  <c r="Q1202" s="1"/>
  <c r="V1203"/>
  <c r="G1207"/>
  <c r="M1207" s="1"/>
  <c r="I1207"/>
  <c r="K1207"/>
  <c r="O1207"/>
  <c r="O1202" s="1"/>
  <c r="Q1207"/>
  <c r="V1207"/>
  <c r="G1212"/>
  <c r="I1212"/>
  <c r="K1212"/>
  <c r="M1212"/>
  <c r="O1212"/>
  <c r="Q1212"/>
  <c r="V1212"/>
  <c r="G1218"/>
  <c r="M1218" s="1"/>
  <c r="I1218"/>
  <c r="K1218"/>
  <c r="K1202" s="1"/>
  <c r="O1218"/>
  <c r="Q1218"/>
  <c r="V1218"/>
  <c r="V1202" s="1"/>
  <c r="G1223"/>
  <c r="I1223"/>
  <c r="K1223"/>
  <c r="M1223"/>
  <c r="O1223"/>
  <c r="Q1223"/>
  <c r="V1223"/>
  <c r="G1228"/>
  <c r="M1228" s="1"/>
  <c r="I1228"/>
  <c r="K1228"/>
  <c r="O1228"/>
  <c r="Q1228"/>
  <c r="V1228"/>
  <c r="AE1234"/>
  <c r="AF1234"/>
  <c r="BA73" i="12"/>
  <c r="BA70"/>
  <c r="BA67"/>
  <c r="BA64"/>
  <c r="BA61"/>
  <c r="BA57"/>
  <c r="BA54"/>
  <c r="BA51"/>
  <c r="BA42"/>
  <c r="BA37"/>
  <c r="BA36"/>
  <c r="BA33"/>
  <c r="BA28"/>
  <c r="BA26"/>
  <c r="BA22"/>
  <c r="BA20"/>
  <c r="BA15"/>
  <c r="G9"/>
  <c r="I9"/>
  <c r="K9"/>
  <c r="M9"/>
  <c r="O9"/>
  <c r="Q9"/>
  <c r="V9"/>
  <c r="G11"/>
  <c r="M11" s="1"/>
  <c r="I11"/>
  <c r="K11"/>
  <c r="O11"/>
  <c r="Q11"/>
  <c r="V11"/>
  <c r="G13"/>
  <c r="M13" s="1"/>
  <c r="I13"/>
  <c r="K13"/>
  <c r="O13"/>
  <c r="Q13"/>
  <c r="V13"/>
  <c r="G24"/>
  <c r="M24" s="1"/>
  <c r="I24"/>
  <c r="K24"/>
  <c r="O24"/>
  <c r="Q24"/>
  <c r="V24"/>
  <c r="G31"/>
  <c r="M31" s="1"/>
  <c r="I31"/>
  <c r="K31"/>
  <c r="O31"/>
  <c r="Q31"/>
  <c r="V31"/>
  <c r="G41"/>
  <c r="M41" s="1"/>
  <c r="I41"/>
  <c r="K41"/>
  <c r="O41"/>
  <c r="Q41"/>
  <c r="V41"/>
  <c r="G44"/>
  <c r="M44" s="1"/>
  <c r="I44"/>
  <c r="K44"/>
  <c r="O44"/>
  <c r="Q44"/>
  <c r="V44"/>
  <c r="G47"/>
  <c r="M47" s="1"/>
  <c r="I47"/>
  <c r="K47"/>
  <c r="O47"/>
  <c r="Q47"/>
  <c r="V47"/>
  <c r="G50"/>
  <c r="M50" s="1"/>
  <c r="I50"/>
  <c r="K50"/>
  <c r="O50"/>
  <c r="Q50"/>
  <c r="V50"/>
  <c r="G53"/>
  <c r="M53" s="1"/>
  <c r="I53"/>
  <c r="K53"/>
  <c r="O53"/>
  <c r="Q53"/>
  <c r="V53"/>
  <c r="G56"/>
  <c r="M56" s="1"/>
  <c r="I56"/>
  <c r="K56"/>
  <c r="O56"/>
  <c r="Q56"/>
  <c r="V56"/>
  <c r="G60"/>
  <c r="I60"/>
  <c r="K60"/>
  <c r="M60"/>
  <c r="O60"/>
  <c r="Q60"/>
  <c r="V60"/>
  <c r="G63"/>
  <c r="M63" s="1"/>
  <c r="I63"/>
  <c r="K63"/>
  <c r="O63"/>
  <c r="Q63"/>
  <c r="V63"/>
  <c r="G66"/>
  <c r="M66" s="1"/>
  <c r="I66"/>
  <c r="K66"/>
  <c r="O66"/>
  <c r="Q66"/>
  <c r="V66"/>
  <c r="G69"/>
  <c r="M69" s="1"/>
  <c r="I69"/>
  <c r="K69"/>
  <c r="O69"/>
  <c r="Q69"/>
  <c r="V69"/>
  <c r="G72"/>
  <c r="M72" s="1"/>
  <c r="I72"/>
  <c r="K72"/>
  <c r="O72"/>
  <c r="Q72"/>
  <c r="V72"/>
  <c r="AE76"/>
  <c r="F41" i="1" s="1"/>
  <c r="AF76" i="12"/>
  <c r="G40" i="1" s="1"/>
  <c r="H43"/>
  <c r="I43" s="1"/>
  <c r="H42"/>
  <c r="I42" s="1"/>
  <c r="H45" l="1"/>
  <c r="I45" s="1"/>
  <c r="V46" i="12"/>
  <c r="Q46"/>
  <c r="I46"/>
  <c r="F40" i="1"/>
  <c r="K46" i="12"/>
  <c r="O46"/>
  <c r="G39" i="1"/>
  <c r="G46" s="1"/>
  <c r="G25" s="1"/>
  <c r="A25" s="1"/>
  <c r="A26" s="1"/>
  <c r="G26" s="1"/>
  <c r="G41"/>
  <c r="H41" s="1"/>
  <c r="I41" s="1"/>
  <c r="V8" i="12"/>
  <c r="Q8"/>
  <c r="I8"/>
  <c r="F39" i="1"/>
  <c r="K8" i="12"/>
  <c r="O8"/>
  <c r="I18" i="1"/>
  <c r="I17"/>
  <c r="I16"/>
  <c r="H44"/>
  <c r="I44" s="1"/>
  <c r="H40"/>
  <c r="I40" s="1"/>
  <c r="M271" i="14"/>
  <c r="M8"/>
  <c r="G253"/>
  <c r="G245"/>
  <c r="G8"/>
  <c r="AF284"/>
  <c r="G271"/>
  <c r="M265"/>
  <c r="M258" s="1"/>
  <c r="M681" i="13"/>
  <c r="M616"/>
  <c r="M32"/>
  <c r="M8"/>
  <c r="M1123"/>
  <c r="M1030"/>
  <c r="M953"/>
  <c r="M787"/>
  <c r="M747"/>
  <c r="M576"/>
  <c r="M293"/>
  <c r="M1078"/>
  <c r="M546"/>
  <c r="M410"/>
  <c r="M270"/>
  <c r="M82"/>
  <c r="M1202"/>
  <c r="M974"/>
  <c r="M904"/>
  <c r="M497"/>
  <c r="M453"/>
  <c r="M323"/>
  <c r="M190"/>
  <c r="G681"/>
  <c r="G576"/>
  <c r="G497"/>
  <c r="G453"/>
  <c r="G82"/>
  <c r="G32"/>
  <c r="G8"/>
  <c r="M1155"/>
  <c r="M1154" s="1"/>
  <c r="M1099"/>
  <c r="M1098" s="1"/>
  <c r="G1066"/>
  <c r="G953"/>
  <c r="G929"/>
  <c r="G747"/>
  <c r="G740"/>
  <c r="M677"/>
  <c r="M676" s="1"/>
  <c r="G478"/>
  <c r="M470"/>
  <c r="M469" s="1"/>
  <c r="G410"/>
  <c r="M408"/>
  <c r="M407" s="1"/>
  <c r="G392"/>
  <c r="G1202"/>
  <c r="G1078"/>
  <c r="G1030"/>
  <c r="G974"/>
  <c r="G904"/>
  <c r="G787"/>
  <c r="G616"/>
  <c r="G546"/>
  <c r="G323"/>
  <c r="G293"/>
  <c r="G190"/>
  <c r="M8" i="12"/>
  <c r="M46"/>
  <c r="G46"/>
  <c r="I91" i="1" s="1"/>
  <c r="I20" s="1"/>
  <c r="G8" i="12"/>
  <c r="J28" i="1"/>
  <c r="J26"/>
  <c r="G38"/>
  <c r="F38"/>
  <c r="J23"/>
  <c r="J24"/>
  <c r="J25"/>
  <c r="J27"/>
  <c r="E24"/>
  <c r="E26"/>
  <c r="F46" l="1"/>
  <c r="H39"/>
  <c r="G76" i="12"/>
  <c r="I90" i="1"/>
  <c r="G23" l="1"/>
  <c r="A23" s="1"/>
  <c r="A24" s="1"/>
  <c r="G24" s="1"/>
  <c r="A27" s="1"/>
  <c r="A29" s="1"/>
  <c r="G29" s="1"/>
  <c r="G27" s="1"/>
  <c r="G28"/>
  <c r="H46"/>
  <c r="I39"/>
  <c r="I46" s="1"/>
  <c r="I19"/>
  <c r="I21" s="1"/>
  <c r="I92"/>
  <c r="J72" l="1"/>
  <c r="J71"/>
  <c r="J55"/>
  <c r="J64"/>
  <c r="J73"/>
  <c r="J62"/>
  <c r="J67"/>
  <c r="J68"/>
  <c r="J77"/>
  <c r="J74"/>
  <c r="J70"/>
  <c r="J60"/>
  <c r="J82"/>
  <c r="J57"/>
  <c r="J66"/>
  <c r="J61"/>
  <c r="J54"/>
  <c r="J53"/>
  <c r="J65"/>
  <c r="J59"/>
  <c r="J80"/>
  <c r="J78"/>
  <c r="J86"/>
  <c r="J87"/>
  <c r="J76"/>
  <c r="J81"/>
  <c r="J58"/>
  <c r="J75"/>
  <c r="J85"/>
  <c r="J90"/>
  <c r="J63"/>
  <c r="J79"/>
  <c r="J89"/>
  <c r="J83"/>
  <c r="J88"/>
  <c r="J84"/>
  <c r="J56"/>
  <c r="J91"/>
  <c r="J69"/>
  <c r="J42"/>
  <c r="J45"/>
  <c r="J41"/>
  <c r="J44"/>
  <c r="J43"/>
  <c r="J39"/>
  <c r="J46" s="1"/>
  <c r="J40"/>
  <c r="J92" l="1"/>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2.xml><?xml version="1.0" encoding="utf-8"?>
<comments xmlns="http://schemas.openxmlformats.org/spreadsheetml/2006/main">
  <authors>
    <author>Sliwova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Sliwova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Sliwova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<sst xmlns="http://schemas.openxmlformats.org/spreadsheetml/2006/main" count="5509" uniqueCount="1596">
  <si>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</si>
  <si>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</si>
  <si>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</si>
  <si>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</si>
  <si>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</si>
  <si>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</si>
  <si>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</si>
  <si>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</si>
  <si>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</si>
  <si>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</si>
  <si>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</si>
  <si>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</si>
  <si>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</si>
  <si>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</si>
  <si>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</si>
  <si>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</si>
  <si>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</si>
  <si>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</si>
  <si>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</si>
  <si>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</si>
  <si>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</si>
  <si>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</si>
  <si>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</si>
  <si>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</si>
  <si>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</si>
  <si>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</si>
  <si>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</si>
  <si>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</si>
  <si>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</si>
  <si>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</si>
  <si>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</si>
  <si>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</si>
  <si>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</si>
  <si>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</si>
  <si>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</si>
  <si>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</si>
  <si>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</si>
  <si>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</si>
  <si>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</si>
  <si>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</si>
  <si>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</si>
  <si>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</si>
  <si>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</si>
  <si>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2133</t>
  </si>
  <si>
    <t>Hustopeče n/B- rekonstrukce základní školy ll.etapa</t>
  </si>
  <si>
    <t>Stavba</t>
  </si>
  <si>
    <t>Ostatní a vedlejší náklady</t>
  </si>
  <si>
    <t>00</t>
  </si>
  <si>
    <t>Stavební objekt</t>
  </si>
  <si>
    <t>SO 01-Z</t>
  </si>
  <si>
    <t>Rekonstrukce základní školy - ll.etapa</t>
  </si>
  <si>
    <t>01</t>
  </si>
  <si>
    <t>Rekonstrukce základní školy - stavební část</t>
  </si>
  <si>
    <t>02</t>
  </si>
  <si>
    <t>Elektro</t>
  </si>
  <si>
    <t>Celkem za stavbu</t>
  </si>
  <si>
    <t>CZK</t>
  </si>
  <si>
    <t>Rekapitulace dílů</t>
  </si>
  <si>
    <t>Typ dílu</t>
  </si>
  <si>
    <t>1</t>
  </si>
  <si>
    <t>Zemní práce</t>
  </si>
  <si>
    <t>2</t>
  </si>
  <si>
    <t>Základy a zvláštní zakládání</t>
  </si>
  <si>
    <t>21-M</t>
  </si>
  <si>
    <t>Elektromontáže</t>
  </si>
  <si>
    <t>3</t>
  </si>
  <si>
    <t>Svislé a kompletní konstrukce</t>
  </si>
  <si>
    <t>4</t>
  </si>
  <si>
    <t>Vodorovné konstrukce</t>
  </si>
  <si>
    <t>45</t>
  </si>
  <si>
    <t>Podkladní a vedlejší konstrukce</t>
  </si>
  <si>
    <t>46-M</t>
  </si>
  <si>
    <t>Zemní práce při extr.mont.pracích</t>
  </si>
  <si>
    <t>61</t>
  </si>
  <si>
    <t>Úpravy povrchů vnitřní</t>
  </si>
  <si>
    <t>63</t>
  </si>
  <si>
    <t>Podlahy a podlahové konstrukce</t>
  </si>
  <si>
    <t>64</t>
  </si>
  <si>
    <t>Výplně otvorů</t>
  </si>
  <si>
    <t>94</t>
  </si>
  <si>
    <t>Lešení a stavební výtahy</t>
  </si>
  <si>
    <t>95</t>
  </si>
  <si>
    <t>Dokončovací konstrukce na pozemních stavbách</t>
  </si>
  <si>
    <t>96</t>
  </si>
  <si>
    <t>Bourání konstrukcí</t>
  </si>
  <si>
    <t>97</t>
  </si>
  <si>
    <t>Prorážení otvorů</t>
  </si>
  <si>
    <t>99</t>
  </si>
  <si>
    <t>Staveništní přesun hmot</t>
  </si>
  <si>
    <t>711</t>
  </si>
  <si>
    <t>Izolace proti vodě</t>
  </si>
  <si>
    <t>713</t>
  </si>
  <si>
    <t>Izolace tepelné</t>
  </si>
  <si>
    <t>721</t>
  </si>
  <si>
    <t>Vnitřní kanalizace</t>
  </si>
  <si>
    <t>722</t>
  </si>
  <si>
    <t>Vnitřní vodovod</t>
  </si>
  <si>
    <t>725</t>
  </si>
  <si>
    <t>Zařizovací předměty</t>
  </si>
  <si>
    <t>728</t>
  </si>
  <si>
    <t>Vzduchotechnika</t>
  </si>
  <si>
    <t>733</t>
  </si>
  <si>
    <t>Rozvod potrubí</t>
  </si>
  <si>
    <t>734</t>
  </si>
  <si>
    <t>Armatury</t>
  </si>
  <si>
    <t>735</t>
  </si>
  <si>
    <t>Otopná tělesa</t>
  </si>
  <si>
    <t>762</t>
  </si>
  <si>
    <t>Konstrukce tesařské</t>
  </si>
  <si>
    <t>764</t>
  </si>
  <si>
    <t>Konstrukce klempířské</t>
  </si>
  <si>
    <t>765</t>
  </si>
  <si>
    <t>Krytiny tvrdé</t>
  </si>
  <si>
    <t>766</t>
  </si>
  <si>
    <t>Konstrukce truhlářské</t>
  </si>
  <si>
    <t>767</t>
  </si>
  <si>
    <t>Konstrukce zámečnické</t>
  </si>
  <si>
    <t>771</t>
  </si>
  <si>
    <t>Podlahy z dlaždic a obklady</t>
  </si>
  <si>
    <t>776</t>
  </si>
  <si>
    <t>Podlahy povlakové</t>
  </si>
  <si>
    <t>781</t>
  </si>
  <si>
    <t>Obklady keramické</t>
  </si>
  <si>
    <t>783</t>
  </si>
  <si>
    <t>Nátěry</t>
  </si>
  <si>
    <t>784</t>
  </si>
  <si>
    <t>Malby</t>
  </si>
  <si>
    <t>M22</t>
  </si>
  <si>
    <t>Montáž sdělovací a zabezp. techniky</t>
  </si>
  <si>
    <t>M33</t>
  </si>
  <si>
    <t>Montáže dopravních zařízení a vah-výtahy</t>
  </si>
  <si>
    <t>D96</t>
  </si>
  <si>
    <t>Přesuny suti a vybouraných hmot</t>
  </si>
  <si>
    <t>PSU</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</si>
  <si>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</si>
  <si>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</si>
  <si>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</si>
  <si>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</si>
  <si>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</si>
  <si>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</si>
  <si>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</si>
  <si>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</si>
  <si>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</si>
  <si>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</si>
  <si>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</si>
  <si>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</si>
  <si>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</si>
  <si>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</si>
  <si>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</si>
  <si>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</si>
  <si>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</si>
  <si>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</si>
  <si>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</si>
  <si>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</si>
  <si>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</si>
  <si>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</si>
  <si>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</si>
  <si>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</si>
  <si>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</si>
  <si>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</si>
  <si>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</si>
  <si>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</si>
  <si>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</si>
  <si>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</si>
  <si>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</si>
  <si>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005111020R</t>
  </si>
  <si>
    <t>Vytyčení stavby</t>
  </si>
  <si>
    <t>Soubor</t>
  </si>
  <si>
    <t>RTS 19/ I</t>
  </si>
  <si>
    <t>Indiv</t>
  </si>
  <si>
    <t>VRN</t>
  </si>
  <si>
    <t>POL99_8</t>
  </si>
  <si>
    <t>SPU</t>
  </si>
  <si>
    <t>005111021R</t>
  </si>
  <si>
    <t>Vytyčení inženýrských sítí</t>
  </si>
  <si>
    <t>005121011R</t>
  </si>
  <si>
    <t>Vybudování zařízení staveniště pro JKSO 801 až 803</t>
  </si>
  <si>
    <t>Vybudování zpevněných ploch pro skladování materiálu, doprava a osazení kontejnerů pro skladování.</t>
  </si>
  <si>
    <t>POP</t>
  </si>
  <si>
    <t>Sejmutí ornice, hrubá úprava terénu a zpevnění ploch pro osazení objektů sociálního zařízení staveniště a kanceláří stavby.</t>
  </si>
  <si>
    <t>Doprava a osazení mobilních buněk sociálního zařízení – umývárny, toalety, šatny.</t>
  </si>
  <si>
    <t>Doprava a osazení dočasného oplocení staveniště.</t>
  </si>
  <si>
    <t>Zajištění staveniště-oddělení prostor stávající budovy od prostoru  přístupu na staveniště.</t>
  </si>
  <si>
    <t>Doprava a osazení kanceláří stavby a technického dozoru.</t>
  </si>
  <si>
    <t>Zřízení vnitrostaveništního rozvodu energie do 5 kV od připojení na hlavní přívod na staveništi včetně rozvaděčů pro připojení přenosných zásuvkových skříní, obecné osvětlení staveniště (včetně stožárů a osvětlovacích těles).</t>
  </si>
  <si>
    <t>Zřízení základů a opěrných konstrukcí pro stavební stroje (mimo jeřábové dráhy)</t>
  </si>
  <si>
    <t>Zřízení přípojky elektrické energie a vody do vzdálenosti 1 km od obvodu staveniště. Náhradní zdroj elektrické energie.</t>
  </si>
  <si>
    <t>005121021R</t>
  </si>
  <si>
    <t>Provoz zařízení staveniště pro JKSO 801 až 803</t>
  </si>
  <si>
    <t>Opotřebení nebo pronájem skladovacích kontejnerů.</t>
  </si>
  <si>
    <t>Opotřebení a údržba nebo pronájem sociálního zařízení – umývárny, toalety, šatny. Opotřebení nebo pronájem dočasného oplocení staveniště.</t>
  </si>
  <si>
    <t>Opotřebení nebo pronájem kanceláří stavby a technického dozoru.</t>
  </si>
  <si>
    <t>Spotřeba vody a elektrické energie pro potřebu sociálních zařízení a kanceláří stavby. Pronájem, opotřebení a spotřeba pohonných hmot náhradního zdroje elektrické energie.</t>
  </si>
  <si>
    <t>Úklid v prostorách sociálního zařízení a kanceláří stavby.</t>
  </si>
  <si>
    <t>005121031R</t>
  </si>
  <si>
    <t>Odstranění zařízení staveniště pro JKSO 801 až 803</t>
  </si>
  <si>
    <t>Odvoz kontejnerů pro skladování a uvedení zpevněných ploch pro skladování do původního stavu.</t>
  </si>
  <si>
    <t>Uvedení zpevněných ploch pro objekty sociálního zařízení staveniště a kanceláří stavby do původního stavu. Případné ohumusování.</t>
  </si>
  <si>
    <t>Odvoz mobilních buněk sociálního zařízení, nebo uvedení do původního stavu prostor pronajatých.</t>
  </si>
  <si>
    <t>Odvoz dočasného oplocení staveniště.</t>
  </si>
  <si>
    <t>Odvoz mobilních kanceláří stavby a technického dozoru, nebo uvedení do původního stavu prostor pronajatých.</t>
  </si>
  <si>
    <t>Zrušení vnitrostaveništního rozvodu energie včetně rozvaděčů a osvětlení staveniště (včetně stožárů a osvětlovacích těles).</t>
  </si>
  <si>
    <t>Odstranění základů a opěrných konstrukcí pro stavební stroje.</t>
  </si>
  <si>
    <t>Zrušení přípojky elektrické energie a vody.</t>
  </si>
  <si>
    <t>005122 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</si>
  <si>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</si>
  <si>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</si>
  <si>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005124010R</t>
  </si>
  <si>
    <t>Koordinační činnost</t>
  </si>
  <si>
    <t>005211010R</t>
  </si>
  <si>
    <t>Předání a převzetí staveniště</t>
  </si>
  <si>
    <t>Náklady spojené s účastí zhotovitele na předání a převzetí staveniště.</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</si>
  <si>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</si>
  <si>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</si>
  <si>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</si>
  <si>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005211040R</t>
  </si>
  <si>
    <t xml:space="preserve">Užívání veřejných ploch a prostranství  </t>
  </si>
  <si>
    <t>Náklady a poplatky spojené s užíváním veřejných ploch a prostranství, pokud jsou stavebními pracemi nebo souvisejícími činnostmi dotčeny, a to včetně užívání ploch v souvislosti s uložením stavebního materiálu nebo stavebního odpadu.</t>
  </si>
  <si>
    <t>00523  R</t>
  </si>
  <si>
    <t>Zkoušky a revize</t>
  </si>
  <si>
    <t>Náklady zhotovitele, související s prováděním zkoušek a revizí předepsaných technickými normami nebo objednatelem a které jsou pro provedení díla nezbytné.</t>
  </si>
  <si>
    <t>Dle projektové dokumentace.</t>
  </si>
  <si>
    <t>005231010R</t>
  </si>
  <si>
    <t>Revize</t>
  </si>
  <si>
    <t>náklady spojené s provedením všech technickými normami předepsaných zkoušek a revizí stavebních konstrukcí nebo stavebních prací.</t>
  </si>
  <si>
    <t>005231040R</t>
  </si>
  <si>
    <t>Provozní řády</t>
  </si>
  <si>
    <t>Náklady zhotovitele na vypracování provozních řádů pro zkušební či trvalý provoz včetně nákladů na předání všech návodů k obsluze a údržbě pro technologická zařízení a včetně zaškolení obsluhy objednatele.</t>
  </si>
  <si>
    <t>005241010R</t>
  </si>
  <si>
    <t xml:space="preserve">Dokumentace skutečného provedení </t>
  </si>
  <si>
    <t>Náklady na vyhotovení dokumentace skutečného provedení stavby a její předání objednateli v požadované formě a požadovaném počtu.</t>
  </si>
  <si>
    <t>005241020R</t>
  </si>
  <si>
    <t xml:space="preserve">Geodetické zaměření skutečného provedení  </t>
  </si>
  <si>
    <t>Náklady na provedení skutečného zaměření stavby v rozsahu nezbytném pro zápis změny do katastru nemovitostí.</t>
  </si>
  <si>
    <t>005281010R</t>
  </si>
  <si>
    <t>Propagace</t>
  </si>
  <si>
    <t>Náklady spojené s povinnou publicitou, pokud ji objednatel požaduje. Zahrnuje zejména náklady na propagační a informační billboardy, tabule, internetovou propagaci, tiskoviny apod.</t>
  </si>
  <si>
    <t>SUM</t>
  </si>
  <si>
    <t>END</t>
  </si>
  <si>
    <t>Položkový soupis prací a dodávek</t>
  </si>
  <si>
    <t>139711101RT3</t>
  </si>
  <si>
    <t>Vykopávka v uzavřených prostorách v hornině 3</t>
  </si>
  <si>
    <t>m3</t>
  </si>
  <si>
    <t>800-1</t>
  </si>
  <si>
    <t>Práce</t>
  </si>
  <si>
    <t>POL1_</t>
  </si>
  <si>
    <t>s naložením výkopku na dopravní prostředek</t>
  </si>
  <si>
    <t>SPI</t>
  </si>
  <si>
    <t>2*(0,60*2,50*1,20)+2*(0,40*2,50*1,20)</t>
  </si>
  <si>
    <t>VV</t>
  </si>
  <si>
    <t>2,05*2,05*1,10</t>
  </si>
  <si>
    <t>151101101R00</t>
  </si>
  <si>
    <t>Zřízení pažení a rozepření stěn rýh příložné  pro jakoukoliv mezerovitost, hloubky do 2 m</t>
  </si>
  <si>
    <t>m2</t>
  </si>
  <si>
    <t>pro podzemní vedení pro všechny šířky rýhy,</t>
  </si>
  <si>
    <t>jistící pažení při podbetonáži základů</t>
  </si>
  <si>
    <t>151101111R00</t>
  </si>
  <si>
    <t>Odstranění pažení a rozepření rýh příložné , hloubky do 2 m</t>
  </si>
  <si>
    <t>pro podzemní vedení s uložením materiálu na vzdálenost do 3 m od kraje výkopu,</t>
  </si>
  <si>
    <t>161101501R00</t>
  </si>
  <si>
    <t>Svislé přemístění výkopku nošením z horniny 1 až 4</t>
  </si>
  <si>
    <t xml:space="preserve"> bez naložení, avšak s vyprázdněním nádoby na hromady nebo do dopravního prostředku, na každých třeba i započatých 3 m výšky,</t>
  </si>
  <si>
    <t>162601102R00</t>
  </si>
  <si>
    <t>Vodorovné přemístění výkopku z horniny 1 až 4, na vzdálenost přes 4 000  do 5 000 m</t>
  </si>
  <si>
    <t>po suchu, bez naložení výkopku, avšak se složením bez rozhrnutí, zpáteční cesta vozidla.</t>
  </si>
  <si>
    <t>162201201R00</t>
  </si>
  <si>
    <t>Vodorovné přemístění výkopku nošením z horniny 1 až 4, nošením, na vzdálenost do 10 m</t>
  </si>
  <si>
    <t>bez naložení, avšak s vyprázdněním nádoby na hromadu nebo do dopravního prostředku,</t>
  </si>
  <si>
    <t>199000002R00</t>
  </si>
  <si>
    <t>Poplatky za skládku horniny 1- 4</t>
  </si>
  <si>
    <t>216904212R00</t>
  </si>
  <si>
    <t xml:space="preserve">Očištění ploch tlak. vodou nebo stlač. vzduchem očištění stlačeným vzduchem, zdiva stěn a rubu kleneb,  </t>
  </si>
  <si>
    <t>800-2</t>
  </si>
  <si>
    <t>očištění beton.ploch před betonáži</t>
  </si>
  <si>
    <t>273313611R00</t>
  </si>
  <si>
    <t>Beton základových desek prostý třídy C 16/20</t>
  </si>
  <si>
    <t>801-1</t>
  </si>
  <si>
    <t>dodávka a uložení betonu do připravené konstrukce,</t>
  </si>
  <si>
    <t>beton C 16/20 XC2</t>
  </si>
  <si>
    <t>podbet.zákl.výtah.šachty : 1,90*1,90*0,05</t>
  </si>
  <si>
    <t>273321411R00</t>
  </si>
  <si>
    <t>Beton základových desek železový třídy C 25/30</t>
  </si>
  <si>
    <t>bez dodávky a uložení výztuže</t>
  </si>
  <si>
    <t>beton C 25/30 XC2,XA1</t>
  </si>
  <si>
    <t>podbetonování zákl.desky : 1,90*1,90*0,22</t>
  </si>
  <si>
    <t>zákl.deska : 1,90*1,90*0,18+4*1,90*0,75*0,18</t>
  </si>
  <si>
    <t>273351215R00</t>
  </si>
  <si>
    <t>Bednění stěn základových desek zřízení</t>
  </si>
  <si>
    <t>svislé nebo šikmé (odkloněné) , půdorysně přímé nebo zalomené, stěn základových desek ve volných nebo zapažených jámách, rýhách, šachtách, včetně případných vzpěr,</t>
  </si>
  <si>
    <t>4*1,90*0,80</t>
  </si>
  <si>
    <t>273351215RT1</t>
  </si>
  <si>
    <t>273361821R00</t>
  </si>
  <si>
    <t>Výztuž základových desek z betonářské oceli 10 505(R)</t>
  </si>
  <si>
    <t>t</t>
  </si>
  <si>
    <t>včetně distančních prvků</t>
  </si>
  <si>
    <t>273361921RT9</t>
  </si>
  <si>
    <t>Výztuž základových desek ze svařovaných sítí průměr drátu 8 mm, velikost oka 150/150 mm</t>
  </si>
  <si>
    <t>274351215R00</t>
  </si>
  <si>
    <t>Bednění stěn základových pasů zřízení</t>
  </si>
  <si>
    <t>svislé nebo šikmé (odkloněné), půdorysně přímé nebo zalomené, stěn základových pasů ve volných nebo zapažených jámách, rýhách, šachtách, včetně případných vzpěr,</t>
  </si>
  <si>
    <t>4*2,50*1,20</t>
  </si>
  <si>
    <t>274351216R00</t>
  </si>
  <si>
    <t>Bednění stěn základových pasů odstranění</t>
  </si>
  <si>
    <t>Včetně očištění, vytřídění a uložení bednicího materiálu.</t>
  </si>
  <si>
    <t>279311115R0X</t>
  </si>
  <si>
    <t>Postupné podbetonování zákl. zdiva  C 25/30</t>
  </si>
  <si>
    <t>Vlastní</t>
  </si>
  <si>
    <t>5530099T1</t>
  </si>
  <si>
    <t>Napojení betonářské výztuže- typ 25B-R10/150 dl.0,55 m</t>
  </si>
  <si>
    <t>kus</t>
  </si>
  <si>
    <t>Specifikace</t>
  </si>
  <si>
    <t>POL3_</t>
  </si>
  <si>
    <t>5530099T2</t>
  </si>
  <si>
    <t>Napojení betonářské výztuže- typ 25B-R10/150 dl.0,70 m</t>
  </si>
  <si>
    <t>5530099T3</t>
  </si>
  <si>
    <t>Napojení betonářské výztuže- typ 25B-R10/150 dl.1,25 m</t>
  </si>
  <si>
    <t>5530099T4</t>
  </si>
  <si>
    <t>Napojení betonářské výztuže- typ 16B-R10/150 dl.0,45 m</t>
  </si>
  <si>
    <t>5530099T5</t>
  </si>
  <si>
    <t>Napojení betonářské výztuže- typ 16B-R10/150 dl.0,90 m</t>
  </si>
  <si>
    <t>310237261RT1</t>
  </si>
  <si>
    <t>Zazdívka otvorů o ploše přes 0,09 m2 do 0,25 m2 ve zdivu nadzákladovém cihlami pálenými o tloušťce zdi přes 450 do 600 mm</t>
  </si>
  <si>
    <t>801-4</t>
  </si>
  <si>
    <t>včetně pomocného pracovního lešení</t>
  </si>
  <si>
    <t>311238112R00</t>
  </si>
  <si>
    <t xml:space="preserve">Zdivo nosné z cihel a tvarovek pálených tloušťky 175 mm,  , charakteristická pevnost v tlaku fk = 4,34 MPa,  ,  ,  </t>
  </si>
  <si>
    <t>příčka : 2*7,00</t>
  </si>
  <si>
    <t>311238116R00</t>
  </si>
  <si>
    <t xml:space="preserve">Zdivo nosné z cihel a tvarovek pálených tloušťky 300 mm,  , charakteristická pevnost v tlaku fk = 6,56 MPa, součinitel prostupu tepla U=0,60 W/m2.K, hodnota pro zdivo bez omítky při vlhkosti 0,5%,  </t>
  </si>
  <si>
    <t>2*10,00*3,00+2*5,80*3,00</t>
  </si>
  <si>
    <t>311271177R00</t>
  </si>
  <si>
    <t>Zdivo nosné z tvárnic porobetonových hladkých tloušťky 300 mm, normalizovaná pevnost tvárnice v tlaku fb=6,5 N/mm2, součinitel prostupu tepla U=0,541 W/m2.K</t>
  </si>
  <si>
    <t>Kalkul</t>
  </si>
  <si>
    <t>3,30*3,00+2*(2,00*3,00)</t>
  </si>
  <si>
    <t>odpočet dveří : -2*(1,50*1,97)</t>
  </si>
  <si>
    <t>317121102RT2</t>
  </si>
  <si>
    <t>Osazení překladu světlost otvoru do 180 cm, včetně dodávky RZP 2/10 149x14x14</t>
  </si>
  <si>
    <t>317121103RT2</t>
  </si>
  <si>
    <t>Osazení překladu světlost otvoru do 375 cm, včetně dodávky RZP 4/10 239x14x14</t>
  </si>
  <si>
    <t>317314125R00</t>
  </si>
  <si>
    <t>Podbetonování zhlaví nosníků zdivo šířky 250 mm</t>
  </si>
  <si>
    <t>betonem C 16/20. Tloušťka lože 50 mm, délka 200 mm.</t>
  </si>
  <si>
    <t>výtah.šachta+vstup.chodba : 13</t>
  </si>
  <si>
    <t>učebny : 128</t>
  </si>
  <si>
    <t>317941123RT2</t>
  </si>
  <si>
    <t>Osazení ocelových válcovaných nosníků na zdivu profil I, výšky 140 mm</t>
  </si>
  <si>
    <t>profilu I, nebo IE, nebo U, nebo UE, nebo L</t>
  </si>
  <si>
    <t>3422612119T0</t>
  </si>
  <si>
    <t>Příčky z desek sádrokartonových dvojité opláštění, jednoduchá konstrukce CW 75 tloušťka příčky 100 mm, tloušťka sádrokartonových desek 15 mm, impregnované, zvukotěsná izolace 50 m, požární odolnost EI 60</t>
  </si>
  <si>
    <t>zřízení nosné konstrukce příčky, vložení tepelné izolace tl. do 5 cm, montáž desek, tmelení spár Q2 a úprava rohů. Včetně dodávek materiálu.</t>
  </si>
  <si>
    <t>3422612139T1</t>
  </si>
  <si>
    <t>Příčky z desek sádrokartonových dvojité opláštění, dvojitá konstrukce CW 75  tloušťka příčky 150 mm, tloušťka sádrokartonových desek 15 mm, impregnované,zvukotěsná izolace 80 mm, požární odolnost EI 60</t>
  </si>
  <si>
    <t>učebny : 243,00</t>
  </si>
  <si>
    <t>výtah.šachta : 21,00</t>
  </si>
  <si>
    <t>342265112RT4</t>
  </si>
  <si>
    <t>Úprava podkroví sádrokartonem na plochách svislých na ocelový rošt 1x deska, protipožární impregnovaná, tloušťka izolace 160 mm</t>
  </si>
  <si>
    <t>deskami ze sádrokartonu tl. 12,5 mm, s vloženou tepelnou izolací a parotěsnou zábranou,</t>
  </si>
  <si>
    <t>40,83*1,3</t>
  </si>
  <si>
    <t>11,330*1,3</t>
  </si>
  <si>
    <t>23,89*1,3</t>
  </si>
  <si>
    <t>13,5*1,3</t>
  </si>
  <si>
    <t>2,2*1,3</t>
  </si>
  <si>
    <t>342265112RT6</t>
  </si>
  <si>
    <t>Úprava podkroví sádrokartonem na plochách svislých na ocelový rošt 1x deska, protipožární, bez izolace</t>
  </si>
  <si>
    <t>40,84*1,3</t>
  </si>
  <si>
    <t>obložení sloupů : 20,50*3,00</t>
  </si>
  <si>
    <t>342265112RT8</t>
  </si>
  <si>
    <t>Úprava podkroví sádrokartonem na plochách svislých na ocelový rošt 1x deska, protipožární impregnovaná, bez izolace</t>
  </si>
  <si>
    <t>342265122RT6</t>
  </si>
  <si>
    <t>Úprava podkroví sádrokartonem na plochách šikmých na ocelový rošt 1x deska, tloušťky 12,5 mm, protipožární, bez izolace</t>
  </si>
  <si>
    <t>41,0*3,1*2</t>
  </si>
  <si>
    <t>6,0*3,1</t>
  </si>
  <si>
    <t>-3,2*3,1</t>
  </si>
  <si>
    <t>2,1*3,5</t>
  </si>
  <si>
    <t>-11,6*3,1</t>
  </si>
  <si>
    <t>342265122RT8</t>
  </si>
  <si>
    <t>Úprava podkroví sádrokartonem na plochách šikmých na ocelový rošt 1x deska, tloušťky 12,5 mm, protipožární impregnovaná, bez izolace</t>
  </si>
  <si>
    <t>11,6*3,1</t>
  </si>
  <si>
    <t>342265132RT6</t>
  </si>
  <si>
    <t>Úprava podkroví sádrokartonem na plochách vodorovných na ocelový rošt 1x deska, tloušťky 12,5 mm, protipožární, bez izolace</t>
  </si>
  <si>
    <t>deskami ze sádrokartonu tl. 12,5 mm, s případně vloženou tepelnou izolací a parotěsnou zábranou,</t>
  </si>
  <si>
    <t>40,0*6,3</t>
  </si>
  <si>
    <t>m.č.3.1 : 5,225*9,545</t>
  </si>
  <si>
    <t>2,4*2,1</t>
  </si>
  <si>
    <t>2,1*3,1</t>
  </si>
  <si>
    <t>-13,2*1,0</t>
  </si>
  <si>
    <t>ll NP : 5,00</t>
  </si>
  <si>
    <t>342265132RT8</t>
  </si>
  <si>
    <t>Úprava podkroví sádrokartonem na plochách vodorovných na ocelový rošt 1x deska, tloušťky 12,5 mm, protipožární impregnovaná, bez izolace</t>
  </si>
  <si>
    <t>13,2*1,0</t>
  </si>
  <si>
    <t>342265991R00</t>
  </si>
  <si>
    <t>Příplatky k úpravě podkroví sádrokartonem k úpravě podkroví za tloušťku desek 15mm</t>
  </si>
  <si>
    <t>svislá : 40,84*1,3*2</t>
  </si>
  <si>
    <t>11,33*1,3*2</t>
  </si>
  <si>
    <t>23,891*1,3*2</t>
  </si>
  <si>
    <t>13,5*1,3*2</t>
  </si>
  <si>
    <t>2,2*1,3*2</t>
  </si>
  <si>
    <t>šikmá : 41,0*3,1*2</t>
  </si>
  <si>
    <t>vodorovná : 40,84*6,3</t>
  </si>
  <si>
    <t>317941NC1</t>
  </si>
  <si>
    <t>Osazení ocelových válcovaných nosníků  č.14-22 ve svislých konstrukcích (svařování, vrtání apod.)</t>
  </si>
  <si>
    <t>osazení-uložení,kotvení,spojení</t>
  </si>
  <si>
    <t>učebny : 1,211</t>
  </si>
  <si>
    <t>330311810T00</t>
  </si>
  <si>
    <t>Zalití sopouchu komínu betonem  prostým  C 25/30</t>
  </si>
  <si>
    <t>13384340T</t>
  </si>
  <si>
    <t>tyč ocelová profilová válcovaná za tepla 11373 (S 235); průřez UPN; výška 160 mm</t>
  </si>
  <si>
    <t>učebny : 1,211*1,03</t>
  </si>
  <si>
    <t>411321414R00</t>
  </si>
  <si>
    <t>Beton stropů železový stropů deskových, desek plochých střech, desek balkónových, desek hřibových stropů včetně hlavic hřibových sloupů, železový (bez výztuže) třídy C 25/30</t>
  </si>
  <si>
    <t>3,70*2,00*0,15</t>
  </si>
  <si>
    <t>411351213R00</t>
  </si>
  <si>
    <t>Bednění stropů deskových včetně podpěrné konstrukce výšky do 5,9 m přes 5 do 10 kPa, - zřízení</t>
  </si>
  <si>
    <t>s pomocným lešením</t>
  </si>
  <si>
    <t>podpěrná konstr.</t>
  </si>
  <si>
    <t>411351214R00</t>
  </si>
  <si>
    <t>Bednění stropů deskových včetně podpěrné konstrukce výšky do 5,9 m přes 5 do 10 kPa, - odstranění</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</si>
  <si>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</si>
  <si>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</si>
  <si>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</si>
  <si>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výtah.šachta : 0,0202</t>
  </si>
  <si>
    <t>411361921RT8</t>
  </si>
  <si>
    <t>Výztuž stropů ze svařovaných sítí průměr drátu 8 mm, velikost oka 100 / 100 mm</t>
  </si>
  <si>
    <t>stěna ytong : 0,057</t>
  </si>
  <si>
    <t>411387531R00</t>
  </si>
  <si>
    <t xml:space="preserve">Zabetonování otvorů do 0,25 m2 ve stropech železobetonových a tvárnicových a v klenbách cihelných nebo betonových </t>
  </si>
  <si>
    <t>včetně bednění, odbednění a výztuže (s dodáním hmot),</t>
  </si>
  <si>
    <t>417321414R00</t>
  </si>
  <si>
    <t>Železobeton ztužujících pásů a věnců třídy C 25/30</t>
  </si>
  <si>
    <t>V1 : 0,38*0,40*54,00</t>
  </si>
  <si>
    <t>V2 : 0,17*0,25*1,50</t>
  </si>
  <si>
    <t>V10 : 0,25*0,30*31,00</t>
  </si>
  <si>
    <t>zdivo ytong : 0,15*0,20*7,50</t>
  </si>
  <si>
    <t>417351111R00</t>
  </si>
  <si>
    <t>Bednění bočnic ztužujících pásů a věnců včetně vzpěr obě strany, zřízení</t>
  </si>
  <si>
    <t>m</t>
  </si>
  <si>
    <t>V1+V2+V10 : 54,00+1,50+31,00</t>
  </si>
  <si>
    <t>stěna ytong : 7,70</t>
  </si>
  <si>
    <t>417351113R00</t>
  </si>
  <si>
    <t>Bednění bočnic ztužujících pásů a věnců včetně vzpěr obě strany, odstranění</t>
  </si>
  <si>
    <t>417361821R00</t>
  </si>
  <si>
    <t>Výztuž ztužujících pásů a věnců z betonářské oceli 10 505(R)</t>
  </si>
  <si>
    <t>Včetně distančních prvků.</t>
  </si>
  <si>
    <t>430321414R00</t>
  </si>
  <si>
    <t>Beton schodišťových konstrukcí (stupňů, schodnic, ramen, podest s nosníky) železový třídy C 25/30</t>
  </si>
  <si>
    <t>stupně+deska : 0,08+0,15+0,20</t>
  </si>
  <si>
    <t>430361921RT8</t>
  </si>
  <si>
    <t>Výztuž schodišťových konstrukcí  (stupňů, schodnic, ramen, podest s nosníky) ze svařovaných sítí průměr drátu 8 mm, velikost oka 100/100 mm</t>
  </si>
  <si>
    <t>3*0,00767</t>
  </si>
  <si>
    <t>433351131R00</t>
  </si>
  <si>
    <t>Bednění schodnic přímočarých zřízení</t>
  </si>
  <si>
    <t>včetně podpěrné konstrukce do výšky 4 m</t>
  </si>
  <si>
    <t>s pomocným lešením o výšce podlahy do 1900 mm a pro zatížení do 1,5 kPa,</t>
  </si>
  <si>
    <t>433351132R00</t>
  </si>
  <si>
    <t>Bednění schodnic přímočarých odstranění</t>
  </si>
  <si>
    <t>413232NC1</t>
  </si>
  <si>
    <t>Zabetonování zhlaví válcovaných nosníků výšky do 30cm</t>
  </si>
  <si>
    <t>4139411NC1</t>
  </si>
  <si>
    <t>Osazení ocelových válcovaných nosníků ve stropech bez materiálu, výšky přes 120 do 220 mm, vč. svařování, vrtání, kotevní a manipulace ve stížených podmínkách</t>
  </si>
  <si>
    <t>výtah. šachta : 0,308</t>
  </si>
  <si>
    <t>vstup.chodba : 3,196</t>
  </si>
  <si>
    <t>učebny : 22,597</t>
  </si>
  <si>
    <t>13383430T</t>
  </si>
  <si>
    <t>tyč ocelová profilová válcovaná za tepla 11373 (S 235); průřez IPE; výška 160 mm</t>
  </si>
  <si>
    <t>vstup.chodba : 0,153*1,03</t>
  </si>
  <si>
    <t>učebny : 2,393*1,03</t>
  </si>
  <si>
    <t>133854T00</t>
  </si>
  <si>
    <t>Tyč ocelová profilová válcovaná za tepla 11373 (S 235); průřez UPN; výška 160 mm</t>
  </si>
  <si>
    <t>vstup.chodba : 1,657*1,03</t>
  </si>
  <si>
    <t>učebny : 7,973*1,03</t>
  </si>
  <si>
    <t>13482710T</t>
  </si>
  <si>
    <t>tyč ocelová profilová válcovaná za tepla 11373 (S235); průřez IPE; výška 180 mm</t>
  </si>
  <si>
    <t>výtah. šachta : 0,308*1,03</t>
  </si>
  <si>
    <t>vstupní chodba : 1,085*1,03</t>
  </si>
  <si>
    <t>učebny : 9,951*1,03</t>
  </si>
  <si>
    <t>13486315T</t>
  </si>
  <si>
    <t>tyč ocelová profilová válcovaná za tepla 11373 (S235); průřez HEA; výška 200 mm</t>
  </si>
  <si>
    <t>učebny : 1,055*1,03</t>
  </si>
  <si>
    <t>5535063906R</t>
  </si>
  <si>
    <t>profil ocelový trapézový tl. 0,75 mm; výška vlny 35,0 mm; pozink; délka 0,5 až 12 m; krycí š. 1 025 mm; s prolisem</t>
  </si>
  <si>
    <t>SPCM</t>
  </si>
  <si>
    <t>RTS 16/ II</t>
  </si>
  <si>
    <t>2,00*3,70*1,05</t>
  </si>
  <si>
    <t>451971112R00</t>
  </si>
  <si>
    <t>Položení podkladní vrstvy z geotextilie položení vrstvy geotextilie, uchycení v terénu sponami z betonářské oceli</t>
  </si>
  <si>
    <t>831-2</t>
  </si>
  <si>
    <t>v rovině nebo ve svahu, s přesahem jednotlivých pásů 150 mm, s uchycením v terénu sponami z betonářské oceli</t>
  </si>
  <si>
    <t>S dodáním spon.</t>
  </si>
  <si>
    <t>zákl.výtahu : (1,90*1,90)+(4*1,90*1,00)</t>
  </si>
  <si>
    <t>452319009T50</t>
  </si>
  <si>
    <t>Podkladní vrstva z cementové malty tl. 30 mm</t>
  </si>
  <si>
    <t>výtah.šachta : 3*0,20*0,15</t>
  </si>
  <si>
    <t>vstup.chodba : 10*0,20*0,15</t>
  </si>
  <si>
    <t>učebny : 128*0,20*0,15</t>
  </si>
  <si>
    <t>69366198R</t>
  </si>
  <si>
    <t>geotextilie PP; funkce separační, ochranná, výztužná, filtrační; plošná hmotnost 300 g/m2; zpevněná oboustranně</t>
  </si>
  <si>
    <t>11,21*1,02</t>
  </si>
  <si>
    <t>612421637R00</t>
  </si>
  <si>
    <t>Omítky vnitřní stěn vápenné nebo vápenocementové v podlaží i ve schodišti štukové</t>
  </si>
  <si>
    <t xml:space="preserve">vstup.chodba : </t>
  </si>
  <si>
    <t>vnější : 2*10,00*3,00+2*5,80*3,00</t>
  </si>
  <si>
    <t>vnitřní : 2*9,50*3,00+2*5,20*3,00</t>
  </si>
  <si>
    <t>schodiště-příčka : 2*(2*7,00)</t>
  </si>
  <si>
    <t>2*3,30*3,00+2*(2*(2,00*3,00))</t>
  </si>
  <si>
    <t>631312711R00</t>
  </si>
  <si>
    <t xml:space="preserve">Mazanina z betonu prostého tl. přes 50 do 80 mm třídy C 25/30,  </t>
  </si>
  <si>
    <t>(z kameniva) hlazená dřevěným hladítkem</t>
  </si>
  <si>
    <t>Včetně vytvoření dilatačních spár, bez zaplnění.</t>
  </si>
  <si>
    <t>výtah.šachta : 2,10*2,10*0,10</t>
  </si>
  <si>
    <t>631361921RT2</t>
  </si>
  <si>
    <t>Výztuž mazanin z betonů a z lehkých betonů ze svařovaných sítí průměr drátu 5 mm, velikost oka 100/100 mm</t>
  </si>
  <si>
    <t>výtah.šachta : 0,0136</t>
  </si>
  <si>
    <t>635211319T00</t>
  </si>
  <si>
    <t>Suché podlahy z cementotřískových desek Podlaha  z desek cementotřískových 2x , tl. 12 mm a vč.přetmelení a přebroušení spojů, a akustické minerální izolace</t>
  </si>
  <si>
    <t>Položení cementotřískových desek, akustické minerální izolace 25 mm, umístění okrajových pásků,úprava cementotřískových desek na potřebný rozměr, položení desek ve dvou vrstvách, sešroubování v místě spojů.</t>
  </si>
  <si>
    <t>učebny : 10,70*41,50</t>
  </si>
  <si>
    <t>vstup.chodba : 5,20*9,50</t>
  </si>
  <si>
    <t>631313621T00</t>
  </si>
  <si>
    <t>Mazanina betonová tl. 8 - 12 cm C 20/25</t>
  </si>
  <si>
    <t>Vyrovnání podlahy vstupu výtahové šachty 1.NP a 2.NP</t>
  </si>
  <si>
    <t>Včetně vybroušení a ochranného nátěru.</t>
  </si>
  <si>
    <t>2*0,25</t>
  </si>
  <si>
    <t>6324731NC1</t>
  </si>
  <si>
    <t>Samonivelační stěrka tl. 6 mm vč. penetrace (bez vláken)</t>
  </si>
  <si>
    <t>635110NC1</t>
  </si>
  <si>
    <t>Montáž suchých podlah z desek na ocel.konstr vč.kotevního materiálu</t>
  </si>
  <si>
    <t>Umístění okrajových pásků, úprava dílců na potřebný rozměr, položení jedné vrstvy podlahového dílcena vč.spojovacího materiálu.</t>
  </si>
  <si>
    <t>60726017.AR</t>
  </si>
  <si>
    <t>deska dřevoštěpková třívrstvá pro prostředí vlhké; strana nebroušená; hrana pero/drážka; tl = 25,0 mm</t>
  </si>
  <si>
    <t>493,45*1,02</t>
  </si>
  <si>
    <t>642942111RT4</t>
  </si>
  <si>
    <t>Osazení zárubní dveřních ocelových bez dveřních křídel, do zdiva včetně kotvení, na jakoukoliv cementovou maltu, s vybetonováním prahu v zárubni a s osazením špalíků nebo latí pro dřevěný práh_x000D_
 včetně dodávky zárubní_x000D_
 80 x 197 x 11 cm</t>
  </si>
  <si>
    <t>D9 : 1</t>
  </si>
  <si>
    <t>6429422199T2</t>
  </si>
  <si>
    <t>Osazení zárubně ocelové do sádrokarton. příčky tl. 150 mm, včetně dodávky zárubně 900x1970x150</t>
  </si>
  <si>
    <t>Včetně kotvení rámů  a platí pro jakýkoliv způsob provádění (např. bodovým přivařením k obnažené výztuži, uklínováním, zalitím pracen apod.).</t>
  </si>
  <si>
    <t>D1+D2 : 4</t>
  </si>
  <si>
    <t>6429422199T3</t>
  </si>
  <si>
    <t>Osazení zárubně ocelové do sádrokarton. příčky tl. 150 mm, včetně dodávky zárubně 800x1970x150</t>
  </si>
  <si>
    <t>D3+D4 : 8</t>
  </si>
  <si>
    <t>6429422199T4</t>
  </si>
  <si>
    <t>Osazení zárubně ocelové do sádrokarton. příčky tl. 150 mm, včetně dodávky zárubně 600x1970x150</t>
  </si>
  <si>
    <t>D5+D6 : 5</t>
  </si>
  <si>
    <t>6429422199T7</t>
  </si>
  <si>
    <t>Osazení zárubně ocelové do sádrokarton. příčky tl. 150 mm, včetně dodávky zárubně 1500x1970x160</t>
  </si>
  <si>
    <t>D10 : 1</t>
  </si>
  <si>
    <t>6429422199T8</t>
  </si>
  <si>
    <t>Osazení zárubně ocelové do sádrokarton. příčky tl. 150 mm, včetně dodávky zárubně 1500x2550x150</t>
  </si>
  <si>
    <t>D8 : 2</t>
  </si>
  <si>
    <t>642942229T01</t>
  </si>
  <si>
    <t>Osazení zárubní dveřních ocelových, pl. do 4,5 m2, včetně dodávky zárubně 150 x 205x 15 cm</t>
  </si>
  <si>
    <t>D7 : 1</t>
  </si>
  <si>
    <t>642942229T06</t>
  </si>
  <si>
    <t>Osazení zárubní dveřních ocelových, pl. do 4,5 m2, včetně dodávky zárubně 150 x 205x 16 cm</t>
  </si>
  <si>
    <t>5532901T0</t>
  </si>
  <si>
    <t>Skládací akustická příčka 2900 x 3000 mm,provedení dýha;elektro ovládání, včetně vodících a montážních kolejnic</t>
  </si>
  <si>
    <t xml:space="preserve">ks    </t>
  </si>
  <si>
    <t>dodávka včetně montáže autorizovanou firmou</t>
  </si>
  <si>
    <t>5534561T11</t>
  </si>
  <si>
    <t>Dveře vnitřní prosklené protipožární,dvoukřídlé s nadsvětlíkem 1500x1970 mm; provoz.křídlo 900 mm, komplet.dodávka</t>
  </si>
  <si>
    <t>vč.kování a zámků - samozavírač,zastrče,kování s pankovou funkcí</t>
  </si>
  <si>
    <t>5534561T12</t>
  </si>
  <si>
    <t>Dveře vnitřní prosklené ,dvoukřídlé 1500x2050 mm; provozní křídlo š.900mm, kompl.dodávka</t>
  </si>
  <si>
    <t>vč.kování a zámků</t>
  </si>
  <si>
    <t>D7 : 2</t>
  </si>
  <si>
    <t>6111049T1</t>
  </si>
  <si>
    <t>Okno dřevěné vnitřní,dvojsklo,zvuk.izolace,do dřevěné konstr. 850 x 2000 mm ;atyp.výrobek, vč.montáže</t>
  </si>
  <si>
    <t>6111049T2</t>
  </si>
  <si>
    <t>Okno dřevěné vnitřní,dvojsklo,zvuk.izolace,do dřevěné konstr. 850 x 915 mm ;atyp.výrobek, vč.montáže</t>
  </si>
  <si>
    <t>6111049T3</t>
  </si>
  <si>
    <t>Okno dřevěné vnitřní,dvojsklo,zvuk.izolace,do dřevěné konstr. 850 x 1000 mm ;atyp.výrobek, vč.montáže</t>
  </si>
  <si>
    <t>6111049T4</t>
  </si>
  <si>
    <t>Okno dřevěné vnitřní,dvojsklo,zvuk.izolace,do dřevěné konstr. 850 x 1450 mm ;atyp.výrobek, vč.montáže</t>
  </si>
  <si>
    <t>6116210T00</t>
  </si>
  <si>
    <t>dveře vnitřní š = 600 mm; h = 1 970,0 mm; fóliované, hladké; otevíravé; počet křídel 1; plné, povrch. úprava kašírovací fólie; dekor dub, buk, olše, javor, bílá, ořech</t>
  </si>
  <si>
    <t>vč.kování a zámků L/P</t>
  </si>
  <si>
    <t>6116210T01</t>
  </si>
  <si>
    <t>dveře vnitřní š = 800 mm; h = 1 970,0 mm; fóliované, hladké; otevíravé; počet křídel 1; plné, povrch. úprava kašírovací fólie; dekor dub, buk, olše, javor, bílá, ořech</t>
  </si>
  <si>
    <t>6116210T02</t>
  </si>
  <si>
    <t>dveře vnitřní š = 900 mm; h = 1 970,0 mm; fóliované, hladké; otevíravé; počet křídel 1; plné, povrch. úprava kašírovací fólie; dekor dub, buk, olše, javor, bílá, ořech</t>
  </si>
  <si>
    <t>6116518T03</t>
  </si>
  <si>
    <t>dveře speciální protipožární; vnitřní; š = 800 mm; h = 1 970,0 mm; fóliované, profilované, EI 30 min; DP3; otevíravé; počet křídel 1; plné</t>
  </si>
  <si>
    <t>6116519T0</t>
  </si>
  <si>
    <t>dveře speciální protipožární; vnitřní; š = 1 500 mm; h = 1 970,0 mm; fóliované, hladké, EI 30 min; DP3; otevíravé; počet křídel 2; plné</t>
  </si>
  <si>
    <t>941941041R00</t>
  </si>
  <si>
    <t>Montáž lešení lehkého pracovního řadového s podlahami šířky od 1,00 do 1,20 m, výšky do 10 m</t>
  </si>
  <si>
    <t>800-3</t>
  </si>
  <si>
    <t>včetně kotvení</t>
  </si>
  <si>
    <t>Včetně kotvení lešení.</t>
  </si>
  <si>
    <t>941941291R00</t>
  </si>
  <si>
    <t>Montáž lešení lehkého pracovního řadového s podlahami příplatek za každý další i započatý měsíc použití lešení_x000D_
 šířky od 1,00 do 1,20 m a výšky do 10 m</t>
  </si>
  <si>
    <t>50,00*4</t>
  </si>
  <si>
    <t>941941841R00</t>
  </si>
  <si>
    <t>Demontáž lešení lehkého řadového s podlahami šířky přes 1 do 1,2 m, výšky do 10 m</t>
  </si>
  <si>
    <t>941955001R00</t>
  </si>
  <si>
    <t>Lešení lehké pracovní pomocné pomocné, o výšce lešeňové podlahy do 1,2 m</t>
  </si>
  <si>
    <t>941955004R00</t>
  </si>
  <si>
    <t>Lešení lehké pracovní pomocné pomocné, o výšce lešeňové podlahy přes 2,5 do 3,5 m</t>
  </si>
  <si>
    <t>POL1_1</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</si>
  <si>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</si>
  <si>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</si>
  <si>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961055111R00</t>
  </si>
  <si>
    <t>Bourání základů železobetonových</t>
  </si>
  <si>
    <t>801-3</t>
  </si>
  <si>
    <t>nebo vybourání otvorů průřezové plochy přes 4 m2 v základech</t>
  </si>
  <si>
    <t>zákl.deska : 2,50*2,50*0,17</t>
  </si>
  <si>
    <t>962031133R00</t>
  </si>
  <si>
    <t xml:space="preserve">Bourání příček </t>
  </si>
  <si>
    <t>RTS 17/ I</t>
  </si>
  <si>
    <t>nebo vybourání otvorů průřezové plochy přes 4 m2 v příčkách, včetně pomocného lešení o výšce podlahy do 1900 mm a pro zatížení do 1,5 kPa  (150 kg/m2),</t>
  </si>
  <si>
    <t>963051313R00</t>
  </si>
  <si>
    <t>Bourání železobetonových stropů žebrových s rovným podhledem</t>
  </si>
  <si>
    <t>včetně pomocného lešení o výšce podlahy do 1900 mm a pro zatížení do 1,5 kPa  (150 kg/m2),</t>
  </si>
  <si>
    <t>výtah.šachta : 2,10*4,70*0,40</t>
  </si>
  <si>
    <t>schodiště : 4,70*2,50*0,40</t>
  </si>
  <si>
    <t>965042141RT3</t>
  </si>
  <si>
    <t>Bourání podkladů pod dlažby nebo litých celistvých dlažeb a mazanin  betonových nebo z litého asfaltu, tloušťky do 100 mm, plochy přes 4 m2</t>
  </si>
  <si>
    <t>sbíječka tl. mazaniny 5 - 8 cm</t>
  </si>
  <si>
    <t>610,00*0,05</t>
  </si>
  <si>
    <t>965042141RT4</t>
  </si>
  <si>
    <t>sbíječka tl. mazaniny 8 - 10 cm</t>
  </si>
  <si>
    <t>podlaha : 2,50*2,50*0,17</t>
  </si>
  <si>
    <t>podlaha u schodiště 3.9 : 0,80</t>
  </si>
  <si>
    <t>výtah.šachta : 0,50</t>
  </si>
  <si>
    <t>968061125R00</t>
  </si>
  <si>
    <t>Vyvěšení nebo zavěšení dřevěných křídel dveří, plochy do 2 m2</t>
  </si>
  <si>
    <t>oken, dveří a vrat, s uložením a opětovným zavěšením po provedení stavebních změn,</t>
  </si>
  <si>
    <t>968062455R00</t>
  </si>
  <si>
    <t>Vybourání dřevěných rámů dveřních zárubní, plochy do 2 m2</t>
  </si>
  <si>
    <t>968062456R00</t>
  </si>
  <si>
    <t>Vybourání dřevěných rámů dveřních zárubní, plochy přes 2 m2</t>
  </si>
  <si>
    <t>975043111R00</t>
  </si>
  <si>
    <t>Jednořadové podchycení stropů pro osazení nosníků pro osazení nosníků do výšky podchycení 3,5 m_x000D_
 při zatížení hmotnosti do 750 kg/m</t>
  </si>
  <si>
    <t>975073111R00</t>
  </si>
  <si>
    <t>Jednostranné podchycení střešních vazníků do výšky podchycení do 3,5 m při zatížení hmotnosti do 1000 kg/m</t>
  </si>
  <si>
    <t>965044129T11</t>
  </si>
  <si>
    <t>Bourání- odstranění vrstvy škvárového násypu v podlaze tl. do 100 mm</t>
  </si>
  <si>
    <t>plocha : 610,00</t>
  </si>
  <si>
    <t>962300012RA0</t>
  </si>
  <si>
    <t>Bourání komínů z cihel, se dvěma průduchy</t>
  </si>
  <si>
    <t>AP-HSV</t>
  </si>
  <si>
    <t>Agregovaná položka</t>
  </si>
  <si>
    <t>POL2_</t>
  </si>
  <si>
    <t>z jakýchkoliv cihel pálených, šamotových nebo vápenopískových na maltu cementovou. Svislá a vodorovná doprava suti, odvoz do 10 km.</t>
  </si>
  <si>
    <t>4*4,00</t>
  </si>
  <si>
    <t>970251300R00</t>
  </si>
  <si>
    <t>Řezání železobetonu hloubka řezu 300 mm</t>
  </si>
  <si>
    <t>2*2,10+2*4,70</t>
  </si>
  <si>
    <t>971033461R00</t>
  </si>
  <si>
    <t>Vybourání otvorů ve zdivu cihelném z jakýchkoliv cihel pálených_x000D_
 na jakoukoliv maltu vápenou nebo vápenocementovou, plochy do 0,25 m2, tloušťky do 600 mm</t>
  </si>
  <si>
    <t>základovém nebo nadzákladovém,</t>
  </si>
  <si>
    <t>Včetně pomocného lešení o výšce podlahy do 1900 mm a pro zatížení do 1,5 kPa  (150 kg/m2).</t>
  </si>
  <si>
    <t>972054341R00</t>
  </si>
  <si>
    <t>Vybourání otvorů ve stropech nebo klenbách železobetonových plochy do 0,25 m2, tloušťky do 150 mm</t>
  </si>
  <si>
    <t>bez odstranění podlahy a násypu,</t>
  </si>
  <si>
    <t>973031335R00</t>
  </si>
  <si>
    <t>Vysekání v cihelném zdivu výklenků a kapes kapes na jakoukoliv maltu vápennou nebo vápenocementovou, plochy do 0,16 m2, hloubky do 300 mm</t>
  </si>
  <si>
    <t>výtah.šachta+chodba : 3+10</t>
  </si>
  <si>
    <t>999281108R00</t>
  </si>
  <si>
    <t xml:space="preserve">Přesun hmot pro opravy a údržbu objektů pro opravy a údržbu dosavadních objektů včetně vnějších plášťů_x000D_
 výšky do 12 m,  </t>
  </si>
  <si>
    <t>Přesun hmot</t>
  </si>
  <si>
    <t>POL7_</t>
  </si>
  <si>
    <t>oborů 801, 803, 811 a 812</t>
  </si>
  <si>
    <t xml:space="preserve">Hmotnosti z položek s pořadovými čísly: : </t>
  </si>
  <si>
    <t xml:space="preserve">2,9,10,11,12,13,14,15,17,18,19,20,21,22,23,24,25,26,27,28,29,30,31,32,33,34,35,36,37,38,39,40,41,42, : </t>
  </si>
  <si>
    <t xml:space="preserve">43,44,45,47,48,49,50,51,53,54,55,56,58,59,60,61,62,63,64,65,66,67,68,69,70,71,72,73,74,75,76,77,78, : </t>
  </si>
  <si>
    <t xml:space="preserve">79,80,81,82,83,84,85,86,87,88,89,90,91,92,93,94,95,96,97,99,100,101,103,104,108,109,110,111,115,117, : </t>
  </si>
  <si>
    <t>Součet: : 236,80558</t>
  </si>
  <si>
    <t>711212002RT4</t>
  </si>
  <si>
    <t>Izolace proti vodě stěrka hydroizolační  proti vlhkosti</t>
  </si>
  <si>
    <t>800-711</t>
  </si>
  <si>
    <t>RTS 18/ I</t>
  </si>
  <si>
    <t>jednovrstvá, stěrka tl. 2 mm</t>
  </si>
  <si>
    <t xml:space="preserve">soc.zařízení : </t>
  </si>
  <si>
    <t>stěny : 71,00*1,50</t>
  </si>
  <si>
    <t>podlahy : 6*(1,90*3,20)</t>
  </si>
  <si>
    <t>711470010RAF</t>
  </si>
  <si>
    <t>Izolace proti tlakové vodě fólií tloušťky 1,5 mm, vodorovné položení, 2 x ochranná textilie 300 g/m2</t>
  </si>
  <si>
    <t>AP-PSV</t>
  </si>
  <si>
    <t>Součtová</t>
  </si>
  <si>
    <t>zákl.výtahu : 1,90*1,90</t>
  </si>
  <si>
    <t>711470020RAF</t>
  </si>
  <si>
    <t>Izolace proti tlakové vodě fólií tloušťky 1,5 mm, svislé položení, 2 x ochranná textilie 300 g/m2</t>
  </si>
  <si>
    <t>zákl.výtahu : 4*1,90*1,00</t>
  </si>
  <si>
    <t>998711101R00</t>
  </si>
  <si>
    <t>Přesun hmot pro izolace proti vodě svisle do 6 m</t>
  </si>
  <si>
    <t>50 m vodorovně měřeno od těžiště půdorysné plochy skládky do těžiště půdorysné plochy objektu</t>
  </si>
  <si>
    <t xml:space="preserve">119, : </t>
  </si>
  <si>
    <t>Součet: : 0,36031</t>
  </si>
  <si>
    <t>713111111R00</t>
  </si>
  <si>
    <t xml:space="preserve">Montáž tepelné izolace stropů kladené vrchem, volně,  </t>
  </si>
  <si>
    <t>800-713</t>
  </si>
  <si>
    <t>strop : 275,00</t>
  </si>
  <si>
    <t>výtah šachta : 2,10*2,10</t>
  </si>
  <si>
    <t>vstupní chodba : 10,00*5,80</t>
  </si>
  <si>
    <t>713111130RT2</t>
  </si>
  <si>
    <t>Montáž tepelné izolace stropů vložené mezi krokve, dvouvrstvá</t>
  </si>
  <si>
    <t>šikmina : 252,00</t>
  </si>
  <si>
    <t>schodiště : 2,5*5,00</t>
  </si>
  <si>
    <t>713111221RK4</t>
  </si>
  <si>
    <t>Montáž tepelné izolace stropů parotěsná zábrana zavěšených podhledů s přelepením spojů, včetně dodávky fólie</t>
  </si>
  <si>
    <t>včetně dodávky fólie a spojovacích prostředků.</t>
  </si>
  <si>
    <t>vstup.chodba : 58,00</t>
  </si>
  <si>
    <t>schody : 12,50</t>
  </si>
  <si>
    <t>713182211RT1</t>
  </si>
  <si>
    <t>Izolace foukaná do dutin stropů, celulózová</t>
  </si>
  <si>
    <t>Vyříznutí otvoru v podkladu pro osazení stroje na foukání izolace, foukání a dodávka izolace. Zapravení vyřezaného otvoru.</t>
  </si>
  <si>
    <t>plocha : 610,00*0,42</t>
  </si>
  <si>
    <t>odpočet profilů UPN/IPE : -45,00</t>
  </si>
  <si>
    <t>713182213RT1</t>
  </si>
  <si>
    <t>Izolace foukaná do střešních konstrukcí, celulózová</t>
  </si>
  <si>
    <t>plocha : 1,00*2*42,00</t>
  </si>
  <si>
    <t>765799311RK5</t>
  </si>
  <si>
    <t>Fólie parotěsné, difúzní a vodotěsné Fólie podstřešní difuzní na krokve, s přelepením spojů, fólie izolační střešní pojistná, hydroizolační; paropropustná; tloušťka 0,25 mm; plošná hmotnost 140 g/m2; PE; sd 1,60 až 2,40 m</t>
  </si>
  <si>
    <t>800-765</t>
  </si>
  <si>
    <t>Dodávka a montáž fólie, spojovací pásky včetně spojovacích prostředků.</t>
  </si>
  <si>
    <t>výtah.šachta : 2,10*2,10</t>
  </si>
  <si>
    <t>631508295R</t>
  </si>
  <si>
    <t>rohož, pas izolační skelná vlna; tl. 200,0 mm; součinitel tepelné vodivosti 0,034 W/mK; R = 5,850 m2K/W; obj. hmotnost 20,00 kg/m3; hydrofobizováno</t>
  </si>
  <si>
    <t>výtah.šachta : 2,10*2,10*1,02</t>
  </si>
  <si>
    <t>631508298R</t>
  </si>
  <si>
    <t>rohož, pas izolační skelná vlna; tl. 260,0 mm; součinitel tepelné vodivosti 0,034 W/mK; R = 7,650 m2K/W; obj. hmotnost 20,00 kg/m3; hydrofobizováno</t>
  </si>
  <si>
    <t>strop : 275,00*1,02</t>
  </si>
  <si>
    <t>šikmina : 252,00*1,02</t>
  </si>
  <si>
    <t>vstup.chodba : 58,00*1,02</t>
  </si>
  <si>
    <t>schody : 12,50*1,02</t>
  </si>
  <si>
    <t>998713101R00</t>
  </si>
  <si>
    <t>Přesun hmot pro izolace tepelné v objektech výšky do 6 m</t>
  </si>
  <si>
    <t>50 m vodorovně</t>
  </si>
  <si>
    <t xml:space="preserve">124,125,126,127,128,129,130, : </t>
  </si>
  <si>
    <t>Součet: : 18,96788</t>
  </si>
  <si>
    <t>721176113T00</t>
  </si>
  <si>
    <t>Potrubí HT odpadní  D 50 x 1,8 mm</t>
  </si>
  <si>
    <t>Potrubí včetně tvarovek, objímek a vložek . Bez zednických výpomocí.</t>
  </si>
  <si>
    <t>Včetně zřízení a demontáže pomocného lešení.</t>
  </si>
  <si>
    <t>721176114T00</t>
  </si>
  <si>
    <t>Potrubí HT odpadní  D 75 x 1,9 mm</t>
  </si>
  <si>
    <t>721176115T00</t>
  </si>
  <si>
    <t>Potrubí HT odpadní svislé D 110 x 2,7 mm</t>
  </si>
  <si>
    <t>72117PC11</t>
  </si>
  <si>
    <t>Tvarovky-tvrzený plast- HT, dodávka a montáž kolen,odboček na celé délce potrubí</t>
  </si>
  <si>
    <t>soub</t>
  </si>
  <si>
    <t>721273153</t>
  </si>
  <si>
    <t>Hlavice ventilační HT  DN 110</t>
  </si>
  <si>
    <t>721273154</t>
  </si>
  <si>
    <t>Hlavice ventilační HT  DN 75</t>
  </si>
  <si>
    <t>721273155</t>
  </si>
  <si>
    <t>Hlavice ventilační HT  DN 50</t>
  </si>
  <si>
    <t>721290111</t>
  </si>
  <si>
    <t>Zkouška těsnosti potrubí kanalizace vodou do DN 125</t>
  </si>
  <si>
    <t>18,00+16,00+7,00</t>
  </si>
  <si>
    <t>998721101R00</t>
  </si>
  <si>
    <t>Přesun hmot pro vnitřní kanalizaci v objektech výšky do 6 m</t>
  </si>
  <si>
    <t>800-721</t>
  </si>
  <si>
    <t>50 m vodorovně, měřeno od těžiště půdorysné plochy skládky do těžiště půdorysné plochy objektu</t>
  </si>
  <si>
    <t xml:space="preserve">132,133,134,136,137,138, : </t>
  </si>
  <si>
    <t>Součet: : 0,03441</t>
  </si>
  <si>
    <t>2837710401</t>
  </si>
  <si>
    <t>izolace potrubí   22 x 10 mm</t>
  </si>
  <si>
    <t>2837711201</t>
  </si>
  <si>
    <t>izolace potrubí  27 x 10 mm</t>
  </si>
  <si>
    <t>6314305001</t>
  </si>
  <si>
    <t>izolace potrubní  21/20 mm</t>
  </si>
  <si>
    <t>6314305101</t>
  </si>
  <si>
    <t>izolace potrubní  25/25 mm</t>
  </si>
  <si>
    <t>713463121</t>
  </si>
  <si>
    <t>Montáž izolace tepelné potrubí</t>
  </si>
  <si>
    <t>713463311</t>
  </si>
  <si>
    <t>Montáž izolace tepelné potrubí potrubními pouzdry s Al fólií s přesahem Al páskou 1x D do 50 mm</t>
  </si>
  <si>
    <t>722174002</t>
  </si>
  <si>
    <t>Potrubí vodovodní plastové PPR svar polyfuze PN 16 D 20 x 2,8 mm</t>
  </si>
  <si>
    <t>722174003</t>
  </si>
  <si>
    <t>Potrubí vodovodní plastové PPR svar polyfuze PN 16 D 25 x 3,5 mm</t>
  </si>
  <si>
    <t>722250133</t>
  </si>
  <si>
    <t>Hydrantový systém H D25  s tvarově stálou hadicí D 25 x 30 m ; celoplechový</t>
  </si>
  <si>
    <t>722290226</t>
  </si>
  <si>
    <t>Zkouška těsnosti vodovodního potrubí závitového do DN 50</t>
  </si>
  <si>
    <t>722290234</t>
  </si>
  <si>
    <t>Proplach a dezinfekce vodovodního potrubí do DN 80</t>
  </si>
  <si>
    <t>14322416R</t>
  </si>
  <si>
    <t>trubka závitová 11343; konce bez závitu a nátrubku; svařovaná; běžná; jmenovitá světlost 25,0 mm; Js 1"; pozink.</t>
  </si>
  <si>
    <t>54131509T</t>
  </si>
  <si>
    <t>Elektrický tlakový průtokový ohřívač vody určený pro více odběr.míst, Clage</t>
  </si>
  <si>
    <t>dodávka vč.montáže</t>
  </si>
  <si>
    <t>72217pc1</t>
  </si>
  <si>
    <t>Tvarovky PPR-dodávka a montáž kolen a odboček na celé délce potrubí</t>
  </si>
  <si>
    <t>POL3_1</t>
  </si>
  <si>
    <t>72217pc2</t>
  </si>
  <si>
    <t>Kotvící prvek potrubí</t>
  </si>
  <si>
    <t>72223001</t>
  </si>
  <si>
    <t>KK 3/4"</t>
  </si>
  <si>
    <t>998722101R00</t>
  </si>
  <si>
    <t>Přesun hmot pro vnitřní vodovod v objektech výšky do 6 m</t>
  </si>
  <si>
    <t>vodorovně do 50 m</t>
  </si>
  <si>
    <t xml:space="preserve">141,142,143,144,145,146,147,148,149,150,151,152,153,154,155,156, : </t>
  </si>
  <si>
    <t>Součet: : 0,74141</t>
  </si>
  <si>
    <t>725823121RT1</t>
  </si>
  <si>
    <t>Baterie umyvadlové a dřezové umyvadlová, stojánková, ruční ovládání s otvíráním odpadu, standardní, včetně dodávky materiálu</t>
  </si>
  <si>
    <t>725823134RT1</t>
  </si>
  <si>
    <t>Baterie umyvadlové a dřezové dřezová, stojánková, ruční ovládání s výsuvnou sprchou, standardní, včetně dodávky materiálu</t>
  </si>
  <si>
    <t>725211602</t>
  </si>
  <si>
    <t>Umyvadlo keramické připevněné na stěnu šrouby bílé bez krytu na sifon 550 mm</t>
  </si>
  <si>
    <t>725821312</t>
  </si>
  <si>
    <t>Baterie dřezové nástěnné pákové s otáčivým kulatým ústím a délkou ramínka 300 mm</t>
  </si>
  <si>
    <t>725851305</t>
  </si>
  <si>
    <t>Ventily odpadní pro zařizovací předměty DN 40 se zátkou</t>
  </si>
  <si>
    <t>725860109</t>
  </si>
  <si>
    <t>Zápachové uzávěrky pro zařizovací předměty umyvadlové DN 40</t>
  </si>
  <si>
    <t>725862124</t>
  </si>
  <si>
    <t>Zápachové uzávěrky pro zařizovací předměty dřezové bez přepadu pro jednoduchý dřez DN 50</t>
  </si>
  <si>
    <t>725865411</t>
  </si>
  <si>
    <t>Zápachová uzávěrka pisoárová DN 32/40</t>
  </si>
  <si>
    <t>726111031</t>
  </si>
  <si>
    <t>Instalační předstěna - klozet s ovládáním zepředu v 1120 mm závěsný do sádrokartonové příčky, vč.tlačítka</t>
  </si>
  <si>
    <t>752106299T00</t>
  </si>
  <si>
    <t>Orientační systémy-výstražné a bezpečnostní značení</t>
  </si>
  <si>
    <t>soubor</t>
  </si>
  <si>
    <t>značení hlavních vypínačů a uzávěrů</t>
  </si>
  <si>
    <t>značení směru únikových cest a východů,stanovišť prostředků PO</t>
  </si>
  <si>
    <t>44984114R</t>
  </si>
  <si>
    <t>přístoj hasicí práškový; P6Te; výtlačný prostředek dusík; náplň 6 kg; dostřik 4 m; doba činnosti min 12 s</t>
  </si>
  <si>
    <t>525121024</t>
  </si>
  <si>
    <t>Pisoár s automatickým splachovačem  a integrovaným napájením - skupinový</t>
  </si>
  <si>
    <t>551070196R</t>
  </si>
  <si>
    <t>zdroj napájecí napájení splachovačů a pisoárů , osvětlení tlačítka; výkon 10 W</t>
  </si>
  <si>
    <t>zdroj pro max.3 pisoáry</t>
  </si>
  <si>
    <t>551456330</t>
  </si>
  <si>
    <t>ventil rohový mosazný T 66A 1/2</t>
  </si>
  <si>
    <t>551613070</t>
  </si>
  <si>
    <t>sifón k urinálu  vnější, svislý</t>
  </si>
  <si>
    <t>551673810</t>
  </si>
  <si>
    <t>sedátko klozetové s poklopem duroplastové</t>
  </si>
  <si>
    <t>55167408R</t>
  </si>
  <si>
    <t>sedátko klozetové zdravotní; s poklopem; duroplast; antibakteriální; bílé; úchyty zpevněné, kovové</t>
  </si>
  <si>
    <t>55231350R</t>
  </si>
  <si>
    <t>dřez kuchyňský; dvojitý; nerez, lesk; š = 900 mm; hl. 600 mm; 175 mm; obdélníkový</t>
  </si>
  <si>
    <t>55346989T</t>
  </si>
  <si>
    <t>Madlo invalidní,sklopné dl.813 mm; barva bílá</t>
  </si>
  <si>
    <t>55346999T</t>
  </si>
  <si>
    <t>Madlo invalidní,umyvadlové dl.600 mm; barva bílá</t>
  </si>
  <si>
    <t>64214484R</t>
  </si>
  <si>
    <t>umyvadlo š = 640 mm; hl. 550 mm; diturvit; zdravotní; s otvorem pro baterii; bílá</t>
  </si>
  <si>
    <t>64234658R</t>
  </si>
  <si>
    <t>mísa klozetová diturvit stojící, kombinační, zdravotní; h = 460 mm; š = 356 mm; hl. 655 mm; splach. hluboké; odpad vodorovný; bílá</t>
  </si>
  <si>
    <t>642400531R</t>
  </si>
  <si>
    <t>mísa klozetová diturvit závěsná; h = 360 mm; š = 360 mm; hl. 510 mm; splach. hluboké; bílá</t>
  </si>
  <si>
    <t>64271101R</t>
  </si>
  <si>
    <t>výlevka stojící; keramika; bílá; h = 450 mm; š = 425 mm; hl. 500 mm; mřížka plastová; průměr odpadu 102 mm</t>
  </si>
  <si>
    <t>72521PC1</t>
  </si>
  <si>
    <t>Polosloup k umvadlu</t>
  </si>
  <si>
    <t>998725101R00</t>
  </si>
  <si>
    <t>Přesun hmot pro zařizovací předměty v objektech výšky do 6 m</t>
  </si>
  <si>
    <t xml:space="preserve">158,159,160,161,162,163,164,165,166,168,169,170,171,172,173,174,175,176,177,178,179,180,181,182, : </t>
  </si>
  <si>
    <t>Součet: : 0,50067</t>
  </si>
  <si>
    <t>728415114R00</t>
  </si>
  <si>
    <t xml:space="preserve">Mřížky, regulátory montáž čtyřhranné větrací nebo ventilační mřížky, do průřezu 0,20 m2,  </t>
  </si>
  <si>
    <t>800-728</t>
  </si>
  <si>
    <t>55364059T</t>
  </si>
  <si>
    <t>Mřížka větrací  150 x 150 mm</t>
  </si>
  <si>
    <t>723150343R00</t>
  </si>
  <si>
    <t>Zhotovení redukce kováním 1DN, DN 50/32</t>
  </si>
  <si>
    <t>733121211R00</t>
  </si>
  <si>
    <t>Potrubí z trubek hladkých ocelových bezešvých tvářených za tepla_x000D_
 v kotelnách a strojovnách, D 25 mm, tloušťka stěny 2,6 mm</t>
  </si>
  <si>
    <t>800-731</t>
  </si>
  <si>
    <t>Potrubí včetně tvarovek a zednických výpomocí.</t>
  </si>
  <si>
    <t>733121215R00</t>
  </si>
  <si>
    <t>Potrubí z trubek hladkých ocelových bezešvých tvářených za tepla_x000D_
 v kotelnách a strojovnách, D 38 mm, tloušťka stěny 2,6 mm</t>
  </si>
  <si>
    <t>733121217R00</t>
  </si>
  <si>
    <t>Potrubí z trubek hladkých ocelových bezešvých tvářených za tepla_x000D_
 v kotelnách a strojovnách, D 51 mm, tloušťka stěny 2,6 mm</t>
  </si>
  <si>
    <t>733163102R00</t>
  </si>
  <si>
    <t>Potrubí z měděných trubek měděné potrubí, D 15 mm, s 1,0 mm, pájení pomocí kapilárních pájecích tvarovek</t>
  </si>
  <si>
    <t>včetně tvarovek, bez zednických výpomocí</t>
  </si>
  <si>
    <t>Včetně pomocného lešení o výšce podlahy do 1900 mm a pro zatížení do 1,5 kPa.</t>
  </si>
  <si>
    <t>733163103R00</t>
  </si>
  <si>
    <t>Potrubí z měděných trubek měděné potrubí, D 18 mm, s 1,0 mm, pájení pomocí kapilárních pájecích tvarovek</t>
  </si>
  <si>
    <t>733163104R00</t>
  </si>
  <si>
    <t>Potrubí z měděných trubek měděné potrubí, D 22 mm, s 1,0 mm, pájení pomocí kapilárních pájecích tvarovek</t>
  </si>
  <si>
    <t>733163105R00</t>
  </si>
  <si>
    <t>Potrubí z měděných trubek měděné potrubí, D 28 mm, s 1,5 mm, pájení pomocí kapilárních pájecích tvarovek</t>
  </si>
  <si>
    <t>733163106R00</t>
  </si>
  <si>
    <t>Potrubí z měděných trubek měděné potrubí, D 35 mm, s 1,5 mm, pájení pomocí kapilárních pájecích tvarovek</t>
  </si>
  <si>
    <t>733190108R00</t>
  </si>
  <si>
    <t>Tlakové zkoušky potrubí ocelových závitových, plastových, měděných přes DN 40 do DN 50</t>
  </si>
  <si>
    <t>Včetně dodávky vody, uzavření a zabezpečení konců potrubí.</t>
  </si>
  <si>
    <t>18,00+34,00+105,00+77,00+104,00</t>
  </si>
  <si>
    <t>733190217R00</t>
  </si>
  <si>
    <t>Tlakové zkoušky potrubí ocelových hladkých do D 51/2,6</t>
  </si>
  <si>
    <t>1,00+4,00+1,00</t>
  </si>
  <si>
    <t>713421199T00</t>
  </si>
  <si>
    <t>Izolace potrubí potrubními pouzdry s AL folií staženými Al pásky 1x do D 50 mm</t>
  </si>
  <si>
    <t xml:space="preserve">m     </t>
  </si>
  <si>
    <t>733990907R00</t>
  </si>
  <si>
    <t>Napuštění potrubí,pročištění</t>
  </si>
  <si>
    <t>6,00+338,00</t>
  </si>
  <si>
    <t>283771094R</t>
  </si>
  <si>
    <t>pouzdro potrubní tvarovatelné; pěnový polyetylén; vnitřní průměr 25,0 mm; tl. izolace 25,0 mm; provozní teplota  -65 až 90 °C; tepelná vodivost (10°C) 0,0380 W/mK</t>
  </si>
  <si>
    <t>28377112T0</t>
  </si>
  <si>
    <t>pouzdro potrubní tvarovatelné; pěnový polyetylén; vnitřní průměr 30,0 mm; tl. izolace 30,0 mm, provozní teplota  -65 až 90 °C; tepelná vodivost (10°C) 0,0380 W/mK</t>
  </si>
  <si>
    <t>283771152T0</t>
  </si>
  <si>
    <t>pouzdro potrubní tvarovatelné; pěnový polyetylén; vnitřní průměr 38,0 mm; tl. izolace 40,0 mm, provozní teplota  -65 až 90 °C; tepelná vodivost (10°C) 0,0380 W/mK</t>
  </si>
  <si>
    <t>283771152T2</t>
  </si>
  <si>
    <t>pouzdro potrubní tvarovatelné; pěnový polyetylén; vnitřní průměr 42,0 mm; tl. izolace 40,0 mm, provozní teplota  -65 až 90 °C; tepelná vodivost (10°C) 0,0380 W/mK</t>
  </si>
  <si>
    <t>998733101R00</t>
  </si>
  <si>
    <t>Přesun hmot pro rozvody potrubí v objektech výšky do 6 m</t>
  </si>
  <si>
    <t xml:space="preserve">186,187,188,189,190,191,192,193,194,197,199,200,201,202, : </t>
  </si>
  <si>
    <t>Součet: : 0,73960</t>
  </si>
  <si>
    <t>734421411T00</t>
  </si>
  <si>
    <t>Čerpadlo oběhové Wilo RS 25/1-6 230V</t>
  </si>
  <si>
    <t>55113579T0</t>
  </si>
  <si>
    <t>Ventil 3cestný směšovací ESBE 3G20 3/4"</t>
  </si>
  <si>
    <t>55211279T0</t>
  </si>
  <si>
    <t>Servopohon ventilu ESBE 60</t>
  </si>
  <si>
    <t>735156560R00</t>
  </si>
  <si>
    <t>Otopná tělesa panelová počet desek 2, počet přídavných přestupných ploch 1, výška 600 mm, délka 400 mm, levé nebo pravé boční připojení,s nuceným nebo samotížným oběhem, čelní deska profilovaná, včetně dodávky materiálu</t>
  </si>
  <si>
    <t>735156563R00</t>
  </si>
  <si>
    <t>Otopná tělesa panelová počet desek 2, počet přídavných přestupných ploch 1, výška 600 mm, délka 700 mm, levé nebo pravé boční připojení,s nuceným nebo samotížným oběhem, čelní deska profilovaná, včetně dodávky materiálu</t>
  </si>
  <si>
    <t>735156564R00</t>
  </si>
  <si>
    <t>Otopná tělesa panelová počet desek 2, počet přídavných přestupných ploch 1, výška 600 mm, délka 800 mm, levé nebo pravé boční připojení,s nuceným nebo samotížným oběhem, čelní deska profilovaná, včetně dodávky materiálu</t>
  </si>
  <si>
    <t>735156664R00</t>
  </si>
  <si>
    <t>Otopná tělesa panelová počet desek 2, počet přídavných přestupných ploch 2, výška 600 mm, délka 800 mm, levé nebo pravé boční připojení,s nuceným nebo samotížným oběhem, čelní deska profilovaná, včetně dodávky materiálu</t>
  </si>
  <si>
    <t>735156665R00</t>
  </si>
  <si>
    <t>Otopná tělesa panelová počet desek 2, počet přídavných přestupných ploch 2, výška 600 mm, délka 900 mm, levé nebo pravé boční připojení,s nuceným nebo samotížným oběhem, čelní deska profilovaná, včetně dodávky materiálu</t>
  </si>
  <si>
    <t>735156677R00</t>
  </si>
  <si>
    <t>Otopná tělesa panelová počet desek 2, počet přídavných přestupných ploch 2, výška 600 mm, délka 1100 mm, levé nebo pravé boční připojení,s nuceným nebo samotížným oběhem, čelní deska profilovaná, včetně dodávky materiálu</t>
  </si>
  <si>
    <t>55111379T1</t>
  </si>
  <si>
    <t>KK  3/4"</t>
  </si>
  <si>
    <t>55111379T2</t>
  </si>
  <si>
    <t>KK  5/4"</t>
  </si>
  <si>
    <t>55111379T3</t>
  </si>
  <si>
    <t>ZK  5/4"</t>
  </si>
  <si>
    <t>55111379T4</t>
  </si>
  <si>
    <t>F  5/4"</t>
  </si>
  <si>
    <t>55111379T5</t>
  </si>
  <si>
    <t>VK  1/2"</t>
  </si>
  <si>
    <t>55111379T6</t>
  </si>
  <si>
    <t>Štítek Nupro</t>
  </si>
  <si>
    <t>55111379T7</t>
  </si>
  <si>
    <t>AOV  3/8"</t>
  </si>
  <si>
    <t>55111379T8</t>
  </si>
  <si>
    <t>Teploměr 0-100 °C</t>
  </si>
  <si>
    <t>5511361T0</t>
  </si>
  <si>
    <t>Šroubení radiátorové ,regulační,uzavíratelné  R15/A 1/2"</t>
  </si>
  <si>
    <t>5512107T01</t>
  </si>
  <si>
    <t>ventil termostatický pro topení; přímý; R422 1/2</t>
  </si>
  <si>
    <t>55127313.AR</t>
  </si>
  <si>
    <t>hlavice termostatická teplota prostoru 8 až 32 °C; max přetlak 1 MPa; max. tepl.vody 110 °C; ovládání ruční; provedení kapalinová</t>
  </si>
  <si>
    <t>998735102R00</t>
  </si>
  <si>
    <t>Přesun hmot pro otopná tělesa v objektech výšky do 12 m</t>
  </si>
  <si>
    <t xml:space="preserve">207,208,209,210,211,212,213,214,215,216,217,218,219,220,221,222,223, : </t>
  </si>
  <si>
    <t>Součet: : 0,64260</t>
  </si>
  <si>
    <t>762334120R00</t>
  </si>
  <si>
    <t>Vázané konstrukce krovů montáž_x000D_
 střech pultových, sedlových, valbových, stanových čtvercového nebo obdélníkového půdorysu z řeziva spojovaného ocelovými spojkami, průřezové plochy přes 120 do 224 cm2</t>
  </si>
  <si>
    <t>800-762</t>
  </si>
  <si>
    <t>sloupky 140/140 - doplnění : 10,00</t>
  </si>
  <si>
    <t>pozednice 140/100 : 106,00</t>
  </si>
  <si>
    <t>pozednice 160/120- doplnění : 6,00</t>
  </si>
  <si>
    <t>pozednice 120/160- výměna : 5,00</t>
  </si>
  <si>
    <t>762334130R00</t>
  </si>
  <si>
    <t>Vázané konstrukce krovů montáž_x000D_
 střech pultových, sedlových, valbových, stanových čtvercového nebo obdélníkového půdorysu z řeziva spojovaného ocelovými spojkami, průřezové plochy přes 120 do 288 cm2</t>
  </si>
  <si>
    <t>vazné trámky  150/180-doplnění : 45,00</t>
  </si>
  <si>
    <t>7623341109T0</t>
  </si>
  <si>
    <t>Vázané konstrukce krovů s dodávkou řeziva_x000D_
 M.vázan.krovů pravidelných do 120cm2 ocel.spojkami, včetně dodávka řeziva, fošny 4/14 cm</t>
  </si>
  <si>
    <t>učebny+vstup.chodba-strop : 685,00</t>
  </si>
  <si>
    <t>762331911R00</t>
  </si>
  <si>
    <t>Vázané konstrukce krovů vyřezání střešní vazby_x000D_
 průřezové plochy řeziva do 120 cm2, délky vyřezané části krovu do 3 m</t>
  </si>
  <si>
    <t>11*(2*1,20)</t>
  </si>
  <si>
    <t>762331913R00</t>
  </si>
  <si>
    <t>Vázané konstrukce krovů vyřezání střešní vazby_x000D_
 průřezové plochy řeziva do 120 cm2, délky vyřezané části krovu přes 5 do 8 m</t>
  </si>
  <si>
    <t>11*(2*7,50)+6*6,50</t>
  </si>
  <si>
    <t>762331922R00</t>
  </si>
  <si>
    <t>Vázané konstrukce krovů vyřezání střešní vazby_x000D_
 průřezové plochy řeziva přes 120 do 224 cm2, délky vyřezané části krovu přes 3 do 5 m</t>
  </si>
  <si>
    <t>odstranění sloupů : 8,00</t>
  </si>
  <si>
    <t>762331923R00</t>
  </si>
  <si>
    <t>Vázané konstrukce krovů vyřezání střešní vazby_x000D_
 průřezové plochy řeziva přes 120 do 224 cm2, délky vyřezané části krovu přes 5 do 8 m</t>
  </si>
  <si>
    <t>12*15,00</t>
  </si>
  <si>
    <t>762342202RT4</t>
  </si>
  <si>
    <t>Bednění a laťování s dodávkou řeziva_x000D_
 laťování střech o sklonu do 60°_x000D_
 při vzdálenost latí do 220 mm, vodorovné, včetně dodávky latí 40/60 mm</t>
  </si>
  <si>
    <t>mont.otvor : 2*(2,00*3,00)</t>
  </si>
  <si>
    <t>762342811R00</t>
  </si>
  <si>
    <t>Demontáž bednění a laťování laťování střech o sklonu do 60 stupňů včetně všech nadstřešních konstrukcí rozteč latí do 22 cm</t>
  </si>
  <si>
    <t>mont.otvory : 2*(2,00*3,00)</t>
  </si>
  <si>
    <t>762341912R00</t>
  </si>
  <si>
    <t>Bednění a laťování střech vyřezání jednotlivých otvorů bez rozebrání krytiny_x000D_
 v laťování průřezové plochy latí do 25 cm2, plocha otvoru přes 1 do 2 m2</t>
  </si>
  <si>
    <t>střešní okna : 32*(1,20*2,30)+10*(1,00*1,20)</t>
  </si>
  <si>
    <t>světlovody : 5*(0,50*0,50)</t>
  </si>
  <si>
    <t>762395000R00</t>
  </si>
  <si>
    <t>Spojovací a ochranné prostředky svory, prkna, hřebíky, pásová ocel, vruty, impregnace</t>
  </si>
  <si>
    <t>řezivo : 7,49</t>
  </si>
  <si>
    <t>0,80</t>
  </si>
  <si>
    <t>hranol+poval : 2,173</t>
  </si>
  <si>
    <t>fošny : 3,8</t>
  </si>
  <si>
    <t>latě : 0,24</t>
  </si>
  <si>
    <t>762712110R00</t>
  </si>
  <si>
    <t>Prostorové vázané konstrukce z řeziva montáž hraněného , průřezové plochy do 120 cm2</t>
  </si>
  <si>
    <t>včetně vyvrtání děr, osazení svorníků a dotažení rektifikačních článků.</t>
  </si>
  <si>
    <t>vč.spojovacích prostředků</t>
  </si>
  <si>
    <t>poval 80/120 : 62,00</t>
  </si>
  <si>
    <t>poval 40/160 : 79,00</t>
  </si>
  <si>
    <t>762714110R00</t>
  </si>
  <si>
    <t>Prostorové vázané konstrukce z řeziva montáž hraněného spojovaného ocelovými spojkami, průřezové plochy do 120 cm2</t>
  </si>
  <si>
    <t>montáž řeziva-fošen na ocelové nosníky</t>
  </si>
  <si>
    <t>I prof. : 507,00</t>
  </si>
  <si>
    <t>U prof. : 375,00</t>
  </si>
  <si>
    <t>762911111R00</t>
  </si>
  <si>
    <t xml:space="preserve">Impregnace řeziva máčením, ochrana proti dřevokazným houbám, plísním a dřevokaznému hmyzu </t>
  </si>
  <si>
    <t>762311NC1</t>
  </si>
  <si>
    <t>Montáž spojovací pásky</t>
  </si>
  <si>
    <t>762342209T00</t>
  </si>
  <si>
    <t>Montáž latí přibitím</t>
  </si>
  <si>
    <t>konstr.pro střešní okna : 160,00</t>
  </si>
  <si>
    <t>762342209T22</t>
  </si>
  <si>
    <t>Montáž laťování střech, vzdálenost latí do 60 cm, včetně dodávky řeziva, latě 4/6 cm</t>
  </si>
  <si>
    <t>pomocný rošt izolace</t>
  </si>
  <si>
    <t>2*3,10*41,6+6,00*41,60+2*1,10*41,60</t>
  </si>
  <si>
    <t>7627121190T3</t>
  </si>
  <si>
    <t>Montáž vázaných konstrukcí hraněných do 120 cm2, včetně dodávky řeziva, fošny 4/16</t>
  </si>
  <si>
    <t>přístupová lávka : 102,00</t>
  </si>
  <si>
    <t>762712119T11</t>
  </si>
  <si>
    <t>Montáž dřevěných rámů pro osazení oken v  příčkách</t>
  </si>
  <si>
    <t>13,00+23,50+32,50+17,00+2*15,00+10,00</t>
  </si>
  <si>
    <t>762795099T00</t>
  </si>
  <si>
    <t>Rezerva řeziva na výměnu nebo doplnění stávajícího krovu</t>
  </si>
  <si>
    <t>10% výměry : 0,85</t>
  </si>
  <si>
    <t>762812811T10</t>
  </si>
  <si>
    <t>Demontáž stropů dřevěných omítnutých, deska,rákos,omítka</t>
  </si>
  <si>
    <t>4,70*1,90</t>
  </si>
  <si>
    <t>762812819T12</t>
  </si>
  <si>
    <t>Demontáž záklopů stropů a stropní konstrukce; dřevěvé; tloušťka do 200 mm</t>
  </si>
  <si>
    <t>strop nad schodištěm : 4,80*2,10</t>
  </si>
  <si>
    <t>283400700000R</t>
  </si>
  <si>
    <t>páska spojovací</t>
  </si>
  <si>
    <t>kg</t>
  </si>
  <si>
    <t>60512680R</t>
  </si>
  <si>
    <t>fošna SM, BO; tl = 30 až 60 mm; l = do 3 000 mm; jakost I</t>
  </si>
  <si>
    <t>120/40 : 2,50*1,15</t>
  </si>
  <si>
    <t>80/40 : 1,30*1,15</t>
  </si>
  <si>
    <t>60515009R</t>
  </si>
  <si>
    <t>hranolek SM/JD; průřez 76 až 100 cm2; l = 2 000 až 3 500 mm; jakost I</t>
  </si>
  <si>
    <t>hranol  80/100 : 69,00*(0,08*0,10)*1,15</t>
  </si>
  <si>
    <t>hranol 100/100 : 52,00*(0,10*0,10)*1,15</t>
  </si>
  <si>
    <t>poval 80/120 : 62,00*(0,08*0,12)*1,15</t>
  </si>
  <si>
    <t>poval 40/160 : 79*(0,04*0,16)*1,15</t>
  </si>
  <si>
    <t>60515206R</t>
  </si>
  <si>
    <t>hranol SM/JD; tl = 100,0 mm; š = 140 mm; l = 3 000 až 6 000 mm; jakost I</t>
  </si>
  <si>
    <t>pozednice : 0,14*0,10*106,00*1,15</t>
  </si>
  <si>
    <t>60515224T</t>
  </si>
  <si>
    <t>hranol SM/JD; tl = 120,0 mm; š = 160 mm; l = 3 000 až 6 000 mm; jakost I</t>
  </si>
  <si>
    <t>pozednice -výměna : 0,12*0,16*5,00*1,15</t>
  </si>
  <si>
    <t>pozednice -doplnění : 0,16*0,12*6,00*1,15</t>
  </si>
  <si>
    <t>60515230R</t>
  </si>
  <si>
    <t>hranol SM/JD; tl = 140,0 mm; š = 140 mm; l = 3 000 až 6 000 mm; jakost I</t>
  </si>
  <si>
    <t>sloupky - doplnění : 0,14*0,14*10,00*1,15</t>
  </si>
  <si>
    <t>60515259T</t>
  </si>
  <si>
    <t>hranol SM/JD; tl = 150,0 mm; š = 180 mm; l = 3 000 až 6 000 mm; jakost I</t>
  </si>
  <si>
    <t>0,15*0,18*45,00*1,15</t>
  </si>
  <si>
    <t>60517110R</t>
  </si>
  <si>
    <t>lať průřez 15 cm2</t>
  </si>
  <si>
    <t>konstr.střešních oken : 0,03*0,05*160,00*1,15</t>
  </si>
  <si>
    <t>998762102R00</t>
  </si>
  <si>
    <t>Přesun hmot pro konstrukce tesařské v objektech výšky do 12 m</t>
  </si>
  <si>
    <t xml:space="preserve">225,226,227,228,229,230,231,232,234,235,236,237,238,241,242,243,244,248,249,250,251,252,253,254, : </t>
  </si>
  <si>
    <t>Součet: : 17,45346</t>
  </si>
  <si>
    <t>764261299T00</t>
  </si>
  <si>
    <t>Střešní otvory z hliníkového plechu montáž_x000D_
 Montáž okna střešního, oplechování, krytina vlnitá</t>
  </si>
  <si>
    <t>800-764</t>
  </si>
  <si>
    <t>včetně montáže lemování oken a montáže venkovních rolet</t>
  </si>
  <si>
    <t>764719441T00</t>
  </si>
  <si>
    <t>Osazení střešního výlezu 55x118 cm,oplechování tl.plechu 6 mm</t>
  </si>
  <si>
    <t>včetně spojovacích prostředků.</t>
  </si>
  <si>
    <t>61140289T00</t>
  </si>
  <si>
    <t>lemování pro střešní okno lakovaný hliník; střešní krytina profilová; max. výška profilu 120 mm, š. okna 780 mm; h okna 980 mm</t>
  </si>
  <si>
    <t>izolační límec</t>
  </si>
  <si>
    <t>6114029T00</t>
  </si>
  <si>
    <t>lemování pro střešní okno kombi; pro dvojici; lakovaný hliník; střešní krytina profilová, max. výška profilu 120 mm; š. okna 780 mm; h okna 980 mm</t>
  </si>
  <si>
    <t>6114050059T</t>
  </si>
  <si>
    <t>Okno střešní GGU 0066 MK04 š. 78 x v. 98 cm ;bílé, bezúdržbové, kyvné, s  hliníkovým oplechováním, ovládání elktro</t>
  </si>
  <si>
    <t>611405899T</t>
  </si>
  <si>
    <t>Roleta vnější zatemňující; hliník; š. okna 780 mm; h okna 978 mm; barva šedá; vodicí lišty, ovládání elektro pohon</t>
  </si>
  <si>
    <t>611406005R</t>
  </si>
  <si>
    <t>okno střešní š = 550 mm; h = 1 180,0 mm; výlezové; křídlo a rám dřevo; oplechování lak. hliník; ovládání ruční; Uokna 1,20 W/m2K; ventilační klapka; barva bílá</t>
  </si>
  <si>
    <t>998764101R00</t>
  </si>
  <si>
    <t>Přesun hmot pro konstrukce klempířské v objektech výšky do 6 m</t>
  </si>
  <si>
    <t xml:space="preserve">256,257,258,259,260,261,262, : </t>
  </si>
  <si>
    <t>Součet: : 3,98195</t>
  </si>
  <si>
    <t>765312810R00</t>
  </si>
  <si>
    <t>Demontáž pálené krytiny z tašek drážkových, na sucho, do suti</t>
  </si>
  <si>
    <t>střešní okna : 32*(1,00*2,30)+10*(1,00*1,20)</t>
  </si>
  <si>
    <t>765312813R00</t>
  </si>
  <si>
    <t>Demontáž pálené krytiny z tašek drážkových, na sucho, k dalšímu použití</t>
  </si>
  <si>
    <t>765312423R00</t>
  </si>
  <si>
    <t xml:space="preserve">Krytina pálená střech složitých z tašek drážkových,  , povrchová úprava glazura,  </t>
  </si>
  <si>
    <t>Dodávka a montáž krytiny z tašek základních, polovičních a větracích včetně spojovacích prostředků.</t>
  </si>
  <si>
    <t>765799301R00</t>
  </si>
  <si>
    <t>Fólie parotěsné, difúzní a vodotěsné demontáž</t>
  </si>
  <si>
    <t>765901122R00</t>
  </si>
  <si>
    <t>Fólie parotěsné, difúzní a vodotěsné Fólie podstřešní difuzní na krokve,, fólie izolační střešní pojistná, hydroizolační; paropropustná; tloušťka 0,25 mm; plošná hmotnost 140 g/m2; PE; sd 1,60 až 2,40 m</t>
  </si>
  <si>
    <t>Dodávka a montáž hydroizolační fólie, spojovacích pásek včetně spojovacích prostředků.</t>
  </si>
  <si>
    <t>765-NC1</t>
  </si>
  <si>
    <t>Zpětná montáž střešních tašek kolem střešních oken a otvorů (vč. přiřezání)</t>
  </si>
  <si>
    <t>kompl</t>
  </si>
  <si>
    <t>998765101R00</t>
  </si>
  <si>
    <t>Přesun hmot pro krytiny tvrdé v objektech výšky do 6 m</t>
  </si>
  <si>
    <t xml:space="preserve">266,268, : </t>
  </si>
  <si>
    <t>Součet: : 0,47820</t>
  </si>
  <si>
    <t>766231111R00</t>
  </si>
  <si>
    <t>Montáž schodů stahovacích půdních schodů</t>
  </si>
  <si>
    <t>800-766</t>
  </si>
  <si>
    <t>766624051T00</t>
  </si>
  <si>
    <t>Montáž světlovodu,  v krytině a v podhledu</t>
  </si>
  <si>
    <t>Montáž střešní části světlovodu v krytině střechy, v podhledu sádrokartonovém a montáž světlovodu v podhledu.</t>
  </si>
  <si>
    <t>Bez dodávky světlovodu.</t>
  </si>
  <si>
    <t>61140593R</t>
  </si>
  <si>
    <t>světlovod d = 350 mm; l = 1 000 až 1 700 mm; rám polyuretanový 470x470 mm; tubus pevný; sklon střechy 15 až 60 °; střešní krytina profilová; vnější zasklení nešpinivé tvrzené sklo</t>
  </si>
  <si>
    <t>61140595R</t>
  </si>
  <si>
    <t>prodloužení světlovodu d = 350 mm; l = 620,0 mm</t>
  </si>
  <si>
    <t>Prodlužovací kusy lze instalovat za sebou.</t>
  </si>
  <si>
    <t>Maximální efektivní délka s použitím prodlužovacích kusů je 6 m.</t>
  </si>
  <si>
    <t>61250024R</t>
  </si>
  <si>
    <t>schody skládací dřevěné; počet stupnic 12; požární odolnost 15 min EI; rozměr rámu 120x70 cm; h = do 280,0 cm; skladebná délka 160 cm; půdorysná délka max. 125 cm; bez podstupnic</t>
  </si>
  <si>
    <t>998766101R00</t>
  </si>
  <si>
    <t>Přesun hmot pro konstrukce truhlářské v objektech výšky do 6 m</t>
  </si>
  <si>
    <t xml:space="preserve">272,273,274,275, : </t>
  </si>
  <si>
    <t>Součet: : 0,12920</t>
  </si>
  <si>
    <t>767161140R00</t>
  </si>
  <si>
    <t>Montáž zábradlí rovného z trubek nebo tenkostěnných profilů do zdiva, o hmotnosti 1 m zábradlí přes 45 kg</t>
  </si>
  <si>
    <t>800-767</t>
  </si>
  <si>
    <t>zábradlí-schod.2.NP 3.2 : 1,00</t>
  </si>
  <si>
    <t>zábradlí-boční schod.2.NP 3.9 : 2,00</t>
  </si>
  <si>
    <t>767995101R00</t>
  </si>
  <si>
    <t>Výroba a montáž atypických kovovových doplňků staveb hmotnosti do 5 kg</t>
  </si>
  <si>
    <t>pásovina : 43,60+60,45</t>
  </si>
  <si>
    <t>plech : 28,26+68,88</t>
  </si>
  <si>
    <t>plech : 98,13+128,58+214,31</t>
  </si>
  <si>
    <t>plech : 11,78+52,20</t>
  </si>
  <si>
    <t>767995102R00</t>
  </si>
  <si>
    <t>Výroba a montáž atypických kovovových doplňků staveb hmotnosti přes 5 do 10 kg</t>
  </si>
  <si>
    <t>plech : 90,43+18,84</t>
  </si>
  <si>
    <t>67,82</t>
  </si>
  <si>
    <t>767995103R00</t>
  </si>
  <si>
    <t>Výroba a montáž atypických kovovových doplňků staveb hmotnosti přes 10 do 20 kg</t>
  </si>
  <si>
    <t>plech : 28,26</t>
  </si>
  <si>
    <t>767996802R00</t>
  </si>
  <si>
    <t>Demontáž ostatních doplňků staveb atypických konstrukcí_x000D_
 o hmotnosti přes 50 do 100 kg</t>
  </si>
  <si>
    <t>zábradlí-výtah.šachty 1.NP+2.NP : 2*45,00</t>
  </si>
  <si>
    <t>zábradlí-boční schod.2.NP : 55,00</t>
  </si>
  <si>
    <t>767137201T00</t>
  </si>
  <si>
    <t>Uložení ocel.konstrukce stropu-kotvení pomocí samořezných šroubů</t>
  </si>
  <si>
    <t>767-NC1</t>
  </si>
  <si>
    <t>Spojovací materiál pro ocelové konstrukce</t>
  </si>
  <si>
    <t>1168+151</t>
  </si>
  <si>
    <t>13359042T</t>
  </si>
  <si>
    <t>tyč ocelová tvarovaná pásovina válcovaná za tepla 11373 (S 235); tl = 2,00 mm; š = 40,0 mm</t>
  </si>
  <si>
    <t>učebny : (0,0436+0,0605)*1,03</t>
  </si>
  <si>
    <t>13611224R</t>
  </si>
  <si>
    <t>plech ocelový válcovaný za tepla S235 (11375); povrch hladký; tl.  8,00 mm</t>
  </si>
  <si>
    <t>podkladní plotýnky : 0,0118*1,03</t>
  </si>
  <si>
    <t>13611228R</t>
  </si>
  <si>
    <t>plech ocelový válcovaný za tepla S235 (11375); povrch hladký; tl.  10,00 mm</t>
  </si>
  <si>
    <t>plotny-výtah.šachta : 0,1318*1,03</t>
  </si>
  <si>
    <t>plotny-učebny : 0,629*1,03</t>
  </si>
  <si>
    <t>13611238R</t>
  </si>
  <si>
    <t>plech ocelový válcovaný za tepla S235 (11375); povrch hladký; tl.  15,00 mm</t>
  </si>
  <si>
    <t>plotny-učebny : 0,047*1,03</t>
  </si>
  <si>
    <t>553506380R</t>
  </si>
  <si>
    <t>profil ocelový trapézový tl. 0,70 mm; výška vlny 35,0 mm; pozink; délka 0,5 až 12 m; krycí š. 1 025 mm</t>
  </si>
  <si>
    <t>výtah.šachta : 4,50</t>
  </si>
  <si>
    <t>5539510T04</t>
  </si>
  <si>
    <t>Zábradlí nerezové ; sloupek pr.42,4x2 mm</t>
  </si>
  <si>
    <t>materiál uzpůsobit stávajícímu stavu</t>
  </si>
  <si>
    <t>zábradlí-schod.2.NP 3.2 : 30,00</t>
  </si>
  <si>
    <t>zábradlí-boční schod.2.NP 3.9 : 60,00</t>
  </si>
  <si>
    <t>7670199T00</t>
  </si>
  <si>
    <t>Zámečnický výrobek-kotvící prvek K1-pl.150x150mm,tl.100mm, dodávka vč.montáže</t>
  </si>
  <si>
    <t>998767101R00</t>
  </si>
  <si>
    <t>Přesun hmot pro kovové stavební doplňk. konstrukce v objektech výšky do 6 m</t>
  </si>
  <si>
    <t xml:space="preserve">277,278,279,280,281,284,285,286,287,288,289,290, : </t>
  </si>
  <si>
    <t>Součet: : 1,14114</t>
  </si>
  <si>
    <t>771475014RT2</t>
  </si>
  <si>
    <t>Montáž soklíků z dlaždic keramických výšky 100 mm, soklíků vodorovných, kladených do flexibilního tmele</t>
  </si>
  <si>
    <t>800-771</t>
  </si>
  <si>
    <t>vstup.chodba : 31,00</t>
  </si>
  <si>
    <t>chodba : 46,00</t>
  </si>
  <si>
    <t>kuchyň : 24,00+6,40</t>
  </si>
  <si>
    <t>771479001R00</t>
  </si>
  <si>
    <t>Montáž soklíků z dlaždic keramických Řezání dlaždic pro soklíky</t>
  </si>
  <si>
    <t>771575109RT5</t>
  </si>
  <si>
    <t>Montáž podlah z dlaždic keramických 300 x 300 mm, režných nebo glazovaných, hladkých, kladených do flexibilního tmele</t>
  </si>
  <si>
    <t>31.-3.7 : 36,50+6,10+6,00+6,00+6,20+6,00+6,10</t>
  </si>
  <si>
    <t>schodiš. : 30,20</t>
  </si>
  <si>
    <t>kuchyň : 41,50</t>
  </si>
  <si>
    <t>chodba : 26,80+24,50</t>
  </si>
  <si>
    <t>771578011RT1</t>
  </si>
  <si>
    <t>Zvláštní úpravy spár spára podlaha-stěna silikonem</t>
  </si>
  <si>
    <t>vč. dodávky a montáže silikonu.</t>
  </si>
  <si>
    <t>771579791R00</t>
  </si>
  <si>
    <t>Příplatky k položkám montáže podlah keramických příplatek za plochu podlah keramických do 5 m2 jednotlivě</t>
  </si>
  <si>
    <t>m.č.3.4 : 1,855*2,21</t>
  </si>
  <si>
    <t>1,855*0,89</t>
  </si>
  <si>
    <t>m.č.3.7 : 1,9*2,01</t>
  </si>
  <si>
    <t>0,9*1,09*2</t>
  </si>
  <si>
    <t>771-NC1</t>
  </si>
  <si>
    <t>Dodávka a montáž přechodových lišt - dlažba/PVC</t>
  </si>
  <si>
    <t>0,80*2+0,9*4+1,5</t>
  </si>
  <si>
    <t>597642031R</t>
  </si>
  <si>
    <t>dlažba keramická š = 300 mm; l = 300 mm; h = 9,0 mm; protiskluzová úprava; pro interiér i exteriér</t>
  </si>
  <si>
    <t>dlažba : 195,90*1,05</t>
  </si>
  <si>
    <t>sokl : 11,00*1,05</t>
  </si>
  <si>
    <t>998771101R00</t>
  </si>
  <si>
    <t>Přesun hmot pro podlahy z dlaždic v objektech výšky do 6 m</t>
  </si>
  <si>
    <t xml:space="preserve">292,294,295,297,298, : </t>
  </si>
  <si>
    <t>Součet: : 4,87686</t>
  </si>
  <si>
    <t>998712101R00</t>
  </si>
  <si>
    <t>Přesun hmot pro povlakové krytiny v objektech výšky do 6 m</t>
  </si>
  <si>
    <t>776520010RAF</t>
  </si>
  <si>
    <t>Podlahy povlakové z PVC bez vyrovnání podkladu, podlahovina homogenní protiskluzná, tl. 2,0 mm, z pásů, včetně soklíku</t>
  </si>
  <si>
    <t>lepení a dodávka podlahoviny z PVC, bez podkladu. Svaření podlahoviny. Dodávka a lepení podlahových soklíků z měkčeného PVC. Pastování a vyleštění podlah.</t>
  </si>
  <si>
    <t>bez vyrovnání podkladu</t>
  </si>
  <si>
    <t>podlahovina-cel.tl. 2,0mm;oblast použití tř.34-43; hořlavost Bfl-s1; otěruvzdornost &lt; 2,0 mm3; třída otěru T</t>
  </si>
  <si>
    <t>test na kolečkovou židli</t>
  </si>
  <si>
    <t>3.11-3.16 : 83,10+41,70+41,60+49,30+41,75+18,00</t>
  </si>
  <si>
    <t>sklad : 5,00</t>
  </si>
  <si>
    <t>781230121R00</t>
  </si>
  <si>
    <t>Obkládání stěn vnitřních z obkladaček keramických do tmele velikosti přes 100 x 100 do 300 x 300 mm</t>
  </si>
  <si>
    <t>POL1_7</t>
  </si>
  <si>
    <t>hutných a polohutných, do tmele, kladených rovnoběžně s podlahou,</t>
  </si>
  <si>
    <t>soc.zařízení : 53,50*1,50</t>
  </si>
  <si>
    <t>učebny : 19,00*1,50</t>
  </si>
  <si>
    <t>781491009T00</t>
  </si>
  <si>
    <t>Montáž lišt k obkladům-rohových, koutových i dilatačních, dodávka vč.montáže</t>
  </si>
  <si>
    <t>23152417.AR</t>
  </si>
  <si>
    <t>tmel akrylátový; spárovací, těsnicí, lepicí, na sádrokarton; pro interiér i exteriér; barva bílá, šedá; přilnavost k materiálům omítky, dřevo, dřevotříska, umakart, zdivo, silikáty; tepelná odolnost -25 až 80 °C; přetíratelný</t>
  </si>
  <si>
    <t>23152451.AR</t>
  </si>
  <si>
    <t>tmel sádrový; spárovací, na sádrokarton, výplňový; pro interiér; barva bílá; přilnavost k materiálům omítky, sádrokarton, zdivo</t>
  </si>
  <si>
    <t>597813666R</t>
  </si>
  <si>
    <t>obklad keramický š = 198 mm; l = 248 mm; h = 6,8 mm; pro interiér; barva světle béžová; lesk</t>
  </si>
  <si>
    <t>POL3_7</t>
  </si>
  <si>
    <t>108,75*1,05</t>
  </si>
  <si>
    <t>998781101R00</t>
  </si>
  <si>
    <t>Přesun hmot pro obklady keramické v objektech výšky do 6 m</t>
  </si>
  <si>
    <t xml:space="preserve">304,305,306, : </t>
  </si>
  <si>
    <t>Součet: : 1,98276</t>
  </si>
  <si>
    <t>783124520R00</t>
  </si>
  <si>
    <t>Nátěry ocelových konstrukcí syntetické B - ocelové konstrukce střední, dvojnásobné + 1x email</t>
  </si>
  <si>
    <t>800-783</t>
  </si>
  <si>
    <t>na vzduchu schnoucí</t>
  </si>
  <si>
    <t>UPN 160 : (153,84+168,48+64,4+41,13+13,79+24,26+10,88+7,16+4,55)*0,547</t>
  </si>
  <si>
    <t>IPE 160 : (56,35+3,0+12,85+25,12+42,12)*0,623</t>
  </si>
  <si>
    <t>IPE 180 : (224,35+273,78+11,04+1,33+0,79+3,83+12,6+11,2)*0,698</t>
  </si>
  <si>
    <t>pásovina : 69,44*0,04*2</t>
  </si>
  <si>
    <t>96,25*0,04*2</t>
  </si>
  <si>
    <t>plech : 0,3*0,32*12*2</t>
  </si>
  <si>
    <t>0,05*0,3*24*2</t>
  </si>
  <si>
    <t>0,14*0,3*39*2</t>
  </si>
  <si>
    <t>0,075*0,3*39*2</t>
  </si>
  <si>
    <t>0,14*0,25*78*2</t>
  </si>
  <si>
    <t>0,2*0,4*2*2</t>
  </si>
  <si>
    <t>0,3*0,4*2*2</t>
  </si>
  <si>
    <t>UPN 160 :  (44,8+30,84+10,53+1,93)*0,547</t>
  </si>
  <si>
    <t>IPE 160 :  9,67*0,623</t>
  </si>
  <si>
    <t>IPE 180 : (50,4+5,27+2,04)*0,698</t>
  </si>
  <si>
    <t>plech :  0,3*0,32*9*2</t>
  </si>
  <si>
    <t>0,1*0,25*6*2</t>
  </si>
  <si>
    <t>0,14*0,25*19*2</t>
  </si>
  <si>
    <t>783425150R00</t>
  </si>
  <si>
    <t>Nátěry potrubí a armatur syntetické potrubí, do DN 100 mm, dvojnásobné se základním nátěrem</t>
  </si>
  <si>
    <t>784111701R00</t>
  </si>
  <si>
    <t>Příprava povrchu Penetrace (napouštění) podkladu disperzní, jednonásobná</t>
  </si>
  <si>
    <t>800-784</t>
  </si>
  <si>
    <t>soc.zařízení : 60,00*1,50+12,00*2,70</t>
  </si>
  <si>
    <t>chodba : 64,00*3,00</t>
  </si>
  <si>
    <t>učebny : 125,00*3,00+69,00*4,20</t>
  </si>
  <si>
    <t>strop : 6,50*42,00</t>
  </si>
  <si>
    <t>schodiště : 5,00*2,50</t>
  </si>
  <si>
    <t>784191101R00</t>
  </si>
  <si>
    <t>stěna ytong : 2*3,30*3,00+2*(2*(2,00*3,00))</t>
  </si>
  <si>
    <t>784115712R00</t>
  </si>
  <si>
    <t>Malby z malířských směsí omyvatelných, pro sádrokarton,  , bílé, dvojnásobné</t>
  </si>
  <si>
    <t>784195212R00</t>
  </si>
  <si>
    <t>Malby z malířských směsí otěruvzdorných,  , bělost 82 %, dvojnásobné</t>
  </si>
  <si>
    <t>22006000T00</t>
  </si>
  <si>
    <t>Rozvadeč 42U servrovy 800x1000mm</t>
  </si>
  <si>
    <t>22006000T02</t>
  </si>
  <si>
    <t>patch panel 24 portů CAT6A neosazený</t>
  </si>
  <si>
    <t>22006000T03</t>
  </si>
  <si>
    <t>keystone CAT6A</t>
  </si>
  <si>
    <t>48,00+5,00</t>
  </si>
  <si>
    <t>22006000T04</t>
  </si>
  <si>
    <t>napájecí lišta min. 5X230V</t>
  </si>
  <si>
    <t>22006000T05</t>
  </si>
  <si>
    <t>patch kabel CAT6A</t>
  </si>
  <si>
    <t>48,00+10,00</t>
  </si>
  <si>
    <t>22006000T06</t>
  </si>
  <si>
    <t>Zásuvky CAT6A</t>
  </si>
  <si>
    <t>40+5</t>
  </si>
  <si>
    <t>22006000T07</t>
  </si>
  <si>
    <t>vyvazovací panel</t>
  </si>
  <si>
    <t>22006000T08</t>
  </si>
  <si>
    <t>UPS min 600W (rekové provedení)</t>
  </si>
  <si>
    <t>22006000T09</t>
  </si>
  <si>
    <t>zapojení a nastavení switchů</t>
  </si>
  <si>
    <t>22006000T10</t>
  </si>
  <si>
    <t>kabelaž CAT6a STP</t>
  </si>
  <si>
    <t>1500,00+300,00</t>
  </si>
  <si>
    <t>22006000T11</t>
  </si>
  <si>
    <t>tažení kabelů</t>
  </si>
  <si>
    <t>22006000T12</t>
  </si>
  <si>
    <t>konektorování portů</t>
  </si>
  <si>
    <t>96+10</t>
  </si>
  <si>
    <t>22006000T13</t>
  </si>
  <si>
    <t>měrění CAT6A</t>
  </si>
  <si>
    <t>48+5</t>
  </si>
  <si>
    <t>22006000T14</t>
  </si>
  <si>
    <t>pomocný instalační materiál</t>
  </si>
  <si>
    <t>22006000T15</t>
  </si>
  <si>
    <t>Konfigurace UTM řešení</t>
  </si>
  <si>
    <t>22006000T17</t>
  </si>
  <si>
    <t>husí krk</t>
  </si>
  <si>
    <t>22006000T20</t>
  </si>
  <si>
    <t>přesunutí aktivních prvků</t>
  </si>
  <si>
    <t>22006000T21</t>
  </si>
  <si>
    <t>330030020T00</t>
  </si>
  <si>
    <t>Osobní výtah ;nosnost 675kg, konstr.výtahu 1600 x 1750 mm;ocel.konstr.zaskleno bezpečnostním sklem, zdvih 10,85 m; počet osob 9</t>
  </si>
  <si>
    <t>typ dle požadavků investora</t>
  </si>
  <si>
    <t>979081121R00</t>
  </si>
  <si>
    <t>Odvoz suti a vybouraných hmot na skládku příplatek za každý další 1 km</t>
  </si>
  <si>
    <t>skládka do 5 km</t>
  </si>
  <si>
    <t>184,10352*4</t>
  </si>
  <si>
    <t>979011111R00</t>
  </si>
  <si>
    <t>Svislá doprava suti a vybouraných hmot za prvé podlaží nad nebo pod základním podlažím</t>
  </si>
  <si>
    <t>Přesun suti</t>
  </si>
  <si>
    <t>POL8_</t>
  </si>
  <si>
    <t xml:space="preserve">Demontážní hmotnosti z položek s pořadovými čísly: : </t>
  </si>
  <si>
    <t xml:space="preserve">102,103,104,105,106,108,109,112,114,115,116,117,228,229,230,231,233,234,245,246,264,265,267,269,281, : </t>
  </si>
  <si>
    <t>Součet: : 187,03512</t>
  </si>
  <si>
    <t>979081111R00</t>
  </si>
  <si>
    <t>Odvoz suti a vybouraných hmot na skládku do 1 km</t>
  </si>
  <si>
    <t>Včetně naložení na dopravní prostředek a složení na skládku, bez poplatku za skládku.</t>
  </si>
  <si>
    <t>979082111R00</t>
  </si>
  <si>
    <t>Vnitrostaveništní doprava suti a vybouraných hmot do 10 m</t>
  </si>
  <si>
    <t>979082121R00</t>
  </si>
  <si>
    <t>Vnitrostaveništní doprava suti a vybouraných hmot příplatek k ceně za každých dalších 5 m</t>
  </si>
  <si>
    <t>979990001R00</t>
  </si>
  <si>
    <t>Poplatek za skládku stavební suti</t>
  </si>
  <si>
    <t>RTS 18/ II</t>
  </si>
  <si>
    <t>JKSO:</t>
  </si>
  <si>
    <t>801.32</t>
  </si>
  <si>
    <t>budovy učeben všeobecně vzdělávacích škol</t>
  </si>
  <si>
    <t>JKSO</t>
  </si>
  <si>
    <t xml:space="preserve"> m3</t>
  </si>
  <si>
    <t>svislá nosná konstrukce zděná z cihel,tvárnic, bloků</t>
  </si>
  <si>
    <t>JKSOChar</t>
  </si>
  <si>
    <t>rekonstrukce a modernizace objektu s opravou</t>
  </si>
  <si>
    <t>JKSOAkce</t>
  </si>
  <si>
    <t>01Dodávka</t>
  </si>
  <si>
    <t>Podparapetní kanál dutý PK 160x65mm D vč. dělící příčky, krabic, krytů a odbočky - pro zásuvky 230V,, a chr. zásuvky 230 s přep. ochr. D  a slaboproud</t>
  </si>
  <si>
    <t>Podparapetní žlab 120x55mm D - pro zásuvky 230V, a chr. zásuvky 230 s přep. ochr. D  a slaboproud</t>
  </si>
  <si>
    <t>02Dodávka</t>
  </si>
  <si>
    <t>Zásuvky 230V do podparapetního žlabu</t>
  </si>
  <si>
    <t>03Dodávka</t>
  </si>
  <si>
    <t>Zásuvky 230V s přepěťovou ochr. tř. D do podparapetního žlabu</t>
  </si>
  <si>
    <t>04Dodávka</t>
  </si>
  <si>
    <t>Podlahová krabice 330x260x60mm vč. zásuvky 230V, chr. zásuvky 230 s přep. ochr. D  a slaboproud</t>
  </si>
  <si>
    <t>210010016</t>
  </si>
  <si>
    <t>Montáž trubek plastových ohebných D 23 mm uložených volně</t>
  </si>
  <si>
    <t>Montáž trubek elektroinstalačních s nasunutím nebo našroubováním do krabic uložených volně plastových ohebných, průměru 23 mm</t>
  </si>
  <si>
    <t>345710510</t>
  </si>
  <si>
    <t>trubka elektroinstalační ohebná EN 500 86-1141 2323/LPE-1 D22,9 mm</t>
  </si>
  <si>
    <t>Materiál úložný elektroinstalační trubky elektroinstalační ohebné z LPE-1, 320N EN 500 86 - 2241 2323/LPE-1   D 22,9 mm</t>
  </si>
  <si>
    <t>Poznámka k položce:</t>
  </si>
  <si>
    <t>EAN 8595057603714</t>
  </si>
  <si>
    <t>210010029</t>
  </si>
  <si>
    <t>Montáž trubek plastových ohebných D 48 mm uložených pevně</t>
  </si>
  <si>
    <t>Montáž trubek elektroinstalačních s nasunutím nebo našroubováním do krabic uložených pevně plastových ohebných, průměru 48 mm</t>
  </si>
  <si>
    <t>345713510</t>
  </si>
  <si>
    <t>trubka elektroinstalační ohebná Kopoflex, HDPE+LDPE KF 09050</t>
  </si>
  <si>
    <t>Materiál úložný elektroinstalační trubky elektroinstalační ohebné, KOPOFLEX, dvouplášťové HDPE+LDPE svitek 50 m se zatahovacím drátem a spojkou ČSN EN 50086-2-4 KF 09050   50 mm</t>
  </si>
  <si>
    <t>EAN 8595057698178</t>
  </si>
  <si>
    <t>210010107</t>
  </si>
  <si>
    <t>Montáž lišt vkládacích s víčkem šířky do 20 mm</t>
  </si>
  <si>
    <t>Montáž lišt elektroinstalačních se spojkami, ohyby a rohy a s nasunutím do krabic vkládacích s víčkem, šířky do 20 mm</t>
  </si>
  <si>
    <t>345718340</t>
  </si>
  <si>
    <t>lišta elektroinstalační vkládací LV 18 x 13</t>
  </si>
  <si>
    <t>Materiál úložný elektroinstalační lišty elektroinstalační plastové vkládací LV bílé LV 18 x 13</t>
  </si>
  <si>
    <t>210010301</t>
  </si>
  <si>
    <t>Montáž krabic přístrojových zapuštěných plastových kruhových KU 68/1, KU68/1301, KP67, KP68/2</t>
  </si>
  <si>
    <t>Montáž krabic elektroinstalačních bez napojení na trubky a lišty, demontáže a montáže víčka a přístroje přístrojových bez zapojení zapuštěných plastových kruhových, typ KU 68/1, KU68-1301, KP 67, KP68/2</t>
  </si>
  <si>
    <t>345715190</t>
  </si>
  <si>
    <t>krabice univerzální z PH KU 68/2-1902s víčkem KO68</t>
  </si>
  <si>
    <t>Materiál úložný elektroinstalační univerzální krabice z plastické hmoty D 69 x 42 mm, 500 V KU 68-1902 s víčkem KO 68</t>
  </si>
  <si>
    <t>EAN 8595057600195</t>
  </si>
  <si>
    <t>210010321</t>
  </si>
  <si>
    <t>Montáž rozvodek zapuštěných plastových kruhových KU68-1903/KO, KR97/KO97V</t>
  </si>
  <si>
    <t>Montáž krabic elektroinstalačních rozvodek se zapojením vodičů na svorkovnici zapuštěných plastových kruhových, typ/víčko KU68-1903/KO 68, KR 97/KO 97 V</t>
  </si>
  <si>
    <t>345715210</t>
  </si>
  <si>
    <t>krabice univerzální z PH KU 68/2-1903</t>
  </si>
  <si>
    <t>Materiál úložný elektroinstalační univerzální krabice z plastické hmoty s víčkem KO 68 a svorkovnicí S-66, KU 68-1903</t>
  </si>
  <si>
    <t>EAN 8595057600287</t>
  </si>
  <si>
    <t>210010371</t>
  </si>
  <si>
    <t>Montáž rozvodek nástěnných lištových plastových jednoduchých 2789, LK80/3</t>
  </si>
  <si>
    <t>Montáž krabic elektroinstalačních rozvodek lištových plastových jednoduchých 2789, LK 80/3</t>
  </si>
  <si>
    <t>345715630</t>
  </si>
  <si>
    <t>rozvodka pro lištový rozvod LK 80/3</t>
  </si>
  <si>
    <t>Materiál úložný elektroinstalační rozvodky krabicové z PH KR 97/5  500 V, D103 x 50mm</t>
  </si>
  <si>
    <t>EAN 8595057600256</t>
  </si>
  <si>
    <t>210010521</t>
  </si>
  <si>
    <t>Otevření nebo uzavření krabice víčkem na závit</t>
  </si>
  <si>
    <t>Otevření nebo uzavření krabic víčkem na závit</t>
  </si>
  <si>
    <t>210100001</t>
  </si>
  <si>
    <t>Ukončení vodičů v rozváděči nebo na přístroji včetně zapojení průřezu žíly do 2,5 mm2</t>
  </si>
  <si>
    <t>Ukončení vodičů izolovaných s označením a zapojením v rozváděči nebo na přístroji průřezu žíly do 2,5 mm2</t>
  </si>
  <si>
    <t>210100013</t>
  </si>
  <si>
    <t>Ukončení vodičů v rozváděči nebo na přístroji včetně zapojení průřezu žíly do 4 mm2</t>
  </si>
  <si>
    <t>Ukončení vodičů izolovaných s označením a zapojením v rozváděči nebo na přístroji průřezu žíly do 4 mm2</t>
  </si>
  <si>
    <t>210100014</t>
  </si>
  <si>
    <t>Ukončení vodičů v rozváděči nebo na přístroji včetně zapojení průřezu žíly do 10 mm2</t>
  </si>
  <si>
    <t>Ukončení vodičů izolovaných s označením a zapojením v rozváděči nebo na přístroji průřezu žíly do 10 mm2</t>
  </si>
  <si>
    <t>345355760</t>
  </si>
  <si>
    <t>spínač řazení 5 10A Tango ostatní barvy</t>
  </si>
  <si>
    <t>Spínače 10 A kompletní spínač  3553 řazení 5, přepínač sériový ostatní barvy</t>
  </si>
  <si>
    <t>210110041</t>
  </si>
  <si>
    <t>Montáž zapuštěný vypínač nn jednopólový šroubové připojení</t>
  </si>
  <si>
    <t>Montáž ovladačů nn polozapuštěných nebo zapuštěných se zapojením vodičů šroubové připojení vypínačů, řazení jednopólových</t>
  </si>
  <si>
    <t>345355150</t>
  </si>
  <si>
    <t>spínač jednopólový 10A Tango bílý, slonová kost</t>
  </si>
  <si>
    <t>Spínače 10 A kompletní spínač  3553 řazení 1, spínač jednopólový Tango bílý, slonová kost</t>
  </si>
  <si>
    <t>210110043</t>
  </si>
  <si>
    <t>Montáž zapuštěný přepínač nn 5-sériový šroubové připojení</t>
  </si>
  <si>
    <t>Montáž ovladačů nn polozapuštěných nebo zapuštěných se zapojením vodičů šroubové připojení přepínačů, řazení 5-sériových střídavých</t>
  </si>
  <si>
    <t>345355750</t>
  </si>
  <si>
    <t>spínač řazení 5 10A Tango bílý, slonová kost</t>
  </si>
  <si>
    <t>Spínače 10 A kompletní spínač  3553 řazení 5, přepínač sériový Tango bílý, slonová kost</t>
  </si>
  <si>
    <t>210110081</t>
  </si>
  <si>
    <t>Montáž spínač nn přípojkasporáková s doutnavkou se zapojením vodičů</t>
  </si>
  <si>
    <t>Montáž ovladačů nn polozapuštěných nebo zapuštěných se zapojením vodičů šroubové připojení sporákových přípojek s doutnavkou</t>
  </si>
  <si>
    <t>345363980</t>
  </si>
  <si>
    <t>spínač páčkový 25A zapuštěná montáž se signální doutnavkou 39563-23C</t>
  </si>
  <si>
    <t>Spínače 25 A páčkové trojpólové sporákové se signální doutnavkou sporáková přípojka se signalizační doutnavkou, zapuštěná 39563-23</t>
  </si>
  <si>
    <t>210111011</t>
  </si>
  <si>
    <t>Montáž zásuvka (polo)zapuštěná šroubové připojení 2P+PE se zapojením vodičů</t>
  </si>
  <si>
    <t>Montáž zásuvek domovních se zapojením vodičů šroubové připojení polozapuštěných nebo zapuštěných 10A, 16 A, provedení 2P+PE</t>
  </si>
  <si>
    <t>345551030</t>
  </si>
  <si>
    <t>zásuvka 1násobná 16A Tango bílý, slonová kost</t>
  </si>
  <si>
    <t>Spoje zásuvkové 10 A a 10/16 A zásuvky komplet zásuvka 1násobná 5517-2389 Tango bílý, slonová kost</t>
  </si>
  <si>
    <t>345551230</t>
  </si>
  <si>
    <t>zásuvka 2násobná 16A Tango bílá, slonová kost</t>
  </si>
  <si>
    <t>Spoje zásuvkové 10 A a 10/16 A zásuvky komplet zásuvka 2násobná 5512-2249 Tango bílý, slonová kost</t>
  </si>
  <si>
    <t>210111042</t>
  </si>
  <si>
    <t>Montáž zásuvka (polo)zapuštěná bezšroubové připojení 2P+PE dvojí zapojení - průběžná</t>
  </si>
  <si>
    <t>Montáž zásuvek domovních se zapojením vodičů bezšroubové připojení polozapuštěných nebo zapuštěných 10A, 16 A, provedení 2P+PE dvojí zapojení pro průběžnou montáž</t>
  </si>
  <si>
    <t>210111051</t>
  </si>
  <si>
    <t>Montáž zásuvka chráněná bezšroubové připojení v krabici 2P+PE prostředí základní, vlhké</t>
  </si>
  <si>
    <t>Montáž zásuvek domovních se zapojením vodičů bezšroubové připojení chráněných v krabici 10, 16 A, pro prostředí základní nebo vlhké, provedení 2P+PE</t>
  </si>
  <si>
    <t>404452160</t>
  </si>
  <si>
    <t>kompaktní zářivka venkovní 23W/E27</t>
  </si>
  <si>
    <t>Výrobky a zabezpečovací prvky pro zařízení silniční značky dopravní svislé majáky prosvětlené pružné kompaktní zářivka venkovní 23W/E27</t>
  </si>
  <si>
    <t>210190001</t>
  </si>
  <si>
    <t>Montáž rozvodnic běžných oceloplechových nebo plastových do 20 kg</t>
  </si>
  <si>
    <t>Montáž rozvodnic oceloplechových nebo plastových bez zapojení vodičů běžných, hmotnosti do 20 kg</t>
  </si>
  <si>
    <t>210220451</t>
  </si>
  <si>
    <t>Montáž vedení - ochranného pospojování volně nebo pod omítku</t>
  </si>
  <si>
    <t>Montáž vedení ochranných prvků a doplňků ochranného pospojování volně nebo pod omítku</t>
  </si>
  <si>
    <t>341408270</t>
  </si>
  <si>
    <t>vodič silový s Cu jádrem CY H07 V-U 10 mm2</t>
  </si>
  <si>
    <t>Vodiče izolované s měděným jádrem silové vodiče do 1 kV pro pevné uložení, izolace PVC CY, H07 V-U, pro 450/750 V - jádro plné H07V-U 10</t>
  </si>
  <si>
    <t>obsah kovu [kg/m], Cu =0,098, Al =0</t>
  </si>
  <si>
    <t>05Dodávka</t>
  </si>
  <si>
    <t>Doplnění rozvaděče RS1-RE1 o nový vývod</t>
  </si>
  <si>
    <t>06Dodávka</t>
  </si>
  <si>
    <t>RS9 - Podružný rozvaděč 4 řadý, 54mod., plastový pod omítku vč. vystrojení dle lin. sch.</t>
  </si>
  <si>
    <t>07Dodávka</t>
  </si>
  <si>
    <t>Slaboproudé rozvody - Školní rozhlas + zvonění + telefon do kabinetu</t>
  </si>
  <si>
    <t>09Dodávka</t>
  </si>
  <si>
    <t>Spínač žaluziový jednopólový</t>
  </si>
  <si>
    <t>10Dodávka</t>
  </si>
  <si>
    <t>Osoušeč rukou nástěnný 230V/1,4kW + montáž</t>
  </si>
  <si>
    <t>11Dodávka</t>
  </si>
  <si>
    <t>Ostatní drobný montážní materiál</t>
  </si>
  <si>
    <t>12Demontáž</t>
  </si>
  <si>
    <t>Demontáž rozvodů nn na půdě</t>
  </si>
  <si>
    <t>hod</t>
  </si>
  <si>
    <t>210110157</t>
  </si>
  <si>
    <t>Montáž spínač nn 2 - pro žaluzie šroubové připojení</t>
  </si>
  <si>
    <t>Montáž ovladačů nn polozapuštěných nebo zapuštěných se zapojením vodičů šroubové připojení spínačů, řazení 2 -pro žaluzie</t>
  </si>
  <si>
    <t>210200070</t>
  </si>
  <si>
    <t>Montáž svítidel žárovkových průmyslových nástěnných přisazených 1 zdroj s košem</t>
  </si>
  <si>
    <t>Montáž svítidel žárovkových se zapojením vodičů průmyslových nástěnných přisazených 1 zdroj s košem</t>
  </si>
  <si>
    <t>210201025</t>
  </si>
  <si>
    <t>Montáž svítidel bytových stropních přisazených s krytem</t>
  </si>
  <si>
    <t>Montáž svítidel zářivkových se zapojením vodičů bytových nebo společenských místností stropních přisazených 2 zdroje s krytem</t>
  </si>
  <si>
    <t>210201015</t>
  </si>
  <si>
    <t>Montáž svítidel zářivkových bytových stropních přisazených 1 zdroj s krytem</t>
  </si>
  <si>
    <t>Montáž svítidel zářivkových se zapojením vodičů bytových nebo společenských místností stropních přisazených 1 zdroj skrytem</t>
  </si>
  <si>
    <t>210201050</t>
  </si>
  <si>
    <t>Montáž svítidel zářivkových bytových závěsných na trubkách 2 zdroje</t>
  </si>
  <si>
    <t>Montáž svítidel zářivkových se zapojením vodičů bytových nebo společenských místností stropních závěsných na trubkách 2 zdroje</t>
  </si>
  <si>
    <t>ADodávka</t>
  </si>
  <si>
    <t>A - LED závěsné svítidlo</t>
  </si>
  <si>
    <t>A - LED svítidlo závěsné k osvětlení učeben, přímá i nepřímá distribuce osvětlení, rozměry: 1220x150x47mm,  IP40,</t>
  </si>
  <si>
    <t>Parametry: 52W, 7200lm, 4000K, 50000hod.</t>
  </si>
  <si>
    <t>BDodávka</t>
  </si>
  <si>
    <t>B - LED svítidlo přisazené</t>
  </si>
  <si>
    <t>B - LED svítidlo stropní přisazené k osvětlení chodeb, rozměry: 623 x 623 x 74mm, IP40,</t>
  </si>
  <si>
    <t>Parametry: 25W, 3300lm, 4000K, 50000hod.</t>
  </si>
  <si>
    <t>BNDodávka</t>
  </si>
  <si>
    <t>BN - LED svítidlo přisazené s nouzovým modulem 1h</t>
  </si>
  <si>
    <t>BN - LED svítidlo stropní přisazené s nouzovým modulem 1h k osvětlení chodeb a vestibulu, rozměry: 623 x 623 x 74mm, IP40,</t>
  </si>
  <si>
    <t>CDodávka</t>
  </si>
  <si>
    <t>C - LED svítidlo kruhové přisazené</t>
  </si>
  <si>
    <t>C - LED svítidlo nástěnné kruhové k osvětlení SZ, prům. 360mm, v. 105mm, IP20, opálový difuzor</t>
  </si>
  <si>
    <t>Parametry: 18W, 2100lm, 4000K, 50000hod.</t>
  </si>
  <si>
    <t>DNDodávka</t>
  </si>
  <si>
    <t>DN - LED svítidlo nástěnné s nouzovým modulem 1h</t>
  </si>
  <si>
    <t>DN - LED svítidlo k osvětlení schodišť s nouzovým modulem 1h, nástěnné s difuzorem, kryt opál (DO), rozměry: 600 x 102 x 45,2mm, IP40,</t>
  </si>
  <si>
    <t>Parametry: 15W, 2160lm, 4000K, 50000hod.</t>
  </si>
  <si>
    <t>EDodávka</t>
  </si>
  <si>
    <t>E - svítidlo nástěnné s KZ</t>
  </si>
  <si>
    <t>E - svítidlo nástěnné k osvětlení výtahové šachty, s krytem vč. KZ, IP44</t>
  </si>
  <si>
    <t>rozměry: prům.300mm, v.100mm</t>
  </si>
  <si>
    <t>Parametry: 1x KZ 26W E27</t>
  </si>
  <si>
    <t>FDodávka</t>
  </si>
  <si>
    <t>F - svítidlo zářivkové závěsné s asymetrickým reflektorem vč. zdroje</t>
  </si>
  <si>
    <t>F - svítidlo zářivkové závěsné k osvětlení tabulí, lešť. mřížka</t>
  </si>
  <si>
    <t>rozměry: 1250x173x84mm</t>
  </si>
  <si>
    <t>Parametry: 1x zář. T5 54W</t>
  </si>
  <si>
    <t>210110019</t>
  </si>
  <si>
    <t>Montáž nástěnných čidel pohybu pro prostředí základní nebo vlhké</t>
  </si>
  <si>
    <t>Montáž ovladačů nn nástěnných se zapojením vodičů pro prostředí základní nebo vlhké čidel pohybu</t>
  </si>
  <si>
    <t>GDodávka</t>
  </si>
  <si>
    <t>PIR pohybové čidlo vnitřní stropní</t>
  </si>
  <si>
    <t>210280002</t>
  </si>
  <si>
    <t>Zkoušky a prohlídky el rozvodů a zařízení celková prohlídka pro objem mtž prací do 500 000 Kč</t>
  </si>
  <si>
    <t>Zkoušky a prohlídky elektrických rozvodů a zařízení celková prohlídka, zkoušení, měření a vyhotovení revizní zprávy pro objem montážních prací přes 100 do 500 tisíc Kč</t>
  </si>
  <si>
    <t>210280101</t>
  </si>
  <si>
    <t>Kontrola rozváděčů nn silových hmotnosti do 200 kg</t>
  </si>
  <si>
    <t>Zkoušky a prohlídky rozvodných zařízení kontrola rozváděčů nn, (1 pole) silových, hmotnosti do 200 kg</t>
  </si>
  <si>
    <t>210800101</t>
  </si>
  <si>
    <t>Montáž měděných kabelů CYKY,CYBY,CYMY,NYM,CYKYLS,CYKYLo 2x1,5 mm2 uložených pod omítku ve stěně</t>
  </si>
  <si>
    <t>Montáž izolovaných kabelů měděných do 1 kV uložených pod omítku ve stěně CYKY, CYBY, CYMY, NYM, CYKYLS, CYKYLo, počtu a průřezu žil 2 x 1,5 mm2</t>
  </si>
  <si>
    <t>341110050</t>
  </si>
  <si>
    <t>kabel silový s Cu jádrem CYKY 2x1,5 mm2</t>
  </si>
  <si>
    <t>Kabely silové s měděným jádrem pro jmenovité napětí 750 V CYKY   PN-KV-061-00 2 x 1,5</t>
  </si>
  <si>
    <t>obsah kovu [kg/m], Cu =0,029, Al =0</t>
  </si>
  <si>
    <t>210800105</t>
  </si>
  <si>
    <t>Montáž měděných kabelů CYKY,CYBY,CYMY,NYM,CYKYLS,CYKYLo 3x1,5 mm2 uložených pod omítku ve stěně</t>
  </si>
  <si>
    <t>Montáž izolovaných kabelů měděných do 1 kV uložených pod omítku ve stěně CYKY, CYBY, CYMY, NYM, CYKYLS, CYKYLo, počtu a průřezu žil 3 x 1,5 mm2</t>
  </si>
  <si>
    <t>341110300</t>
  </si>
  <si>
    <t>kabel silový s Cu jádrem CYKY 3x1,5 mm2</t>
  </si>
  <si>
    <t>Kabely silové s měděným jádrem pro jmenovité napětí 750 V CYKY   PN-KV-061-00 3 x 1,5</t>
  </si>
  <si>
    <t>obsah kovu [kg/m], Cu =0,044, Al =0</t>
  </si>
  <si>
    <t>210800106</t>
  </si>
  <si>
    <t>Montáž měděných kabelů CYKY,CYBY,CYMY,NYM,CYKYLS,CYKYLo 3x2,5 mm2 uložených pod omítku ve stěně</t>
  </si>
  <si>
    <t>Montáž izolovaných kabelů měděných do 1 kV uložených pod omítku ve stěně CYKY, CYBY, CYMY, NYM, CYKYLS, CYKYLo, počtu a průřezu žil 3 x 2,5 mm2</t>
  </si>
  <si>
    <t>341110360</t>
  </si>
  <si>
    <t>kabel silový s Cu jádrem CYKY 3x2,5 mm2</t>
  </si>
  <si>
    <t>Kabely silové s měděným jádrem pro jmenovité napětí 750 V CYKY   PN-KV-061-00 3 x 2,5</t>
  </si>
  <si>
    <t>obsah kovu [kg/m], Cu =0,074, Al =0</t>
  </si>
  <si>
    <t>210800116</t>
  </si>
  <si>
    <t>Montáž měděných kabelů CYKY,CYBY,CYMY,NYM,CYKYLS,CYKYLo 5x2,5 mm2 uložených pod omítku ve stěně</t>
  </si>
  <si>
    <t>Montáž izolovaných kabelů měděných do 1 kV uložených pod omítku ve stěně CYKY, CYBY, CYMY, NYM, CYKYLS, CYKYLo, počtu a průřezu žil 5 x 2,5 mm2</t>
  </si>
  <si>
    <t>341110940</t>
  </si>
  <si>
    <t>kabel silový s Cu jádrem CYKY 5x2,5 mm2</t>
  </si>
  <si>
    <t>Kabely silové s měděným jádrem pro jmenovité napětí 750 V CYKY   PN-KV-061-00 5 x  2,5</t>
  </si>
  <si>
    <t>obsah kovu [kg/m], Cu =0,123, Al =0</t>
  </si>
  <si>
    <t>210800117</t>
  </si>
  <si>
    <t>Montáž měděných kabelů CYKY,CYBY,CYMY,NYM,CYKYLS,CYKYLo 5x4 mm2 uložených pod omítku ve stěně</t>
  </si>
  <si>
    <t>Montáž izolovaných kabelů měděných do 1 kV uložených pod omítku ve stěně CYKY, CYBY, CYMY, NYM, CYKYLS, CYKYLo, počtu a průřezu žil 5 x 4 mm2</t>
  </si>
  <si>
    <t>341110980</t>
  </si>
  <si>
    <t>kabel silový s Cu jádrem CYKY 5x4 mm2</t>
  </si>
  <si>
    <t>Kabely silové s měděným jádrem pro jmenovité napětí 750 V CYKY   PN-KV-061-00 5 x  4</t>
  </si>
  <si>
    <t>obsah kovu [kg/m], Cu =0,196, Al =0</t>
  </si>
  <si>
    <t>210800113</t>
  </si>
  <si>
    <t>Montáž měděných kabelů CYKY,CYBY,CYMY,NYM,CYKYLS,CYKYLo 4x10 mm2 uložených pod omítku ve stěně</t>
  </si>
  <si>
    <t>Montáž izolovaných kabelů měděných do 1 kV uložených pod omítku ve stěně CYKY, CYBY, CYMY, NYM, CYKYLS, CYKYLo, počtu a průřezu žil 4 x 10 mm2</t>
  </si>
  <si>
    <t>341110760</t>
  </si>
  <si>
    <t>kabel silový s Cu jádrem CYKY 4x10 mm2</t>
  </si>
  <si>
    <t>Kabely silové s měděným jádrem pro jmenovité napětí 750 V CYKY   PN-KV-061-00 4 x 10 RE  TP-KK-134/01</t>
  </si>
  <si>
    <t>310235241RT2</t>
  </si>
  <si>
    <t>Zazdívka otvorů o ploše do 0,0225 m2 ve zdivu nadzákladovém cihlami pálenými o tloušťce zdi do 300 mm</t>
  </si>
  <si>
    <t>z pomocného pracovního lešení o výšce podlahy do 1900 mm a pro zatížení do 1,5 kPa,</t>
  </si>
  <si>
    <t>612453621R00</t>
  </si>
  <si>
    <t>Omítka rýh ve stěnách maltou cementovou o šířce rýhy přes 150 do 300 mm, dřevěným hladítkem hlazenou</t>
  </si>
  <si>
    <t>zapravení stěn po vysekaných rýhách kabelových rozvodů</t>
  </si>
  <si>
    <t>460680162</t>
  </si>
  <si>
    <t>Vybourání otvorů ve zdivu cihelném plochy do 0,0225 m2, tloušťky do 30 cm</t>
  </si>
  <si>
    <t>Prorážení otvorů a ostatní bourací práce vybourání otvoru ve zdivu cihelném plochy do 0,0225 m2 a tloušťky přes 15 do 30 cm</t>
  </si>
  <si>
    <t>460680322</t>
  </si>
  <si>
    <t>Vybourání otvorů stropech a klenbách želbet plochy do 0,09 m2, tloušťky do 20 cm</t>
  </si>
  <si>
    <t>Prorážení otvorů a ostatní bourací práce vybourání otvoru ve stropech a klenbách železobetonových plochy do 0,09 m2 a tloušťky přes 10 do 20 cm</t>
  </si>
  <si>
    <t>460680501</t>
  </si>
  <si>
    <t>Vysekání rýh pro montáž trubek a kabelů ve zdivu betonovém hloubky do 3 cm a šířky do 3 cm</t>
  </si>
  <si>
    <t>Prorážení otvorů a ostatní bourací práce vysekání rýh pro montáž trubek a kabelů vkamenných nebo betonových zdech hloubky do 3 cm a šířky do 3 cm</t>
  </si>
  <si>
    <t>460680515</t>
  </si>
  <si>
    <t>Vysekání rýh pro montáž trubek a kabelů ve zdivu betonovém hloubky do 5 cm a šířky do 15 cm</t>
  </si>
  <si>
    <t>Prorážení otvorů a ostatní bourací práce vysekání rýh pro montáž trubek a kabelů vkamenných nebo, betonových zdech hloubky přes 3 do 5 cm a šířky přes 10 do 15 cm</t>
  </si>
  <si>
    <t>RTS 13/ II</t>
  </si>
  <si>
    <t>4,70*4</t>
  </si>
</sst>
</file>

<file path=xl/styles.xml><?xml version="1.0" encoding="utf-8"?>
<styleSheet xmlns="http://schemas.openxmlformats.org/spreadsheetml/2006/main">
  <numFmts count="1">
    <numFmt numFmtId="164" formatCode="#,##0.00000"/>
  </numFmts>
  <fonts count="20">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2">
    <xf numFmtId="0" fontId="0" fillId="0" borderId="0"/>
    <xf numFmtId="0" fontId="1" fillId="0" borderId="0"/>
  </cellStyleXfs>
  <cellXfs count="256">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3" fontId="7" fillId="5" borderId="28" xfId="0" applyNumberFormat="1" applyFont="1" applyFill="1" applyBorder="1" applyAlignment="1">
      <alignment vertical="center"/>
    </xf>
    <xf numFmtId="3" fontId="7" fillId="5" borderId="29" xfId="0" applyNumberFormat="1" applyFont="1" applyFill="1" applyBorder="1" applyAlignment="1">
      <alignment vertical="center" wrapText="1"/>
    </xf>
    <xf numFmtId="3"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3" fillId="0" borderId="33" xfId="0" applyNumberFormat="1" applyFont="1" applyBorder="1" applyAlignment="1">
      <alignment horizontal="right" vertical="center" wrapText="1" shrinkToFit="1"/>
    </xf>
    <xf numFmtId="3" fontId="3"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8" fillId="0" borderId="31" xfId="0" applyNumberFormat="1" applyFont="1" applyBorder="1" applyAlignment="1">
      <alignment vertical="center"/>
    </xf>
    <xf numFmtId="3" fontId="8" fillId="0" borderId="33" xfId="0" applyNumberFormat="1" applyFont="1" applyBorder="1" applyAlignment="1">
      <alignment vertical="center" wrapText="1" shrinkToFit="1"/>
    </xf>
    <xf numFmtId="3" fontId="8" fillId="0" borderId="33" xfId="0" applyNumberFormat="1" applyFont="1" applyBorder="1" applyAlignment="1">
      <alignment vertical="center" shrinkToFit="1"/>
    </xf>
    <xf numFmtId="3" fontId="8"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3" xfId="0" applyNumberFormat="1" applyBorder="1" applyAlignment="1">
      <alignment vertical="center" wrapText="1" shrinkToFit="1"/>
    </xf>
    <xf numFmtId="3" fontId="0" fillId="3" borderId="37" xfId="0" applyNumberFormat="1" applyFill="1" applyBorder="1" applyAlignment="1">
      <alignment vertical="center" wrapText="1" shrinkToFit="1"/>
    </xf>
    <xf numFmtId="3"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8" fillId="0" borderId="0" xfId="0" applyNumberFormat="1" applyFont="1" applyAlignment="1">
      <alignment wrapTex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164" fontId="19" fillId="0" borderId="0" xfId="0" quotePrefix="1" applyNumberFormat="1" applyFont="1" applyBorder="1" applyAlignment="1">
      <alignment horizontal="left" vertical="top" wrapText="1"/>
    </xf>
    <xf numFmtId="0" fontId="16" fillId="0" borderId="40" xfId="0" applyNumberFormat="1" applyFont="1" applyBorder="1" applyAlignment="1">
      <alignment horizontal="left" vertical="top" wrapText="1"/>
    </xf>
    <xf numFmtId="0" fontId="3" fillId="2" borderId="0" xfId="0" applyFont="1" applyFill="1" applyAlignment="1">
      <alignment horizontal="lef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3" fontId="0" fillId="0" borderId="32" xfId="0" applyNumberFormat="1" applyBorder="1" applyAlignment="1">
      <alignment vertical="center" wrapTex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0" fillId="3" borderId="36" xfId="0" applyNumberFormat="1" applyFill="1" applyBorder="1" applyAlignment="1">
      <alignment vertical="center"/>
    </xf>
    <xf numFmtId="3" fontId="8"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49" fontId="16" fillId="4" borderId="0" xfId="0" applyNumberFormat="1" applyFont="1" applyFill="1" applyBorder="1" applyAlignment="1" applyProtection="1">
      <alignment horizontal="left" vertical="top" wrapText="1"/>
      <protection locked="0"/>
    </xf>
    <xf numFmtId="49" fontId="16" fillId="4" borderId="0" xfId="0" applyNumberFormat="1" applyFont="1" applyFill="1" applyBorder="1" applyAlignment="1" applyProtection="1">
      <alignment vertical="top"/>
      <protection locked="0"/>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0" fontId="17" fillId="0" borderId="0" xfId="0" applyNumberFormat="1" applyFont="1" applyBorder="1" applyAlignment="1">
      <alignment horizontal="left" vertical="top" wrapText="1"/>
    </xf>
    <xf numFmtId="0" fontId="17" fillId="0" borderId="0" xfId="0" applyNumberFormat="1" applyFont="1" applyBorder="1" applyAlignment="1">
      <alignment vertical="top" wrapText="1"/>
    </xf>
    <xf numFmtId="49" fontId="16" fillId="4" borderId="18" xfId="0" applyNumberFormat="1" applyFont="1" applyFill="1" applyBorder="1" applyAlignment="1" applyProtection="1">
      <alignment horizontal="left" vertical="top" wrapText="1"/>
      <protection locked="0"/>
    </xf>
    <xf numFmtId="49" fontId="16" fillId="4" borderId="18" xfId="0" applyNumberFormat="1" applyFont="1" applyFill="1" applyBorder="1" applyAlignment="1" applyProtection="1">
      <alignment vertical="top"/>
      <protection locked="0"/>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6" fillId="0" borderId="18" xfId="0" applyNumberFormat="1" applyFont="1" applyBorder="1" applyAlignment="1">
      <alignment horizontal="left" vertical="top" wrapText="1"/>
    </xf>
    <xf numFmtId="0" fontId="16" fillId="0" borderId="18" xfId="0" applyNumberFormat="1" applyFont="1" applyBorder="1" applyAlignment="1">
      <alignment vertical="top" wrapText="1"/>
    </xf>
    <xf numFmtId="0" fontId="0" fillId="0" borderId="18" xfId="0" applyBorder="1" applyAlignment="1">
      <alignment vertical="top"/>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List1"/>
  <dimension ref="A1:G2"/>
  <sheetViews>
    <sheetView workbookViewId="0">
      <selection activeCell="A2" sqref="A2:G2"/>
    </sheetView>
  </sheetViews>
  <sheetFormatPr defaultRowHeight="12.75"/>
  <sheetData>
    <row r="1" spans="1:7">
      <c r="A1" s="21" t="s">
        <v>38</v>
      </c>
    </row>
    <row r="2" spans="1:7" ht="57.75" customHeight="1">
      <c r="A2" s="182" t="s">
        <v>39</v>
      </c>
      <c r="B2" s="182"/>
      <c r="C2" s="182"/>
      <c r="D2" s="182"/>
      <c r="E2" s="182"/>
      <c r="F2" s="182"/>
      <c r="G2" s="182"/>
    </row>
  </sheetData>
  <sheetProtection password="CAFE"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List5112">
    <tabColor rgb="FF66FF66"/>
  </sheetPr>
  <dimension ref="A1:O95"/>
  <sheetViews>
    <sheetView showGridLines="0" topLeftCell="B41" zoomScaleNormal="100" zoomScaleSheetLayoutView="75" workbookViewId="0">
      <selection activeCell="D34" sqref="D34:E34"/>
    </sheetView>
  </sheetViews>
  <sheetFormatPr defaultColWidth="9" defaultRowHeight="12.75"/>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c r="A1" s="47" t="s">
        <v>36</v>
      </c>
      <c r="B1" s="217" t="s">
        <v>41</v>
      </c>
      <c r="C1" s="218"/>
      <c r="D1" s="218"/>
      <c r="E1" s="218"/>
      <c r="F1" s="218"/>
      <c r="G1" s="218"/>
      <c r="H1" s="218"/>
      <c r="I1" s="218"/>
      <c r="J1" s="219"/>
    </row>
    <row r="2" spans="1:15" ht="36" customHeight="1">
      <c r="A2" s="2"/>
      <c r="B2" s="76" t="s">
        <v>22</v>
      </c>
      <c r="C2" s="77"/>
      <c r="D2" s="78" t="s">
        <v>43</v>
      </c>
      <c r="E2" s="223" t="s">
        <v>44</v>
      </c>
      <c r="F2" s="224"/>
      <c r="G2" s="224"/>
      <c r="H2" s="224"/>
      <c r="I2" s="224"/>
      <c r="J2" s="225"/>
      <c r="O2" s="1"/>
    </row>
    <row r="3" spans="1:15" ht="27" hidden="1" customHeight="1">
      <c r="A3" s="2"/>
      <c r="B3" s="79"/>
      <c r="C3" s="77"/>
      <c r="D3" s="80"/>
      <c r="E3" s="226"/>
      <c r="F3" s="227"/>
      <c r="G3" s="227"/>
      <c r="H3" s="227"/>
      <c r="I3" s="227"/>
      <c r="J3" s="228"/>
    </row>
    <row r="4" spans="1:15" ht="23.25" customHeight="1">
      <c r="A4" s="2"/>
      <c r="B4" s="81"/>
      <c r="C4" s="82"/>
      <c r="D4" s="83"/>
      <c r="E4" s="207"/>
      <c r="F4" s="207"/>
      <c r="G4" s="207"/>
      <c r="H4" s="207"/>
      <c r="I4" s="207"/>
      <c r="J4" s="208"/>
    </row>
    <row r="5" spans="1:15" ht="24" customHeight="1">
      <c r="A5" s="2"/>
      <c r="B5" s="31" t="s">
        <v>42</v>
      </c>
      <c r="D5" s="211"/>
      <c r="E5" s="212"/>
      <c r="F5" s="212"/>
      <c r="G5" s="212"/>
      <c r="H5" s="18" t="s">
        <v>40</v>
      </c>
      <c r="I5" s="22"/>
      <c r="J5" s="8"/>
    </row>
    <row r="6" spans="1:15" ht="15.75" customHeight="1">
      <c r="A6" s="2"/>
      <c r="B6" s="28"/>
      <c r="C6" s="55"/>
      <c r="D6" s="213"/>
      <c r="E6" s="214"/>
      <c r="F6" s="214"/>
      <c r="G6" s="214"/>
      <c r="H6" s="18" t="s">
        <v>34</v>
      </c>
      <c r="I6" s="22"/>
      <c r="J6" s="8"/>
    </row>
    <row r="7" spans="1:15" ht="15.75" customHeight="1">
      <c r="A7" s="2"/>
      <c r="B7" s="29"/>
      <c r="C7" s="56"/>
      <c r="D7" s="53"/>
      <c r="E7" s="215"/>
      <c r="F7" s="216"/>
      <c r="G7" s="216"/>
      <c r="H7" s="24"/>
      <c r="I7" s="23"/>
      <c r="J7" s="34"/>
    </row>
    <row r="8" spans="1:15" ht="24" hidden="1" customHeight="1">
      <c r="A8" s="2"/>
      <c r="B8" s="31" t="s">
        <v>20</v>
      </c>
      <c r="D8" s="51"/>
      <c r="H8" s="18" t="s">
        <v>40</v>
      </c>
      <c r="I8" s="22"/>
      <c r="J8" s="8"/>
    </row>
    <row r="9" spans="1:15" ht="15.75" hidden="1" customHeight="1">
      <c r="A9" s="2"/>
      <c r="B9" s="2"/>
      <c r="D9" s="51"/>
      <c r="H9" s="18" t="s">
        <v>34</v>
      </c>
      <c r="I9" s="22"/>
      <c r="J9" s="8"/>
    </row>
    <row r="10" spans="1:15" ht="15.75" hidden="1" customHeight="1">
      <c r="A10" s="2"/>
      <c r="B10" s="35"/>
      <c r="C10" s="56"/>
      <c r="D10" s="53"/>
      <c r="E10" s="57"/>
      <c r="F10" s="24"/>
      <c r="G10" s="14"/>
      <c r="H10" s="14"/>
      <c r="I10" s="36"/>
      <c r="J10" s="34"/>
    </row>
    <row r="11" spans="1:15" ht="24" customHeight="1">
      <c r="A11" s="2"/>
      <c r="B11" s="31" t="s">
        <v>19</v>
      </c>
      <c r="D11" s="230"/>
      <c r="E11" s="230"/>
      <c r="F11" s="230"/>
      <c r="G11" s="230"/>
      <c r="H11" s="18" t="s">
        <v>40</v>
      </c>
      <c r="I11" s="85"/>
      <c r="J11" s="8"/>
    </row>
    <row r="12" spans="1:15" ht="15.75" customHeight="1">
      <c r="A12" s="2"/>
      <c r="B12" s="28"/>
      <c r="C12" s="55"/>
      <c r="D12" s="206"/>
      <c r="E12" s="206"/>
      <c r="F12" s="206"/>
      <c r="G12" s="206"/>
      <c r="H12" s="18" t="s">
        <v>34</v>
      </c>
      <c r="I12" s="85"/>
      <c r="J12" s="8"/>
    </row>
    <row r="13" spans="1:15" ht="15.75" customHeight="1">
      <c r="A13" s="2"/>
      <c r="B13" s="29"/>
      <c r="C13" s="56"/>
      <c r="D13" s="84"/>
      <c r="E13" s="209"/>
      <c r="F13" s="210"/>
      <c r="G13" s="210"/>
      <c r="H13" s="19"/>
      <c r="I13" s="23"/>
      <c r="J13" s="34"/>
    </row>
    <row r="14" spans="1:15" ht="24" customHeight="1">
      <c r="A14" s="2"/>
      <c r="B14" s="43" t="s">
        <v>21</v>
      </c>
      <c r="C14" s="58"/>
      <c r="D14" s="59"/>
      <c r="E14" s="60"/>
      <c r="F14" s="44"/>
      <c r="G14" s="44"/>
      <c r="H14" s="45"/>
      <c r="I14" s="44"/>
      <c r="J14" s="46"/>
    </row>
    <row r="15" spans="1:15" ht="32.25" customHeight="1">
      <c r="A15" s="2"/>
      <c r="B15" s="35" t="s">
        <v>32</v>
      </c>
      <c r="C15" s="61"/>
      <c r="D15" s="54"/>
      <c r="E15" s="229"/>
      <c r="F15" s="229"/>
      <c r="G15" s="231"/>
      <c r="H15" s="231"/>
      <c r="I15" s="231" t="s">
        <v>29</v>
      </c>
      <c r="J15" s="232"/>
    </row>
    <row r="16" spans="1:15" ht="23.25" customHeight="1">
      <c r="A16" s="138" t="s">
        <v>24</v>
      </c>
      <c r="B16" s="38" t="s">
        <v>24</v>
      </c>
      <c r="C16" s="62"/>
      <c r="D16" s="63"/>
      <c r="E16" s="195"/>
      <c r="F16" s="196"/>
      <c r="G16" s="195"/>
      <c r="H16" s="196"/>
      <c r="I16" s="195">
        <f>SUMIF(F53:F91,A16,I53:I91)+SUMIF(F53:F91,"PSU",I53:I91)</f>
        <v>0</v>
      </c>
      <c r="J16" s="197"/>
    </row>
    <row r="17" spans="1:10" ht="23.25" customHeight="1">
      <c r="A17" s="138" t="s">
        <v>25</v>
      </c>
      <c r="B17" s="38" t="s">
        <v>25</v>
      </c>
      <c r="C17" s="62"/>
      <c r="D17" s="63"/>
      <c r="E17" s="195"/>
      <c r="F17" s="196"/>
      <c r="G17" s="195"/>
      <c r="H17" s="196"/>
      <c r="I17" s="195">
        <f>SUMIF(F53:F91,A17,I53:I91)</f>
        <v>0</v>
      </c>
      <c r="J17" s="197"/>
    </row>
    <row r="18" spans="1:10" ht="23.25" customHeight="1">
      <c r="A18" s="138" t="s">
        <v>26</v>
      </c>
      <c r="B18" s="38" t="s">
        <v>26</v>
      </c>
      <c r="C18" s="62"/>
      <c r="D18" s="63"/>
      <c r="E18" s="195"/>
      <c r="F18" s="196"/>
      <c r="G18" s="195"/>
      <c r="H18" s="196"/>
      <c r="I18" s="195">
        <f>SUMIF(F53:F91,A18,I53:I91)</f>
        <v>0</v>
      </c>
      <c r="J18" s="197"/>
    </row>
    <row r="19" spans="1:10" ht="23.25" customHeight="1">
      <c r="A19" s="138" t="s">
        <v>134</v>
      </c>
      <c r="B19" s="38" t="s">
        <v>27</v>
      </c>
      <c r="C19" s="62"/>
      <c r="D19" s="63"/>
      <c r="E19" s="195"/>
      <c r="F19" s="196"/>
      <c r="G19" s="195"/>
      <c r="H19" s="196"/>
      <c r="I19" s="195">
        <f>SUMIF(F53:F91,A19,I53:I91)</f>
        <v>0</v>
      </c>
      <c r="J19" s="197"/>
    </row>
    <row r="20" spans="1:10" ht="23.25" customHeight="1">
      <c r="A20" s="138" t="s">
        <v>135</v>
      </c>
      <c r="B20" s="38" t="s">
        <v>28</v>
      </c>
      <c r="C20" s="62"/>
      <c r="D20" s="63"/>
      <c r="E20" s="195"/>
      <c r="F20" s="196"/>
      <c r="G20" s="195"/>
      <c r="H20" s="196"/>
      <c r="I20" s="195">
        <f>SUMIF(F53:F91,A20,I53:I91)</f>
        <v>0</v>
      </c>
      <c r="J20" s="197"/>
    </row>
    <row r="21" spans="1:10" ht="23.25" customHeight="1">
      <c r="A21" s="2"/>
      <c r="B21" s="48" t="s">
        <v>29</v>
      </c>
      <c r="C21" s="64"/>
      <c r="D21" s="65"/>
      <c r="E21" s="198"/>
      <c r="F21" s="233"/>
      <c r="G21" s="198"/>
      <c r="H21" s="233"/>
      <c r="I21" s="198">
        <f>SUM(I16:J20)</f>
        <v>0</v>
      </c>
      <c r="J21" s="199"/>
    </row>
    <row r="22" spans="1:10" ht="33" customHeight="1">
      <c r="A22" s="2"/>
      <c r="B22" s="42" t="s">
        <v>33</v>
      </c>
      <c r="C22" s="62"/>
      <c r="D22" s="63"/>
      <c r="E22" s="66"/>
      <c r="F22" s="39"/>
      <c r="G22" s="33"/>
      <c r="H22" s="33"/>
      <c r="I22" s="33"/>
      <c r="J22" s="40"/>
    </row>
    <row r="23" spans="1:10" ht="23.25" customHeight="1">
      <c r="A23" s="2">
        <f>ZakladDPHSni*SazbaDPH1/100</f>
        <v>0</v>
      </c>
      <c r="B23" s="38" t="s">
        <v>12</v>
      </c>
      <c r="C23" s="62"/>
      <c r="D23" s="63"/>
      <c r="E23" s="67">
        <v>15</v>
      </c>
      <c r="F23" s="39" t="s">
        <v>0</v>
      </c>
      <c r="G23" s="193">
        <f>ZakladDPHSniVypocet</f>
        <v>0</v>
      </c>
      <c r="H23" s="194"/>
      <c r="I23" s="194"/>
      <c r="J23" s="40" t="str">
        <f t="shared" ref="J23:J28" si="0">Mena</f>
        <v>CZK</v>
      </c>
    </row>
    <row r="24" spans="1:10" ht="23.25" customHeight="1">
      <c r="A24" s="2">
        <f>(A23-INT(A23))*100</f>
        <v>0</v>
      </c>
      <c r="B24" s="38" t="s">
        <v>13</v>
      </c>
      <c r="C24" s="62"/>
      <c r="D24" s="63"/>
      <c r="E24" s="67">
        <f>SazbaDPH1</f>
        <v>15</v>
      </c>
      <c r="F24" s="39" t="s">
        <v>0</v>
      </c>
      <c r="G24" s="191">
        <f>IF(A24&gt;50, ROUNDUP(A23, 0), ROUNDDOWN(A23, 0))</f>
        <v>0</v>
      </c>
      <c r="H24" s="192"/>
      <c r="I24" s="192"/>
      <c r="J24" s="40" t="str">
        <f t="shared" si="0"/>
        <v>CZK</v>
      </c>
    </row>
    <row r="25" spans="1:10" ht="23.25" customHeight="1">
      <c r="A25" s="2">
        <f>ZakladDPHZakl*SazbaDPH2/100</f>
        <v>0</v>
      </c>
      <c r="B25" s="38" t="s">
        <v>14</v>
      </c>
      <c r="C25" s="62"/>
      <c r="D25" s="63"/>
      <c r="E25" s="67">
        <v>21</v>
      </c>
      <c r="F25" s="39" t="s">
        <v>0</v>
      </c>
      <c r="G25" s="193">
        <f>ZakladDPHZaklVypocet</f>
        <v>0</v>
      </c>
      <c r="H25" s="194"/>
      <c r="I25" s="194"/>
      <c r="J25" s="40" t="str">
        <f t="shared" si="0"/>
        <v>CZK</v>
      </c>
    </row>
    <row r="26" spans="1:10" ht="23.25" customHeight="1">
      <c r="A26" s="2">
        <f>(A25-INT(A25))*100</f>
        <v>0</v>
      </c>
      <c r="B26" s="32" t="s">
        <v>15</v>
      </c>
      <c r="C26" s="68"/>
      <c r="D26" s="54"/>
      <c r="E26" s="69">
        <f>SazbaDPH2</f>
        <v>21</v>
      </c>
      <c r="F26" s="30" t="s">
        <v>0</v>
      </c>
      <c r="G26" s="220">
        <f>IF(A26&gt;50, ROUNDUP(A25, 0), ROUNDDOWN(A25, 0))</f>
        <v>0</v>
      </c>
      <c r="H26" s="221"/>
      <c r="I26" s="221"/>
      <c r="J26" s="37" t="str">
        <f t="shared" si="0"/>
        <v>CZK</v>
      </c>
    </row>
    <row r="27" spans="1:10" ht="23.25" customHeight="1" thickBot="1">
      <c r="A27" s="2">
        <f>ZakladDPHSni+DPHSni+ZakladDPHZakl+DPHZakl</f>
        <v>0</v>
      </c>
      <c r="B27" s="31" t="s">
        <v>4</v>
      </c>
      <c r="C27" s="70"/>
      <c r="D27" s="71"/>
      <c r="E27" s="70"/>
      <c r="F27" s="16"/>
      <c r="G27" s="222">
        <f>CenaCelkem-(ZakladDPHSni+DPHSni+ZakladDPHZakl+DPHZakl)</f>
        <v>0</v>
      </c>
      <c r="H27" s="222"/>
      <c r="I27" s="222"/>
      <c r="J27" s="41" t="str">
        <f t="shared" si="0"/>
        <v>CZK</v>
      </c>
    </row>
    <row r="28" spans="1:10" ht="27.75" hidden="1" customHeight="1" thickBot="1">
      <c r="A28" s="2"/>
      <c r="B28" s="112" t="s">
        <v>23</v>
      </c>
      <c r="C28" s="113"/>
      <c r="D28" s="113"/>
      <c r="E28" s="114"/>
      <c r="F28" s="115"/>
      <c r="G28" s="201">
        <f>ZakladDPHSniVypocet+ZakladDPHZaklVypocet</f>
        <v>0</v>
      </c>
      <c r="H28" s="201"/>
      <c r="I28" s="201"/>
      <c r="J28" s="116" t="str">
        <f t="shared" si="0"/>
        <v>CZK</v>
      </c>
    </row>
    <row r="29" spans="1:10" ht="27.75" customHeight="1" thickBot="1">
      <c r="A29" s="2">
        <f>(A27-INT(A27))*100</f>
        <v>0</v>
      </c>
      <c r="B29" s="112" t="s">
        <v>35</v>
      </c>
      <c r="C29" s="117"/>
      <c r="D29" s="117"/>
      <c r="E29" s="117"/>
      <c r="F29" s="118"/>
      <c r="G29" s="200">
        <f>IF(A29&gt;50, ROUNDUP(A27, 0), ROUNDDOWN(A27, 0))</f>
        <v>0</v>
      </c>
      <c r="H29" s="200"/>
      <c r="I29" s="200"/>
      <c r="J29" s="119" t="s">
        <v>56</v>
      </c>
    </row>
    <row r="30" spans="1:10" ht="12.75" customHeight="1">
      <c r="A30" s="2"/>
      <c r="B30" s="2"/>
      <c r="J30" s="9"/>
    </row>
    <row r="31" spans="1:10" ht="30" customHeight="1">
      <c r="A31" s="2"/>
      <c r="B31" s="2"/>
      <c r="J31" s="9"/>
    </row>
    <row r="32" spans="1:10" ht="18.75" customHeight="1">
      <c r="A32" s="2"/>
      <c r="B32" s="17"/>
      <c r="C32" s="72" t="s">
        <v>11</v>
      </c>
      <c r="D32" s="73"/>
      <c r="E32" s="73"/>
      <c r="F32" s="15" t="s">
        <v>10</v>
      </c>
      <c r="G32" s="26"/>
      <c r="H32" s="27"/>
      <c r="I32" s="26"/>
      <c r="J32" s="9"/>
    </row>
    <row r="33" spans="1:10" ht="47.25" customHeight="1">
      <c r="A33" s="2"/>
      <c r="B33" s="2"/>
      <c r="J33" s="9"/>
    </row>
    <row r="34" spans="1:10" s="21" customFormat="1" ht="18.75" customHeight="1">
      <c r="A34" s="20"/>
      <c r="B34" s="20"/>
      <c r="C34" s="74"/>
      <c r="D34" s="202"/>
      <c r="E34" s="203"/>
      <c r="G34" s="204"/>
      <c r="H34" s="205"/>
      <c r="I34" s="205"/>
      <c r="J34" s="25"/>
    </row>
    <row r="35" spans="1:10" ht="12.75" customHeight="1">
      <c r="A35" s="2"/>
      <c r="B35" s="2"/>
      <c r="D35" s="190" t="s">
        <v>2</v>
      </c>
      <c r="E35" s="190"/>
      <c r="H35" s="10" t="s">
        <v>3</v>
      </c>
      <c r="J35" s="9"/>
    </row>
    <row r="36" spans="1:10" ht="13.5" customHeight="1" thickBot="1">
      <c r="A36" s="11"/>
      <c r="B36" s="11"/>
      <c r="C36" s="75"/>
      <c r="D36" s="75"/>
      <c r="E36" s="75"/>
      <c r="F36" s="12"/>
      <c r="G36" s="12"/>
      <c r="H36" s="12"/>
      <c r="I36" s="12"/>
      <c r="J36" s="13"/>
    </row>
    <row r="37" spans="1:10" ht="27" customHeight="1">
      <c r="B37" s="89" t="s">
        <v>16</v>
      </c>
      <c r="C37" s="90"/>
      <c r="D37" s="90"/>
      <c r="E37" s="90"/>
      <c r="F37" s="91"/>
      <c r="G37" s="91"/>
      <c r="H37" s="91"/>
      <c r="I37" s="91"/>
      <c r="J37" s="92"/>
    </row>
    <row r="38" spans="1:10" ht="25.5" customHeight="1">
      <c r="A38" s="88" t="s">
        <v>37</v>
      </c>
      <c r="B38" s="93" t="s">
        <v>17</v>
      </c>
      <c r="C38" s="94" t="s">
        <v>5</v>
      </c>
      <c r="D38" s="94"/>
      <c r="E38" s="94"/>
      <c r="F38" s="95" t="str">
        <f>B23</f>
        <v>Základ pro sníženou DPH</v>
      </c>
      <c r="G38" s="95" t="str">
        <f>B25</f>
        <v>Základ pro základní DPH</v>
      </c>
      <c r="H38" s="96" t="s">
        <v>18</v>
      </c>
      <c r="I38" s="96" t="s">
        <v>1</v>
      </c>
      <c r="J38" s="97" t="s">
        <v>0</v>
      </c>
    </row>
    <row r="39" spans="1:10" ht="25.5" hidden="1" customHeight="1">
      <c r="A39" s="88">
        <v>1</v>
      </c>
      <c r="B39" s="98" t="s">
        <v>45</v>
      </c>
      <c r="C39" s="185"/>
      <c r="D39" s="185"/>
      <c r="E39" s="185"/>
      <c r="F39" s="99">
        <f>'00 00 Naklady'!AE76+'SO 01-Z 01 Pol'!AE1234+'SO 01-Z 02 Pol'!AE284</f>
        <v>0</v>
      </c>
      <c r="G39" s="100">
        <f>'00 00 Naklady'!AF76+'SO 01-Z 01 Pol'!AF1234+'SO 01-Z 02 Pol'!AF284</f>
        <v>0</v>
      </c>
      <c r="H39" s="101">
        <f t="shared" ref="H39:H45" si="1">(F39*SazbaDPH1/100)+(G39*SazbaDPH2/100)</f>
        <v>0</v>
      </c>
      <c r="I39" s="101">
        <f t="shared" ref="I39:I45" si="2">F39+G39+H39</f>
        <v>0</v>
      </c>
      <c r="J39" s="102" t="str">
        <f t="shared" ref="J39:J45" si="3">IF(CenaCelkemVypocet=0,"",I39/CenaCelkemVypocet*100)</f>
        <v/>
      </c>
    </row>
    <row r="40" spans="1:10" ht="25.5" customHeight="1">
      <c r="A40" s="88">
        <v>2</v>
      </c>
      <c r="B40" s="103"/>
      <c r="C40" s="189" t="s">
        <v>46</v>
      </c>
      <c r="D40" s="189"/>
      <c r="E40" s="189"/>
      <c r="F40" s="104">
        <f>'00 00 Naklady'!AE76</f>
        <v>0</v>
      </c>
      <c r="G40" s="105">
        <f>'00 00 Naklady'!AF76</f>
        <v>0</v>
      </c>
      <c r="H40" s="105">
        <f t="shared" si="1"/>
        <v>0</v>
      </c>
      <c r="I40" s="105">
        <f t="shared" si="2"/>
        <v>0</v>
      </c>
      <c r="J40" s="106" t="str">
        <f t="shared" si="3"/>
        <v/>
      </c>
    </row>
    <row r="41" spans="1:10" ht="25.5" customHeight="1">
      <c r="A41" s="88">
        <v>3</v>
      </c>
      <c r="B41" s="107" t="s">
        <v>47</v>
      </c>
      <c r="C41" s="185" t="s">
        <v>46</v>
      </c>
      <c r="D41" s="185"/>
      <c r="E41" s="185"/>
      <c r="F41" s="108">
        <f>'00 00 Naklady'!AE76</f>
        <v>0</v>
      </c>
      <c r="G41" s="101">
        <f>'00 00 Naklady'!AF76</f>
        <v>0</v>
      </c>
      <c r="H41" s="101">
        <f t="shared" si="1"/>
        <v>0</v>
      </c>
      <c r="I41" s="101">
        <f t="shared" si="2"/>
        <v>0</v>
      </c>
      <c r="J41" s="102" t="str">
        <f t="shared" si="3"/>
        <v/>
      </c>
    </row>
    <row r="42" spans="1:10" ht="25.5" customHeight="1">
      <c r="A42" s="88">
        <v>2</v>
      </c>
      <c r="B42" s="103"/>
      <c r="C42" s="189" t="s">
        <v>48</v>
      </c>
      <c r="D42" s="189"/>
      <c r="E42" s="189"/>
      <c r="F42" s="104"/>
      <c r="G42" s="105"/>
      <c r="H42" s="105">
        <f t="shared" si="1"/>
        <v>0</v>
      </c>
      <c r="I42" s="105">
        <f t="shared" si="2"/>
        <v>0</v>
      </c>
      <c r="J42" s="106" t="str">
        <f t="shared" si="3"/>
        <v/>
      </c>
    </row>
    <row r="43" spans="1:10" ht="25.5" customHeight="1">
      <c r="A43" s="88">
        <v>2</v>
      </c>
      <c r="B43" s="103" t="s">
        <v>49</v>
      </c>
      <c r="C43" s="189" t="s">
        <v>50</v>
      </c>
      <c r="D43" s="189"/>
      <c r="E43" s="189"/>
      <c r="F43" s="104">
        <f>'SO 01-Z 01 Pol'!AE1234+'SO 01-Z 02 Pol'!AE284</f>
        <v>0</v>
      </c>
      <c r="G43" s="105">
        <f>'SO 01-Z 01 Pol'!AF1234+'SO 01-Z 02 Pol'!AF284</f>
        <v>0</v>
      </c>
      <c r="H43" s="105">
        <f t="shared" si="1"/>
        <v>0</v>
      </c>
      <c r="I43" s="105">
        <f t="shared" si="2"/>
        <v>0</v>
      </c>
      <c r="J43" s="106" t="str">
        <f t="shared" si="3"/>
        <v/>
      </c>
    </row>
    <row r="44" spans="1:10" ht="25.5" customHeight="1">
      <c r="A44" s="88">
        <v>3</v>
      </c>
      <c r="B44" s="107" t="s">
        <v>51</v>
      </c>
      <c r="C44" s="185" t="s">
        <v>52</v>
      </c>
      <c r="D44" s="185"/>
      <c r="E44" s="185"/>
      <c r="F44" s="108">
        <f>'SO 01-Z 01 Pol'!AE1234</f>
        <v>0</v>
      </c>
      <c r="G44" s="101">
        <f>'SO 01-Z 01 Pol'!AF1234</f>
        <v>0</v>
      </c>
      <c r="H44" s="101">
        <f t="shared" si="1"/>
        <v>0</v>
      </c>
      <c r="I44" s="101">
        <f t="shared" si="2"/>
        <v>0</v>
      </c>
      <c r="J44" s="102" t="str">
        <f t="shared" si="3"/>
        <v/>
      </c>
    </row>
    <row r="45" spans="1:10" ht="25.5" customHeight="1">
      <c r="A45" s="88">
        <v>3</v>
      </c>
      <c r="B45" s="107" t="s">
        <v>53</v>
      </c>
      <c r="C45" s="185" t="s">
        <v>54</v>
      </c>
      <c r="D45" s="185"/>
      <c r="E45" s="185"/>
      <c r="F45" s="108">
        <f>'SO 01-Z 02 Pol'!AE284</f>
        <v>0</v>
      </c>
      <c r="G45" s="101">
        <f>'SO 01-Z 02 Pol'!AF284</f>
        <v>0</v>
      </c>
      <c r="H45" s="101">
        <f t="shared" si="1"/>
        <v>0</v>
      </c>
      <c r="I45" s="101">
        <f t="shared" si="2"/>
        <v>0</v>
      </c>
      <c r="J45" s="102" t="str">
        <f t="shared" si="3"/>
        <v/>
      </c>
    </row>
    <row r="46" spans="1:10" ht="25.5" customHeight="1">
      <c r="A46" s="88"/>
      <c r="B46" s="186" t="s">
        <v>55</v>
      </c>
      <c r="C46" s="187"/>
      <c r="D46" s="187"/>
      <c r="E46" s="188"/>
      <c r="F46" s="109">
        <f>SUMIF(A39:A45,"=1",F39:F45)</f>
        <v>0</v>
      </c>
      <c r="G46" s="110">
        <f>SUMIF(A39:A45,"=1",G39:G45)</f>
        <v>0</v>
      </c>
      <c r="H46" s="110">
        <f>SUMIF(A39:A45,"=1",H39:H45)</f>
        <v>0</v>
      </c>
      <c r="I46" s="110">
        <f>SUMIF(A39:A45,"=1",I39:I45)</f>
        <v>0</v>
      </c>
      <c r="J46" s="111">
        <f>SUMIF(A39:A45,"=1",J39:J45)</f>
        <v>0</v>
      </c>
    </row>
    <row r="50" spans="1:10" ht="15.75">
      <c r="B50" s="120" t="s">
        <v>57</v>
      </c>
    </row>
    <row r="52" spans="1:10" ht="25.5" customHeight="1">
      <c r="A52" s="122"/>
      <c r="B52" s="125" t="s">
        <v>17</v>
      </c>
      <c r="C52" s="125" t="s">
        <v>5</v>
      </c>
      <c r="D52" s="126"/>
      <c r="E52" s="126"/>
      <c r="F52" s="127" t="s">
        <v>58</v>
      </c>
      <c r="G52" s="127"/>
      <c r="H52" s="127"/>
      <c r="I52" s="127" t="s">
        <v>29</v>
      </c>
      <c r="J52" s="127" t="s">
        <v>0</v>
      </c>
    </row>
    <row r="53" spans="1:10" ht="36.75" customHeight="1">
      <c r="A53" s="123"/>
      <c r="B53" s="128" t="s">
        <v>59</v>
      </c>
      <c r="C53" s="183" t="s">
        <v>60</v>
      </c>
      <c r="D53" s="184"/>
      <c r="E53" s="184"/>
      <c r="F53" s="134" t="s">
        <v>24</v>
      </c>
      <c r="G53" s="135"/>
      <c r="H53" s="135"/>
      <c r="I53" s="135">
        <f>'SO 01-Z 01 Pol'!G8</f>
        <v>0</v>
      </c>
      <c r="J53" s="132" t="str">
        <f>IF(I92=0,"",I53/I92*100)</f>
        <v/>
      </c>
    </row>
    <row r="54" spans="1:10" ht="36.75" customHeight="1">
      <c r="A54" s="123"/>
      <c r="B54" s="128" t="s">
        <v>61</v>
      </c>
      <c r="C54" s="183" t="s">
        <v>62</v>
      </c>
      <c r="D54" s="184"/>
      <c r="E54" s="184"/>
      <c r="F54" s="134" t="s">
        <v>24</v>
      </c>
      <c r="G54" s="135"/>
      <c r="H54" s="135"/>
      <c r="I54" s="135">
        <f>'SO 01-Z 01 Pol'!G32</f>
        <v>0</v>
      </c>
      <c r="J54" s="132" t="str">
        <f>IF(I92=0,"",I54/I92*100)</f>
        <v/>
      </c>
    </row>
    <row r="55" spans="1:10" ht="36.75" customHeight="1">
      <c r="A55" s="123"/>
      <c r="B55" s="128" t="s">
        <v>63</v>
      </c>
      <c r="C55" s="183" t="s">
        <v>64</v>
      </c>
      <c r="D55" s="184"/>
      <c r="E55" s="184"/>
      <c r="F55" s="134" t="s">
        <v>24</v>
      </c>
      <c r="G55" s="135"/>
      <c r="H55" s="135"/>
      <c r="I55" s="135">
        <f>'SO 01-Z 02 Pol'!G8</f>
        <v>0</v>
      </c>
      <c r="J55" s="132" t="str">
        <f>IF(I92=0,"",I55/I92*100)</f>
        <v/>
      </c>
    </row>
    <row r="56" spans="1:10" ht="36.75" customHeight="1">
      <c r="A56" s="123"/>
      <c r="B56" s="128" t="s">
        <v>65</v>
      </c>
      <c r="C56" s="183" t="s">
        <v>66</v>
      </c>
      <c r="D56" s="184"/>
      <c r="E56" s="184"/>
      <c r="F56" s="134" t="s">
        <v>24</v>
      </c>
      <c r="G56" s="135"/>
      <c r="H56" s="135"/>
      <c r="I56" s="135">
        <f>'SO 01-Z 01 Pol'!G82+'SO 01-Z 02 Pol'!G245</f>
        <v>0</v>
      </c>
      <c r="J56" s="132" t="str">
        <f>IF(I92=0,"",I56/I92*100)</f>
        <v/>
      </c>
    </row>
    <row r="57" spans="1:10" ht="36.75" customHeight="1">
      <c r="A57" s="123"/>
      <c r="B57" s="128" t="s">
        <v>67</v>
      </c>
      <c r="C57" s="183" t="s">
        <v>68</v>
      </c>
      <c r="D57" s="184"/>
      <c r="E57" s="184"/>
      <c r="F57" s="134" t="s">
        <v>24</v>
      </c>
      <c r="G57" s="135"/>
      <c r="H57" s="135"/>
      <c r="I57" s="135">
        <f>'SO 01-Z 01 Pol'!G190+'SO 01-Z 02 Pol'!G249</f>
        <v>0</v>
      </c>
      <c r="J57" s="132" t="str">
        <f>IF(I92=0,"",I57/I92*100)</f>
        <v/>
      </c>
    </row>
    <row r="58" spans="1:10" ht="36.75" customHeight="1">
      <c r="A58" s="123"/>
      <c r="B58" s="128" t="s">
        <v>69</v>
      </c>
      <c r="C58" s="183" t="s">
        <v>70</v>
      </c>
      <c r="D58" s="184"/>
      <c r="E58" s="184"/>
      <c r="F58" s="134" t="s">
        <v>24</v>
      </c>
      <c r="G58" s="135"/>
      <c r="H58" s="135"/>
      <c r="I58" s="135">
        <f>'SO 01-Z 01 Pol'!G270</f>
        <v>0</v>
      </c>
      <c r="J58" s="132" t="str">
        <f>IF(I92=0,"",I58/I92*100)</f>
        <v/>
      </c>
    </row>
    <row r="59" spans="1:10" ht="36.75" customHeight="1">
      <c r="A59" s="123"/>
      <c r="B59" s="128" t="s">
        <v>71</v>
      </c>
      <c r="C59" s="183" t="s">
        <v>72</v>
      </c>
      <c r="D59" s="184"/>
      <c r="E59" s="184"/>
      <c r="F59" s="134" t="s">
        <v>24</v>
      </c>
      <c r="G59" s="135"/>
      <c r="H59" s="135"/>
      <c r="I59" s="135">
        <f>'SO 01-Z 02 Pol'!G258</f>
        <v>0</v>
      </c>
      <c r="J59" s="132" t="str">
        <f>IF(I92=0,"",I59/I92*100)</f>
        <v/>
      </c>
    </row>
    <row r="60" spans="1:10" ht="36.75" customHeight="1">
      <c r="A60" s="123"/>
      <c r="B60" s="128" t="s">
        <v>73</v>
      </c>
      <c r="C60" s="183" t="s">
        <v>74</v>
      </c>
      <c r="D60" s="184"/>
      <c r="E60" s="184"/>
      <c r="F60" s="134" t="s">
        <v>24</v>
      </c>
      <c r="G60" s="135"/>
      <c r="H60" s="135"/>
      <c r="I60" s="135">
        <f>'SO 01-Z 01 Pol'!G284+'SO 01-Z 02 Pol'!G253</f>
        <v>0</v>
      </c>
      <c r="J60" s="132" t="str">
        <f>IF(I92=0,"",I60/I92*100)</f>
        <v/>
      </c>
    </row>
    <row r="61" spans="1:10" ht="36.75" customHeight="1">
      <c r="A61" s="123"/>
      <c r="B61" s="128" t="s">
        <v>75</v>
      </c>
      <c r="C61" s="183" t="s">
        <v>76</v>
      </c>
      <c r="D61" s="184"/>
      <c r="E61" s="184"/>
      <c r="F61" s="134" t="s">
        <v>24</v>
      </c>
      <c r="G61" s="135"/>
      <c r="H61" s="135"/>
      <c r="I61" s="135">
        <f>'SO 01-Z 01 Pol'!G293</f>
        <v>0</v>
      </c>
      <c r="J61" s="132" t="str">
        <f>IF(I92=0,"",I61/I92*100)</f>
        <v/>
      </c>
    </row>
    <row r="62" spans="1:10" ht="36.75" customHeight="1">
      <c r="A62" s="123"/>
      <c r="B62" s="128" t="s">
        <v>77</v>
      </c>
      <c r="C62" s="183" t="s">
        <v>78</v>
      </c>
      <c r="D62" s="184"/>
      <c r="E62" s="184"/>
      <c r="F62" s="134" t="s">
        <v>24</v>
      </c>
      <c r="G62" s="135"/>
      <c r="H62" s="135"/>
      <c r="I62" s="135">
        <f>'SO 01-Z 01 Pol'!G323</f>
        <v>0</v>
      </c>
      <c r="J62" s="132" t="str">
        <f>IF(I92=0,"",I62/I92*100)</f>
        <v/>
      </c>
    </row>
    <row r="63" spans="1:10" ht="36.75" customHeight="1">
      <c r="A63" s="123"/>
      <c r="B63" s="128" t="s">
        <v>79</v>
      </c>
      <c r="C63" s="183" t="s">
        <v>80</v>
      </c>
      <c r="D63" s="184"/>
      <c r="E63" s="184"/>
      <c r="F63" s="134" t="s">
        <v>24</v>
      </c>
      <c r="G63" s="135"/>
      <c r="H63" s="135"/>
      <c r="I63" s="135">
        <f>'SO 01-Z 01 Pol'!G392</f>
        <v>0</v>
      </c>
      <c r="J63" s="132" t="str">
        <f>IF(I92=0,"",I63/I92*100)</f>
        <v/>
      </c>
    </row>
    <row r="64" spans="1:10" ht="36.75" customHeight="1">
      <c r="A64" s="123"/>
      <c r="B64" s="128" t="s">
        <v>81</v>
      </c>
      <c r="C64" s="183" t="s">
        <v>82</v>
      </c>
      <c r="D64" s="184"/>
      <c r="E64" s="184"/>
      <c r="F64" s="134" t="s">
        <v>24</v>
      </c>
      <c r="G64" s="135"/>
      <c r="H64" s="135"/>
      <c r="I64" s="135">
        <f>'SO 01-Z 01 Pol'!G407</f>
        <v>0</v>
      </c>
      <c r="J64" s="132" t="str">
        <f>IF(I92=0,"",I64/I92*100)</f>
        <v/>
      </c>
    </row>
    <row r="65" spans="1:10" ht="36.75" customHeight="1">
      <c r="A65" s="123"/>
      <c r="B65" s="128" t="s">
        <v>83</v>
      </c>
      <c r="C65" s="183" t="s">
        <v>84</v>
      </c>
      <c r="D65" s="184"/>
      <c r="E65" s="184"/>
      <c r="F65" s="134" t="s">
        <v>24</v>
      </c>
      <c r="G65" s="135"/>
      <c r="H65" s="135"/>
      <c r="I65" s="135">
        <f>'SO 01-Z 01 Pol'!G410</f>
        <v>0</v>
      </c>
      <c r="J65" s="132" t="str">
        <f>IF(I92=0,"",I65/I92*100)</f>
        <v/>
      </c>
    </row>
    <row r="66" spans="1:10" ht="36.75" customHeight="1">
      <c r="A66" s="123"/>
      <c r="B66" s="128" t="s">
        <v>85</v>
      </c>
      <c r="C66" s="183" t="s">
        <v>86</v>
      </c>
      <c r="D66" s="184"/>
      <c r="E66" s="184"/>
      <c r="F66" s="134" t="s">
        <v>24</v>
      </c>
      <c r="G66" s="135"/>
      <c r="H66" s="135"/>
      <c r="I66" s="135">
        <f>'SO 01-Z 01 Pol'!G453</f>
        <v>0</v>
      </c>
      <c r="J66" s="132" t="str">
        <f>IF(I92=0,"",I66/I92*100)</f>
        <v/>
      </c>
    </row>
    <row r="67" spans="1:10" ht="36.75" customHeight="1">
      <c r="A67" s="123"/>
      <c r="B67" s="128" t="s">
        <v>87</v>
      </c>
      <c r="C67" s="183" t="s">
        <v>88</v>
      </c>
      <c r="D67" s="184"/>
      <c r="E67" s="184"/>
      <c r="F67" s="134" t="s">
        <v>24</v>
      </c>
      <c r="G67" s="135"/>
      <c r="H67" s="135"/>
      <c r="I67" s="135">
        <f>'SO 01-Z 01 Pol'!G469</f>
        <v>0</v>
      </c>
      <c r="J67" s="132" t="str">
        <f>IF(I92=0,"",I67/I92*100)</f>
        <v/>
      </c>
    </row>
    <row r="68" spans="1:10" ht="36.75" customHeight="1">
      <c r="A68" s="123"/>
      <c r="B68" s="128" t="s">
        <v>89</v>
      </c>
      <c r="C68" s="183" t="s">
        <v>90</v>
      </c>
      <c r="D68" s="184"/>
      <c r="E68" s="184"/>
      <c r="F68" s="134" t="s">
        <v>25</v>
      </c>
      <c r="G68" s="135"/>
      <c r="H68" s="135"/>
      <c r="I68" s="135">
        <f>'SO 01-Z 01 Pol'!G478</f>
        <v>0</v>
      </c>
      <c r="J68" s="132" t="str">
        <f>IF(I92=0,"",I68/I92*100)</f>
        <v/>
      </c>
    </row>
    <row r="69" spans="1:10" ht="36.75" customHeight="1">
      <c r="A69" s="123"/>
      <c r="B69" s="128" t="s">
        <v>91</v>
      </c>
      <c r="C69" s="183" t="s">
        <v>92</v>
      </c>
      <c r="D69" s="184"/>
      <c r="E69" s="184"/>
      <c r="F69" s="134" t="s">
        <v>25</v>
      </c>
      <c r="G69" s="135"/>
      <c r="H69" s="135"/>
      <c r="I69" s="135">
        <f>'SO 01-Z 01 Pol'!G497</f>
        <v>0</v>
      </c>
      <c r="J69" s="132" t="str">
        <f>IF(I92=0,"",I69/I92*100)</f>
        <v/>
      </c>
    </row>
    <row r="70" spans="1:10" ht="36.75" customHeight="1">
      <c r="A70" s="123"/>
      <c r="B70" s="128" t="s">
        <v>93</v>
      </c>
      <c r="C70" s="183" t="s">
        <v>94</v>
      </c>
      <c r="D70" s="184"/>
      <c r="E70" s="184"/>
      <c r="F70" s="134" t="s">
        <v>25</v>
      </c>
      <c r="G70" s="135"/>
      <c r="H70" s="135"/>
      <c r="I70" s="135">
        <f>'SO 01-Z 01 Pol'!G546</f>
        <v>0</v>
      </c>
      <c r="J70" s="132" t="str">
        <f>IF(I92=0,"",I70/I92*100)</f>
        <v/>
      </c>
    </row>
    <row r="71" spans="1:10" ht="36.75" customHeight="1">
      <c r="A71" s="123"/>
      <c r="B71" s="128" t="s">
        <v>95</v>
      </c>
      <c r="C71" s="183" t="s">
        <v>96</v>
      </c>
      <c r="D71" s="184"/>
      <c r="E71" s="184"/>
      <c r="F71" s="134" t="s">
        <v>25</v>
      </c>
      <c r="G71" s="135"/>
      <c r="H71" s="135"/>
      <c r="I71" s="135">
        <f>'SO 01-Z 01 Pol'!G576</f>
        <v>0</v>
      </c>
      <c r="J71" s="132" t="str">
        <f>IF(I92=0,"",I71/I92*100)</f>
        <v/>
      </c>
    </row>
    <row r="72" spans="1:10" ht="36.75" customHeight="1">
      <c r="A72" s="123"/>
      <c r="B72" s="128" t="s">
        <v>97</v>
      </c>
      <c r="C72" s="183" t="s">
        <v>98</v>
      </c>
      <c r="D72" s="184"/>
      <c r="E72" s="184"/>
      <c r="F72" s="134" t="s">
        <v>25</v>
      </c>
      <c r="G72" s="135"/>
      <c r="H72" s="135"/>
      <c r="I72" s="135">
        <f>'SO 01-Z 01 Pol'!G616</f>
        <v>0</v>
      </c>
      <c r="J72" s="132" t="str">
        <f>IF(I92=0,"",I72/I92*100)</f>
        <v/>
      </c>
    </row>
    <row r="73" spans="1:10" ht="36.75" customHeight="1">
      <c r="A73" s="123"/>
      <c r="B73" s="128" t="s">
        <v>99</v>
      </c>
      <c r="C73" s="183" t="s">
        <v>100</v>
      </c>
      <c r="D73" s="184"/>
      <c r="E73" s="184"/>
      <c r="F73" s="134" t="s">
        <v>25</v>
      </c>
      <c r="G73" s="135"/>
      <c r="H73" s="135"/>
      <c r="I73" s="135">
        <f>'SO 01-Z 01 Pol'!G676</f>
        <v>0</v>
      </c>
      <c r="J73" s="132" t="str">
        <f>IF(I92=0,"",I73/I92*100)</f>
        <v/>
      </c>
    </row>
    <row r="74" spans="1:10" ht="36.75" customHeight="1">
      <c r="A74" s="123"/>
      <c r="B74" s="128" t="s">
        <v>101</v>
      </c>
      <c r="C74" s="183" t="s">
        <v>102</v>
      </c>
      <c r="D74" s="184"/>
      <c r="E74" s="184"/>
      <c r="F74" s="134" t="s">
        <v>25</v>
      </c>
      <c r="G74" s="135"/>
      <c r="H74" s="135"/>
      <c r="I74" s="135">
        <f>'SO 01-Z 01 Pol'!G681</f>
        <v>0</v>
      </c>
      <c r="J74" s="132" t="str">
        <f>IF(I92=0,"",I74/I92*100)</f>
        <v/>
      </c>
    </row>
    <row r="75" spans="1:10" ht="36.75" customHeight="1">
      <c r="A75" s="123"/>
      <c r="B75" s="128" t="s">
        <v>103</v>
      </c>
      <c r="C75" s="183" t="s">
        <v>104</v>
      </c>
      <c r="D75" s="184"/>
      <c r="E75" s="184"/>
      <c r="F75" s="134" t="s">
        <v>25</v>
      </c>
      <c r="G75" s="135"/>
      <c r="H75" s="135"/>
      <c r="I75" s="135">
        <f>'SO 01-Z 01 Pol'!G740</f>
        <v>0</v>
      </c>
      <c r="J75" s="132" t="str">
        <f>IF(I92=0,"",I75/I92*100)</f>
        <v/>
      </c>
    </row>
    <row r="76" spans="1:10" ht="36.75" customHeight="1">
      <c r="A76" s="123"/>
      <c r="B76" s="128" t="s">
        <v>105</v>
      </c>
      <c r="C76" s="183" t="s">
        <v>106</v>
      </c>
      <c r="D76" s="184"/>
      <c r="E76" s="184"/>
      <c r="F76" s="134" t="s">
        <v>25</v>
      </c>
      <c r="G76" s="135"/>
      <c r="H76" s="135"/>
      <c r="I76" s="135">
        <f>'SO 01-Z 01 Pol'!G747</f>
        <v>0</v>
      </c>
      <c r="J76" s="132" t="str">
        <f>IF(I92=0,"",I76/I92*100)</f>
        <v/>
      </c>
    </row>
    <row r="77" spans="1:10" ht="36.75" customHeight="1">
      <c r="A77" s="123"/>
      <c r="B77" s="128" t="s">
        <v>107</v>
      </c>
      <c r="C77" s="183" t="s">
        <v>108</v>
      </c>
      <c r="D77" s="184"/>
      <c r="E77" s="184"/>
      <c r="F77" s="134" t="s">
        <v>25</v>
      </c>
      <c r="G77" s="135"/>
      <c r="H77" s="135"/>
      <c r="I77" s="135">
        <f>'SO 01-Z 01 Pol'!G787</f>
        <v>0</v>
      </c>
      <c r="J77" s="132" t="str">
        <f>IF(I92=0,"",I77/I92*100)</f>
        <v/>
      </c>
    </row>
    <row r="78" spans="1:10" ht="36.75" customHeight="1">
      <c r="A78" s="123"/>
      <c r="B78" s="128" t="s">
        <v>109</v>
      </c>
      <c r="C78" s="183" t="s">
        <v>110</v>
      </c>
      <c r="D78" s="184"/>
      <c r="E78" s="184"/>
      <c r="F78" s="134" t="s">
        <v>25</v>
      </c>
      <c r="G78" s="135"/>
      <c r="H78" s="135"/>
      <c r="I78" s="135">
        <f>'SO 01-Z 01 Pol'!G904</f>
        <v>0</v>
      </c>
      <c r="J78" s="132" t="str">
        <f>IF(I92=0,"",I78/I92*100)</f>
        <v/>
      </c>
    </row>
    <row r="79" spans="1:10" ht="36.75" customHeight="1">
      <c r="A79" s="123"/>
      <c r="B79" s="128" t="s">
        <v>111</v>
      </c>
      <c r="C79" s="183" t="s">
        <v>112</v>
      </c>
      <c r="D79" s="184"/>
      <c r="E79" s="184"/>
      <c r="F79" s="134" t="s">
        <v>25</v>
      </c>
      <c r="G79" s="135"/>
      <c r="H79" s="135"/>
      <c r="I79" s="135">
        <f>'SO 01-Z 01 Pol'!G929</f>
        <v>0</v>
      </c>
      <c r="J79" s="132" t="str">
        <f>IF(I92=0,"",I79/I92*100)</f>
        <v/>
      </c>
    </row>
    <row r="80" spans="1:10" ht="36.75" customHeight="1">
      <c r="A80" s="123"/>
      <c r="B80" s="128" t="s">
        <v>113</v>
      </c>
      <c r="C80" s="183" t="s">
        <v>114</v>
      </c>
      <c r="D80" s="184"/>
      <c r="E80" s="184"/>
      <c r="F80" s="134" t="s">
        <v>25</v>
      </c>
      <c r="G80" s="135"/>
      <c r="H80" s="135"/>
      <c r="I80" s="135">
        <f>'SO 01-Z 01 Pol'!G953</f>
        <v>0</v>
      </c>
      <c r="J80" s="132" t="str">
        <f>IF(I92=0,"",I80/I92*100)</f>
        <v/>
      </c>
    </row>
    <row r="81" spans="1:10" ht="36.75" customHeight="1">
      <c r="A81" s="123"/>
      <c r="B81" s="128" t="s">
        <v>115</v>
      </c>
      <c r="C81" s="183" t="s">
        <v>116</v>
      </c>
      <c r="D81" s="184"/>
      <c r="E81" s="184"/>
      <c r="F81" s="134" t="s">
        <v>25</v>
      </c>
      <c r="G81" s="135"/>
      <c r="H81" s="135"/>
      <c r="I81" s="135">
        <f>'SO 01-Z 01 Pol'!G974</f>
        <v>0</v>
      </c>
      <c r="J81" s="132" t="str">
        <f>IF(I92=0,"",I81/I92*100)</f>
        <v/>
      </c>
    </row>
    <row r="82" spans="1:10" ht="36.75" customHeight="1">
      <c r="A82" s="123"/>
      <c r="B82" s="128" t="s">
        <v>117</v>
      </c>
      <c r="C82" s="183" t="s">
        <v>118</v>
      </c>
      <c r="D82" s="184"/>
      <c r="E82" s="184"/>
      <c r="F82" s="134" t="s">
        <v>25</v>
      </c>
      <c r="G82" s="135"/>
      <c r="H82" s="135"/>
      <c r="I82" s="135">
        <f>'SO 01-Z 01 Pol'!G1030</f>
        <v>0</v>
      </c>
      <c r="J82" s="132" t="str">
        <f>IF(I92=0,"",I82/I92*100)</f>
        <v/>
      </c>
    </row>
    <row r="83" spans="1:10" ht="36.75" customHeight="1">
      <c r="A83" s="123"/>
      <c r="B83" s="128" t="s">
        <v>119</v>
      </c>
      <c r="C83" s="183" t="s">
        <v>120</v>
      </c>
      <c r="D83" s="184"/>
      <c r="E83" s="184"/>
      <c r="F83" s="134" t="s">
        <v>25</v>
      </c>
      <c r="G83" s="135"/>
      <c r="H83" s="135"/>
      <c r="I83" s="135">
        <f>'SO 01-Z 01 Pol'!G1066</f>
        <v>0</v>
      </c>
      <c r="J83" s="132" t="str">
        <f>IF(I92=0,"",I83/I92*100)</f>
        <v/>
      </c>
    </row>
    <row r="84" spans="1:10" ht="36.75" customHeight="1">
      <c r="A84" s="123"/>
      <c r="B84" s="128" t="s">
        <v>121</v>
      </c>
      <c r="C84" s="183" t="s">
        <v>122</v>
      </c>
      <c r="D84" s="184"/>
      <c r="E84" s="184"/>
      <c r="F84" s="134" t="s">
        <v>25</v>
      </c>
      <c r="G84" s="135"/>
      <c r="H84" s="135"/>
      <c r="I84" s="135">
        <f>'SO 01-Z 01 Pol'!G1078</f>
        <v>0</v>
      </c>
      <c r="J84" s="132" t="str">
        <f>IF(I92=0,"",I84/I92*100)</f>
        <v/>
      </c>
    </row>
    <row r="85" spans="1:10" ht="36.75" customHeight="1">
      <c r="A85" s="123"/>
      <c r="B85" s="128" t="s">
        <v>123</v>
      </c>
      <c r="C85" s="183" t="s">
        <v>124</v>
      </c>
      <c r="D85" s="184"/>
      <c r="E85" s="184"/>
      <c r="F85" s="134" t="s">
        <v>25</v>
      </c>
      <c r="G85" s="135"/>
      <c r="H85" s="135"/>
      <c r="I85" s="135">
        <f>'SO 01-Z 01 Pol'!G1098</f>
        <v>0</v>
      </c>
      <c r="J85" s="132" t="str">
        <f>IF(I92=0,"",I85/I92*100)</f>
        <v/>
      </c>
    </row>
    <row r="86" spans="1:10" ht="36.75" customHeight="1">
      <c r="A86" s="123"/>
      <c r="B86" s="128" t="s">
        <v>125</v>
      </c>
      <c r="C86" s="183" t="s">
        <v>126</v>
      </c>
      <c r="D86" s="184"/>
      <c r="E86" s="184"/>
      <c r="F86" s="134" t="s">
        <v>25</v>
      </c>
      <c r="G86" s="135"/>
      <c r="H86" s="135"/>
      <c r="I86" s="135">
        <f>'SO 01-Z 01 Pol'!G1123</f>
        <v>0</v>
      </c>
      <c r="J86" s="132" t="str">
        <f>IF(I92=0,"",I86/I92*100)</f>
        <v/>
      </c>
    </row>
    <row r="87" spans="1:10" ht="36.75" customHeight="1">
      <c r="A87" s="123"/>
      <c r="B87" s="128" t="s">
        <v>127</v>
      </c>
      <c r="C87" s="183" t="s">
        <v>128</v>
      </c>
      <c r="D87" s="184"/>
      <c r="E87" s="184"/>
      <c r="F87" s="134" t="s">
        <v>26</v>
      </c>
      <c r="G87" s="135"/>
      <c r="H87" s="135"/>
      <c r="I87" s="135">
        <f>'SO 01-Z 01 Pol'!G1154</f>
        <v>0</v>
      </c>
      <c r="J87" s="132" t="str">
        <f>IF(I92=0,"",I87/I92*100)</f>
        <v/>
      </c>
    </row>
    <row r="88" spans="1:10" ht="36.75" customHeight="1">
      <c r="A88" s="123"/>
      <c r="B88" s="128" t="s">
        <v>129</v>
      </c>
      <c r="C88" s="183" t="s">
        <v>130</v>
      </c>
      <c r="D88" s="184"/>
      <c r="E88" s="184"/>
      <c r="F88" s="134" t="s">
        <v>26</v>
      </c>
      <c r="G88" s="135"/>
      <c r="H88" s="135"/>
      <c r="I88" s="135">
        <f>'SO 01-Z 01 Pol'!G1198</f>
        <v>0</v>
      </c>
      <c r="J88" s="132" t="str">
        <f>IF(I92=0,"",I88/I92*100)</f>
        <v/>
      </c>
    </row>
    <row r="89" spans="1:10" ht="36.75" customHeight="1">
      <c r="A89" s="123"/>
      <c r="B89" s="128" t="s">
        <v>131</v>
      </c>
      <c r="C89" s="183" t="s">
        <v>132</v>
      </c>
      <c r="D89" s="184"/>
      <c r="E89" s="184"/>
      <c r="F89" s="134" t="s">
        <v>133</v>
      </c>
      <c r="G89" s="135"/>
      <c r="H89" s="135"/>
      <c r="I89" s="135">
        <f>'SO 01-Z 01 Pol'!G1202+'SO 01-Z 02 Pol'!G271</f>
        <v>0</v>
      </c>
      <c r="J89" s="132" t="str">
        <f>IF(I92=0,"",I89/I92*100)</f>
        <v/>
      </c>
    </row>
    <row r="90" spans="1:10" ht="36.75" customHeight="1">
      <c r="A90" s="123"/>
      <c r="B90" s="128" t="s">
        <v>134</v>
      </c>
      <c r="C90" s="183" t="s">
        <v>27</v>
      </c>
      <c r="D90" s="184"/>
      <c r="E90" s="184"/>
      <c r="F90" s="134" t="s">
        <v>134</v>
      </c>
      <c r="G90" s="135"/>
      <c r="H90" s="135"/>
      <c r="I90" s="135">
        <f>'00 00 Naklady'!G8</f>
        <v>0</v>
      </c>
      <c r="J90" s="132" t="str">
        <f>IF(I92=0,"",I90/I92*100)</f>
        <v/>
      </c>
    </row>
    <row r="91" spans="1:10" ht="36.75" customHeight="1">
      <c r="A91" s="123"/>
      <c r="B91" s="128" t="s">
        <v>135</v>
      </c>
      <c r="C91" s="183" t="s">
        <v>28</v>
      </c>
      <c r="D91" s="184"/>
      <c r="E91" s="184"/>
      <c r="F91" s="134" t="s">
        <v>135</v>
      </c>
      <c r="G91" s="135"/>
      <c r="H91" s="135"/>
      <c r="I91" s="135">
        <f>'00 00 Naklady'!G46</f>
        <v>0</v>
      </c>
      <c r="J91" s="132" t="str">
        <f>IF(I92=0,"",I91/I92*100)</f>
        <v/>
      </c>
    </row>
    <row r="92" spans="1:10" ht="25.5" customHeight="1">
      <c r="A92" s="124"/>
      <c r="B92" s="129" t="s">
        <v>1</v>
      </c>
      <c r="C92" s="130"/>
      <c r="D92" s="131"/>
      <c r="E92" s="131"/>
      <c r="F92" s="136"/>
      <c r="G92" s="137"/>
      <c r="H92" s="137"/>
      <c r="I92" s="137">
        <f>SUM(I53:I91)</f>
        <v>0</v>
      </c>
      <c r="J92" s="133">
        <f>SUM(J53:J91)</f>
        <v>0</v>
      </c>
    </row>
    <row r="93" spans="1:10">
      <c r="F93" s="86"/>
      <c r="G93" s="86"/>
      <c r="H93" s="86"/>
      <c r="I93" s="86"/>
      <c r="J93" s="87"/>
    </row>
    <row r="94" spans="1:10">
      <c r="F94" s="86"/>
      <c r="G94" s="86"/>
      <c r="H94" s="86"/>
      <c r="I94" s="86"/>
      <c r="J94" s="87"/>
    </row>
    <row r="95" spans="1:10">
      <c r="F95" s="86"/>
      <c r="G95" s="86"/>
      <c r="H95" s="86"/>
      <c r="I95" s="86"/>
      <c r="J95" s="87"/>
    </row>
  </sheetData>
  <sheetProtection password="CAFE"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88">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39:E39"/>
    <mergeCell ref="C40:E40"/>
    <mergeCell ref="C41:E41"/>
    <mergeCell ref="C42:E42"/>
    <mergeCell ref="C43:E43"/>
    <mergeCell ref="C44:E44"/>
    <mergeCell ref="C45:E45"/>
    <mergeCell ref="B46:E46"/>
    <mergeCell ref="C53:E53"/>
    <mergeCell ref="C54:E54"/>
    <mergeCell ref="C55:E55"/>
    <mergeCell ref="C56:E56"/>
    <mergeCell ref="C57:E57"/>
    <mergeCell ref="C58:E58"/>
    <mergeCell ref="C59:E59"/>
    <mergeCell ref="C60:E60"/>
    <mergeCell ref="C61:E61"/>
    <mergeCell ref="C62:E62"/>
    <mergeCell ref="C63:E63"/>
    <mergeCell ref="C64:E64"/>
    <mergeCell ref="C65:E65"/>
    <mergeCell ref="C66:E66"/>
    <mergeCell ref="C67:E67"/>
    <mergeCell ref="C68:E68"/>
    <mergeCell ref="C69:E69"/>
    <mergeCell ref="C70:E70"/>
    <mergeCell ref="C71:E71"/>
    <mergeCell ref="C72:E72"/>
    <mergeCell ref="C73:E73"/>
    <mergeCell ref="C74:E74"/>
    <mergeCell ref="C75:E75"/>
    <mergeCell ref="C76:E76"/>
    <mergeCell ref="C77:E77"/>
    <mergeCell ref="C78:E78"/>
    <mergeCell ref="C79:E79"/>
    <mergeCell ref="C80:E80"/>
    <mergeCell ref="C81:E81"/>
    <mergeCell ref="C82:E82"/>
    <mergeCell ref="C83:E83"/>
    <mergeCell ref="C84:E84"/>
    <mergeCell ref="C90:E90"/>
    <mergeCell ref="C91:E91"/>
    <mergeCell ref="C85:E85"/>
    <mergeCell ref="C86:E86"/>
    <mergeCell ref="C87:E87"/>
    <mergeCell ref="C88:E88"/>
    <mergeCell ref="C89:E89"/>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sheetPr codeName="List4">
    <tabColor rgb="FFFF9966"/>
  </sheetPr>
  <dimension ref="A1:G5"/>
  <sheetViews>
    <sheetView workbookViewId="0">
      <pane ySplit="7" topLeftCell="A8" activePane="bottomLeft" state="frozen"/>
      <selection pane="bottomLeft" activeCell="I8" sqref="I8"/>
    </sheetView>
  </sheetViews>
  <sheetFormatPr defaultRowHeight="12.75"/>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c r="A1" s="234" t="s">
        <v>6</v>
      </c>
      <c r="B1" s="234"/>
      <c r="C1" s="235"/>
      <c r="D1" s="234"/>
      <c r="E1" s="234"/>
      <c r="F1" s="234"/>
      <c r="G1" s="234"/>
    </row>
    <row r="2" spans="1:7" ht="24.95" customHeight="1">
      <c r="A2" s="50" t="s">
        <v>7</v>
      </c>
      <c r="B2" s="49"/>
      <c r="C2" s="236"/>
      <c r="D2" s="236"/>
      <c r="E2" s="236"/>
      <c r="F2" s="236"/>
      <c r="G2" s="237"/>
    </row>
    <row r="3" spans="1:7" ht="24.95" customHeight="1">
      <c r="A3" s="50" t="s">
        <v>8</v>
      </c>
      <c r="B3" s="49"/>
      <c r="C3" s="236"/>
      <c r="D3" s="236"/>
      <c r="E3" s="236"/>
      <c r="F3" s="236"/>
      <c r="G3" s="237"/>
    </row>
    <row r="4" spans="1:7" ht="24.95" customHeight="1">
      <c r="A4" s="50" t="s">
        <v>9</v>
      </c>
      <c r="B4" s="49"/>
      <c r="C4" s="236"/>
      <c r="D4" s="236"/>
      <c r="E4" s="236"/>
      <c r="F4" s="236"/>
      <c r="G4" s="237"/>
    </row>
    <row r="5" spans="1:7">
      <c r="B5" s="4"/>
      <c r="C5" s="5"/>
      <c r="D5" s="6"/>
    </row>
  </sheetData>
  <sheetProtection password="CAFE"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sheetPr>
    <outlinePr summaryBelow="0"/>
  </sheetPr>
  <dimension ref="A1:BH4997"/>
  <sheetViews>
    <sheetView tabSelected="1" workbookViewId="0">
      <pane ySplit="7" topLeftCell="A50" activePane="bottomLeft" state="frozen"/>
      <selection pane="bottomLeft" activeCell="C80" sqref="C80"/>
    </sheetView>
  </sheetViews>
  <sheetFormatPr defaultRowHeight="12.75" outlineLevelRow="1"/>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46" t="s">
        <v>136</v>
      </c>
      <c r="B1" s="246"/>
      <c r="C1" s="246"/>
      <c r="D1" s="246"/>
      <c r="E1" s="246"/>
      <c r="F1" s="246"/>
      <c r="G1" s="246"/>
      <c r="AG1" t="s">
        <v>137</v>
      </c>
    </row>
    <row r="2" spans="1:60" ht="24.95" customHeight="1">
      <c r="A2" s="139" t="s">
        <v>7</v>
      </c>
      <c r="B2" s="49" t="s">
        <v>43</v>
      </c>
      <c r="C2" s="247" t="s">
        <v>44</v>
      </c>
      <c r="D2" s="248"/>
      <c r="E2" s="248"/>
      <c r="F2" s="248"/>
      <c r="G2" s="249"/>
      <c r="AG2" t="s">
        <v>138</v>
      </c>
    </row>
    <row r="3" spans="1:60" ht="24.95" customHeight="1">
      <c r="A3" s="139" t="s">
        <v>8</v>
      </c>
      <c r="B3" s="49" t="s">
        <v>47</v>
      </c>
      <c r="C3" s="247" t="s">
        <v>46</v>
      </c>
      <c r="D3" s="248"/>
      <c r="E3" s="248"/>
      <c r="F3" s="248"/>
      <c r="G3" s="249"/>
      <c r="AC3" s="121" t="s">
        <v>139</v>
      </c>
      <c r="AG3" t="s">
        <v>140</v>
      </c>
    </row>
    <row r="4" spans="1:60" ht="24.95" customHeight="1">
      <c r="A4" s="140" t="s">
        <v>9</v>
      </c>
      <c r="B4" s="141" t="s">
        <v>47</v>
      </c>
      <c r="C4" s="250" t="s">
        <v>46</v>
      </c>
      <c r="D4" s="251"/>
      <c r="E4" s="251"/>
      <c r="F4" s="251"/>
      <c r="G4" s="252"/>
      <c r="AG4" t="s">
        <v>141</v>
      </c>
    </row>
    <row r="5" spans="1:60">
      <c r="D5" s="10"/>
    </row>
    <row r="6" spans="1:60" ht="38.25">
      <c r="A6" s="143" t="s">
        <v>142</v>
      </c>
      <c r="B6" s="145" t="s">
        <v>143</v>
      </c>
      <c r="C6" s="145" t="s">
        <v>144</v>
      </c>
      <c r="D6" s="144" t="s">
        <v>145</v>
      </c>
      <c r="E6" s="143" t="s">
        <v>146</v>
      </c>
      <c r="F6" s="142" t="s">
        <v>147</v>
      </c>
      <c r="G6" s="143" t="s">
        <v>29</v>
      </c>
      <c r="H6" s="146" t="s">
        <v>30</v>
      </c>
      <c r="I6" s="146" t="s">
        <v>148</v>
      </c>
      <c r="J6" s="146" t="s">
        <v>31</v>
      </c>
      <c r="K6" s="146" t="s">
        <v>149</v>
      </c>
      <c r="L6" s="146" t="s">
        <v>150</v>
      </c>
      <c r="M6" s="146" t="s">
        <v>151</v>
      </c>
      <c r="N6" s="146" t="s">
        <v>152</v>
      </c>
      <c r="O6" s="146" t="s">
        <v>153</v>
      </c>
      <c r="P6" s="146" t="s">
        <v>154</v>
      </c>
      <c r="Q6" s="146" t="s">
        <v>155</v>
      </c>
      <c r="R6" s="146" t="s">
        <v>156</v>
      </c>
      <c r="S6" s="146" t="s">
        <v>157</v>
      </c>
      <c r="T6" s="146" t="s">
        <v>158</v>
      </c>
      <c r="U6" s="146" t="s">
        <v>159</v>
      </c>
      <c r="V6" s="146" t="s">
        <v>160</v>
      </c>
      <c r="W6" s="146" t="s">
        <v>161</v>
      </c>
      <c r="X6" s="146" t="s">
        <v>162</v>
      </c>
    </row>
    <row r="7" spans="1:60" hidden="1">
      <c r="A7" s="3"/>
      <c r="B7" s="4"/>
      <c r="C7" s="4"/>
      <c r="D7" s="6"/>
      <c r="E7" s="148"/>
      <c r="F7" s="149"/>
      <c r="G7" s="149"/>
      <c r="H7" s="149"/>
      <c r="I7" s="149"/>
      <c r="J7" s="149"/>
      <c r="K7" s="149"/>
      <c r="L7" s="149"/>
      <c r="M7" s="149"/>
      <c r="N7" s="149"/>
      <c r="O7" s="149"/>
      <c r="P7" s="149"/>
      <c r="Q7" s="149"/>
      <c r="R7" s="149"/>
      <c r="S7" s="149"/>
      <c r="T7" s="149"/>
      <c r="U7" s="149"/>
      <c r="V7" s="149"/>
      <c r="W7" s="149"/>
      <c r="X7" s="149"/>
    </row>
    <row r="8" spans="1:60">
      <c r="A8" s="158" t="s">
        <v>163</v>
      </c>
      <c r="B8" s="159" t="s">
        <v>134</v>
      </c>
      <c r="C8" s="173" t="s">
        <v>27</v>
      </c>
      <c r="D8" s="160"/>
      <c r="E8" s="161"/>
      <c r="F8" s="162"/>
      <c r="G8" s="162">
        <f>SUMIF(AG9:AG45,"&lt;&gt;NOR",G9:G45)</f>
        <v>0</v>
      </c>
      <c r="H8" s="162"/>
      <c r="I8" s="162">
        <f>SUM(I9:I45)</f>
        <v>0</v>
      </c>
      <c r="J8" s="162"/>
      <c r="K8" s="162">
        <f>SUM(K9:K45)</f>
        <v>0</v>
      </c>
      <c r="L8" s="162"/>
      <c r="M8" s="162">
        <f>SUM(M9:M45)</f>
        <v>0</v>
      </c>
      <c r="N8" s="162"/>
      <c r="O8" s="162">
        <f>SUM(O9:O45)</f>
        <v>0</v>
      </c>
      <c r="P8" s="162"/>
      <c r="Q8" s="162">
        <f>SUM(Q9:Q45)</f>
        <v>0</v>
      </c>
      <c r="R8" s="162"/>
      <c r="S8" s="162"/>
      <c r="T8" s="163"/>
      <c r="U8" s="157"/>
      <c r="V8" s="157">
        <f>SUM(V9:V45)</f>
        <v>0</v>
      </c>
      <c r="W8" s="157"/>
      <c r="X8" s="157"/>
      <c r="AG8" t="s">
        <v>164</v>
      </c>
    </row>
    <row r="9" spans="1:60" outlineLevel="1">
      <c r="A9" s="164">
        <v>1</v>
      </c>
      <c r="B9" s="165" t="s">
        <v>165</v>
      </c>
      <c r="C9" s="174" t="s">
        <v>166</v>
      </c>
      <c r="D9" s="166" t="s">
        <v>167</v>
      </c>
      <c r="E9" s="167">
        <v>1</v>
      </c>
      <c r="F9" s="168"/>
      <c r="G9" s="169">
        <f>ROUND(E9*F9,2)</f>
        <v>0</v>
      </c>
      <c r="H9" s="168"/>
      <c r="I9" s="169">
        <f>ROUND(E9*H9,2)</f>
        <v>0</v>
      </c>
      <c r="J9" s="168"/>
      <c r="K9" s="169">
        <f>ROUND(E9*J9,2)</f>
        <v>0</v>
      </c>
      <c r="L9" s="169">
        <v>21</v>
      </c>
      <c r="M9" s="169">
        <f>G9*(1+L9/100)</f>
        <v>0</v>
      </c>
      <c r="N9" s="169">
        <v>0</v>
      </c>
      <c r="O9" s="169">
        <f>ROUND(E9*N9,2)</f>
        <v>0</v>
      </c>
      <c r="P9" s="169">
        <v>0</v>
      </c>
      <c r="Q9" s="169">
        <f>ROUND(E9*P9,2)</f>
        <v>0</v>
      </c>
      <c r="R9" s="169"/>
      <c r="S9" s="169" t="s">
        <v>168</v>
      </c>
      <c r="T9" s="170" t="s">
        <v>169</v>
      </c>
      <c r="U9" s="156">
        <v>0</v>
      </c>
      <c r="V9" s="156">
        <f>ROUND(E9*U9,2)</f>
        <v>0</v>
      </c>
      <c r="W9" s="156"/>
      <c r="X9" s="156" t="s">
        <v>170</v>
      </c>
      <c r="Y9" s="147"/>
      <c r="Z9" s="147"/>
      <c r="AA9" s="147"/>
      <c r="AB9" s="147"/>
      <c r="AC9" s="147"/>
      <c r="AD9" s="147"/>
      <c r="AE9" s="147"/>
      <c r="AF9" s="147"/>
      <c r="AG9" s="147" t="s">
        <v>171</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c r="A10" s="154"/>
      <c r="B10" s="155"/>
      <c r="C10" s="244"/>
      <c r="D10" s="245"/>
      <c r="E10" s="245"/>
      <c r="F10" s="245"/>
      <c r="G10" s="245"/>
      <c r="H10" s="156"/>
      <c r="I10" s="156"/>
      <c r="J10" s="156"/>
      <c r="K10" s="156"/>
      <c r="L10" s="156"/>
      <c r="M10" s="156"/>
      <c r="N10" s="156"/>
      <c r="O10" s="156"/>
      <c r="P10" s="156"/>
      <c r="Q10" s="156"/>
      <c r="R10" s="156"/>
      <c r="S10" s="156"/>
      <c r="T10" s="156"/>
      <c r="U10" s="156"/>
      <c r="V10" s="156"/>
      <c r="W10" s="156"/>
      <c r="X10" s="156"/>
      <c r="Y10" s="147"/>
      <c r="Z10" s="147"/>
      <c r="AA10" s="147"/>
      <c r="AB10" s="147"/>
      <c r="AC10" s="147"/>
      <c r="AD10" s="147"/>
      <c r="AE10" s="147"/>
      <c r="AF10" s="147"/>
      <c r="AG10" s="147" t="s">
        <v>172</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c r="A11" s="164">
        <v>2</v>
      </c>
      <c r="B11" s="165" t="s">
        <v>173</v>
      </c>
      <c r="C11" s="174" t="s">
        <v>174</v>
      </c>
      <c r="D11" s="166" t="s">
        <v>167</v>
      </c>
      <c r="E11" s="167">
        <v>1</v>
      </c>
      <c r="F11" s="168"/>
      <c r="G11" s="169">
        <f>ROUND(E11*F11,2)</f>
        <v>0</v>
      </c>
      <c r="H11" s="168"/>
      <c r="I11" s="169">
        <f>ROUND(E11*H11,2)</f>
        <v>0</v>
      </c>
      <c r="J11" s="168"/>
      <c r="K11" s="169">
        <f>ROUND(E11*J11,2)</f>
        <v>0</v>
      </c>
      <c r="L11" s="169">
        <v>21</v>
      </c>
      <c r="M11" s="169">
        <f>G11*(1+L11/100)</f>
        <v>0</v>
      </c>
      <c r="N11" s="169">
        <v>0</v>
      </c>
      <c r="O11" s="169">
        <f>ROUND(E11*N11,2)</f>
        <v>0</v>
      </c>
      <c r="P11" s="169">
        <v>0</v>
      </c>
      <c r="Q11" s="169">
        <f>ROUND(E11*P11,2)</f>
        <v>0</v>
      </c>
      <c r="R11" s="169"/>
      <c r="S11" s="169" t="s">
        <v>168</v>
      </c>
      <c r="T11" s="170" t="s">
        <v>169</v>
      </c>
      <c r="U11" s="156">
        <v>0</v>
      </c>
      <c r="V11" s="156">
        <f>ROUND(E11*U11,2)</f>
        <v>0</v>
      </c>
      <c r="W11" s="156"/>
      <c r="X11" s="156" t="s">
        <v>170</v>
      </c>
      <c r="Y11" s="147"/>
      <c r="Z11" s="147"/>
      <c r="AA11" s="147"/>
      <c r="AB11" s="147"/>
      <c r="AC11" s="147"/>
      <c r="AD11" s="147"/>
      <c r="AE11" s="147"/>
      <c r="AF11" s="147"/>
      <c r="AG11" s="147" t="s">
        <v>171</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c r="A12" s="154"/>
      <c r="B12" s="155"/>
      <c r="C12" s="244"/>
      <c r="D12" s="245"/>
      <c r="E12" s="245"/>
      <c r="F12" s="245"/>
      <c r="G12" s="245"/>
      <c r="H12" s="156"/>
      <c r="I12" s="156"/>
      <c r="J12" s="156"/>
      <c r="K12" s="156"/>
      <c r="L12" s="156"/>
      <c r="M12" s="156"/>
      <c r="N12" s="156"/>
      <c r="O12" s="156"/>
      <c r="P12" s="156"/>
      <c r="Q12" s="156"/>
      <c r="R12" s="156"/>
      <c r="S12" s="156"/>
      <c r="T12" s="156"/>
      <c r="U12" s="156"/>
      <c r="V12" s="156"/>
      <c r="W12" s="156"/>
      <c r="X12" s="156"/>
      <c r="Y12" s="147"/>
      <c r="Z12" s="147"/>
      <c r="AA12" s="147"/>
      <c r="AB12" s="147"/>
      <c r="AC12" s="147"/>
      <c r="AD12" s="147"/>
      <c r="AE12" s="147"/>
      <c r="AF12" s="147"/>
      <c r="AG12" s="147" t="s">
        <v>172</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c r="A13" s="164">
        <v>3</v>
      </c>
      <c r="B13" s="165" t="s">
        <v>175</v>
      </c>
      <c r="C13" s="174" t="s">
        <v>176</v>
      </c>
      <c r="D13" s="166" t="s">
        <v>167</v>
      </c>
      <c r="E13" s="167">
        <v>1</v>
      </c>
      <c r="F13" s="168"/>
      <c r="G13" s="169">
        <f>ROUND(E13*F13,2)</f>
        <v>0</v>
      </c>
      <c r="H13" s="168"/>
      <c r="I13" s="169">
        <f>ROUND(E13*H13,2)</f>
        <v>0</v>
      </c>
      <c r="J13" s="168"/>
      <c r="K13" s="169">
        <f>ROUND(E13*J13,2)</f>
        <v>0</v>
      </c>
      <c r="L13" s="169">
        <v>21</v>
      </c>
      <c r="M13" s="169">
        <f>G13*(1+L13/100)</f>
        <v>0</v>
      </c>
      <c r="N13" s="169">
        <v>0</v>
      </c>
      <c r="O13" s="169">
        <f>ROUND(E13*N13,2)</f>
        <v>0</v>
      </c>
      <c r="P13" s="169">
        <v>0</v>
      </c>
      <c r="Q13" s="169">
        <f>ROUND(E13*P13,2)</f>
        <v>0</v>
      </c>
      <c r="R13" s="169"/>
      <c r="S13" s="169" t="s">
        <v>168</v>
      </c>
      <c r="T13" s="170" t="s">
        <v>169</v>
      </c>
      <c r="U13" s="156">
        <v>0</v>
      </c>
      <c r="V13" s="156">
        <f>ROUND(E13*U13,2)</f>
        <v>0</v>
      </c>
      <c r="W13" s="156"/>
      <c r="X13" s="156" t="s">
        <v>170</v>
      </c>
      <c r="Y13" s="147"/>
      <c r="Z13" s="147"/>
      <c r="AA13" s="147"/>
      <c r="AB13" s="147"/>
      <c r="AC13" s="147"/>
      <c r="AD13" s="147"/>
      <c r="AE13" s="147"/>
      <c r="AF13" s="147"/>
      <c r="AG13" s="147" t="s">
        <v>171</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c r="A14" s="154"/>
      <c r="B14" s="155"/>
      <c r="C14" s="240" t="s">
        <v>177</v>
      </c>
      <c r="D14" s="241"/>
      <c r="E14" s="241"/>
      <c r="F14" s="241"/>
      <c r="G14" s="241"/>
      <c r="H14" s="156"/>
      <c r="I14" s="156"/>
      <c r="J14" s="156"/>
      <c r="K14" s="156"/>
      <c r="L14" s="156"/>
      <c r="M14" s="156"/>
      <c r="N14" s="156"/>
      <c r="O14" s="156"/>
      <c r="P14" s="156"/>
      <c r="Q14" s="156"/>
      <c r="R14" s="156"/>
      <c r="S14" s="156"/>
      <c r="T14" s="156"/>
      <c r="U14" s="156"/>
      <c r="V14" s="156"/>
      <c r="W14" s="156"/>
      <c r="X14" s="156"/>
      <c r="Y14" s="147"/>
      <c r="Z14" s="147"/>
      <c r="AA14" s="147"/>
      <c r="AB14" s="147"/>
      <c r="AC14" s="147"/>
      <c r="AD14" s="147"/>
      <c r="AE14" s="147"/>
      <c r="AF14" s="147"/>
      <c r="AG14" s="147" t="s">
        <v>178</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c r="A15" s="154"/>
      <c r="B15" s="155"/>
      <c r="C15" s="242" t="s">
        <v>179</v>
      </c>
      <c r="D15" s="243"/>
      <c r="E15" s="243"/>
      <c r="F15" s="243"/>
      <c r="G15" s="243"/>
      <c r="H15" s="156"/>
      <c r="I15" s="156"/>
      <c r="J15" s="156"/>
      <c r="K15" s="156"/>
      <c r="L15" s="156"/>
      <c r="M15" s="156"/>
      <c r="N15" s="156"/>
      <c r="O15" s="156"/>
      <c r="P15" s="156"/>
      <c r="Q15" s="156"/>
      <c r="R15" s="156"/>
      <c r="S15" s="156"/>
      <c r="T15" s="156"/>
      <c r="U15" s="156"/>
      <c r="V15" s="156"/>
      <c r="W15" s="156"/>
      <c r="X15" s="156"/>
      <c r="Y15" s="147"/>
      <c r="Z15" s="147"/>
      <c r="AA15" s="147"/>
      <c r="AB15" s="147"/>
      <c r="AC15" s="147"/>
      <c r="AD15" s="147"/>
      <c r="AE15" s="147"/>
      <c r="AF15" s="147"/>
      <c r="AG15" s="147" t="s">
        <v>178</v>
      </c>
      <c r="AH15" s="147"/>
      <c r="AI15" s="147"/>
      <c r="AJ15" s="147"/>
      <c r="AK15" s="147"/>
      <c r="AL15" s="147"/>
      <c r="AM15" s="147"/>
      <c r="AN15" s="147"/>
      <c r="AO15" s="147"/>
      <c r="AP15" s="147"/>
      <c r="AQ15" s="147"/>
      <c r="AR15" s="147"/>
      <c r="AS15" s="147"/>
      <c r="AT15" s="147"/>
      <c r="AU15" s="147"/>
      <c r="AV15" s="147"/>
      <c r="AW15" s="147"/>
      <c r="AX15" s="147"/>
      <c r="AY15" s="147"/>
      <c r="AZ15" s="147"/>
      <c r="BA15" s="171" t="str">
        <f>C15</f>
        <v>Sejmutí ornice, hrubá úprava terénu a zpevnění ploch pro osazení objektů sociálního zařízení staveniště a kanceláří stavby.</v>
      </c>
      <c r="BB15" s="147"/>
      <c r="BC15" s="147"/>
      <c r="BD15" s="147"/>
      <c r="BE15" s="147"/>
      <c r="BF15" s="147"/>
      <c r="BG15" s="147"/>
      <c r="BH15" s="147"/>
    </row>
    <row r="16" spans="1:60" outlineLevel="1">
      <c r="A16" s="154"/>
      <c r="B16" s="155"/>
      <c r="C16" s="242" t="s">
        <v>180</v>
      </c>
      <c r="D16" s="243"/>
      <c r="E16" s="243"/>
      <c r="F16" s="243"/>
      <c r="G16" s="243"/>
      <c r="H16" s="156"/>
      <c r="I16" s="156"/>
      <c r="J16" s="156"/>
      <c r="K16" s="156"/>
      <c r="L16" s="156"/>
      <c r="M16" s="156"/>
      <c r="N16" s="156"/>
      <c r="O16" s="156"/>
      <c r="P16" s="156"/>
      <c r="Q16" s="156"/>
      <c r="R16" s="156"/>
      <c r="S16" s="156"/>
      <c r="T16" s="156"/>
      <c r="U16" s="156"/>
      <c r="V16" s="156"/>
      <c r="W16" s="156"/>
      <c r="X16" s="156"/>
      <c r="Y16" s="147"/>
      <c r="Z16" s="147"/>
      <c r="AA16" s="147"/>
      <c r="AB16" s="147"/>
      <c r="AC16" s="147"/>
      <c r="AD16" s="147"/>
      <c r="AE16" s="147"/>
      <c r="AF16" s="147"/>
      <c r="AG16" s="147" t="s">
        <v>178</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c r="A17" s="154"/>
      <c r="B17" s="155"/>
      <c r="C17" s="242" t="s">
        <v>181</v>
      </c>
      <c r="D17" s="243"/>
      <c r="E17" s="243"/>
      <c r="F17" s="243"/>
      <c r="G17" s="243"/>
      <c r="H17" s="156"/>
      <c r="I17" s="156"/>
      <c r="J17" s="156"/>
      <c r="K17" s="156"/>
      <c r="L17" s="156"/>
      <c r="M17" s="156"/>
      <c r="N17" s="156"/>
      <c r="O17" s="156"/>
      <c r="P17" s="156"/>
      <c r="Q17" s="156"/>
      <c r="R17" s="156"/>
      <c r="S17" s="156"/>
      <c r="T17" s="156"/>
      <c r="U17" s="156"/>
      <c r="V17" s="156"/>
      <c r="W17" s="156"/>
      <c r="X17" s="156"/>
      <c r="Y17" s="147"/>
      <c r="Z17" s="147"/>
      <c r="AA17" s="147"/>
      <c r="AB17" s="147"/>
      <c r="AC17" s="147"/>
      <c r="AD17" s="147"/>
      <c r="AE17" s="147"/>
      <c r="AF17" s="147"/>
      <c r="AG17" s="147" t="s">
        <v>178</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c r="A18" s="154"/>
      <c r="B18" s="155"/>
      <c r="C18" s="242" t="s">
        <v>182</v>
      </c>
      <c r="D18" s="243"/>
      <c r="E18" s="243"/>
      <c r="F18" s="243"/>
      <c r="G18" s="243"/>
      <c r="H18" s="156"/>
      <c r="I18" s="156"/>
      <c r="J18" s="156"/>
      <c r="K18" s="156"/>
      <c r="L18" s="156"/>
      <c r="M18" s="156"/>
      <c r="N18" s="156"/>
      <c r="O18" s="156"/>
      <c r="P18" s="156"/>
      <c r="Q18" s="156"/>
      <c r="R18" s="156"/>
      <c r="S18" s="156"/>
      <c r="T18" s="156"/>
      <c r="U18" s="156"/>
      <c r="V18" s="156"/>
      <c r="W18" s="156"/>
      <c r="X18" s="156"/>
      <c r="Y18" s="147"/>
      <c r="Z18" s="147"/>
      <c r="AA18" s="147"/>
      <c r="AB18" s="147"/>
      <c r="AC18" s="147"/>
      <c r="AD18" s="147"/>
      <c r="AE18" s="147"/>
      <c r="AF18" s="147"/>
      <c r="AG18" s="147" t="s">
        <v>178</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c r="A19" s="154"/>
      <c r="B19" s="155"/>
      <c r="C19" s="242" t="s">
        <v>183</v>
      </c>
      <c r="D19" s="243"/>
      <c r="E19" s="243"/>
      <c r="F19" s="243"/>
      <c r="G19" s="243"/>
      <c r="H19" s="156"/>
      <c r="I19" s="156"/>
      <c r="J19" s="156"/>
      <c r="K19" s="156"/>
      <c r="L19" s="156"/>
      <c r="M19" s="156"/>
      <c r="N19" s="156"/>
      <c r="O19" s="156"/>
      <c r="P19" s="156"/>
      <c r="Q19" s="156"/>
      <c r="R19" s="156"/>
      <c r="S19" s="156"/>
      <c r="T19" s="156"/>
      <c r="U19" s="156"/>
      <c r="V19" s="156"/>
      <c r="W19" s="156"/>
      <c r="X19" s="156"/>
      <c r="Y19" s="147"/>
      <c r="Z19" s="147"/>
      <c r="AA19" s="147"/>
      <c r="AB19" s="147"/>
      <c r="AC19" s="147"/>
      <c r="AD19" s="147"/>
      <c r="AE19" s="147"/>
      <c r="AF19" s="147"/>
      <c r="AG19" s="147" t="s">
        <v>178</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22.5" outlineLevel="1">
      <c r="A20" s="154"/>
      <c r="B20" s="155"/>
      <c r="C20" s="242" t="s">
        <v>184</v>
      </c>
      <c r="D20" s="243"/>
      <c r="E20" s="243"/>
      <c r="F20" s="243"/>
      <c r="G20" s="243"/>
      <c r="H20" s="156"/>
      <c r="I20" s="156"/>
      <c r="J20" s="156"/>
      <c r="K20" s="156"/>
      <c r="L20" s="156"/>
      <c r="M20" s="156"/>
      <c r="N20" s="156"/>
      <c r="O20" s="156"/>
      <c r="P20" s="156"/>
      <c r="Q20" s="156"/>
      <c r="R20" s="156"/>
      <c r="S20" s="156"/>
      <c r="T20" s="156"/>
      <c r="U20" s="156"/>
      <c r="V20" s="156"/>
      <c r="W20" s="156"/>
      <c r="X20" s="156"/>
      <c r="Y20" s="147"/>
      <c r="Z20" s="147"/>
      <c r="AA20" s="147"/>
      <c r="AB20" s="147"/>
      <c r="AC20" s="147"/>
      <c r="AD20" s="147"/>
      <c r="AE20" s="147"/>
      <c r="AF20" s="147"/>
      <c r="AG20" s="147" t="s">
        <v>178</v>
      </c>
      <c r="AH20" s="147"/>
      <c r="AI20" s="147"/>
      <c r="AJ20" s="147"/>
      <c r="AK20" s="147"/>
      <c r="AL20" s="147"/>
      <c r="AM20" s="147"/>
      <c r="AN20" s="147"/>
      <c r="AO20" s="147"/>
      <c r="AP20" s="147"/>
      <c r="AQ20" s="147"/>
      <c r="AR20" s="147"/>
      <c r="AS20" s="147"/>
      <c r="AT20" s="147"/>
      <c r="AU20" s="147"/>
      <c r="AV20" s="147"/>
      <c r="AW20" s="147"/>
      <c r="AX20" s="147"/>
      <c r="AY20" s="147"/>
      <c r="AZ20" s="147"/>
      <c r="BA20" s="171" t="str">
        <f>C20</f>
        <v>Zřízení vnitrostaveništního rozvodu energie do 5 kV od připojení na hlavní přívod na staveništi včetně rozvaděčů pro připojení přenosných zásuvkových skříní, obecné osvětlení staveniště (včetně stožárů a osvětlovacích těles).</v>
      </c>
      <c r="BB20" s="147"/>
      <c r="BC20" s="147"/>
      <c r="BD20" s="147"/>
      <c r="BE20" s="147"/>
      <c r="BF20" s="147"/>
      <c r="BG20" s="147"/>
      <c r="BH20" s="147"/>
    </row>
    <row r="21" spans="1:60" outlineLevel="1">
      <c r="A21" s="154"/>
      <c r="B21" s="155"/>
      <c r="C21" s="242" t="s">
        <v>185</v>
      </c>
      <c r="D21" s="243"/>
      <c r="E21" s="243"/>
      <c r="F21" s="243"/>
      <c r="G21" s="243"/>
      <c r="H21" s="156"/>
      <c r="I21" s="156"/>
      <c r="J21" s="156"/>
      <c r="K21" s="156"/>
      <c r="L21" s="156"/>
      <c r="M21" s="156"/>
      <c r="N21" s="156"/>
      <c r="O21" s="156"/>
      <c r="P21" s="156"/>
      <c r="Q21" s="156"/>
      <c r="R21" s="156"/>
      <c r="S21" s="156"/>
      <c r="T21" s="156"/>
      <c r="U21" s="156"/>
      <c r="V21" s="156"/>
      <c r="W21" s="156"/>
      <c r="X21" s="156"/>
      <c r="Y21" s="147"/>
      <c r="Z21" s="147"/>
      <c r="AA21" s="147"/>
      <c r="AB21" s="147"/>
      <c r="AC21" s="147"/>
      <c r="AD21" s="147"/>
      <c r="AE21" s="147"/>
      <c r="AF21" s="147"/>
      <c r="AG21" s="147" t="s">
        <v>178</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c r="A22" s="154"/>
      <c r="B22" s="155"/>
      <c r="C22" s="242" t="s">
        <v>186</v>
      </c>
      <c r="D22" s="243"/>
      <c r="E22" s="243"/>
      <c r="F22" s="243"/>
      <c r="G22" s="243"/>
      <c r="H22" s="156"/>
      <c r="I22" s="156"/>
      <c r="J22" s="156"/>
      <c r="K22" s="156"/>
      <c r="L22" s="156"/>
      <c r="M22" s="156"/>
      <c r="N22" s="156"/>
      <c r="O22" s="156"/>
      <c r="P22" s="156"/>
      <c r="Q22" s="156"/>
      <c r="R22" s="156"/>
      <c r="S22" s="156"/>
      <c r="T22" s="156"/>
      <c r="U22" s="156"/>
      <c r="V22" s="156"/>
      <c r="W22" s="156"/>
      <c r="X22" s="156"/>
      <c r="Y22" s="147"/>
      <c r="Z22" s="147"/>
      <c r="AA22" s="147"/>
      <c r="AB22" s="147"/>
      <c r="AC22" s="147"/>
      <c r="AD22" s="147"/>
      <c r="AE22" s="147"/>
      <c r="AF22" s="147"/>
      <c r="AG22" s="147" t="s">
        <v>178</v>
      </c>
      <c r="AH22" s="147"/>
      <c r="AI22" s="147"/>
      <c r="AJ22" s="147"/>
      <c r="AK22" s="147"/>
      <c r="AL22" s="147"/>
      <c r="AM22" s="147"/>
      <c r="AN22" s="147"/>
      <c r="AO22" s="147"/>
      <c r="AP22" s="147"/>
      <c r="AQ22" s="147"/>
      <c r="AR22" s="147"/>
      <c r="AS22" s="147"/>
      <c r="AT22" s="147"/>
      <c r="AU22" s="147"/>
      <c r="AV22" s="147"/>
      <c r="AW22" s="147"/>
      <c r="AX22" s="147"/>
      <c r="AY22" s="147"/>
      <c r="AZ22" s="147"/>
      <c r="BA22" s="171" t="str">
        <f>C22</f>
        <v>Zřízení přípojky elektrické energie a vody do vzdálenosti 1 km od obvodu staveniště. Náhradní zdroj elektrické energie.</v>
      </c>
      <c r="BB22" s="147"/>
      <c r="BC22" s="147"/>
      <c r="BD22" s="147"/>
      <c r="BE22" s="147"/>
      <c r="BF22" s="147"/>
      <c r="BG22" s="147"/>
      <c r="BH22" s="147"/>
    </row>
    <row r="23" spans="1:60" outlineLevel="1">
      <c r="A23" s="154"/>
      <c r="B23" s="155"/>
      <c r="C23" s="238"/>
      <c r="D23" s="239"/>
      <c r="E23" s="239"/>
      <c r="F23" s="239"/>
      <c r="G23" s="239"/>
      <c r="H23" s="156"/>
      <c r="I23" s="156"/>
      <c r="J23" s="156"/>
      <c r="K23" s="156"/>
      <c r="L23" s="156"/>
      <c r="M23" s="156"/>
      <c r="N23" s="156"/>
      <c r="O23" s="156"/>
      <c r="P23" s="156"/>
      <c r="Q23" s="156"/>
      <c r="R23" s="156"/>
      <c r="S23" s="156"/>
      <c r="T23" s="156"/>
      <c r="U23" s="156"/>
      <c r="V23" s="156"/>
      <c r="W23" s="156"/>
      <c r="X23" s="156"/>
      <c r="Y23" s="147"/>
      <c r="Z23" s="147"/>
      <c r="AA23" s="147"/>
      <c r="AB23" s="147"/>
      <c r="AC23" s="147"/>
      <c r="AD23" s="147"/>
      <c r="AE23" s="147"/>
      <c r="AF23" s="147"/>
      <c r="AG23" s="147" t="s">
        <v>172</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c r="A24" s="164">
        <v>4</v>
      </c>
      <c r="B24" s="165" t="s">
        <v>187</v>
      </c>
      <c r="C24" s="174" t="s">
        <v>188</v>
      </c>
      <c r="D24" s="166" t="s">
        <v>167</v>
      </c>
      <c r="E24" s="167">
        <v>1</v>
      </c>
      <c r="F24" s="168"/>
      <c r="G24" s="169">
        <f>ROUND(E24*F24,2)</f>
        <v>0</v>
      </c>
      <c r="H24" s="168"/>
      <c r="I24" s="169">
        <f>ROUND(E24*H24,2)</f>
        <v>0</v>
      </c>
      <c r="J24" s="168"/>
      <c r="K24" s="169">
        <f>ROUND(E24*J24,2)</f>
        <v>0</v>
      </c>
      <c r="L24" s="169">
        <v>21</v>
      </c>
      <c r="M24" s="169">
        <f>G24*(1+L24/100)</f>
        <v>0</v>
      </c>
      <c r="N24" s="169">
        <v>0</v>
      </c>
      <c r="O24" s="169">
        <f>ROUND(E24*N24,2)</f>
        <v>0</v>
      </c>
      <c r="P24" s="169">
        <v>0</v>
      </c>
      <c r="Q24" s="169">
        <f>ROUND(E24*P24,2)</f>
        <v>0</v>
      </c>
      <c r="R24" s="169"/>
      <c r="S24" s="169" t="s">
        <v>168</v>
      </c>
      <c r="T24" s="170" t="s">
        <v>169</v>
      </c>
      <c r="U24" s="156">
        <v>0</v>
      </c>
      <c r="V24" s="156">
        <f>ROUND(E24*U24,2)</f>
        <v>0</v>
      </c>
      <c r="W24" s="156"/>
      <c r="X24" s="156" t="s">
        <v>170</v>
      </c>
      <c r="Y24" s="147"/>
      <c r="Z24" s="147"/>
      <c r="AA24" s="147"/>
      <c r="AB24" s="147"/>
      <c r="AC24" s="147"/>
      <c r="AD24" s="147"/>
      <c r="AE24" s="147"/>
      <c r="AF24" s="147"/>
      <c r="AG24" s="147" t="s">
        <v>171</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c r="A25" s="154"/>
      <c r="B25" s="155"/>
      <c r="C25" s="240" t="s">
        <v>189</v>
      </c>
      <c r="D25" s="241"/>
      <c r="E25" s="241"/>
      <c r="F25" s="241"/>
      <c r="G25" s="241"/>
      <c r="H25" s="156"/>
      <c r="I25" s="156"/>
      <c r="J25" s="156"/>
      <c r="K25" s="156"/>
      <c r="L25" s="156"/>
      <c r="M25" s="156"/>
      <c r="N25" s="156"/>
      <c r="O25" s="156"/>
      <c r="P25" s="156"/>
      <c r="Q25" s="156"/>
      <c r="R25" s="156"/>
      <c r="S25" s="156"/>
      <c r="T25" s="156"/>
      <c r="U25" s="156"/>
      <c r="V25" s="156"/>
      <c r="W25" s="156"/>
      <c r="X25" s="156"/>
      <c r="Y25" s="147"/>
      <c r="Z25" s="147"/>
      <c r="AA25" s="147"/>
      <c r="AB25" s="147"/>
      <c r="AC25" s="147"/>
      <c r="AD25" s="147"/>
      <c r="AE25" s="147"/>
      <c r="AF25" s="147"/>
      <c r="AG25" s="147" t="s">
        <v>178</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ht="22.5" outlineLevel="1">
      <c r="A26" s="154"/>
      <c r="B26" s="155"/>
      <c r="C26" s="242" t="s">
        <v>190</v>
      </c>
      <c r="D26" s="243"/>
      <c r="E26" s="243"/>
      <c r="F26" s="243"/>
      <c r="G26" s="243"/>
      <c r="H26" s="156"/>
      <c r="I26" s="156"/>
      <c r="J26" s="156"/>
      <c r="K26" s="156"/>
      <c r="L26" s="156"/>
      <c r="M26" s="156"/>
      <c r="N26" s="156"/>
      <c r="O26" s="156"/>
      <c r="P26" s="156"/>
      <c r="Q26" s="156"/>
      <c r="R26" s="156"/>
      <c r="S26" s="156"/>
      <c r="T26" s="156"/>
      <c r="U26" s="156"/>
      <c r="V26" s="156"/>
      <c r="W26" s="156"/>
      <c r="X26" s="156"/>
      <c r="Y26" s="147"/>
      <c r="Z26" s="147"/>
      <c r="AA26" s="147"/>
      <c r="AB26" s="147"/>
      <c r="AC26" s="147"/>
      <c r="AD26" s="147"/>
      <c r="AE26" s="147"/>
      <c r="AF26" s="147"/>
      <c r="AG26" s="147" t="s">
        <v>178</v>
      </c>
      <c r="AH26" s="147"/>
      <c r="AI26" s="147"/>
      <c r="AJ26" s="147"/>
      <c r="AK26" s="147"/>
      <c r="AL26" s="147"/>
      <c r="AM26" s="147"/>
      <c r="AN26" s="147"/>
      <c r="AO26" s="147"/>
      <c r="AP26" s="147"/>
      <c r="AQ26" s="147"/>
      <c r="AR26" s="147"/>
      <c r="AS26" s="147"/>
      <c r="AT26" s="147"/>
      <c r="AU26" s="147"/>
      <c r="AV26" s="147"/>
      <c r="AW26" s="147"/>
      <c r="AX26" s="147"/>
      <c r="AY26" s="147"/>
      <c r="AZ26" s="147"/>
      <c r="BA26" s="171" t="str">
        <f>C26</f>
        <v>Opotřebení a údržba nebo pronájem sociálního zařízení – umývárny, toalety, šatny. Opotřebení nebo pronájem dočasného oplocení staveniště.</v>
      </c>
      <c r="BB26" s="147"/>
      <c r="BC26" s="147"/>
      <c r="BD26" s="147"/>
      <c r="BE26" s="147"/>
      <c r="BF26" s="147"/>
      <c r="BG26" s="147"/>
      <c r="BH26" s="147"/>
    </row>
    <row r="27" spans="1:60" outlineLevel="1">
      <c r="A27" s="154"/>
      <c r="B27" s="155"/>
      <c r="C27" s="242" t="s">
        <v>191</v>
      </c>
      <c r="D27" s="243"/>
      <c r="E27" s="243"/>
      <c r="F27" s="243"/>
      <c r="G27" s="243"/>
      <c r="H27" s="156"/>
      <c r="I27" s="156"/>
      <c r="J27" s="156"/>
      <c r="K27" s="156"/>
      <c r="L27" s="156"/>
      <c r="M27" s="156"/>
      <c r="N27" s="156"/>
      <c r="O27" s="156"/>
      <c r="P27" s="156"/>
      <c r="Q27" s="156"/>
      <c r="R27" s="156"/>
      <c r="S27" s="156"/>
      <c r="T27" s="156"/>
      <c r="U27" s="156"/>
      <c r="V27" s="156"/>
      <c r="W27" s="156"/>
      <c r="X27" s="156"/>
      <c r="Y27" s="147"/>
      <c r="Z27" s="147"/>
      <c r="AA27" s="147"/>
      <c r="AB27" s="147"/>
      <c r="AC27" s="147"/>
      <c r="AD27" s="147"/>
      <c r="AE27" s="147"/>
      <c r="AF27" s="147"/>
      <c r="AG27" s="147" t="s">
        <v>178</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ht="22.5" outlineLevel="1">
      <c r="A28" s="154"/>
      <c r="B28" s="155"/>
      <c r="C28" s="242" t="s">
        <v>192</v>
      </c>
      <c r="D28" s="243"/>
      <c r="E28" s="243"/>
      <c r="F28" s="243"/>
      <c r="G28" s="243"/>
      <c r="H28" s="156"/>
      <c r="I28" s="156"/>
      <c r="J28" s="156"/>
      <c r="K28" s="156"/>
      <c r="L28" s="156"/>
      <c r="M28" s="156"/>
      <c r="N28" s="156"/>
      <c r="O28" s="156"/>
      <c r="P28" s="156"/>
      <c r="Q28" s="156"/>
      <c r="R28" s="156"/>
      <c r="S28" s="156"/>
      <c r="T28" s="156"/>
      <c r="U28" s="156"/>
      <c r="V28" s="156"/>
      <c r="W28" s="156"/>
      <c r="X28" s="156"/>
      <c r="Y28" s="147"/>
      <c r="Z28" s="147"/>
      <c r="AA28" s="147"/>
      <c r="AB28" s="147"/>
      <c r="AC28" s="147"/>
      <c r="AD28" s="147"/>
      <c r="AE28" s="147"/>
      <c r="AF28" s="147"/>
      <c r="AG28" s="147" t="s">
        <v>178</v>
      </c>
      <c r="AH28" s="147"/>
      <c r="AI28" s="147"/>
      <c r="AJ28" s="147"/>
      <c r="AK28" s="147"/>
      <c r="AL28" s="147"/>
      <c r="AM28" s="147"/>
      <c r="AN28" s="147"/>
      <c r="AO28" s="147"/>
      <c r="AP28" s="147"/>
      <c r="AQ28" s="147"/>
      <c r="AR28" s="147"/>
      <c r="AS28" s="147"/>
      <c r="AT28" s="147"/>
      <c r="AU28" s="147"/>
      <c r="AV28" s="147"/>
      <c r="AW28" s="147"/>
      <c r="AX28" s="147"/>
      <c r="AY28" s="147"/>
      <c r="AZ28" s="147"/>
      <c r="BA28" s="171" t="str">
        <f>C28</f>
        <v>Spotřeba vody a elektrické energie pro potřebu sociálních zařízení a kanceláří stavby. Pronájem, opotřebení a spotřeba pohonných hmot náhradního zdroje elektrické energie.</v>
      </c>
      <c r="BB28" s="147"/>
      <c r="BC28" s="147"/>
      <c r="BD28" s="147"/>
      <c r="BE28" s="147"/>
      <c r="BF28" s="147"/>
      <c r="BG28" s="147"/>
      <c r="BH28" s="147"/>
    </row>
    <row r="29" spans="1:60" outlineLevel="1">
      <c r="A29" s="154"/>
      <c r="B29" s="155"/>
      <c r="C29" s="242" t="s">
        <v>193</v>
      </c>
      <c r="D29" s="243"/>
      <c r="E29" s="243"/>
      <c r="F29" s="243"/>
      <c r="G29" s="243"/>
      <c r="H29" s="156"/>
      <c r="I29" s="156"/>
      <c r="J29" s="156"/>
      <c r="K29" s="156"/>
      <c r="L29" s="156"/>
      <c r="M29" s="156"/>
      <c r="N29" s="156"/>
      <c r="O29" s="156"/>
      <c r="P29" s="156"/>
      <c r="Q29" s="156"/>
      <c r="R29" s="156"/>
      <c r="S29" s="156"/>
      <c r="T29" s="156"/>
      <c r="U29" s="156"/>
      <c r="V29" s="156"/>
      <c r="W29" s="156"/>
      <c r="X29" s="156"/>
      <c r="Y29" s="147"/>
      <c r="Z29" s="147"/>
      <c r="AA29" s="147"/>
      <c r="AB29" s="147"/>
      <c r="AC29" s="147"/>
      <c r="AD29" s="147"/>
      <c r="AE29" s="147"/>
      <c r="AF29" s="147"/>
      <c r="AG29" s="147" t="s">
        <v>178</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c r="A30" s="154"/>
      <c r="B30" s="155"/>
      <c r="C30" s="238"/>
      <c r="D30" s="239"/>
      <c r="E30" s="239"/>
      <c r="F30" s="239"/>
      <c r="G30" s="239"/>
      <c r="H30" s="156"/>
      <c r="I30" s="156"/>
      <c r="J30" s="156"/>
      <c r="K30" s="156"/>
      <c r="L30" s="156"/>
      <c r="M30" s="156"/>
      <c r="N30" s="156"/>
      <c r="O30" s="156"/>
      <c r="P30" s="156"/>
      <c r="Q30" s="156"/>
      <c r="R30" s="156"/>
      <c r="S30" s="156"/>
      <c r="T30" s="156"/>
      <c r="U30" s="156"/>
      <c r="V30" s="156"/>
      <c r="W30" s="156"/>
      <c r="X30" s="156"/>
      <c r="Y30" s="147"/>
      <c r="Z30" s="147"/>
      <c r="AA30" s="147"/>
      <c r="AB30" s="147"/>
      <c r="AC30" s="147"/>
      <c r="AD30" s="147"/>
      <c r="AE30" s="147"/>
      <c r="AF30" s="147"/>
      <c r="AG30" s="147" t="s">
        <v>172</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c r="A31" s="164">
        <v>5</v>
      </c>
      <c r="B31" s="165" t="s">
        <v>194</v>
      </c>
      <c r="C31" s="174" t="s">
        <v>195</v>
      </c>
      <c r="D31" s="166" t="s">
        <v>167</v>
      </c>
      <c r="E31" s="167">
        <v>1</v>
      </c>
      <c r="F31" s="168"/>
      <c r="G31" s="169">
        <f>ROUND(E31*F31,2)</f>
        <v>0</v>
      </c>
      <c r="H31" s="168"/>
      <c r="I31" s="169">
        <f>ROUND(E31*H31,2)</f>
        <v>0</v>
      </c>
      <c r="J31" s="168"/>
      <c r="K31" s="169">
        <f>ROUND(E31*J31,2)</f>
        <v>0</v>
      </c>
      <c r="L31" s="169">
        <v>21</v>
      </c>
      <c r="M31" s="169">
        <f>G31*(1+L31/100)</f>
        <v>0</v>
      </c>
      <c r="N31" s="169">
        <v>0</v>
      </c>
      <c r="O31" s="169">
        <f>ROUND(E31*N31,2)</f>
        <v>0</v>
      </c>
      <c r="P31" s="169">
        <v>0</v>
      </c>
      <c r="Q31" s="169">
        <f>ROUND(E31*P31,2)</f>
        <v>0</v>
      </c>
      <c r="R31" s="169"/>
      <c r="S31" s="169" t="s">
        <v>168</v>
      </c>
      <c r="T31" s="170" t="s">
        <v>169</v>
      </c>
      <c r="U31" s="156">
        <v>0</v>
      </c>
      <c r="V31" s="156">
        <f>ROUND(E31*U31,2)</f>
        <v>0</v>
      </c>
      <c r="W31" s="156"/>
      <c r="X31" s="156" t="s">
        <v>170</v>
      </c>
      <c r="Y31" s="147"/>
      <c r="Z31" s="147"/>
      <c r="AA31" s="147"/>
      <c r="AB31" s="147"/>
      <c r="AC31" s="147"/>
      <c r="AD31" s="147"/>
      <c r="AE31" s="147"/>
      <c r="AF31" s="147"/>
      <c r="AG31" s="147" t="s">
        <v>171</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c r="A32" s="154"/>
      <c r="B32" s="155"/>
      <c r="C32" s="240" t="s">
        <v>196</v>
      </c>
      <c r="D32" s="241"/>
      <c r="E32" s="241"/>
      <c r="F32" s="241"/>
      <c r="G32" s="241"/>
      <c r="H32" s="156"/>
      <c r="I32" s="156"/>
      <c r="J32" s="156"/>
      <c r="K32" s="156"/>
      <c r="L32" s="156"/>
      <c r="M32" s="156"/>
      <c r="N32" s="156"/>
      <c r="O32" s="156"/>
      <c r="P32" s="156"/>
      <c r="Q32" s="156"/>
      <c r="R32" s="156"/>
      <c r="S32" s="156"/>
      <c r="T32" s="156"/>
      <c r="U32" s="156"/>
      <c r="V32" s="156"/>
      <c r="W32" s="156"/>
      <c r="X32" s="156"/>
      <c r="Y32" s="147"/>
      <c r="Z32" s="147"/>
      <c r="AA32" s="147"/>
      <c r="AB32" s="147"/>
      <c r="AC32" s="147"/>
      <c r="AD32" s="147"/>
      <c r="AE32" s="147"/>
      <c r="AF32" s="147"/>
      <c r="AG32" s="147" t="s">
        <v>178</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c r="A33" s="154"/>
      <c r="B33" s="155"/>
      <c r="C33" s="242" t="s">
        <v>197</v>
      </c>
      <c r="D33" s="243"/>
      <c r="E33" s="243"/>
      <c r="F33" s="243"/>
      <c r="G33" s="243"/>
      <c r="H33" s="156"/>
      <c r="I33" s="156"/>
      <c r="J33" s="156"/>
      <c r="K33" s="156"/>
      <c r="L33" s="156"/>
      <c r="M33" s="156"/>
      <c r="N33" s="156"/>
      <c r="O33" s="156"/>
      <c r="P33" s="156"/>
      <c r="Q33" s="156"/>
      <c r="R33" s="156"/>
      <c r="S33" s="156"/>
      <c r="T33" s="156"/>
      <c r="U33" s="156"/>
      <c r="V33" s="156"/>
      <c r="W33" s="156"/>
      <c r="X33" s="156"/>
      <c r="Y33" s="147"/>
      <c r="Z33" s="147"/>
      <c r="AA33" s="147"/>
      <c r="AB33" s="147"/>
      <c r="AC33" s="147"/>
      <c r="AD33" s="147"/>
      <c r="AE33" s="147"/>
      <c r="AF33" s="147"/>
      <c r="AG33" s="147" t="s">
        <v>178</v>
      </c>
      <c r="AH33" s="147"/>
      <c r="AI33" s="147"/>
      <c r="AJ33" s="147"/>
      <c r="AK33" s="147"/>
      <c r="AL33" s="147"/>
      <c r="AM33" s="147"/>
      <c r="AN33" s="147"/>
      <c r="AO33" s="147"/>
      <c r="AP33" s="147"/>
      <c r="AQ33" s="147"/>
      <c r="AR33" s="147"/>
      <c r="AS33" s="147"/>
      <c r="AT33" s="147"/>
      <c r="AU33" s="147"/>
      <c r="AV33" s="147"/>
      <c r="AW33" s="147"/>
      <c r="AX33" s="147"/>
      <c r="AY33" s="147"/>
      <c r="AZ33" s="147"/>
      <c r="BA33" s="171" t="str">
        <f>C33</f>
        <v>Uvedení zpevněných ploch pro objekty sociálního zařízení staveniště a kanceláří stavby do původního stavu. Případné ohumusování.</v>
      </c>
      <c r="BB33" s="147"/>
      <c r="BC33" s="147"/>
      <c r="BD33" s="147"/>
      <c r="BE33" s="147"/>
      <c r="BF33" s="147"/>
      <c r="BG33" s="147"/>
      <c r="BH33" s="147"/>
    </row>
    <row r="34" spans="1:60" outlineLevel="1">
      <c r="A34" s="154"/>
      <c r="B34" s="155"/>
      <c r="C34" s="242" t="s">
        <v>198</v>
      </c>
      <c r="D34" s="243"/>
      <c r="E34" s="243"/>
      <c r="F34" s="243"/>
      <c r="G34" s="243"/>
      <c r="H34" s="156"/>
      <c r="I34" s="156"/>
      <c r="J34" s="156"/>
      <c r="K34" s="156"/>
      <c r="L34" s="156"/>
      <c r="M34" s="156"/>
      <c r="N34" s="156"/>
      <c r="O34" s="156"/>
      <c r="P34" s="156"/>
      <c r="Q34" s="156"/>
      <c r="R34" s="156"/>
      <c r="S34" s="156"/>
      <c r="T34" s="156"/>
      <c r="U34" s="156"/>
      <c r="V34" s="156"/>
      <c r="W34" s="156"/>
      <c r="X34" s="156"/>
      <c r="Y34" s="147"/>
      <c r="Z34" s="147"/>
      <c r="AA34" s="147"/>
      <c r="AB34" s="147"/>
      <c r="AC34" s="147"/>
      <c r="AD34" s="147"/>
      <c r="AE34" s="147"/>
      <c r="AF34" s="147"/>
      <c r="AG34" s="147" t="s">
        <v>178</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c r="A35" s="154"/>
      <c r="B35" s="155"/>
      <c r="C35" s="242" t="s">
        <v>199</v>
      </c>
      <c r="D35" s="243"/>
      <c r="E35" s="243"/>
      <c r="F35" s="243"/>
      <c r="G35" s="243"/>
      <c r="H35" s="156"/>
      <c r="I35" s="156"/>
      <c r="J35" s="156"/>
      <c r="K35" s="156"/>
      <c r="L35" s="156"/>
      <c r="M35" s="156"/>
      <c r="N35" s="156"/>
      <c r="O35" s="156"/>
      <c r="P35" s="156"/>
      <c r="Q35" s="156"/>
      <c r="R35" s="156"/>
      <c r="S35" s="156"/>
      <c r="T35" s="156"/>
      <c r="U35" s="156"/>
      <c r="V35" s="156"/>
      <c r="W35" s="156"/>
      <c r="X35" s="156"/>
      <c r="Y35" s="147"/>
      <c r="Z35" s="147"/>
      <c r="AA35" s="147"/>
      <c r="AB35" s="147"/>
      <c r="AC35" s="147"/>
      <c r="AD35" s="147"/>
      <c r="AE35" s="147"/>
      <c r="AF35" s="147"/>
      <c r="AG35" s="147" t="s">
        <v>178</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c r="A36" s="154"/>
      <c r="B36" s="155"/>
      <c r="C36" s="242" t="s">
        <v>200</v>
      </c>
      <c r="D36" s="243"/>
      <c r="E36" s="243"/>
      <c r="F36" s="243"/>
      <c r="G36" s="243"/>
      <c r="H36" s="156"/>
      <c r="I36" s="156"/>
      <c r="J36" s="156"/>
      <c r="K36" s="156"/>
      <c r="L36" s="156"/>
      <c r="M36" s="156"/>
      <c r="N36" s="156"/>
      <c r="O36" s="156"/>
      <c r="P36" s="156"/>
      <c r="Q36" s="156"/>
      <c r="R36" s="156"/>
      <c r="S36" s="156"/>
      <c r="T36" s="156"/>
      <c r="U36" s="156"/>
      <c r="V36" s="156"/>
      <c r="W36" s="156"/>
      <c r="X36" s="156"/>
      <c r="Y36" s="147"/>
      <c r="Z36" s="147"/>
      <c r="AA36" s="147"/>
      <c r="AB36" s="147"/>
      <c r="AC36" s="147"/>
      <c r="AD36" s="147"/>
      <c r="AE36" s="147"/>
      <c r="AF36" s="147"/>
      <c r="AG36" s="147" t="s">
        <v>178</v>
      </c>
      <c r="AH36" s="147"/>
      <c r="AI36" s="147"/>
      <c r="AJ36" s="147"/>
      <c r="AK36" s="147"/>
      <c r="AL36" s="147"/>
      <c r="AM36" s="147"/>
      <c r="AN36" s="147"/>
      <c r="AO36" s="147"/>
      <c r="AP36" s="147"/>
      <c r="AQ36" s="147"/>
      <c r="AR36" s="147"/>
      <c r="AS36" s="147"/>
      <c r="AT36" s="147"/>
      <c r="AU36" s="147"/>
      <c r="AV36" s="147"/>
      <c r="AW36" s="147"/>
      <c r="AX36" s="147"/>
      <c r="AY36" s="147"/>
      <c r="AZ36" s="147"/>
      <c r="BA36" s="171" t="str">
        <f>C36</f>
        <v>Odvoz mobilních kanceláří stavby a technického dozoru, nebo uvedení do původního stavu prostor pronajatých.</v>
      </c>
      <c r="BB36" s="147"/>
      <c r="BC36" s="147"/>
      <c r="BD36" s="147"/>
      <c r="BE36" s="147"/>
      <c r="BF36" s="147"/>
      <c r="BG36" s="147"/>
      <c r="BH36" s="147"/>
    </row>
    <row r="37" spans="1:60" outlineLevel="1">
      <c r="A37" s="154"/>
      <c r="B37" s="155"/>
      <c r="C37" s="242" t="s">
        <v>201</v>
      </c>
      <c r="D37" s="243"/>
      <c r="E37" s="243"/>
      <c r="F37" s="243"/>
      <c r="G37" s="243"/>
      <c r="H37" s="156"/>
      <c r="I37" s="156"/>
      <c r="J37" s="156"/>
      <c r="K37" s="156"/>
      <c r="L37" s="156"/>
      <c r="M37" s="156"/>
      <c r="N37" s="156"/>
      <c r="O37" s="156"/>
      <c r="P37" s="156"/>
      <c r="Q37" s="156"/>
      <c r="R37" s="156"/>
      <c r="S37" s="156"/>
      <c r="T37" s="156"/>
      <c r="U37" s="156"/>
      <c r="V37" s="156"/>
      <c r="W37" s="156"/>
      <c r="X37" s="156"/>
      <c r="Y37" s="147"/>
      <c r="Z37" s="147"/>
      <c r="AA37" s="147"/>
      <c r="AB37" s="147"/>
      <c r="AC37" s="147"/>
      <c r="AD37" s="147"/>
      <c r="AE37" s="147"/>
      <c r="AF37" s="147"/>
      <c r="AG37" s="147" t="s">
        <v>178</v>
      </c>
      <c r="AH37" s="147"/>
      <c r="AI37" s="147"/>
      <c r="AJ37" s="147"/>
      <c r="AK37" s="147"/>
      <c r="AL37" s="147"/>
      <c r="AM37" s="147"/>
      <c r="AN37" s="147"/>
      <c r="AO37" s="147"/>
      <c r="AP37" s="147"/>
      <c r="AQ37" s="147"/>
      <c r="AR37" s="147"/>
      <c r="AS37" s="147"/>
      <c r="AT37" s="147"/>
      <c r="AU37" s="147"/>
      <c r="AV37" s="147"/>
      <c r="AW37" s="147"/>
      <c r="AX37" s="147"/>
      <c r="AY37" s="147"/>
      <c r="AZ37" s="147"/>
      <c r="BA37" s="171" t="str">
        <f>C37</f>
        <v>Zrušení vnitrostaveništního rozvodu energie včetně rozvaděčů a osvětlení staveniště (včetně stožárů a osvětlovacích těles).</v>
      </c>
      <c r="BB37" s="147"/>
      <c r="BC37" s="147"/>
      <c r="BD37" s="147"/>
      <c r="BE37" s="147"/>
      <c r="BF37" s="147"/>
      <c r="BG37" s="147"/>
      <c r="BH37" s="147"/>
    </row>
    <row r="38" spans="1:60" outlineLevel="1">
      <c r="A38" s="154"/>
      <c r="B38" s="155"/>
      <c r="C38" s="242" t="s">
        <v>202</v>
      </c>
      <c r="D38" s="243"/>
      <c r="E38" s="243"/>
      <c r="F38" s="243"/>
      <c r="G38" s="243"/>
      <c r="H38" s="156"/>
      <c r="I38" s="156"/>
      <c r="J38" s="156"/>
      <c r="K38" s="156"/>
      <c r="L38" s="156"/>
      <c r="M38" s="156"/>
      <c r="N38" s="156"/>
      <c r="O38" s="156"/>
      <c r="P38" s="156"/>
      <c r="Q38" s="156"/>
      <c r="R38" s="156"/>
      <c r="S38" s="156"/>
      <c r="T38" s="156"/>
      <c r="U38" s="156"/>
      <c r="V38" s="156"/>
      <c r="W38" s="156"/>
      <c r="X38" s="156"/>
      <c r="Y38" s="147"/>
      <c r="Z38" s="147"/>
      <c r="AA38" s="147"/>
      <c r="AB38" s="147"/>
      <c r="AC38" s="147"/>
      <c r="AD38" s="147"/>
      <c r="AE38" s="147"/>
      <c r="AF38" s="147"/>
      <c r="AG38" s="147" t="s">
        <v>178</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c r="A39" s="154"/>
      <c r="B39" s="155"/>
      <c r="C39" s="242" t="s">
        <v>203</v>
      </c>
      <c r="D39" s="243"/>
      <c r="E39" s="243"/>
      <c r="F39" s="243"/>
      <c r="G39" s="243"/>
      <c r="H39" s="156"/>
      <c r="I39" s="156"/>
      <c r="J39" s="156"/>
      <c r="K39" s="156"/>
      <c r="L39" s="156"/>
      <c r="M39" s="156"/>
      <c r="N39" s="156"/>
      <c r="O39" s="156"/>
      <c r="P39" s="156"/>
      <c r="Q39" s="156"/>
      <c r="R39" s="156"/>
      <c r="S39" s="156"/>
      <c r="T39" s="156"/>
      <c r="U39" s="156"/>
      <c r="V39" s="156"/>
      <c r="W39" s="156"/>
      <c r="X39" s="156"/>
      <c r="Y39" s="147"/>
      <c r="Z39" s="147"/>
      <c r="AA39" s="147"/>
      <c r="AB39" s="147"/>
      <c r="AC39" s="147"/>
      <c r="AD39" s="147"/>
      <c r="AE39" s="147"/>
      <c r="AF39" s="147"/>
      <c r="AG39" s="147" t="s">
        <v>178</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c r="A40" s="154"/>
      <c r="B40" s="155"/>
      <c r="C40" s="238"/>
      <c r="D40" s="239"/>
      <c r="E40" s="239"/>
      <c r="F40" s="239"/>
      <c r="G40" s="239"/>
      <c r="H40" s="156"/>
      <c r="I40" s="156"/>
      <c r="J40" s="156"/>
      <c r="K40" s="156"/>
      <c r="L40" s="156"/>
      <c r="M40" s="156"/>
      <c r="N40" s="156"/>
      <c r="O40" s="156"/>
      <c r="P40" s="156"/>
      <c r="Q40" s="156"/>
      <c r="R40" s="156"/>
      <c r="S40" s="156"/>
      <c r="T40" s="156"/>
      <c r="U40" s="156"/>
      <c r="V40" s="156"/>
      <c r="W40" s="156"/>
      <c r="X40" s="156"/>
      <c r="Y40" s="147"/>
      <c r="Z40" s="147"/>
      <c r="AA40" s="147"/>
      <c r="AB40" s="147"/>
      <c r="AC40" s="147"/>
      <c r="AD40" s="147"/>
      <c r="AE40" s="147"/>
      <c r="AF40" s="147"/>
      <c r="AG40" s="147" t="s">
        <v>172</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c r="A41" s="164">
        <v>6</v>
      </c>
      <c r="B41" s="165" t="s">
        <v>204</v>
      </c>
      <c r="C41" s="174" t="s">
        <v>205</v>
      </c>
      <c r="D41" s="166" t="s">
        <v>167</v>
      </c>
      <c r="E41" s="167">
        <v>1</v>
      </c>
      <c r="F41" s="168"/>
      <c r="G41" s="169">
        <f>ROUND(E41*F41,2)</f>
        <v>0</v>
      </c>
      <c r="H41" s="168"/>
      <c r="I41" s="169">
        <f>ROUND(E41*H41,2)</f>
        <v>0</v>
      </c>
      <c r="J41" s="168"/>
      <c r="K41" s="169">
        <f>ROUND(E41*J41,2)</f>
        <v>0</v>
      </c>
      <c r="L41" s="169">
        <v>21</v>
      </c>
      <c r="M41" s="169">
        <f>G41*(1+L41/100)</f>
        <v>0</v>
      </c>
      <c r="N41" s="169">
        <v>0</v>
      </c>
      <c r="O41" s="169">
        <f>ROUND(E41*N41,2)</f>
        <v>0</v>
      </c>
      <c r="P41" s="169">
        <v>0</v>
      </c>
      <c r="Q41" s="169">
        <f>ROUND(E41*P41,2)</f>
        <v>0</v>
      </c>
      <c r="R41" s="169"/>
      <c r="S41" s="169" t="s">
        <v>168</v>
      </c>
      <c r="T41" s="170" t="s">
        <v>169</v>
      </c>
      <c r="U41" s="156">
        <v>0</v>
      </c>
      <c r="V41" s="156">
        <f>ROUND(E41*U41,2)</f>
        <v>0</v>
      </c>
      <c r="W41" s="156"/>
      <c r="X41" s="156" t="s">
        <v>170</v>
      </c>
      <c r="Y41" s="147"/>
      <c r="Z41" s="147"/>
      <c r="AA41" s="147"/>
      <c r="AB41" s="147"/>
      <c r="AC41" s="147"/>
      <c r="AD41" s="147"/>
      <c r="AE41" s="147"/>
      <c r="AF41" s="147"/>
      <c r="AG41" s="147" t="s">
        <v>171</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ht="33.75" outlineLevel="1">
      <c r="A42" s="154"/>
      <c r="B42" s="155"/>
      <c r="C42" s="240" t="s">
        <v>206</v>
      </c>
      <c r="D42" s="241"/>
      <c r="E42" s="241"/>
      <c r="F42" s="241"/>
      <c r="G42" s="241"/>
      <c r="H42" s="156"/>
      <c r="I42" s="156"/>
      <c r="J42" s="156"/>
      <c r="K42" s="156"/>
      <c r="L42" s="156"/>
      <c r="M42" s="156"/>
      <c r="N42" s="156"/>
      <c r="O42" s="156"/>
      <c r="P42" s="156"/>
      <c r="Q42" s="156"/>
      <c r="R42" s="156"/>
      <c r="S42" s="156"/>
      <c r="T42" s="156"/>
      <c r="U42" s="156"/>
      <c r="V42" s="156"/>
      <c r="W42" s="156"/>
      <c r="X42" s="156"/>
      <c r="Y42" s="147"/>
      <c r="Z42" s="147"/>
      <c r="AA42" s="147"/>
      <c r="AB42" s="147"/>
      <c r="AC42" s="147"/>
      <c r="AD42" s="147"/>
      <c r="AE42" s="147"/>
      <c r="AF42" s="147"/>
      <c r="AG42" s="147" t="s">
        <v>178</v>
      </c>
      <c r="AH42" s="147"/>
      <c r="AI42" s="147"/>
      <c r="AJ42" s="147"/>
      <c r="AK42" s="147"/>
      <c r="AL42" s="147"/>
      <c r="AM42" s="147"/>
      <c r="AN42" s="147"/>
      <c r="AO42" s="147"/>
      <c r="AP42" s="147"/>
      <c r="AQ42" s="147"/>
      <c r="AR42" s="147"/>
      <c r="AS42" s="147"/>
      <c r="AT42" s="147"/>
      <c r="AU42" s="147"/>
      <c r="AV42" s="147"/>
      <c r="AW42" s="147"/>
      <c r="AX42" s="147"/>
      <c r="AY42" s="147"/>
      <c r="AZ42" s="147"/>
      <c r="BA42" s="171" t="str">
        <f>C42</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42" s="147"/>
      <c r="BC42" s="147"/>
      <c r="BD42" s="147"/>
      <c r="BE42" s="147"/>
      <c r="BF42" s="147"/>
      <c r="BG42" s="147"/>
      <c r="BH42" s="147"/>
    </row>
    <row r="43" spans="1:60" outlineLevel="1">
      <c r="A43" s="154"/>
      <c r="B43" s="155"/>
      <c r="C43" s="238"/>
      <c r="D43" s="239"/>
      <c r="E43" s="239"/>
      <c r="F43" s="239"/>
      <c r="G43" s="239"/>
      <c r="H43" s="156"/>
      <c r="I43" s="156"/>
      <c r="J43" s="156"/>
      <c r="K43" s="156"/>
      <c r="L43" s="156"/>
      <c r="M43" s="156"/>
      <c r="N43" s="156"/>
      <c r="O43" s="156"/>
      <c r="P43" s="156"/>
      <c r="Q43" s="156"/>
      <c r="R43" s="156"/>
      <c r="S43" s="156"/>
      <c r="T43" s="156"/>
      <c r="U43" s="156"/>
      <c r="V43" s="156"/>
      <c r="W43" s="156"/>
      <c r="X43" s="156"/>
      <c r="Y43" s="147"/>
      <c r="Z43" s="147"/>
      <c r="AA43" s="147"/>
      <c r="AB43" s="147"/>
      <c r="AC43" s="147"/>
      <c r="AD43" s="147"/>
      <c r="AE43" s="147"/>
      <c r="AF43" s="147"/>
      <c r="AG43" s="147" t="s">
        <v>172</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c r="A44" s="164">
        <v>7</v>
      </c>
      <c r="B44" s="165" t="s">
        <v>207</v>
      </c>
      <c r="C44" s="174" t="s">
        <v>208</v>
      </c>
      <c r="D44" s="166" t="s">
        <v>167</v>
      </c>
      <c r="E44" s="167">
        <v>1</v>
      </c>
      <c r="F44" s="168"/>
      <c r="G44" s="169">
        <f>ROUND(E44*F44,2)</f>
        <v>0</v>
      </c>
      <c r="H44" s="168"/>
      <c r="I44" s="169">
        <f>ROUND(E44*H44,2)</f>
        <v>0</v>
      </c>
      <c r="J44" s="168"/>
      <c r="K44" s="169">
        <f>ROUND(E44*J44,2)</f>
        <v>0</v>
      </c>
      <c r="L44" s="169">
        <v>21</v>
      </c>
      <c r="M44" s="169">
        <f>G44*(1+L44/100)</f>
        <v>0</v>
      </c>
      <c r="N44" s="169">
        <v>0</v>
      </c>
      <c r="O44" s="169">
        <f>ROUND(E44*N44,2)</f>
        <v>0</v>
      </c>
      <c r="P44" s="169">
        <v>0</v>
      </c>
      <c r="Q44" s="169">
        <f>ROUND(E44*P44,2)</f>
        <v>0</v>
      </c>
      <c r="R44" s="169"/>
      <c r="S44" s="169" t="s">
        <v>168</v>
      </c>
      <c r="T44" s="170" t="s">
        <v>169</v>
      </c>
      <c r="U44" s="156">
        <v>0</v>
      </c>
      <c r="V44" s="156">
        <f>ROUND(E44*U44,2)</f>
        <v>0</v>
      </c>
      <c r="W44" s="156"/>
      <c r="X44" s="156" t="s">
        <v>170</v>
      </c>
      <c r="Y44" s="147"/>
      <c r="Z44" s="147"/>
      <c r="AA44" s="147"/>
      <c r="AB44" s="147"/>
      <c r="AC44" s="147"/>
      <c r="AD44" s="147"/>
      <c r="AE44" s="147"/>
      <c r="AF44" s="147"/>
      <c r="AG44" s="147" t="s">
        <v>171</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c r="A45" s="154"/>
      <c r="B45" s="155"/>
      <c r="C45" s="244"/>
      <c r="D45" s="245"/>
      <c r="E45" s="245"/>
      <c r="F45" s="245"/>
      <c r="G45" s="245"/>
      <c r="H45" s="156"/>
      <c r="I45" s="156"/>
      <c r="J45" s="156"/>
      <c r="K45" s="156"/>
      <c r="L45" s="156"/>
      <c r="M45" s="156"/>
      <c r="N45" s="156"/>
      <c r="O45" s="156"/>
      <c r="P45" s="156"/>
      <c r="Q45" s="156"/>
      <c r="R45" s="156"/>
      <c r="S45" s="156"/>
      <c r="T45" s="156"/>
      <c r="U45" s="156"/>
      <c r="V45" s="156"/>
      <c r="W45" s="156"/>
      <c r="X45" s="156"/>
      <c r="Y45" s="147"/>
      <c r="Z45" s="147"/>
      <c r="AA45" s="147"/>
      <c r="AB45" s="147"/>
      <c r="AC45" s="147"/>
      <c r="AD45" s="147"/>
      <c r="AE45" s="147"/>
      <c r="AF45" s="147"/>
      <c r="AG45" s="147" t="s">
        <v>172</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c r="A46" s="158" t="s">
        <v>163</v>
      </c>
      <c r="B46" s="159" t="s">
        <v>135</v>
      </c>
      <c r="C46" s="173" t="s">
        <v>28</v>
      </c>
      <c r="D46" s="160"/>
      <c r="E46" s="161"/>
      <c r="F46" s="162"/>
      <c r="G46" s="162">
        <f>SUMIF(AG47:AG74,"&lt;&gt;NOR",G47:G74)</f>
        <v>0</v>
      </c>
      <c r="H46" s="162"/>
      <c r="I46" s="162">
        <f>SUM(I47:I74)</f>
        <v>0</v>
      </c>
      <c r="J46" s="162"/>
      <c r="K46" s="162">
        <f>SUM(K47:K74)</f>
        <v>0</v>
      </c>
      <c r="L46" s="162"/>
      <c r="M46" s="162">
        <f>SUM(M47:M74)</f>
        <v>0</v>
      </c>
      <c r="N46" s="162"/>
      <c r="O46" s="162">
        <f>SUM(O47:O74)</f>
        <v>0</v>
      </c>
      <c r="P46" s="162"/>
      <c r="Q46" s="162">
        <f>SUM(Q47:Q74)</f>
        <v>0</v>
      </c>
      <c r="R46" s="162"/>
      <c r="S46" s="162"/>
      <c r="T46" s="163"/>
      <c r="U46" s="157"/>
      <c r="V46" s="157">
        <f>SUM(V47:V74)</f>
        <v>0</v>
      </c>
      <c r="W46" s="157"/>
      <c r="X46" s="157"/>
      <c r="AG46" t="s">
        <v>164</v>
      </c>
    </row>
    <row r="47" spans="1:60" outlineLevel="1">
      <c r="A47" s="164">
        <v>8</v>
      </c>
      <c r="B47" s="165" t="s">
        <v>209</v>
      </c>
      <c r="C47" s="174" t="s">
        <v>210</v>
      </c>
      <c r="D47" s="166" t="s">
        <v>167</v>
      </c>
      <c r="E47" s="167">
        <v>1</v>
      </c>
      <c r="F47" s="168"/>
      <c r="G47" s="169">
        <f>ROUND(E47*F47,2)</f>
        <v>0</v>
      </c>
      <c r="H47" s="168"/>
      <c r="I47" s="169">
        <f>ROUND(E47*H47,2)</f>
        <v>0</v>
      </c>
      <c r="J47" s="168"/>
      <c r="K47" s="169">
        <f>ROUND(E47*J47,2)</f>
        <v>0</v>
      </c>
      <c r="L47" s="169">
        <v>21</v>
      </c>
      <c r="M47" s="169">
        <f>G47*(1+L47/100)</f>
        <v>0</v>
      </c>
      <c r="N47" s="169">
        <v>0</v>
      </c>
      <c r="O47" s="169">
        <f>ROUND(E47*N47,2)</f>
        <v>0</v>
      </c>
      <c r="P47" s="169">
        <v>0</v>
      </c>
      <c r="Q47" s="169">
        <f>ROUND(E47*P47,2)</f>
        <v>0</v>
      </c>
      <c r="R47" s="169"/>
      <c r="S47" s="169" t="s">
        <v>168</v>
      </c>
      <c r="T47" s="170" t="s">
        <v>169</v>
      </c>
      <c r="U47" s="156">
        <v>0</v>
      </c>
      <c r="V47" s="156">
        <f>ROUND(E47*U47,2)</f>
        <v>0</v>
      </c>
      <c r="W47" s="156"/>
      <c r="X47" s="156" t="s">
        <v>170</v>
      </c>
      <c r="Y47" s="147"/>
      <c r="Z47" s="147"/>
      <c r="AA47" s="147"/>
      <c r="AB47" s="147"/>
      <c r="AC47" s="147"/>
      <c r="AD47" s="147"/>
      <c r="AE47" s="147"/>
      <c r="AF47" s="147"/>
      <c r="AG47" s="147" t="s">
        <v>171</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c r="A48" s="154"/>
      <c r="B48" s="155"/>
      <c r="C48" s="240" t="s">
        <v>211</v>
      </c>
      <c r="D48" s="241"/>
      <c r="E48" s="241"/>
      <c r="F48" s="241"/>
      <c r="G48" s="241"/>
      <c r="H48" s="156"/>
      <c r="I48" s="156"/>
      <c r="J48" s="156"/>
      <c r="K48" s="156"/>
      <c r="L48" s="156"/>
      <c r="M48" s="156"/>
      <c r="N48" s="156"/>
      <c r="O48" s="156"/>
      <c r="P48" s="156"/>
      <c r="Q48" s="156"/>
      <c r="R48" s="156"/>
      <c r="S48" s="156"/>
      <c r="T48" s="156"/>
      <c r="U48" s="156"/>
      <c r="V48" s="156"/>
      <c r="W48" s="156"/>
      <c r="X48" s="156"/>
      <c r="Y48" s="147"/>
      <c r="Z48" s="147"/>
      <c r="AA48" s="147"/>
      <c r="AB48" s="147"/>
      <c r="AC48" s="147"/>
      <c r="AD48" s="147"/>
      <c r="AE48" s="147"/>
      <c r="AF48" s="147"/>
      <c r="AG48" s="147" t="s">
        <v>178</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c r="A49" s="154"/>
      <c r="B49" s="155"/>
      <c r="C49" s="238"/>
      <c r="D49" s="239"/>
      <c r="E49" s="239"/>
      <c r="F49" s="239"/>
      <c r="G49" s="239"/>
      <c r="H49" s="156"/>
      <c r="I49" s="156"/>
      <c r="J49" s="156"/>
      <c r="K49" s="156"/>
      <c r="L49" s="156"/>
      <c r="M49" s="156"/>
      <c r="N49" s="156"/>
      <c r="O49" s="156"/>
      <c r="P49" s="156"/>
      <c r="Q49" s="156"/>
      <c r="R49" s="156"/>
      <c r="S49" s="156"/>
      <c r="T49" s="156"/>
      <c r="U49" s="156"/>
      <c r="V49" s="156"/>
      <c r="W49" s="156"/>
      <c r="X49" s="156"/>
      <c r="Y49" s="147"/>
      <c r="Z49" s="147"/>
      <c r="AA49" s="147"/>
      <c r="AB49" s="147"/>
      <c r="AC49" s="147"/>
      <c r="AD49" s="147"/>
      <c r="AE49" s="147"/>
      <c r="AF49" s="147"/>
      <c r="AG49" s="147" t="s">
        <v>172</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c r="A50" s="164">
        <v>9</v>
      </c>
      <c r="B50" s="165" t="s">
        <v>212</v>
      </c>
      <c r="C50" s="174" t="s">
        <v>213</v>
      </c>
      <c r="D50" s="166" t="s">
        <v>167</v>
      </c>
      <c r="E50" s="167">
        <v>1</v>
      </c>
      <c r="F50" s="168"/>
      <c r="G50" s="169">
        <f>ROUND(E50*F50,2)</f>
        <v>0</v>
      </c>
      <c r="H50" s="168"/>
      <c r="I50" s="169">
        <f>ROUND(E50*H50,2)</f>
        <v>0</v>
      </c>
      <c r="J50" s="168"/>
      <c r="K50" s="169">
        <f>ROUND(E50*J50,2)</f>
        <v>0</v>
      </c>
      <c r="L50" s="169">
        <v>21</v>
      </c>
      <c r="M50" s="169">
        <f>G50*(1+L50/100)</f>
        <v>0</v>
      </c>
      <c r="N50" s="169">
        <v>0</v>
      </c>
      <c r="O50" s="169">
        <f>ROUND(E50*N50,2)</f>
        <v>0</v>
      </c>
      <c r="P50" s="169">
        <v>0</v>
      </c>
      <c r="Q50" s="169">
        <f>ROUND(E50*P50,2)</f>
        <v>0</v>
      </c>
      <c r="R50" s="169"/>
      <c r="S50" s="169" t="s">
        <v>168</v>
      </c>
      <c r="T50" s="170" t="s">
        <v>169</v>
      </c>
      <c r="U50" s="156">
        <v>0</v>
      </c>
      <c r="V50" s="156">
        <f>ROUND(E50*U50,2)</f>
        <v>0</v>
      </c>
      <c r="W50" s="156"/>
      <c r="X50" s="156" t="s">
        <v>170</v>
      </c>
      <c r="Y50" s="147"/>
      <c r="Z50" s="147"/>
      <c r="AA50" s="147"/>
      <c r="AB50" s="147"/>
      <c r="AC50" s="147"/>
      <c r="AD50" s="147"/>
      <c r="AE50" s="147"/>
      <c r="AF50" s="147"/>
      <c r="AG50" s="147" t="s">
        <v>171</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ht="33.75" outlineLevel="1">
      <c r="A51" s="154"/>
      <c r="B51" s="155"/>
      <c r="C51" s="240" t="s">
        <v>214</v>
      </c>
      <c r="D51" s="241"/>
      <c r="E51" s="241"/>
      <c r="F51" s="241"/>
      <c r="G51" s="241"/>
      <c r="H51" s="156"/>
      <c r="I51" s="156"/>
      <c r="J51" s="156"/>
      <c r="K51" s="156"/>
      <c r="L51" s="156"/>
      <c r="M51" s="156"/>
      <c r="N51" s="156"/>
      <c r="O51" s="156"/>
      <c r="P51" s="156"/>
      <c r="Q51" s="156"/>
      <c r="R51" s="156"/>
      <c r="S51" s="156"/>
      <c r="T51" s="156"/>
      <c r="U51" s="156"/>
      <c r="V51" s="156"/>
      <c r="W51" s="156"/>
      <c r="X51" s="156"/>
      <c r="Y51" s="147"/>
      <c r="Z51" s="147"/>
      <c r="AA51" s="147"/>
      <c r="AB51" s="147"/>
      <c r="AC51" s="147"/>
      <c r="AD51" s="147"/>
      <c r="AE51" s="147"/>
      <c r="AF51" s="147"/>
      <c r="AG51" s="147" t="s">
        <v>178</v>
      </c>
      <c r="AH51" s="147"/>
      <c r="AI51" s="147"/>
      <c r="AJ51" s="147"/>
      <c r="AK51" s="147"/>
      <c r="AL51" s="147"/>
      <c r="AM51" s="147"/>
      <c r="AN51" s="147"/>
      <c r="AO51" s="147"/>
      <c r="AP51" s="147"/>
      <c r="AQ51" s="147"/>
      <c r="AR51" s="147"/>
      <c r="AS51" s="147"/>
      <c r="AT51" s="147"/>
      <c r="AU51" s="147"/>
      <c r="AV51" s="147"/>
      <c r="AW51" s="147"/>
      <c r="AX51" s="147"/>
      <c r="AY51" s="147"/>
      <c r="AZ51" s="147"/>
      <c r="BA51" s="171" t="str">
        <f>C51</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51" s="147"/>
      <c r="BC51" s="147"/>
      <c r="BD51" s="147"/>
      <c r="BE51" s="147"/>
      <c r="BF51" s="147"/>
      <c r="BG51" s="147"/>
      <c r="BH51" s="147"/>
    </row>
    <row r="52" spans="1:60" outlineLevel="1">
      <c r="A52" s="154"/>
      <c r="B52" s="155"/>
      <c r="C52" s="238"/>
      <c r="D52" s="239"/>
      <c r="E52" s="239"/>
      <c r="F52" s="239"/>
      <c r="G52" s="239"/>
      <c r="H52" s="156"/>
      <c r="I52" s="156"/>
      <c r="J52" s="156"/>
      <c r="K52" s="156"/>
      <c r="L52" s="156"/>
      <c r="M52" s="156"/>
      <c r="N52" s="156"/>
      <c r="O52" s="156"/>
      <c r="P52" s="156"/>
      <c r="Q52" s="156"/>
      <c r="R52" s="156"/>
      <c r="S52" s="156"/>
      <c r="T52" s="156"/>
      <c r="U52" s="156"/>
      <c r="V52" s="156"/>
      <c r="W52" s="156"/>
      <c r="X52" s="156"/>
      <c r="Y52" s="147"/>
      <c r="Z52" s="147"/>
      <c r="AA52" s="147"/>
      <c r="AB52" s="147"/>
      <c r="AC52" s="147"/>
      <c r="AD52" s="147"/>
      <c r="AE52" s="147"/>
      <c r="AF52" s="147"/>
      <c r="AG52" s="147" t="s">
        <v>172</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c r="A53" s="164">
        <v>10</v>
      </c>
      <c r="B53" s="165" t="s">
        <v>215</v>
      </c>
      <c r="C53" s="174" t="s">
        <v>216</v>
      </c>
      <c r="D53" s="166" t="s">
        <v>167</v>
      </c>
      <c r="E53" s="167">
        <v>1</v>
      </c>
      <c r="F53" s="168"/>
      <c r="G53" s="169">
        <f>ROUND(E53*F53,2)</f>
        <v>0</v>
      </c>
      <c r="H53" s="168"/>
      <c r="I53" s="169">
        <f>ROUND(E53*H53,2)</f>
        <v>0</v>
      </c>
      <c r="J53" s="168"/>
      <c r="K53" s="169">
        <f>ROUND(E53*J53,2)</f>
        <v>0</v>
      </c>
      <c r="L53" s="169">
        <v>21</v>
      </c>
      <c r="M53" s="169">
        <f>G53*(1+L53/100)</f>
        <v>0</v>
      </c>
      <c r="N53" s="169">
        <v>0</v>
      </c>
      <c r="O53" s="169">
        <f>ROUND(E53*N53,2)</f>
        <v>0</v>
      </c>
      <c r="P53" s="169">
        <v>0</v>
      </c>
      <c r="Q53" s="169">
        <f>ROUND(E53*P53,2)</f>
        <v>0</v>
      </c>
      <c r="R53" s="169"/>
      <c r="S53" s="169" t="s">
        <v>168</v>
      </c>
      <c r="T53" s="170" t="s">
        <v>169</v>
      </c>
      <c r="U53" s="156">
        <v>0</v>
      </c>
      <c r="V53" s="156">
        <f>ROUND(E53*U53,2)</f>
        <v>0</v>
      </c>
      <c r="W53" s="156"/>
      <c r="X53" s="156" t="s">
        <v>170</v>
      </c>
      <c r="Y53" s="147"/>
      <c r="Z53" s="147"/>
      <c r="AA53" s="147"/>
      <c r="AB53" s="147"/>
      <c r="AC53" s="147"/>
      <c r="AD53" s="147"/>
      <c r="AE53" s="147"/>
      <c r="AF53" s="147"/>
      <c r="AG53" s="147" t="s">
        <v>171</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ht="22.5" outlineLevel="1">
      <c r="A54" s="154"/>
      <c r="B54" s="155"/>
      <c r="C54" s="240" t="s">
        <v>217</v>
      </c>
      <c r="D54" s="241"/>
      <c r="E54" s="241"/>
      <c r="F54" s="241"/>
      <c r="G54" s="241"/>
      <c r="H54" s="156"/>
      <c r="I54" s="156"/>
      <c r="J54" s="156"/>
      <c r="K54" s="156"/>
      <c r="L54" s="156"/>
      <c r="M54" s="156"/>
      <c r="N54" s="156"/>
      <c r="O54" s="156"/>
      <c r="P54" s="156"/>
      <c r="Q54" s="156"/>
      <c r="R54" s="156"/>
      <c r="S54" s="156"/>
      <c r="T54" s="156"/>
      <c r="U54" s="156"/>
      <c r="V54" s="156"/>
      <c r="W54" s="156"/>
      <c r="X54" s="156"/>
      <c r="Y54" s="147"/>
      <c r="Z54" s="147"/>
      <c r="AA54" s="147"/>
      <c r="AB54" s="147"/>
      <c r="AC54" s="147"/>
      <c r="AD54" s="147"/>
      <c r="AE54" s="147"/>
      <c r="AF54" s="147"/>
      <c r="AG54" s="147" t="s">
        <v>178</v>
      </c>
      <c r="AH54" s="147"/>
      <c r="AI54" s="147"/>
      <c r="AJ54" s="147"/>
      <c r="AK54" s="147"/>
      <c r="AL54" s="147"/>
      <c r="AM54" s="147"/>
      <c r="AN54" s="147"/>
      <c r="AO54" s="147"/>
      <c r="AP54" s="147"/>
      <c r="AQ54" s="147"/>
      <c r="AR54" s="147"/>
      <c r="AS54" s="147"/>
      <c r="AT54" s="147"/>
      <c r="AU54" s="147"/>
      <c r="AV54" s="147"/>
      <c r="AW54" s="147"/>
      <c r="AX54" s="147"/>
      <c r="AY54" s="147"/>
      <c r="AZ54" s="147"/>
      <c r="BA54" s="171" t="str">
        <f>C54</f>
        <v>Náklady a poplatky spojené s užíváním veřejných ploch a prostranství, pokud jsou stavebními pracemi nebo souvisejícími činnostmi dotčeny, a to včetně užívání ploch v souvislosti s uložením stavebního materiálu nebo stavebního odpadu.</v>
      </c>
      <c r="BB54" s="147"/>
      <c r="BC54" s="147"/>
      <c r="BD54" s="147"/>
      <c r="BE54" s="147"/>
      <c r="BF54" s="147"/>
      <c r="BG54" s="147"/>
      <c r="BH54" s="147"/>
    </row>
    <row r="55" spans="1:60" outlineLevel="1">
      <c r="A55" s="154"/>
      <c r="B55" s="155"/>
      <c r="C55" s="238"/>
      <c r="D55" s="239"/>
      <c r="E55" s="239"/>
      <c r="F55" s="239"/>
      <c r="G55" s="239"/>
      <c r="H55" s="156"/>
      <c r="I55" s="156"/>
      <c r="J55" s="156"/>
      <c r="K55" s="156"/>
      <c r="L55" s="156"/>
      <c r="M55" s="156"/>
      <c r="N55" s="156"/>
      <c r="O55" s="156"/>
      <c r="P55" s="156"/>
      <c r="Q55" s="156"/>
      <c r="R55" s="156"/>
      <c r="S55" s="156"/>
      <c r="T55" s="156"/>
      <c r="U55" s="156"/>
      <c r="V55" s="156"/>
      <c r="W55" s="156"/>
      <c r="X55" s="156"/>
      <c r="Y55" s="147"/>
      <c r="Z55" s="147"/>
      <c r="AA55" s="147"/>
      <c r="AB55" s="147"/>
      <c r="AC55" s="147"/>
      <c r="AD55" s="147"/>
      <c r="AE55" s="147"/>
      <c r="AF55" s="147"/>
      <c r="AG55" s="147" t="s">
        <v>172</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c r="A56" s="164">
        <v>11</v>
      </c>
      <c r="B56" s="165" t="s">
        <v>218</v>
      </c>
      <c r="C56" s="174" t="s">
        <v>219</v>
      </c>
      <c r="D56" s="166" t="s">
        <v>167</v>
      </c>
      <c r="E56" s="167">
        <v>1</v>
      </c>
      <c r="F56" s="168"/>
      <c r="G56" s="169">
        <f>ROUND(E56*F56,2)</f>
        <v>0</v>
      </c>
      <c r="H56" s="168"/>
      <c r="I56" s="169">
        <f>ROUND(E56*H56,2)</f>
        <v>0</v>
      </c>
      <c r="J56" s="168"/>
      <c r="K56" s="169">
        <f>ROUND(E56*J56,2)</f>
        <v>0</v>
      </c>
      <c r="L56" s="169">
        <v>21</v>
      </c>
      <c r="M56" s="169">
        <f>G56*(1+L56/100)</f>
        <v>0</v>
      </c>
      <c r="N56" s="169">
        <v>0</v>
      </c>
      <c r="O56" s="169">
        <f>ROUND(E56*N56,2)</f>
        <v>0</v>
      </c>
      <c r="P56" s="169">
        <v>0</v>
      </c>
      <c r="Q56" s="169">
        <f>ROUND(E56*P56,2)</f>
        <v>0</v>
      </c>
      <c r="R56" s="169"/>
      <c r="S56" s="169" t="s">
        <v>168</v>
      </c>
      <c r="T56" s="170" t="s">
        <v>169</v>
      </c>
      <c r="U56" s="156">
        <v>0</v>
      </c>
      <c r="V56" s="156">
        <f>ROUND(E56*U56,2)</f>
        <v>0</v>
      </c>
      <c r="W56" s="156"/>
      <c r="X56" s="156" t="s">
        <v>170</v>
      </c>
      <c r="Y56" s="147"/>
      <c r="Z56" s="147"/>
      <c r="AA56" s="147"/>
      <c r="AB56" s="147"/>
      <c r="AC56" s="147"/>
      <c r="AD56" s="147"/>
      <c r="AE56" s="147"/>
      <c r="AF56" s="147"/>
      <c r="AG56" s="147" t="s">
        <v>171</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ht="22.5" outlineLevel="1">
      <c r="A57" s="154"/>
      <c r="B57" s="155"/>
      <c r="C57" s="240" t="s">
        <v>220</v>
      </c>
      <c r="D57" s="241"/>
      <c r="E57" s="241"/>
      <c r="F57" s="241"/>
      <c r="G57" s="241"/>
      <c r="H57" s="156"/>
      <c r="I57" s="156"/>
      <c r="J57" s="156"/>
      <c r="K57" s="156"/>
      <c r="L57" s="156"/>
      <c r="M57" s="156"/>
      <c r="N57" s="156"/>
      <c r="O57" s="156"/>
      <c r="P57" s="156"/>
      <c r="Q57" s="156"/>
      <c r="R57" s="156"/>
      <c r="S57" s="156"/>
      <c r="T57" s="156"/>
      <c r="U57" s="156"/>
      <c r="V57" s="156"/>
      <c r="W57" s="156"/>
      <c r="X57" s="156"/>
      <c r="Y57" s="147"/>
      <c r="Z57" s="147"/>
      <c r="AA57" s="147"/>
      <c r="AB57" s="147"/>
      <c r="AC57" s="147"/>
      <c r="AD57" s="147"/>
      <c r="AE57" s="147"/>
      <c r="AF57" s="147"/>
      <c r="AG57" s="147" t="s">
        <v>178</v>
      </c>
      <c r="AH57" s="147"/>
      <c r="AI57" s="147"/>
      <c r="AJ57" s="147"/>
      <c r="AK57" s="147"/>
      <c r="AL57" s="147"/>
      <c r="AM57" s="147"/>
      <c r="AN57" s="147"/>
      <c r="AO57" s="147"/>
      <c r="AP57" s="147"/>
      <c r="AQ57" s="147"/>
      <c r="AR57" s="147"/>
      <c r="AS57" s="147"/>
      <c r="AT57" s="147"/>
      <c r="AU57" s="147"/>
      <c r="AV57" s="147"/>
      <c r="AW57" s="147"/>
      <c r="AX57" s="147"/>
      <c r="AY57" s="147"/>
      <c r="AZ57" s="147"/>
      <c r="BA57" s="171" t="str">
        <f>C57</f>
        <v>Náklady zhotovitele, související s prováděním zkoušek a revizí předepsaných technickými normami nebo objednatelem a které jsou pro provedení díla nezbytné.</v>
      </c>
      <c r="BB57" s="147"/>
      <c r="BC57" s="147"/>
      <c r="BD57" s="147"/>
      <c r="BE57" s="147"/>
      <c r="BF57" s="147"/>
      <c r="BG57" s="147"/>
      <c r="BH57" s="147"/>
    </row>
    <row r="58" spans="1:60" outlineLevel="1">
      <c r="A58" s="154"/>
      <c r="B58" s="155"/>
      <c r="C58" s="242" t="s">
        <v>221</v>
      </c>
      <c r="D58" s="243"/>
      <c r="E58" s="243"/>
      <c r="F58" s="243"/>
      <c r="G58" s="243"/>
      <c r="H58" s="156"/>
      <c r="I58" s="156"/>
      <c r="J58" s="156"/>
      <c r="K58" s="156"/>
      <c r="L58" s="156"/>
      <c r="M58" s="156"/>
      <c r="N58" s="156"/>
      <c r="O58" s="156"/>
      <c r="P58" s="156"/>
      <c r="Q58" s="156"/>
      <c r="R58" s="156"/>
      <c r="S58" s="156"/>
      <c r="T58" s="156"/>
      <c r="U58" s="156"/>
      <c r="V58" s="156"/>
      <c r="W58" s="156"/>
      <c r="X58" s="156"/>
      <c r="Y58" s="147"/>
      <c r="Z58" s="147"/>
      <c r="AA58" s="147"/>
      <c r="AB58" s="147"/>
      <c r="AC58" s="147"/>
      <c r="AD58" s="147"/>
      <c r="AE58" s="147"/>
      <c r="AF58" s="147"/>
      <c r="AG58" s="147" t="s">
        <v>178</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c r="A59" s="154"/>
      <c r="B59" s="155"/>
      <c r="C59" s="238"/>
      <c r="D59" s="239"/>
      <c r="E59" s="239"/>
      <c r="F59" s="239"/>
      <c r="G59" s="239"/>
      <c r="H59" s="156"/>
      <c r="I59" s="156"/>
      <c r="J59" s="156"/>
      <c r="K59" s="156"/>
      <c r="L59" s="156"/>
      <c r="M59" s="156"/>
      <c r="N59" s="156"/>
      <c r="O59" s="156"/>
      <c r="P59" s="156"/>
      <c r="Q59" s="156"/>
      <c r="R59" s="156"/>
      <c r="S59" s="156"/>
      <c r="T59" s="156"/>
      <c r="U59" s="156"/>
      <c r="V59" s="156"/>
      <c r="W59" s="156"/>
      <c r="X59" s="156"/>
      <c r="Y59" s="147"/>
      <c r="Z59" s="147"/>
      <c r="AA59" s="147"/>
      <c r="AB59" s="147"/>
      <c r="AC59" s="147"/>
      <c r="AD59" s="147"/>
      <c r="AE59" s="147"/>
      <c r="AF59" s="147"/>
      <c r="AG59" s="147" t="s">
        <v>172</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c r="A60" s="164">
        <v>12</v>
      </c>
      <c r="B60" s="165" t="s">
        <v>222</v>
      </c>
      <c r="C60" s="174" t="s">
        <v>223</v>
      </c>
      <c r="D60" s="166" t="s">
        <v>167</v>
      </c>
      <c r="E60" s="167">
        <v>1</v>
      </c>
      <c r="F60" s="168"/>
      <c r="G60" s="169">
        <f>ROUND(E60*F60,2)</f>
        <v>0</v>
      </c>
      <c r="H60" s="168"/>
      <c r="I60" s="169">
        <f>ROUND(E60*H60,2)</f>
        <v>0</v>
      </c>
      <c r="J60" s="168"/>
      <c r="K60" s="169">
        <f>ROUND(E60*J60,2)</f>
        <v>0</v>
      </c>
      <c r="L60" s="169">
        <v>21</v>
      </c>
      <c r="M60" s="169">
        <f>G60*(1+L60/100)</f>
        <v>0</v>
      </c>
      <c r="N60" s="169">
        <v>0</v>
      </c>
      <c r="O60" s="169">
        <f>ROUND(E60*N60,2)</f>
        <v>0</v>
      </c>
      <c r="P60" s="169">
        <v>0</v>
      </c>
      <c r="Q60" s="169">
        <f>ROUND(E60*P60,2)</f>
        <v>0</v>
      </c>
      <c r="R60" s="169"/>
      <c r="S60" s="169" t="s">
        <v>168</v>
      </c>
      <c r="T60" s="170" t="s">
        <v>169</v>
      </c>
      <c r="U60" s="156">
        <v>0</v>
      </c>
      <c r="V60" s="156">
        <f>ROUND(E60*U60,2)</f>
        <v>0</v>
      </c>
      <c r="W60" s="156"/>
      <c r="X60" s="156" t="s">
        <v>170</v>
      </c>
      <c r="Y60" s="147"/>
      <c r="Z60" s="147"/>
      <c r="AA60" s="147"/>
      <c r="AB60" s="147"/>
      <c r="AC60" s="147"/>
      <c r="AD60" s="147"/>
      <c r="AE60" s="147"/>
      <c r="AF60" s="147"/>
      <c r="AG60" s="147" t="s">
        <v>171</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c r="A61" s="154"/>
      <c r="B61" s="155"/>
      <c r="C61" s="240" t="s">
        <v>224</v>
      </c>
      <c r="D61" s="241"/>
      <c r="E61" s="241"/>
      <c r="F61" s="241"/>
      <c r="G61" s="241"/>
      <c r="H61" s="156"/>
      <c r="I61" s="156"/>
      <c r="J61" s="156"/>
      <c r="K61" s="156"/>
      <c r="L61" s="156"/>
      <c r="M61" s="156"/>
      <c r="N61" s="156"/>
      <c r="O61" s="156"/>
      <c r="P61" s="156"/>
      <c r="Q61" s="156"/>
      <c r="R61" s="156"/>
      <c r="S61" s="156"/>
      <c r="T61" s="156"/>
      <c r="U61" s="156"/>
      <c r="V61" s="156"/>
      <c r="W61" s="156"/>
      <c r="X61" s="156"/>
      <c r="Y61" s="147"/>
      <c r="Z61" s="147"/>
      <c r="AA61" s="147"/>
      <c r="AB61" s="147"/>
      <c r="AC61" s="147"/>
      <c r="AD61" s="147"/>
      <c r="AE61" s="147"/>
      <c r="AF61" s="147"/>
      <c r="AG61" s="147" t="s">
        <v>178</v>
      </c>
      <c r="AH61" s="147"/>
      <c r="AI61" s="147"/>
      <c r="AJ61" s="147"/>
      <c r="AK61" s="147"/>
      <c r="AL61" s="147"/>
      <c r="AM61" s="147"/>
      <c r="AN61" s="147"/>
      <c r="AO61" s="147"/>
      <c r="AP61" s="147"/>
      <c r="AQ61" s="147"/>
      <c r="AR61" s="147"/>
      <c r="AS61" s="147"/>
      <c r="AT61" s="147"/>
      <c r="AU61" s="147"/>
      <c r="AV61" s="147"/>
      <c r="AW61" s="147"/>
      <c r="AX61" s="147"/>
      <c r="AY61" s="147"/>
      <c r="AZ61" s="147"/>
      <c r="BA61" s="171" t="str">
        <f>C61</f>
        <v>náklady spojené s provedením všech technickými normami předepsaných zkoušek a revizí stavebních konstrukcí nebo stavebních prací.</v>
      </c>
      <c r="BB61" s="147"/>
      <c r="BC61" s="147"/>
      <c r="BD61" s="147"/>
      <c r="BE61" s="147"/>
      <c r="BF61" s="147"/>
      <c r="BG61" s="147"/>
      <c r="BH61" s="147"/>
    </row>
    <row r="62" spans="1:60" outlineLevel="1">
      <c r="A62" s="154"/>
      <c r="B62" s="155"/>
      <c r="C62" s="238"/>
      <c r="D62" s="239"/>
      <c r="E62" s="239"/>
      <c r="F62" s="239"/>
      <c r="G62" s="239"/>
      <c r="H62" s="156"/>
      <c r="I62" s="156"/>
      <c r="J62" s="156"/>
      <c r="K62" s="156"/>
      <c r="L62" s="156"/>
      <c r="M62" s="156"/>
      <c r="N62" s="156"/>
      <c r="O62" s="156"/>
      <c r="P62" s="156"/>
      <c r="Q62" s="156"/>
      <c r="R62" s="156"/>
      <c r="S62" s="156"/>
      <c r="T62" s="156"/>
      <c r="U62" s="156"/>
      <c r="V62" s="156"/>
      <c r="W62" s="156"/>
      <c r="X62" s="156"/>
      <c r="Y62" s="147"/>
      <c r="Z62" s="147"/>
      <c r="AA62" s="147"/>
      <c r="AB62" s="147"/>
      <c r="AC62" s="147"/>
      <c r="AD62" s="147"/>
      <c r="AE62" s="147"/>
      <c r="AF62" s="147"/>
      <c r="AG62" s="147" t="s">
        <v>172</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c r="A63" s="164">
        <v>13</v>
      </c>
      <c r="B63" s="165" t="s">
        <v>225</v>
      </c>
      <c r="C63" s="174" t="s">
        <v>226</v>
      </c>
      <c r="D63" s="166" t="s">
        <v>167</v>
      </c>
      <c r="E63" s="167">
        <v>1</v>
      </c>
      <c r="F63" s="168"/>
      <c r="G63" s="169">
        <f>ROUND(E63*F63,2)</f>
        <v>0</v>
      </c>
      <c r="H63" s="168"/>
      <c r="I63" s="169">
        <f>ROUND(E63*H63,2)</f>
        <v>0</v>
      </c>
      <c r="J63" s="168"/>
      <c r="K63" s="169">
        <f>ROUND(E63*J63,2)</f>
        <v>0</v>
      </c>
      <c r="L63" s="169">
        <v>21</v>
      </c>
      <c r="M63" s="169">
        <f>G63*(1+L63/100)</f>
        <v>0</v>
      </c>
      <c r="N63" s="169">
        <v>0</v>
      </c>
      <c r="O63" s="169">
        <f>ROUND(E63*N63,2)</f>
        <v>0</v>
      </c>
      <c r="P63" s="169">
        <v>0</v>
      </c>
      <c r="Q63" s="169">
        <f>ROUND(E63*P63,2)</f>
        <v>0</v>
      </c>
      <c r="R63" s="169"/>
      <c r="S63" s="169" t="s">
        <v>168</v>
      </c>
      <c r="T63" s="170" t="s">
        <v>169</v>
      </c>
      <c r="U63" s="156">
        <v>0</v>
      </c>
      <c r="V63" s="156">
        <f>ROUND(E63*U63,2)</f>
        <v>0</v>
      </c>
      <c r="W63" s="156"/>
      <c r="X63" s="156" t="s">
        <v>170</v>
      </c>
      <c r="Y63" s="147"/>
      <c r="Z63" s="147"/>
      <c r="AA63" s="147"/>
      <c r="AB63" s="147"/>
      <c r="AC63" s="147"/>
      <c r="AD63" s="147"/>
      <c r="AE63" s="147"/>
      <c r="AF63" s="147"/>
      <c r="AG63" s="147" t="s">
        <v>171</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ht="22.5" outlineLevel="1">
      <c r="A64" s="154"/>
      <c r="B64" s="155"/>
      <c r="C64" s="240" t="s">
        <v>227</v>
      </c>
      <c r="D64" s="241"/>
      <c r="E64" s="241"/>
      <c r="F64" s="241"/>
      <c r="G64" s="241"/>
      <c r="H64" s="156"/>
      <c r="I64" s="156"/>
      <c r="J64" s="156"/>
      <c r="K64" s="156"/>
      <c r="L64" s="156"/>
      <c r="M64" s="156"/>
      <c r="N64" s="156"/>
      <c r="O64" s="156"/>
      <c r="P64" s="156"/>
      <c r="Q64" s="156"/>
      <c r="R64" s="156"/>
      <c r="S64" s="156"/>
      <c r="T64" s="156"/>
      <c r="U64" s="156"/>
      <c r="V64" s="156"/>
      <c r="W64" s="156"/>
      <c r="X64" s="156"/>
      <c r="Y64" s="147"/>
      <c r="Z64" s="147"/>
      <c r="AA64" s="147"/>
      <c r="AB64" s="147"/>
      <c r="AC64" s="147"/>
      <c r="AD64" s="147"/>
      <c r="AE64" s="147"/>
      <c r="AF64" s="147"/>
      <c r="AG64" s="147" t="s">
        <v>178</v>
      </c>
      <c r="AH64" s="147"/>
      <c r="AI64" s="147"/>
      <c r="AJ64" s="147"/>
      <c r="AK64" s="147"/>
      <c r="AL64" s="147"/>
      <c r="AM64" s="147"/>
      <c r="AN64" s="147"/>
      <c r="AO64" s="147"/>
      <c r="AP64" s="147"/>
      <c r="AQ64" s="147"/>
      <c r="AR64" s="147"/>
      <c r="AS64" s="147"/>
      <c r="AT64" s="147"/>
      <c r="AU64" s="147"/>
      <c r="AV64" s="147"/>
      <c r="AW64" s="147"/>
      <c r="AX64" s="147"/>
      <c r="AY64" s="147"/>
      <c r="AZ64" s="147"/>
      <c r="BA64" s="171" t="str">
        <f>C64</f>
        <v>Náklady zhotovitele na vypracování provozních řádů pro zkušební či trvalý provoz včetně nákladů na předání všech návodů k obsluze a údržbě pro technologická zařízení a včetně zaškolení obsluhy objednatele.</v>
      </c>
      <c r="BB64" s="147"/>
      <c r="BC64" s="147"/>
      <c r="BD64" s="147"/>
      <c r="BE64" s="147"/>
      <c r="BF64" s="147"/>
      <c r="BG64" s="147"/>
      <c r="BH64" s="147"/>
    </row>
    <row r="65" spans="1:60" outlineLevel="1">
      <c r="A65" s="154"/>
      <c r="B65" s="155"/>
      <c r="C65" s="238"/>
      <c r="D65" s="239"/>
      <c r="E65" s="239"/>
      <c r="F65" s="239"/>
      <c r="G65" s="239"/>
      <c r="H65" s="156"/>
      <c r="I65" s="156"/>
      <c r="J65" s="156"/>
      <c r="K65" s="156"/>
      <c r="L65" s="156"/>
      <c r="M65" s="156"/>
      <c r="N65" s="156"/>
      <c r="O65" s="156"/>
      <c r="P65" s="156"/>
      <c r="Q65" s="156"/>
      <c r="R65" s="156"/>
      <c r="S65" s="156"/>
      <c r="T65" s="156"/>
      <c r="U65" s="156"/>
      <c r="V65" s="156"/>
      <c r="W65" s="156"/>
      <c r="X65" s="156"/>
      <c r="Y65" s="147"/>
      <c r="Z65" s="147"/>
      <c r="AA65" s="147"/>
      <c r="AB65" s="147"/>
      <c r="AC65" s="147"/>
      <c r="AD65" s="147"/>
      <c r="AE65" s="147"/>
      <c r="AF65" s="147"/>
      <c r="AG65" s="147" t="s">
        <v>172</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c r="A66" s="164">
        <v>14</v>
      </c>
      <c r="B66" s="165" t="s">
        <v>228</v>
      </c>
      <c r="C66" s="174" t="s">
        <v>229</v>
      </c>
      <c r="D66" s="166" t="s">
        <v>167</v>
      </c>
      <c r="E66" s="167">
        <v>1</v>
      </c>
      <c r="F66" s="168"/>
      <c r="G66" s="169">
        <f>ROUND(E66*F66,2)</f>
        <v>0</v>
      </c>
      <c r="H66" s="168"/>
      <c r="I66" s="169">
        <f>ROUND(E66*H66,2)</f>
        <v>0</v>
      </c>
      <c r="J66" s="168"/>
      <c r="K66" s="169">
        <f>ROUND(E66*J66,2)</f>
        <v>0</v>
      </c>
      <c r="L66" s="169">
        <v>21</v>
      </c>
      <c r="M66" s="169">
        <f>G66*(1+L66/100)</f>
        <v>0</v>
      </c>
      <c r="N66" s="169">
        <v>0</v>
      </c>
      <c r="O66" s="169">
        <f>ROUND(E66*N66,2)</f>
        <v>0</v>
      </c>
      <c r="P66" s="169">
        <v>0</v>
      </c>
      <c r="Q66" s="169">
        <f>ROUND(E66*P66,2)</f>
        <v>0</v>
      </c>
      <c r="R66" s="169"/>
      <c r="S66" s="169" t="s">
        <v>168</v>
      </c>
      <c r="T66" s="170" t="s">
        <v>169</v>
      </c>
      <c r="U66" s="156">
        <v>0</v>
      </c>
      <c r="V66" s="156">
        <f>ROUND(E66*U66,2)</f>
        <v>0</v>
      </c>
      <c r="W66" s="156"/>
      <c r="X66" s="156" t="s">
        <v>170</v>
      </c>
      <c r="Y66" s="147"/>
      <c r="Z66" s="147"/>
      <c r="AA66" s="147"/>
      <c r="AB66" s="147"/>
      <c r="AC66" s="147"/>
      <c r="AD66" s="147"/>
      <c r="AE66" s="147"/>
      <c r="AF66" s="147"/>
      <c r="AG66" s="147" t="s">
        <v>171</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c r="A67" s="154"/>
      <c r="B67" s="155"/>
      <c r="C67" s="240" t="s">
        <v>230</v>
      </c>
      <c r="D67" s="241"/>
      <c r="E67" s="241"/>
      <c r="F67" s="241"/>
      <c r="G67" s="241"/>
      <c r="H67" s="156"/>
      <c r="I67" s="156"/>
      <c r="J67" s="156"/>
      <c r="K67" s="156"/>
      <c r="L67" s="156"/>
      <c r="M67" s="156"/>
      <c r="N67" s="156"/>
      <c r="O67" s="156"/>
      <c r="P67" s="156"/>
      <c r="Q67" s="156"/>
      <c r="R67" s="156"/>
      <c r="S67" s="156"/>
      <c r="T67" s="156"/>
      <c r="U67" s="156"/>
      <c r="V67" s="156"/>
      <c r="W67" s="156"/>
      <c r="X67" s="156"/>
      <c r="Y67" s="147"/>
      <c r="Z67" s="147"/>
      <c r="AA67" s="147"/>
      <c r="AB67" s="147"/>
      <c r="AC67" s="147"/>
      <c r="AD67" s="147"/>
      <c r="AE67" s="147"/>
      <c r="AF67" s="147"/>
      <c r="AG67" s="147" t="s">
        <v>178</v>
      </c>
      <c r="AH67" s="147"/>
      <c r="AI67" s="147"/>
      <c r="AJ67" s="147"/>
      <c r="AK67" s="147"/>
      <c r="AL67" s="147"/>
      <c r="AM67" s="147"/>
      <c r="AN67" s="147"/>
      <c r="AO67" s="147"/>
      <c r="AP67" s="147"/>
      <c r="AQ67" s="147"/>
      <c r="AR67" s="147"/>
      <c r="AS67" s="147"/>
      <c r="AT67" s="147"/>
      <c r="AU67" s="147"/>
      <c r="AV67" s="147"/>
      <c r="AW67" s="147"/>
      <c r="AX67" s="147"/>
      <c r="AY67" s="147"/>
      <c r="AZ67" s="147"/>
      <c r="BA67" s="171" t="str">
        <f>C67</f>
        <v>Náklady na vyhotovení dokumentace skutečného provedení stavby a její předání objednateli v požadované formě a požadovaném počtu.</v>
      </c>
      <c r="BB67" s="147"/>
      <c r="BC67" s="147"/>
      <c r="BD67" s="147"/>
      <c r="BE67" s="147"/>
      <c r="BF67" s="147"/>
      <c r="BG67" s="147"/>
      <c r="BH67" s="147"/>
    </row>
    <row r="68" spans="1:60" outlineLevel="1">
      <c r="A68" s="154"/>
      <c r="B68" s="155"/>
      <c r="C68" s="238"/>
      <c r="D68" s="239"/>
      <c r="E68" s="239"/>
      <c r="F68" s="239"/>
      <c r="G68" s="239"/>
      <c r="H68" s="156"/>
      <c r="I68" s="156"/>
      <c r="J68" s="156"/>
      <c r="K68" s="156"/>
      <c r="L68" s="156"/>
      <c r="M68" s="156"/>
      <c r="N68" s="156"/>
      <c r="O68" s="156"/>
      <c r="P68" s="156"/>
      <c r="Q68" s="156"/>
      <c r="R68" s="156"/>
      <c r="S68" s="156"/>
      <c r="T68" s="156"/>
      <c r="U68" s="156"/>
      <c r="V68" s="156"/>
      <c r="W68" s="156"/>
      <c r="X68" s="156"/>
      <c r="Y68" s="147"/>
      <c r="Z68" s="147"/>
      <c r="AA68" s="147"/>
      <c r="AB68" s="147"/>
      <c r="AC68" s="147"/>
      <c r="AD68" s="147"/>
      <c r="AE68" s="147"/>
      <c r="AF68" s="147"/>
      <c r="AG68" s="147" t="s">
        <v>172</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c r="A69" s="164">
        <v>15</v>
      </c>
      <c r="B69" s="165" t="s">
        <v>231</v>
      </c>
      <c r="C69" s="174" t="s">
        <v>232</v>
      </c>
      <c r="D69" s="166" t="s">
        <v>167</v>
      </c>
      <c r="E69" s="167">
        <v>1</v>
      </c>
      <c r="F69" s="168"/>
      <c r="G69" s="169">
        <f>ROUND(E69*F69,2)</f>
        <v>0</v>
      </c>
      <c r="H69" s="168"/>
      <c r="I69" s="169">
        <f>ROUND(E69*H69,2)</f>
        <v>0</v>
      </c>
      <c r="J69" s="168"/>
      <c r="K69" s="169">
        <f>ROUND(E69*J69,2)</f>
        <v>0</v>
      </c>
      <c r="L69" s="169">
        <v>21</v>
      </c>
      <c r="M69" s="169">
        <f>G69*(1+L69/100)</f>
        <v>0</v>
      </c>
      <c r="N69" s="169">
        <v>0</v>
      </c>
      <c r="O69" s="169">
        <f>ROUND(E69*N69,2)</f>
        <v>0</v>
      </c>
      <c r="P69" s="169">
        <v>0</v>
      </c>
      <c r="Q69" s="169">
        <f>ROUND(E69*P69,2)</f>
        <v>0</v>
      </c>
      <c r="R69" s="169"/>
      <c r="S69" s="169" t="s">
        <v>168</v>
      </c>
      <c r="T69" s="170" t="s">
        <v>169</v>
      </c>
      <c r="U69" s="156">
        <v>0</v>
      </c>
      <c r="V69" s="156">
        <f>ROUND(E69*U69,2)</f>
        <v>0</v>
      </c>
      <c r="W69" s="156"/>
      <c r="X69" s="156" t="s">
        <v>170</v>
      </c>
      <c r="Y69" s="147"/>
      <c r="Z69" s="147"/>
      <c r="AA69" s="147"/>
      <c r="AB69" s="147"/>
      <c r="AC69" s="147"/>
      <c r="AD69" s="147"/>
      <c r="AE69" s="147"/>
      <c r="AF69" s="147"/>
      <c r="AG69" s="147" t="s">
        <v>171</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c r="A70" s="154"/>
      <c r="B70" s="155"/>
      <c r="C70" s="240" t="s">
        <v>233</v>
      </c>
      <c r="D70" s="241"/>
      <c r="E70" s="241"/>
      <c r="F70" s="241"/>
      <c r="G70" s="241"/>
      <c r="H70" s="156"/>
      <c r="I70" s="156"/>
      <c r="J70" s="156"/>
      <c r="K70" s="156"/>
      <c r="L70" s="156"/>
      <c r="M70" s="156"/>
      <c r="N70" s="156"/>
      <c r="O70" s="156"/>
      <c r="P70" s="156"/>
      <c r="Q70" s="156"/>
      <c r="R70" s="156"/>
      <c r="S70" s="156"/>
      <c r="T70" s="156"/>
      <c r="U70" s="156"/>
      <c r="V70" s="156"/>
      <c r="W70" s="156"/>
      <c r="X70" s="156"/>
      <c r="Y70" s="147"/>
      <c r="Z70" s="147"/>
      <c r="AA70" s="147"/>
      <c r="AB70" s="147"/>
      <c r="AC70" s="147"/>
      <c r="AD70" s="147"/>
      <c r="AE70" s="147"/>
      <c r="AF70" s="147"/>
      <c r="AG70" s="147" t="s">
        <v>178</v>
      </c>
      <c r="AH70" s="147"/>
      <c r="AI70" s="147"/>
      <c r="AJ70" s="147"/>
      <c r="AK70" s="147"/>
      <c r="AL70" s="147"/>
      <c r="AM70" s="147"/>
      <c r="AN70" s="147"/>
      <c r="AO70" s="147"/>
      <c r="AP70" s="147"/>
      <c r="AQ70" s="147"/>
      <c r="AR70" s="147"/>
      <c r="AS70" s="147"/>
      <c r="AT70" s="147"/>
      <c r="AU70" s="147"/>
      <c r="AV70" s="147"/>
      <c r="AW70" s="147"/>
      <c r="AX70" s="147"/>
      <c r="AY70" s="147"/>
      <c r="AZ70" s="147"/>
      <c r="BA70" s="171" t="str">
        <f>C70</f>
        <v>Náklady na provedení skutečného zaměření stavby v rozsahu nezbytném pro zápis změny do katastru nemovitostí.</v>
      </c>
      <c r="BB70" s="147"/>
      <c r="BC70" s="147"/>
      <c r="BD70" s="147"/>
      <c r="BE70" s="147"/>
      <c r="BF70" s="147"/>
      <c r="BG70" s="147"/>
      <c r="BH70" s="147"/>
    </row>
    <row r="71" spans="1:60" outlineLevel="1">
      <c r="A71" s="154"/>
      <c r="B71" s="155"/>
      <c r="C71" s="238"/>
      <c r="D71" s="239"/>
      <c r="E71" s="239"/>
      <c r="F71" s="239"/>
      <c r="G71" s="239"/>
      <c r="H71" s="156"/>
      <c r="I71" s="156"/>
      <c r="J71" s="156"/>
      <c r="K71" s="156"/>
      <c r="L71" s="156"/>
      <c r="M71" s="156"/>
      <c r="N71" s="156"/>
      <c r="O71" s="156"/>
      <c r="P71" s="156"/>
      <c r="Q71" s="156"/>
      <c r="R71" s="156"/>
      <c r="S71" s="156"/>
      <c r="T71" s="156"/>
      <c r="U71" s="156"/>
      <c r="V71" s="156"/>
      <c r="W71" s="156"/>
      <c r="X71" s="156"/>
      <c r="Y71" s="147"/>
      <c r="Z71" s="147"/>
      <c r="AA71" s="147"/>
      <c r="AB71" s="147"/>
      <c r="AC71" s="147"/>
      <c r="AD71" s="147"/>
      <c r="AE71" s="147"/>
      <c r="AF71" s="147"/>
      <c r="AG71" s="147" t="s">
        <v>172</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c r="A72" s="164">
        <v>16</v>
      </c>
      <c r="B72" s="165" t="s">
        <v>234</v>
      </c>
      <c r="C72" s="174" t="s">
        <v>235</v>
      </c>
      <c r="D72" s="166" t="s">
        <v>167</v>
      </c>
      <c r="E72" s="167">
        <v>1</v>
      </c>
      <c r="F72" s="168"/>
      <c r="G72" s="169">
        <f>ROUND(E72*F72,2)</f>
        <v>0</v>
      </c>
      <c r="H72" s="168"/>
      <c r="I72" s="169">
        <f>ROUND(E72*H72,2)</f>
        <v>0</v>
      </c>
      <c r="J72" s="168"/>
      <c r="K72" s="169">
        <f>ROUND(E72*J72,2)</f>
        <v>0</v>
      </c>
      <c r="L72" s="169">
        <v>21</v>
      </c>
      <c r="M72" s="169">
        <f>G72*(1+L72/100)</f>
        <v>0</v>
      </c>
      <c r="N72" s="169">
        <v>0</v>
      </c>
      <c r="O72" s="169">
        <f>ROUND(E72*N72,2)</f>
        <v>0</v>
      </c>
      <c r="P72" s="169">
        <v>0</v>
      </c>
      <c r="Q72" s="169">
        <f>ROUND(E72*P72,2)</f>
        <v>0</v>
      </c>
      <c r="R72" s="169"/>
      <c r="S72" s="169" t="s">
        <v>168</v>
      </c>
      <c r="T72" s="170" t="s">
        <v>169</v>
      </c>
      <c r="U72" s="156">
        <v>0</v>
      </c>
      <c r="V72" s="156">
        <f>ROUND(E72*U72,2)</f>
        <v>0</v>
      </c>
      <c r="W72" s="156"/>
      <c r="X72" s="156" t="s">
        <v>170</v>
      </c>
      <c r="Y72" s="147"/>
      <c r="Z72" s="147"/>
      <c r="AA72" s="147"/>
      <c r="AB72" s="147"/>
      <c r="AC72" s="147"/>
      <c r="AD72" s="147"/>
      <c r="AE72" s="147"/>
      <c r="AF72" s="147"/>
      <c r="AG72" s="147" t="s">
        <v>171</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ht="22.5" outlineLevel="1">
      <c r="A73" s="154"/>
      <c r="B73" s="155"/>
      <c r="C73" s="240" t="s">
        <v>236</v>
      </c>
      <c r="D73" s="241"/>
      <c r="E73" s="241"/>
      <c r="F73" s="241"/>
      <c r="G73" s="241"/>
      <c r="H73" s="156"/>
      <c r="I73" s="156"/>
      <c r="J73" s="156"/>
      <c r="K73" s="156"/>
      <c r="L73" s="156"/>
      <c r="M73" s="156"/>
      <c r="N73" s="156"/>
      <c r="O73" s="156"/>
      <c r="P73" s="156"/>
      <c r="Q73" s="156"/>
      <c r="R73" s="156"/>
      <c r="S73" s="156"/>
      <c r="T73" s="156"/>
      <c r="U73" s="156"/>
      <c r="V73" s="156"/>
      <c r="W73" s="156"/>
      <c r="X73" s="156"/>
      <c r="Y73" s="147"/>
      <c r="Z73" s="147"/>
      <c r="AA73" s="147"/>
      <c r="AB73" s="147"/>
      <c r="AC73" s="147"/>
      <c r="AD73" s="147"/>
      <c r="AE73" s="147"/>
      <c r="AF73" s="147"/>
      <c r="AG73" s="147" t="s">
        <v>178</v>
      </c>
      <c r="AH73" s="147"/>
      <c r="AI73" s="147"/>
      <c r="AJ73" s="147"/>
      <c r="AK73" s="147"/>
      <c r="AL73" s="147"/>
      <c r="AM73" s="147"/>
      <c r="AN73" s="147"/>
      <c r="AO73" s="147"/>
      <c r="AP73" s="147"/>
      <c r="AQ73" s="147"/>
      <c r="AR73" s="147"/>
      <c r="AS73" s="147"/>
      <c r="AT73" s="147"/>
      <c r="AU73" s="147"/>
      <c r="AV73" s="147"/>
      <c r="AW73" s="147"/>
      <c r="AX73" s="147"/>
      <c r="AY73" s="147"/>
      <c r="AZ73" s="147"/>
      <c r="BA73" s="171" t="str">
        <f>C73</f>
        <v>Náklady spojené s povinnou publicitou, pokud ji objednatel požaduje. Zahrnuje zejména náklady na propagační a informační billboardy, tabule, internetovou propagaci, tiskoviny apod.</v>
      </c>
      <c r="BB73" s="147"/>
      <c r="BC73" s="147"/>
      <c r="BD73" s="147"/>
      <c r="BE73" s="147"/>
      <c r="BF73" s="147"/>
      <c r="BG73" s="147"/>
      <c r="BH73" s="147"/>
    </row>
    <row r="74" spans="1:60" outlineLevel="1">
      <c r="A74" s="154"/>
      <c r="B74" s="155"/>
      <c r="C74" s="238"/>
      <c r="D74" s="239"/>
      <c r="E74" s="239"/>
      <c r="F74" s="239"/>
      <c r="G74" s="239"/>
      <c r="H74" s="156"/>
      <c r="I74" s="156"/>
      <c r="J74" s="156"/>
      <c r="K74" s="156"/>
      <c r="L74" s="156"/>
      <c r="M74" s="156"/>
      <c r="N74" s="156"/>
      <c r="O74" s="156"/>
      <c r="P74" s="156"/>
      <c r="Q74" s="156"/>
      <c r="R74" s="156"/>
      <c r="S74" s="156"/>
      <c r="T74" s="156"/>
      <c r="U74" s="156"/>
      <c r="V74" s="156"/>
      <c r="W74" s="156"/>
      <c r="X74" s="156"/>
      <c r="Y74" s="147"/>
      <c r="Z74" s="147"/>
      <c r="AA74" s="147"/>
      <c r="AB74" s="147"/>
      <c r="AC74" s="147"/>
      <c r="AD74" s="147"/>
      <c r="AE74" s="147"/>
      <c r="AF74" s="147"/>
      <c r="AG74" s="147" t="s">
        <v>172</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c r="A75" s="3"/>
      <c r="B75" s="4"/>
      <c r="C75" s="175"/>
      <c r="D75" s="6"/>
      <c r="E75" s="3"/>
      <c r="F75" s="3"/>
      <c r="G75" s="3"/>
      <c r="H75" s="3"/>
      <c r="I75" s="3"/>
      <c r="J75" s="3"/>
      <c r="K75" s="3"/>
      <c r="L75" s="3"/>
      <c r="M75" s="3"/>
      <c r="N75" s="3"/>
      <c r="O75" s="3"/>
      <c r="P75" s="3"/>
      <c r="Q75" s="3"/>
      <c r="R75" s="3"/>
      <c r="S75" s="3"/>
      <c r="T75" s="3"/>
      <c r="U75" s="3"/>
      <c r="V75" s="3"/>
      <c r="W75" s="3"/>
      <c r="X75" s="3"/>
      <c r="AE75">
        <v>15</v>
      </c>
      <c r="AF75">
        <v>21</v>
      </c>
      <c r="AG75" t="s">
        <v>150</v>
      </c>
    </row>
    <row r="76" spans="1:60">
      <c r="A76" s="150"/>
      <c r="B76" s="151" t="s">
        <v>29</v>
      </c>
      <c r="C76" s="176"/>
      <c r="D76" s="152"/>
      <c r="E76" s="153"/>
      <c r="F76" s="153"/>
      <c r="G76" s="172">
        <f>G8+G46</f>
        <v>0</v>
      </c>
      <c r="H76" s="3"/>
      <c r="I76" s="3"/>
      <c r="J76" s="3"/>
      <c r="K76" s="3"/>
      <c r="L76" s="3"/>
      <c r="M76" s="3"/>
      <c r="N76" s="3"/>
      <c r="O76" s="3"/>
      <c r="P76" s="3"/>
      <c r="Q76" s="3"/>
      <c r="R76" s="3"/>
      <c r="S76" s="3"/>
      <c r="T76" s="3"/>
      <c r="U76" s="3"/>
      <c r="V76" s="3"/>
      <c r="W76" s="3"/>
      <c r="X76" s="3"/>
      <c r="AE76">
        <f>SUMIF(L7:L74,AE75,G7:G74)</f>
        <v>0</v>
      </c>
      <c r="AF76">
        <f>SUMIF(L7:L74,AF75,G7:G74)</f>
        <v>0</v>
      </c>
      <c r="AG76" t="s">
        <v>237</v>
      </c>
    </row>
    <row r="77" spans="1:60">
      <c r="C77" s="177"/>
      <c r="D77" s="10"/>
      <c r="AG77" t="s">
        <v>238</v>
      </c>
    </row>
    <row r="78" spans="1:60">
      <c r="D78" s="10"/>
    </row>
    <row r="79" spans="1:60">
      <c r="D79" s="10"/>
    </row>
    <row r="80" spans="1:60">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sheetData>
  <sheetProtection password="CAFE" sheet="1" objects="1" scenarios="1"/>
  <mergeCells count="53">
    <mergeCell ref="C19:G19"/>
    <mergeCell ref="A1:G1"/>
    <mergeCell ref="C2:G2"/>
    <mergeCell ref="C3:G3"/>
    <mergeCell ref="C4:G4"/>
    <mergeCell ref="C10:G10"/>
    <mergeCell ref="C12:G12"/>
    <mergeCell ref="C14:G14"/>
    <mergeCell ref="C15:G15"/>
    <mergeCell ref="C16:G16"/>
    <mergeCell ref="C17:G17"/>
    <mergeCell ref="C18:G18"/>
    <mergeCell ref="C33:G33"/>
    <mergeCell ref="C20:G20"/>
    <mergeCell ref="C21:G21"/>
    <mergeCell ref="C22:G22"/>
    <mergeCell ref="C23:G23"/>
    <mergeCell ref="C25:G25"/>
    <mergeCell ref="C26:G26"/>
    <mergeCell ref="C27:G27"/>
    <mergeCell ref="C28:G28"/>
    <mergeCell ref="C29:G29"/>
    <mergeCell ref="C30:G30"/>
    <mergeCell ref="C32:G32"/>
    <mergeCell ref="C49:G49"/>
    <mergeCell ref="C34:G34"/>
    <mergeCell ref="C35:G35"/>
    <mergeCell ref="C36:G36"/>
    <mergeCell ref="C37:G37"/>
    <mergeCell ref="C38:G38"/>
    <mergeCell ref="C39:G39"/>
    <mergeCell ref="C40:G40"/>
    <mergeCell ref="C42:G42"/>
    <mergeCell ref="C43:G43"/>
    <mergeCell ref="C45:G45"/>
    <mergeCell ref="C48:G48"/>
    <mergeCell ref="C67:G67"/>
    <mergeCell ref="C51:G51"/>
    <mergeCell ref="C52:G52"/>
    <mergeCell ref="C54:G54"/>
    <mergeCell ref="C55:G55"/>
    <mergeCell ref="C57:G57"/>
    <mergeCell ref="C58:G58"/>
    <mergeCell ref="C59:G59"/>
    <mergeCell ref="C61:G61"/>
    <mergeCell ref="C62:G62"/>
    <mergeCell ref="C64:G64"/>
    <mergeCell ref="C65:G65"/>
    <mergeCell ref="C74:G74"/>
    <mergeCell ref="C68:G68"/>
    <mergeCell ref="C70:G70"/>
    <mergeCell ref="C71:G71"/>
    <mergeCell ref="C73:G7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710" activePane="bottomLeft" state="frozen"/>
      <selection pane="bottomLeft" activeCell="Z331" sqref="Z331"/>
    </sheetView>
  </sheetViews>
  <sheetFormatPr defaultRowHeight="12.75" outlineLevelRow="1"/>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46" t="s">
        <v>239</v>
      </c>
      <c r="B1" s="246"/>
      <c r="C1" s="246"/>
      <c r="D1" s="246"/>
      <c r="E1" s="246"/>
      <c r="F1" s="246"/>
      <c r="G1" s="246"/>
      <c r="AG1" t="s">
        <v>137</v>
      </c>
    </row>
    <row r="2" spans="1:60" ht="24.95" customHeight="1">
      <c r="A2" s="139" t="s">
        <v>7</v>
      </c>
      <c r="B2" s="49" t="s">
        <v>43</v>
      </c>
      <c r="C2" s="247" t="s">
        <v>44</v>
      </c>
      <c r="D2" s="248"/>
      <c r="E2" s="248"/>
      <c r="F2" s="248"/>
      <c r="G2" s="249"/>
      <c r="AG2" t="s">
        <v>138</v>
      </c>
    </row>
    <row r="3" spans="1:60" ht="24.95" customHeight="1">
      <c r="A3" s="139" t="s">
        <v>8</v>
      </c>
      <c r="B3" s="49" t="s">
        <v>49</v>
      </c>
      <c r="C3" s="247" t="s">
        <v>50</v>
      </c>
      <c r="D3" s="248"/>
      <c r="E3" s="248"/>
      <c r="F3" s="248"/>
      <c r="G3" s="249"/>
      <c r="AC3" s="121" t="s">
        <v>138</v>
      </c>
      <c r="AG3" t="s">
        <v>140</v>
      </c>
    </row>
    <row r="4" spans="1:60" ht="24.95" customHeight="1">
      <c r="A4" s="140" t="s">
        <v>9</v>
      </c>
      <c r="B4" s="141" t="s">
        <v>51</v>
      </c>
      <c r="C4" s="250" t="s">
        <v>52</v>
      </c>
      <c r="D4" s="251"/>
      <c r="E4" s="251"/>
      <c r="F4" s="251"/>
      <c r="G4" s="252"/>
      <c r="AG4" t="s">
        <v>141</v>
      </c>
    </row>
    <row r="5" spans="1:60">
      <c r="D5" s="10"/>
    </row>
    <row r="6" spans="1:60" ht="38.25">
      <c r="A6" s="143" t="s">
        <v>142</v>
      </c>
      <c r="B6" s="145" t="s">
        <v>143</v>
      </c>
      <c r="C6" s="145" t="s">
        <v>144</v>
      </c>
      <c r="D6" s="144" t="s">
        <v>145</v>
      </c>
      <c r="E6" s="143" t="s">
        <v>146</v>
      </c>
      <c r="F6" s="142" t="s">
        <v>147</v>
      </c>
      <c r="G6" s="143" t="s">
        <v>29</v>
      </c>
      <c r="H6" s="146" t="s">
        <v>30</v>
      </c>
      <c r="I6" s="146" t="s">
        <v>148</v>
      </c>
      <c r="J6" s="146" t="s">
        <v>31</v>
      </c>
      <c r="K6" s="146" t="s">
        <v>149</v>
      </c>
      <c r="L6" s="146" t="s">
        <v>150</v>
      </c>
      <c r="M6" s="146" t="s">
        <v>151</v>
      </c>
      <c r="N6" s="146" t="s">
        <v>152</v>
      </c>
      <c r="O6" s="146" t="s">
        <v>153</v>
      </c>
      <c r="P6" s="146" t="s">
        <v>154</v>
      </c>
      <c r="Q6" s="146" t="s">
        <v>155</v>
      </c>
      <c r="R6" s="146" t="s">
        <v>156</v>
      </c>
      <c r="S6" s="146" t="s">
        <v>157</v>
      </c>
      <c r="T6" s="146" t="s">
        <v>158</v>
      </c>
      <c r="U6" s="146" t="s">
        <v>159</v>
      </c>
      <c r="V6" s="146" t="s">
        <v>160</v>
      </c>
      <c r="W6" s="146" t="s">
        <v>161</v>
      </c>
      <c r="X6" s="146" t="s">
        <v>162</v>
      </c>
    </row>
    <row r="7" spans="1:60" hidden="1">
      <c r="A7" s="3"/>
      <c r="B7" s="4"/>
      <c r="C7" s="4"/>
      <c r="D7" s="6"/>
      <c r="E7" s="148"/>
      <c r="F7" s="149"/>
      <c r="G7" s="149"/>
      <c r="H7" s="149"/>
      <c r="I7" s="149"/>
      <c r="J7" s="149"/>
      <c r="K7" s="149"/>
      <c r="L7" s="149"/>
      <c r="M7" s="149"/>
      <c r="N7" s="149"/>
      <c r="O7" s="149"/>
      <c r="P7" s="149"/>
      <c r="Q7" s="149"/>
      <c r="R7" s="149"/>
      <c r="S7" s="149"/>
      <c r="T7" s="149"/>
      <c r="U7" s="149"/>
      <c r="V7" s="149"/>
      <c r="W7" s="149"/>
      <c r="X7" s="149"/>
    </row>
    <row r="8" spans="1:60">
      <c r="A8" s="158" t="s">
        <v>163</v>
      </c>
      <c r="B8" s="159" t="s">
        <v>59</v>
      </c>
      <c r="C8" s="173" t="s">
        <v>60</v>
      </c>
      <c r="D8" s="160"/>
      <c r="E8" s="161"/>
      <c r="F8" s="162"/>
      <c r="G8" s="162">
        <f>SUMIF(AG9:AG31,"&lt;&gt;NOR",G9:G31)</f>
        <v>0</v>
      </c>
      <c r="H8" s="162"/>
      <c r="I8" s="162">
        <f>SUM(I9:I31)</f>
        <v>0</v>
      </c>
      <c r="J8" s="162"/>
      <c r="K8" s="162">
        <f>SUM(K9:K31)</f>
        <v>0</v>
      </c>
      <c r="L8" s="162"/>
      <c r="M8" s="162">
        <f>SUM(M9:M31)</f>
        <v>0</v>
      </c>
      <c r="N8" s="162"/>
      <c r="O8" s="162">
        <f>SUM(O9:O31)</f>
        <v>0.01</v>
      </c>
      <c r="P8" s="162"/>
      <c r="Q8" s="162">
        <f>SUM(Q9:Q31)</f>
        <v>0</v>
      </c>
      <c r="R8" s="162"/>
      <c r="S8" s="162"/>
      <c r="T8" s="163"/>
      <c r="U8" s="157"/>
      <c r="V8" s="157">
        <f>SUM(V9:V31)</f>
        <v>103.88000000000001</v>
      </c>
      <c r="W8" s="157"/>
      <c r="X8" s="157"/>
      <c r="AG8" t="s">
        <v>164</v>
      </c>
    </row>
    <row r="9" spans="1:60" outlineLevel="1">
      <c r="A9" s="164">
        <v>1</v>
      </c>
      <c r="B9" s="165" t="s">
        <v>240</v>
      </c>
      <c r="C9" s="174" t="s">
        <v>241</v>
      </c>
      <c r="D9" s="166" t="s">
        <v>242</v>
      </c>
      <c r="E9" s="167">
        <v>10.62275</v>
      </c>
      <c r="F9" s="168"/>
      <c r="G9" s="169">
        <f>ROUND(E9*F9,2)</f>
        <v>0</v>
      </c>
      <c r="H9" s="168"/>
      <c r="I9" s="169">
        <f>ROUND(E9*H9,2)</f>
        <v>0</v>
      </c>
      <c r="J9" s="168"/>
      <c r="K9" s="169">
        <f>ROUND(E9*J9,2)</f>
        <v>0</v>
      </c>
      <c r="L9" s="169">
        <v>21</v>
      </c>
      <c r="M9" s="169">
        <f>G9*(1+L9/100)</f>
        <v>0</v>
      </c>
      <c r="N9" s="169">
        <v>0</v>
      </c>
      <c r="O9" s="169">
        <f>ROUND(E9*N9,2)</f>
        <v>0</v>
      </c>
      <c r="P9" s="169">
        <v>0</v>
      </c>
      <c r="Q9" s="169">
        <f>ROUND(E9*P9,2)</f>
        <v>0</v>
      </c>
      <c r="R9" s="169" t="s">
        <v>243</v>
      </c>
      <c r="S9" s="169" t="s">
        <v>168</v>
      </c>
      <c r="T9" s="170" t="s">
        <v>168</v>
      </c>
      <c r="U9" s="156">
        <v>4.7279999999999998</v>
      </c>
      <c r="V9" s="156">
        <f>ROUND(E9*U9,2)</f>
        <v>50.22</v>
      </c>
      <c r="W9" s="156"/>
      <c r="X9" s="156" t="s">
        <v>244</v>
      </c>
      <c r="Y9" s="147"/>
      <c r="Z9" s="147"/>
      <c r="AA9" s="147"/>
      <c r="AB9" s="147"/>
      <c r="AC9" s="147"/>
      <c r="AD9" s="147"/>
      <c r="AE9" s="147"/>
      <c r="AF9" s="147"/>
      <c r="AG9" s="147" t="s">
        <v>245</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c r="A10" s="154"/>
      <c r="B10" s="155"/>
      <c r="C10" s="253" t="s">
        <v>246</v>
      </c>
      <c r="D10" s="254"/>
      <c r="E10" s="254"/>
      <c r="F10" s="254"/>
      <c r="G10" s="254"/>
      <c r="H10" s="156"/>
      <c r="I10" s="156"/>
      <c r="J10" s="156"/>
      <c r="K10" s="156"/>
      <c r="L10" s="156"/>
      <c r="M10" s="156"/>
      <c r="N10" s="156"/>
      <c r="O10" s="156"/>
      <c r="P10" s="156"/>
      <c r="Q10" s="156"/>
      <c r="R10" s="156"/>
      <c r="S10" s="156"/>
      <c r="T10" s="156"/>
      <c r="U10" s="156"/>
      <c r="V10" s="156"/>
      <c r="W10" s="156"/>
      <c r="X10" s="156"/>
      <c r="Y10" s="147"/>
      <c r="Z10" s="147"/>
      <c r="AA10" s="147"/>
      <c r="AB10" s="147"/>
      <c r="AC10" s="147"/>
      <c r="AD10" s="147"/>
      <c r="AE10" s="147"/>
      <c r="AF10" s="147"/>
      <c r="AG10" s="147" t="s">
        <v>247</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c r="A11" s="154"/>
      <c r="B11" s="155"/>
      <c r="C11" s="180" t="s">
        <v>248</v>
      </c>
      <c r="D11" s="178"/>
      <c r="E11" s="179">
        <v>6</v>
      </c>
      <c r="F11" s="156"/>
      <c r="G11" s="156"/>
      <c r="H11" s="156"/>
      <c r="I11" s="156"/>
      <c r="J11" s="156"/>
      <c r="K11" s="156"/>
      <c r="L11" s="156"/>
      <c r="M11" s="156"/>
      <c r="N11" s="156"/>
      <c r="O11" s="156"/>
      <c r="P11" s="156"/>
      <c r="Q11" s="156"/>
      <c r="R11" s="156"/>
      <c r="S11" s="156"/>
      <c r="T11" s="156"/>
      <c r="U11" s="156"/>
      <c r="V11" s="156"/>
      <c r="W11" s="156"/>
      <c r="X11" s="156"/>
      <c r="Y11" s="147"/>
      <c r="Z11" s="147"/>
      <c r="AA11" s="147"/>
      <c r="AB11" s="147"/>
      <c r="AC11" s="147"/>
      <c r="AD11" s="147"/>
      <c r="AE11" s="147"/>
      <c r="AF11" s="147"/>
      <c r="AG11" s="147" t="s">
        <v>249</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c r="A12" s="154"/>
      <c r="B12" s="155"/>
      <c r="C12" s="180" t="s">
        <v>250</v>
      </c>
      <c r="D12" s="178"/>
      <c r="E12" s="179">
        <v>4.6227499999999999</v>
      </c>
      <c r="F12" s="156"/>
      <c r="G12" s="156"/>
      <c r="H12" s="156"/>
      <c r="I12" s="156"/>
      <c r="J12" s="156"/>
      <c r="K12" s="156"/>
      <c r="L12" s="156"/>
      <c r="M12" s="156"/>
      <c r="N12" s="156"/>
      <c r="O12" s="156"/>
      <c r="P12" s="156"/>
      <c r="Q12" s="156"/>
      <c r="R12" s="156"/>
      <c r="S12" s="156"/>
      <c r="T12" s="156"/>
      <c r="U12" s="156"/>
      <c r="V12" s="156"/>
      <c r="W12" s="156"/>
      <c r="X12" s="156"/>
      <c r="Y12" s="147"/>
      <c r="Z12" s="147"/>
      <c r="AA12" s="147"/>
      <c r="AB12" s="147"/>
      <c r="AC12" s="147"/>
      <c r="AD12" s="147"/>
      <c r="AE12" s="147"/>
      <c r="AF12" s="147"/>
      <c r="AG12" s="147" t="s">
        <v>249</v>
      </c>
      <c r="AH12" s="147">
        <v>0</v>
      </c>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c r="A13" s="154"/>
      <c r="B13" s="155"/>
      <c r="C13" s="238"/>
      <c r="D13" s="239"/>
      <c r="E13" s="239"/>
      <c r="F13" s="239"/>
      <c r="G13" s="239"/>
      <c r="H13" s="156"/>
      <c r="I13" s="156"/>
      <c r="J13" s="156"/>
      <c r="K13" s="156"/>
      <c r="L13" s="156"/>
      <c r="M13" s="156"/>
      <c r="N13" s="156"/>
      <c r="O13" s="156"/>
      <c r="P13" s="156"/>
      <c r="Q13" s="156"/>
      <c r="R13" s="156"/>
      <c r="S13" s="156"/>
      <c r="T13" s="156"/>
      <c r="U13" s="156"/>
      <c r="V13" s="156"/>
      <c r="W13" s="156"/>
      <c r="X13" s="156"/>
      <c r="Y13" s="147"/>
      <c r="Z13" s="147"/>
      <c r="AA13" s="147"/>
      <c r="AB13" s="147"/>
      <c r="AC13" s="147"/>
      <c r="AD13" s="147"/>
      <c r="AE13" s="147"/>
      <c r="AF13" s="147"/>
      <c r="AG13" s="147" t="s">
        <v>172</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ht="22.5" outlineLevel="1">
      <c r="A14" s="164">
        <v>2</v>
      </c>
      <c r="B14" s="165" t="s">
        <v>251</v>
      </c>
      <c r="C14" s="174" t="s">
        <v>252</v>
      </c>
      <c r="D14" s="166" t="s">
        <v>253</v>
      </c>
      <c r="E14" s="167">
        <v>12.5</v>
      </c>
      <c r="F14" s="168"/>
      <c r="G14" s="169">
        <f>ROUND(E14*F14,2)</f>
        <v>0</v>
      </c>
      <c r="H14" s="168"/>
      <c r="I14" s="169">
        <f>ROUND(E14*H14,2)</f>
        <v>0</v>
      </c>
      <c r="J14" s="168"/>
      <c r="K14" s="169">
        <f>ROUND(E14*J14,2)</f>
        <v>0</v>
      </c>
      <c r="L14" s="169">
        <v>21</v>
      </c>
      <c r="M14" s="169">
        <f>G14*(1+L14/100)</f>
        <v>0</v>
      </c>
      <c r="N14" s="169">
        <v>9.8999999999999999E-4</v>
      </c>
      <c r="O14" s="169">
        <f>ROUND(E14*N14,2)</f>
        <v>0.01</v>
      </c>
      <c r="P14" s="169">
        <v>0</v>
      </c>
      <c r="Q14" s="169">
        <f>ROUND(E14*P14,2)</f>
        <v>0</v>
      </c>
      <c r="R14" s="169" t="s">
        <v>243</v>
      </c>
      <c r="S14" s="169" t="s">
        <v>168</v>
      </c>
      <c r="T14" s="170" t="s">
        <v>168</v>
      </c>
      <c r="U14" s="156">
        <v>0.23599999999999999</v>
      </c>
      <c r="V14" s="156">
        <f>ROUND(E14*U14,2)</f>
        <v>2.95</v>
      </c>
      <c r="W14" s="156"/>
      <c r="X14" s="156" t="s">
        <v>244</v>
      </c>
      <c r="Y14" s="147"/>
      <c r="Z14" s="147"/>
      <c r="AA14" s="147"/>
      <c r="AB14" s="147"/>
      <c r="AC14" s="147"/>
      <c r="AD14" s="147"/>
      <c r="AE14" s="147"/>
      <c r="AF14" s="147"/>
      <c r="AG14" s="147" t="s">
        <v>245</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c r="A15" s="154"/>
      <c r="B15" s="155"/>
      <c r="C15" s="253" t="s">
        <v>254</v>
      </c>
      <c r="D15" s="254"/>
      <c r="E15" s="254"/>
      <c r="F15" s="254"/>
      <c r="G15" s="254"/>
      <c r="H15" s="156"/>
      <c r="I15" s="156"/>
      <c r="J15" s="156"/>
      <c r="K15" s="156"/>
      <c r="L15" s="156"/>
      <c r="M15" s="156"/>
      <c r="N15" s="156"/>
      <c r="O15" s="156"/>
      <c r="P15" s="156"/>
      <c r="Q15" s="156"/>
      <c r="R15" s="156"/>
      <c r="S15" s="156"/>
      <c r="T15" s="156"/>
      <c r="U15" s="156"/>
      <c r="V15" s="156"/>
      <c r="W15" s="156"/>
      <c r="X15" s="156"/>
      <c r="Y15" s="147"/>
      <c r="Z15" s="147"/>
      <c r="AA15" s="147"/>
      <c r="AB15" s="147"/>
      <c r="AC15" s="147"/>
      <c r="AD15" s="147"/>
      <c r="AE15" s="147"/>
      <c r="AF15" s="147"/>
      <c r="AG15" s="147" t="s">
        <v>247</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c r="A16" s="154"/>
      <c r="B16" s="155"/>
      <c r="C16" s="242" t="s">
        <v>255</v>
      </c>
      <c r="D16" s="243"/>
      <c r="E16" s="243"/>
      <c r="F16" s="243"/>
      <c r="G16" s="243"/>
      <c r="H16" s="156"/>
      <c r="I16" s="156"/>
      <c r="J16" s="156"/>
      <c r="K16" s="156"/>
      <c r="L16" s="156"/>
      <c r="M16" s="156"/>
      <c r="N16" s="156"/>
      <c r="O16" s="156"/>
      <c r="P16" s="156"/>
      <c r="Q16" s="156"/>
      <c r="R16" s="156"/>
      <c r="S16" s="156"/>
      <c r="T16" s="156"/>
      <c r="U16" s="156"/>
      <c r="V16" s="156"/>
      <c r="W16" s="156"/>
      <c r="X16" s="156"/>
      <c r="Y16" s="147"/>
      <c r="Z16" s="147"/>
      <c r="AA16" s="147"/>
      <c r="AB16" s="147"/>
      <c r="AC16" s="147"/>
      <c r="AD16" s="147"/>
      <c r="AE16" s="147"/>
      <c r="AF16" s="147"/>
      <c r="AG16" s="147" t="s">
        <v>178</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c r="A17" s="154"/>
      <c r="B17" s="155"/>
      <c r="C17" s="238"/>
      <c r="D17" s="239"/>
      <c r="E17" s="239"/>
      <c r="F17" s="239"/>
      <c r="G17" s="239"/>
      <c r="H17" s="156"/>
      <c r="I17" s="156"/>
      <c r="J17" s="156"/>
      <c r="K17" s="156"/>
      <c r="L17" s="156"/>
      <c r="M17" s="156"/>
      <c r="N17" s="156"/>
      <c r="O17" s="156"/>
      <c r="P17" s="156"/>
      <c r="Q17" s="156"/>
      <c r="R17" s="156"/>
      <c r="S17" s="156"/>
      <c r="T17" s="156"/>
      <c r="U17" s="156"/>
      <c r="V17" s="156"/>
      <c r="W17" s="156"/>
      <c r="X17" s="156"/>
      <c r="Y17" s="147"/>
      <c r="Z17" s="147"/>
      <c r="AA17" s="147"/>
      <c r="AB17" s="147"/>
      <c r="AC17" s="147"/>
      <c r="AD17" s="147"/>
      <c r="AE17" s="147"/>
      <c r="AF17" s="147"/>
      <c r="AG17" s="147" t="s">
        <v>172</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c r="A18" s="164">
        <v>3</v>
      </c>
      <c r="B18" s="165" t="s">
        <v>256</v>
      </c>
      <c r="C18" s="174" t="s">
        <v>257</v>
      </c>
      <c r="D18" s="166" t="s">
        <v>253</v>
      </c>
      <c r="E18" s="167">
        <v>12.5</v>
      </c>
      <c r="F18" s="168"/>
      <c r="G18" s="169">
        <f>ROUND(E18*F18,2)</f>
        <v>0</v>
      </c>
      <c r="H18" s="168"/>
      <c r="I18" s="169">
        <f>ROUND(E18*H18,2)</f>
        <v>0</v>
      </c>
      <c r="J18" s="168"/>
      <c r="K18" s="169">
        <f>ROUND(E18*J18,2)</f>
        <v>0</v>
      </c>
      <c r="L18" s="169">
        <v>21</v>
      </c>
      <c r="M18" s="169">
        <f>G18*(1+L18/100)</f>
        <v>0</v>
      </c>
      <c r="N18" s="169">
        <v>0</v>
      </c>
      <c r="O18" s="169">
        <f>ROUND(E18*N18,2)</f>
        <v>0</v>
      </c>
      <c r="P18" s="169">
        <v>0</v>
      </c>
      <c r="Q18" s="169">
        <f>ROUND(E18*P18,2)</f>
        <v>0</v>
      </c>
      <c r="R18" s="169" t="s">
        <v>243</v>
      </c>
      <c r="S18" s="169" t="s">
        <v>168</v>
      </c>
      <c r="T18" s="170" t="s">
        <v>168</v>
      </c>
      <c r="U18" s="156">
        <v>7.0000000000000007E-2</v>
      </c>
      <c r="V18" s="156">
        <f>ROUND(E18*U18,2)</f>
        <v>0.88</v>
      </c>
      <c r="W18" s="156"/>
      <c r="X18" s="156" t="s">
        <v>244</v>
      </c>
      <c r="Y18" s="147"/>
      <c r="Z18" s="147"/>
      <c r="AA18" s="147"/>
      <c r="AB18" s="147"/>
      <c r="AC18" s="147"/>
      <c r="AD18" s="147"/>
      <c r="AE18" s="147"/>
      <c r="AF18" s="147"/>
      <c r="AG18" s="147" t="s">
        <v>245</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c r="A19" s="154"/>
      <c r="B19" s="155"/>
      <c r="C19" s="253" t="s">
        <v>258</v>
      </c>
      <c r="D19" s="254"/>
      <c r="E19" s="254"/>
      <c r="F19" s="254"/>
      <c r="G19" s="254"/>
      <c r="H19" s="156"/>
      <c r="I19" s="156"/>
      <c r="J19" s="156"/>
      <c r="K19" s="156"/>
      <c r="L19" s="156"/>
      <c r="M19" s="156"/>
      <c r="N19" s="156"/>
      <c r="O19" s="156"/>
      <c r="P19" s="156"/>
      <c r="Q19" s="156"/>
      <c r="R19" s="156"/>
      <c r="S19" s="156"/>
      <c r="T19" s="156"/>
      <c r="U19" s="156"/>
      <c r="V19" s="156"/>
      <c r="W19" s="156"/>
      <c r="X19" s="156"/>
      <c r="Y19" s="147"/>
      <c r="Z19" s="147"/>
      <c r="AA19" s="147"/>
      <c r="AB19" s="147"/>
      <c r="AC19" s="147"/>
      <c r="AD19" s="147"/>
      <c r="AE19" s="147"/>
      <c r="AF19" s="147"/>
      <c r="AG19" s="147" t="s">
        <v>247</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c r="A20" s="154"/>
      <c r="B20" s="155"/>
      <c r="C20" s="238"/>
      <c r="D20" s="239"/>
      <c r="E20" s="239"/>
      <c r="F20" s="239"/>
      <c r="G20" s="239"/>
      <c r="H20" s="156"/>
      <c r="I20" s="156"/>
      <c r="J20" s="156"/>
      <c r="K20" s="156"/>
      <c r="L20" s="156"/>
      <c r="M20" s="156"/>
      <c r="N20" s="156"/>
      <c r="O20" s="156"/>
      <c r="P20" s="156"/>
      <c r="Q20" s="156"/>
      <c r="R20" s="156"/>
      <c r="S20" s="156"/>
      <c r="T20" s="156"/>
      <c r="U20" s="156"/>
      <c r="V20" s="156"/>
      <c r="W20" s="156"/>
      <c r="X20" s="156"/>
      <c r="Y20" s="147"/>
      <c r="Z20" s="147"/>
      <c r="AA20" s="147"/>
      <c r="AB20" s="147"/>
      <c r="AC20" s="147"/>
      <c r="AD20" s="147"/>
      <c r="AE20" s="147"/>
      <c r="AF20" s="147"/>
      <c r="AG20" s="147" t="s">
        <v>172</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c r="A21" s="164">
        <v>4</v>
      </c>
      <c r="B21" s="165" t="s">
        <v>259</v>
      </c>
      <c r="C21" s="174" t="s">
        <v>260</v>
      </c>
      <c r="D21" s="166" t="s">
        <v>242</v>
      </c>
      <c r="E21" s="167">
        <v>10.62275</v>
      </c>
      <c r="F21" s="168"/>
      <c r="G21" s="169">
        <f>ROUND(E21*F21,2)</f>
        <v>0</v>
      </c>
      <c r="H21" s="168"/>
      <c r="I21" s="169">
        <f>ROUND(E21*H21,2)</f>
        <v>0</v>
      </c>
      <c r="J21" s="168"/>
      <c r="K21" s="169">
        <f>ROUND(E21*J21,2)</f>
        <v>0</v>
      </c>
      <c r="L21" s="169">
        <v>21</v>
      </c>
      <c r="M21" s="169">
        <f>G21*(1+L21/100)</f>
        <v>0</v>
      </c>
      <c r="N21" s="169">
        <v>0</v>
      </c>
      <c r="O21" s="169">
        <f>ROUND(E21*N21,2)</f>
        <v>0</v>
      </c>
      <c r="P21" s="169">
        <v>0</v>
      </c>
      <c r="Q21" s="169">
        <f>ROUND(E21*P21,2)</f>
        <v>0</v>
      </c>
      <c r="R21" s="169" t="s">
        <v>243</v>
      </c>
      <c r="S21" s="169" t="s">
        <v>168</v>
      </c>
      <c r="T21" s="170" t="s">
        <v>168</v>
      </c>
      <c r="U21" s="156">
        <v>3.81</v>
      </c>
      <c r="V21" s="156">
        <f>ROUND(E21*U21,2)</f>
        <v>40.47</v>
      </c>
      <c r="W21" s="156"/>
      <c r="X21" s="156" t="s">
        <v>244</v>
      </c>
      <c r="Y21" s="147"/>
      <c r="Z21" s="147"/>
      <c r="AA21" s="147"/>
      <c r="AB21" s="147"/>
      <c r="AC21" s="147"/>
      <c r="AD21" s="147"/>
      <c r="AE21" s="147"/>
      <c r="AF21" s="147"/>
      <c r="AG21" s="147" t="s">
        <v>245</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c r="A22" s="154"/>
      <c r="B22" s="155"/>
      <c r="C22" s="253" t="s">
        <v>261</v>
      </c>
      <c r="D22" s="254"/>
      <c r="E22" s="254"/>
      <c r="F22" s="254"/>
      <c r="G22" s="254"/>
      <c r="H22" s="156"/>
      <c r="I22" s="156"/>
      <c r="J22" s="156"/>
      <c r="K22" s="156"/>
      <c r="L22" s="156"/>
      <c r="M22" s="156"/>
      <c r="N22" s="156"/>
      <c r="O22" s="156"/>
      <c r="P22" s="156"/>
      <c r="Q22" s="156"/>
      <c r="R22" s="156"/>
      <c r="S22" s="156"/>
      <c r="T22" s="156"/>
      <c r="U22" s="156"/>
      <c r="V22" s="156"/>
      <c r="W22" s="156"/>
      <c r="X22" s="156"/>
      <c r="Y22" s="147"/>
      <c r="Z22" s="147"/>
      <c r="AA22" s="147"/>
      <c r="AB22" s="147"/>
      <c r="AC22" s="147"/>
      <c r="AD22" s="147"/>
      <c r="AE22" s="147"/>
      <c r="AF22" s="147"/>
      <c r="AG22" s="147" t="s">
        <v>247</v>
      </c>
      <c r="AH22" s="147"/>
      <c r="AI22" s="147"/>
      <c r="AJ22" s="147"/>
      <c r="AK22" s="147"/>
      <c r="AL22" s="147"/>
      <c r="AM22" s="147"/>
      <c r="AN22" s="147"/>
      <c r="AO22" s="147"/>
      <c r="AP22" s="147"/>
      <c r="AQ22" s="147"/>
      <c r="AR22" s="147"/>
      <c r="AS22" s="147"/>
      <c r="AT22" s="147"/>
      <c r="AU22" s="147"/>
      <c r="AV22" s="147"/>
      <c r="AW22" s="147"/>
      <c r="AX22" s="147"/>
      <c r="AY22" s="147"/>
      <c r="AZ22" s="147"/>
      <c r="BA22" s="171" t="str">
        <f>C22</f>
        <v xml:space="preserve"> bez naložení, avšak s vyprázdněním nádoby na hromady nebo do dopravního prostředku, na každých třeba i započatých 3 m výšky,</v>
      </c>
      <c r="BB22" s="147"/>
      <c r="BC22" s="147"/>
      <c r="BD22" s="147"/>
      <c r="BE22" s="147"/>
      <c r="BF22" s="147"/>
      <c r="BG22" s="147"/>
      <c r="BH22" s="147"/>
    </row>
    <row r="23" spans="1:60" outlineLevel="1">
      <c r="A23" s="154"/>
      <c r="B23" s="155"/>
      <c r="C23" s="238"/>
      <c r="D23" s="239"/>
      <c r="E23" s="239"/>
      <c r="F23" s="239"/>
      <c r="G23" s="239"/>
      <c r="H23" s="156"/>
      <c r="I23" s="156"/>
      <c r="J23" s="156"/>
      <c r="K23" s="156"/>
      <c r="L23" s="156"/>
      <c r="M23" s="156"/>
      <c r="N23" s="156"/>
      <c r="O23" s="156"/>
      <c r="P23" s="156"/>
      <c r="Q23" s="156"/>
      <c r="R23" s="156"/>
      <c r="S23" s="156"/>
      <c r="T23" s="156"/>
      <c r="U23" s="156"/>
      <c r="V23" s="156"/>
      <c r="W23" s="156"/>
      <c r="X23" s="156"/>
      <c r="Y23" s="147"/>
      <c r="Z23" s="147"/>
      <c r="AA23" s="147"/>
      <c r="AB23" s="147"/>
      <c r="AC23" s="147"/>
      <c r="AD23" s="147"/>
      <c r="AE23" s="147"/>
      <c r="AF23" s="147"/>
      <c r="AG23" s="147" t="s">
        <v>172</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c r="A24" s="164">
        <v>5</v>
      </c>
      <c r="B24" s="165" t="s">
        <v>262</v>
      </c>
      <c r="C24" s="174" t="s">
        <v>263</v>
      </c>
      <c r="D24" s="166" t="s">
        <v>242</v>
      </c>
      <c r="E24" s="167">
        <v>10.62275</v>
      </c>
      <c r="F24" s="168"/>
      <c r="G24" s="169">
        <f>ROUND(E24*F24,2)</f>
        <v>0</v>
      </c>
      <c r="H24" s="168"/>
      <c r="I24" s="169">
        <f>ROUND(E24*H24,2)</f>
        <v>0</v>
      </c>
      <c r="J24" s="168"/>
      <c r="K24" s="169">
        <f>ROUND(E24*J24,2)</f>
        <v>0</v>
      </c>
      <c r="L24" s="169">
        <v>21</v>
      </c>
      <c r="M24" s="169">
        <f>G24*(1+L24/100)</f>
        <v>0</v>
      </c>
      <c r="N24" s="169">
        <v>0</v>
      </c>
      <c r="O24" s="169">
        <f>ROUND(E24*N24,2)</f>
        <v>0</v>
      </c>
      <c r="P24" s="169">
        <v>0</v>
      </c>
      <c r="Q24" s="169">
        <f>ROUND(E24*P24,2)</f>
        <v>0</v>
      </c>
      <c r="R24" s="169" t="s">
        <v>243</v>
      </c>
      <c r="S24" s="169" t="s">
        <v>168</v>
      </c>
      <c r="T24" s="170" t="s">
        <v>168</v>
      </c>
      <c r="U24" s="156">
        <v>1.0999999999999999E-2</v>
      </c>
      <c r="V24" s="156">
        <f>ROUND(E24*U24,2)</f>
        <v>0.12</v>
      </c>
      <c r="W24" s="156"/>
      <c r="X24" s="156" t="s">
        <v>244</v>
      </c>
      <c r="Y24" s="147"/>
      <c r="Z24" s="147"/>
      <c r="AA24" s="147"/>
      <c r="AB24" s="147"/>
      <c r="AC24" s="147"/>
      <c r="AD24" s="147"/>
      <c r="AE24" s="147"/>
      <c r="AF24" s="147"/>
      <c r="AG24" s="147" t="s">
        <v>245</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c r="A25" s="154"/>
      <c r="B25" s="155"/>
      <c r="C25" s="253" t="s">
        <v>264</v>
      </c>
      <c r="D25" s="254"/>
      <c r="E25" s="254"/>
      <c r="F25" s="254"/>
      <c r="G25" s="254"/>
      <c r="H25" s="156"/>
      <c r="I25" s="156"/>
      <c r="J25" s="156"/>
      <c r="K25" s="156"/>
      <c r="L25" s="156"/>
      <c r="M25" s="156"/>
      <c r="N25" s="156"/>
      <c r="O25" s="156"/>
      <c r="P25" s="156"/>
      <c r="Q25" s="156"/>
      <c r="R25" s="156"/>
      <c r="S25" s="156"/>
      <c r="T25" s="156"/>
      <c r="U25" s="156"/>
      <c r="V25" s="156"/>
      <c r="W25" s="156"/>
      <c r="X25" s="156"/>
      <c r="Y25" s="147"/>
      <c r="Z25" s="147"/>
      <c r="AA25" s="147"/>
      <c r="AB25" s="147"/>
      <c r="AC25" s="147"/>
      <c r="AD25" s="147"/>
      <c r="AE25" s="147"/>
      <c r="AF25" s="147"/>
      <c r="AG25" s="147" t="s">
        <v>247</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c r="A26" s="154"/>
      <c r="B26" s="155"/>
      <c r="C26" s="238"/>
      <c r="D26" s="239"/>
      <c r="E26" s="239"/>
      <c r="F26" s="239"/>
      <c r="G26" s="239"/>
      <c r="H26" s="156"/>
      <c r="I26" s="156"/>
      <c r="J26" s="156"/>
      <c r="K26" s="156"/>
      <c r="L26" s="156"/>
      <c r="M26" s="156"/>
      <c r="N26" s="156"/>
      <c r="O26" s="156"/>
      <c r="P26" s="156"/>
      <c r="Q26" s="156"/>
      <c r="R26" s="156"/>
      <c r="S26" s="156"/>
      <c r="T26" s="156"/>
      <c r="U26" s="156"/>
      <c r="V26" s="156"/>
      <c r="W26" s="156"/>
      <c r="X26" s="156"/>
      <c r="Y26" s="147"/>
      <c r="Z26" s="147"/>
      <c r="AA26" s="147"/>
      <c r="AB26" s="147"/>
      <c r="AC26" s="147"/>
      <c r="AD26" s="147"/>
      <c r="AE26" s="147"/>
      <c r="AF26" s="147"/>
      <c r="AG26" s="147" t="s">
        <v>172</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ht="22.5" outlineLevel="1">
      <c r="A27" s="164">
        <v>6</v>
      </c>
      <c r="B27" s="165" t="s">
        <v>265</v>
      </c>
      <c r="C27" s="174" t="s">
        <v>266</v>
      </c>
      <c r="D27" s="166" t="s">
        <v>242</v>
      </c>
      <c r="E27" s="167">
        <v>10.622999999999999</v>
      </c>
      <c r="F27" s="168"/>
      <c r="G27" s="169">
        <f>ROUND(E27*F27,2)</f>
        <v>0</v>
      </c>
      <c r="H27" s="168"/>
      <c r="I27" s="169">
        <f>ROUND(E27*H27,2)</f>
        <v>0</v>
      </c>
      <c r="J27" s="168"/>
      <c r="K27" s="169">
        <f>ROUND(E27*J27,2)</f>
        <v>0</v>
      </c>
      <c r="L27" s="169">
        <v>21</v>
      </c>
      <c r="M27" s="169">
        <f>G27*(1+L27/100)</f>
        <v>0</v>
      </c>
      <c r="N27" s="169">
        <v>0</v>
      </c>
      <c r="O27" s="169">
        <f>ROUND(E27*N27,2)</f>
        <v>0</v>
      </c>
      <c r="P27" s="169">
        <v>0</v>
      </c>
      <c r="Q27" s="169">
        <f>ROUND(E27*P27,2)</f>
        <v>0</v>
      </c>
      <c r="R27" s="169" t="s">
        <v>243</v>
      </c>
      <c r="S27" s="169" t="s">
        <v>168</v>
      </c>
      <c r="T27" s="170" t="s">
        <v>168</v>
      </c>
      <c r="U27" s="156">
        <v>0.87</v>
      </c>
      <c r="V27" s="156">
        <f>ROUND(E27*U27,2)</f>
        <v>9.24</v>
      </c>
      <c r="W27" s="156"/>
      <c r="X27" s="156" t="s">
        <v>244</v>
      </c>
      <c r="Y27" s="147"/>
      <c r="Z27" s="147"/>
      <c r="AA27" s="147"/>
      <c r="AB27" s="147"/>
      <c r="AC27" s="147"/>
      <c r="AD27" s="147"/>
      <c r="AE27" s="147"/>
      <c r="AF27" s="147"/>
      <c r="AG27" s="147" t="s">
        <v>245</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c r="A28" s="154"/>
      <c r="B28" s="155"/>
      <c r="C28" s="253" t="s">
        <v>267</v>
      </c>
      <c r="D28" s="254"/>
      <c r="E28" s="254"/>
      <c r="F28" s="254"/>
      <c r="G28" s="254"/>
      <c r="H28" s="156"/>
      <c r="I28" s="156"/>
      <c r="J28" s="156"/>
      <c r="K28" s="156"/>
      <c r="L28" s="156"/>
      <c r="M28" s="156"/>
      <c r="N28" s="156"/>
      <c r="O28" s="156"/>
      <c r="P28" s="156"/>
      <c r="Q28" s="156"/>
      <c r="R28" s="156"/>
      <c r="S28" s="156"/>
      <c r="T28" s="156"/>
      <c r="U28" s="156"/>
      <c r="V28" s="156"/>
      <c r="W28" s="156"/>
      <c r="X28" s="156"/>
      <c r="Y28" s="147"/>
      <c r="Z28" s="147"/>
      <c r="AA28" s="147"/>
      <c r="AB28" s="147"/>
      <c r="AC28" s="147"/>
      <c r="AD28" s="147"/>
      <c r="AE28" s="147"/>
      <c r="AF28" s="147"/>
      <c r="AG28" s="147" t="s">
        <v>247</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c r="A29" s="154"/>
      <c r="B29" s="155"/>
      <c r="C29" s="238"/>
      <c r="D29" s="239"/>
      <c r="E29" s="239"/>
      <c r="F29" s="239"/>
      <c r="G29" s="239"/>
      <c r="H29" s="156"/>
      <c r="I29" s="156"/>
      <c r="J29" s="156"/>
      <c r="K29" s="156"/>
      <c r="L29" s="156"/>
      <c r="M29" s="156"/>
      <c r="N29" s="156"/>
      <c r="O29" s="156"/>
      <c r="P29" s="156"/>
      <c r="Q29" s="156"/>
      <c r="R29" s="156"/>
      <c r="S29" s="156"/>
      <c r="T29" s="156"/>
      <c r="U29" s="156"/>
      <c r="V29" s="156"/>
      <c r="W29" s="156"/>
      <c r="X29" s="156"/>
      <c r="Y29" s="147"/>
      <c r="Z29" s="147"/>
      <c r="AA29" s="147"/>
      <c r="AB29" s="147"/>
      <c r="AC29" s="147"/>
      <c r="AD29" s="147"/>
      <c r="AE29" s="147"/>
      <c r="AF29" s="147"/>
      <c r="AG29" s="147" t="s">
        <v>172</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c r="A30" s="164">
        <v>7</v>
      </c>
      <c r="B30" s="165" t="s">
        <v>268</v>
      </c>
      <c r="C30" s="174" t="s">
        <v>269</v>
      </c>
      <c r="D30" s="166" t="s">
        <v>242</v>
      </c>
      <c r="E30" s="167">
        <v>10.62275</v>
      </c>
      <c r="F30" s="168"/>
      <c r="G30" s="169">
        <f>ROUND(E30*F30,2)</f>
        <v>0</v>
      </c>
      <c r="H30" s="168"/>
      <c r="I30" s="169">
        <f>ROUND(E30*H30,2)</f>
        <v>0</v>
      </c>
      <c r="J30" s="168"/>
      <c r="K30" s="169">
        <f>ROUND(E30*J30,2)</f>
        <v>0</v>
      </c>
      <c r="L30" s="169">
        <v>21</v>
      </c>
      <c r="M30" s="169">
        <f>G30*(1+L30/100)</f>
        <v>0</v>
      </c>
      <c r="N30" s="169">
        <v>0</v>
      </c>
      <c r="O30" s="169">
        <f>ROUND(E30*N30,2)</f>
        <v>0</v>
      </c>
      <c r="P30" s="169">
        <v>0</v>
      </c>
      <c r="Q30" s="169">
        <f>ROUND(E30*P30,2)</f>
        <v>0</v>
      </c>
      <c r="R30" s="169" t="s">
        <v>243</v>
      </c>
      <c r="S30" s="169" t="s">
        <v>168</v>
      </c>
      <c r="T30" s="170" t="s">
        <v>168</v>
      </c>
      <c r="U30" s="156">
        <v>0</v>
      </c>
      <c r="V30" s="156">
        <f>ROUND(E30*U30,2)</f>
        <v>0</v>
      </c>
      <c r="W30" s="156"/>
      <c r="X30" s="156" t="s">
        <v>244</v>
      </c>
      <c r="Y30" s="147"/>
      <c r="Z30" s="147"/>
      <c r="AA30" s="147"/>
      <c r="AB30" s="147"/>
      <c r="AC30" s="147"/>
      <c r="AD30" s="147"/>
      <c r="AE30" s="147"/>
      <c r="AF30" s="147"/>
      <c r="AG30" s="147" t="s">
        <v>245</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c r="A31" s="154"/>
      <c r="B31" s="155"/>
      <c r="C31" s="244"/>
      <c r="D31" s="245"/>
      <c r="E31" s="245"/>
      <c r="F31" s="245"/>
      <c r="G31" s="245"/>
      <c r="H31" s="156"/>
      <c r="I31" s="156"/>
      <c r="J31" s="156"/>
      <c r="K31" s="156"/>
      <c r="L31" s="156"/>
      <c r="M31" s="156"/>
      <c r="N31" s="156"/>
      <c r="O31" s="156"/>
      <c r="P31" s="156"/>
      <c r="Q31" s="156"/>
      <c r="R31" s="156"/>
      <c r="S31" s="156"/>
      <c r="T31" s="156"/>
      <c r="U31" s="156"/>
      <c r="V31" s="156"/>
      <c r="W31" s="156"/>
      <c r="X31" s="156"/>
      <c r="Y31" s="147"/>
      <c r="Z31" s="147"/>
      <c r="AA31" s="147"/>
      <c r="AB31" s="147"/>
      <c r="AC31" s="147"/>
      <c r="AD31" s="147"/>
      <c r="AE31" s="147"/>
      <c r="AF31" s="147"/>
      <c r="AG31" s="147" t="s">
        <v>172</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c r="A32" s="158" t="s">
        <v>163</v>
      </c>
      <c r="B32" s="159" t="s">
        <v>61</v>
      </c>
      <c r="C32" s="173" t="s">
        <v>62</v>
      </c>
      <c r="D32" s="160"/>
      <c r="E32" s="161"/>
      <c r="F32" s="162"/>
      <c r="G32" s="162">
        <f>SUMIF(AG33:AG81,"&lt;&gt;NOR",G33:G81)</f>
        <v>0</v>
      </c>
      <c r="H32" s="162"/>
      <c r="I32" s="162">
        <f>SUM(I33:I81)</f>
        <v>0</v>
      </c>
      <c r="J32" s="162"/>
      <c r="K32" s="162">
        <f>SUM(K33:K81)</f>
        <v>0</v>
      </c>
      <c r="L32" s="162"/>
      <c r="M32" s="162">
        <f>SUM(M33:M81)</f>
        <v>0</v>
      </c>
      <c r="N32" s="162"/>
      <c r="O32" s="162">
        <f>SUM(O33:O81)</f>
        <v>23.390000000000004</v>
      </c>
      <c r="P32" s="162"/>
      <c r="Q32" s="162">
        <f>SUM(Q33:Q81)</f>
        <v>0</v>
      </c>
      <c r="R32" s="162"/>
      <c r="S32" s="162"/>
      <c r="T32" s="163"/>
      <c r="U32" s="157"/>
      <c r="V32" s="157">
        <f>SUM(V33:V81)</f>
        <v>91.949999999999989</v>
      </c>
      <c r="W32" s="157"/>
      <c r="X32" s="157"/>
      <c r="AG32" t="s">
        <v>164</v>
      </c>
    </row>
    <row r="33" spans="1:60" ht="22.5" outlineLevel="1">
      <c r="A33" s="164">
        <v>8</v>
      </c>
      <c r="B33" s="165" t="s">
        <v>270</v>
      </c>
      <c r="C33" s="174" t="s">
        <v>271</v>
      </c>
      <c r="D33" s="166" t="s">
        <v>253</v>
      </c>
      <c r="E33" s="167">
        <v>10</v>
      </c>
      <c r="F33" s="168"/>
      <c r="G33" s="169">
        <f>ROUND(E33*F33,2)</f>
        <v>0</v>
      </c>
      <c r="H33" s="168"/>
      <c r="I33" s="169">
        <f>ROUND(E33*H33,2)</f>
        <v>0</v>
      </c>
      <c r="J33" s="168"/>
      <c r="K33" s="169">
        <f>ROUND(E33*J33,2)</f>
        <v>0</v>
      </c>
      <c r="L33" s="169">
        <v>21</v>
      </c>
      <c r="M33" s="169">
        <f>G33*(1+L33/100)</f>
        <v>0</v>
      </c>
      <c r="N33" s="169">
        <v>0</v>
      </c>
      <c r="O33" s="169">
        <f>ROUND(E33*N33,2)</f>
        <v>0</v>
      </c>
      <c r="P33" s="169">
        <v>0</v>
      </c>
      <c r="Q33" s="169">
        <f>ROUND(E33*P33,2)</f>
        <v>0</v>
      </c>
      <c r="R33" s="169" t="s">
        <v>272</v>
      </c>
      <c r="S33" s="169" t="s">
        <v>168</v>
      </c>
      <c r="T33" s="170" t="s">
        <v>168</v>
      </c>
      <c r="U33" s="156">
        <v>0.34899999999999998</v>
      </c>
      <c r="V33" s="156">
        <f>ROUND(E33*U33,2)</f>
        <v>3.49</v>
      </c>
      <c r="W33" s="156"/>
      <c r="X33" s="156" t="s">
        <v>244</v>
      </c>
      <c r="Y33" s="147"/>
      <c r="Z33" s="147"/>
      <c r="AA33" s="147"/>
      <c r="AB33" s="147"/>
      <c r="AC33" s="147"/>
      <c r="AD33" s="147"/>
      <c r="AE33" s="147"/>
      <c r="AF33" s="147"/>
      <c r="AG33" s="147" t="s">
        <v>245</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c r="A34" s="154"/>
      <c r="B34" s="155"/>
      <c r="C34" s="240" t="s">
        <v>273</v>
      </c>
      <c r="D34" s="241"/>
      <c r="E34" s="241"/>
      <c r="F34" s="241"/>
      <c r="G34" s="241"/>
      <c r="H34" s="156"/>
      <c r="I34" s="156"/>
      <c r="J34" s="156"/>
      <c r="K34" s="156"/>
      <c r="L34" s="156"/>
      <c r="M34" s="156"/>
      <c r="N34" s="156"/>
      <c r="O34" s="156"/>
      <c r="P34" s="156"/>
      <c r="Q34" s="156"/>
      <c r="R34" s="156"/>
      <c r="S34" s="156"/>
      <c r="T34" s="156"/>
      <c r="U34" s="156"/>
      <c r="V34" s="156"/>
      <c r="W34" s="156"/>
      <c r="X34" s="156"/>
      <c r="Y34" s="147"/>
      <c r="Z34" s="147"/>
      <c r="AA34" s="147"/>
      <c r="AB34" s="147"/>
      <c r="AC34" s="147"/>
      <c r="AD34" s="147"/>
      <c r="AE34" s="147"/>
      <c r="AF34" s="147"/>
      <c r="AG34" s="147" t="s">
        <v>178</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c r="A35" s="154"/>
      <c r="B35" s="155"/>
      <c r="C35" s="238"/>
      <c r="D35" s="239"/>
      <c r="E35" s="239"/>
      <c r="F35" s="239"/>
      <c r="G35" s="239"/>
      <c r="H35" s="156"/>
      <c r="I35" s="156"/>
      <c r="J35" s="156"/>
      <c r="K35" s="156"/>
      <c r="L35" s="156"/>
      <c r="M35" s="156"/>
      <c r="N35" s="156"/>
      <c r="O35" s="156"/>
      <c r="P35" s="156"/>
      <c r="Q35" s="156"/>
      <c r="R35" s="156"/>
      <c r="S35" s="156"/>
      <c r="T35" s="156"/>
      <c r="U35" s="156"/>
      <c r="V35" s="156"/>
      <c r="W35" s="156"/>
      <c r="X35" s="156"/>
      <c r="Y35" s="147"/>
      <c r="Z35" s="147"/>
      <c r="AA35" s="147"/>
      <c r="AB35" s="147"/>
      <c r="AC35" s="147"/>
      <c r="AD35" s="147"/>
      <c r="AE35" s="147"/>
      <c r="AF35" s="147"/>
      <c r="AG35" s="147" t="s">
        <v>172</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c r="A36" s="164">
        <v>9</v>
      </c>
      <c r="B36" s="165" t="s">
        <v>274</v>
      </c>
      <c r="C36" s="174" t="s">
        <v>275</v>
      </c>
      <c r="D36" s="166" t="s">
        <v>242</v>
      </c>
      <c r="E36" s="167">
        <v>0.18049999999999999</v>
      </c>
      <c r="F36" s="168"/>
      <c r="G36" s="169">
        <f>ROUND(E36*F36,2)</f>
        <v>0</v>
      </c>
      <c r="H36" s="168"/>
      <c r="I36" s="169">
        <f>ROUND(E36*H36,2)</f>
        <v>0</v>
      </c>
      <c r="J36" s="168"/>
      <c r="K36" s="169">
        <f>ROUND(E36*J36,2)</f>
        <v>0</v>
      </c>
      <c r="L36" s="169">
        <v>21</v>
      </c>
      <c r="M36" s="169">
        <f>G36*(1+L36/100)</f>
        <v>0</v>
      </c>
      <c r="N36" s="169">
        <v>2.5249999999999999</v>
      </c>
      <c r="O36" s="169">
        <f>ROUND(E36*N36,2)</f>
        <v>0.46</v>
      </c>
      <c r="P36" s="169">
        <v>0</v>
      </c>
      <c r="Q36" s="169">
        <f>ROUND(E36*P36,2)</f>
        <v>0</v>
      </c>
      <c r="R36" s="169" t="s">
        <v>276</v>
      </c>
      <c r="S36" s="169" t="s">
        <v>168</v>
      </c>
      <c r="T36" s="170" t="s">
        <v>168</v>
      </c>
      <c r="U36" s="156">
        <v>0.47699999999999998</v>
      </c>
      <c r="V36" s="156">
        <f>ROUND(E36*U36,2)</f>
        <v>0.09</v>
      </c>
      <c r="W36" s="156"/>
      <c r="X36" s="156" t="s">
        <v>244</v>
      </c>
      <c r="Y36" s="147"/>
      <c r="Z36" s="147"/>
      <c r="AA36" s="147"/>
      <c r="AB36" s="147"/>
      <c r="AC36" s="147"/>
      <c r="AD36" s="147"/>
      <c r="AE36" s="147"/>
      <c r="AF36" s="147"/>
      <c r="AG36" s="147" t="s">
        <v>245</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c r="A37" s="154"/>
      <c r="B37" s="155"/>
      <c r="C37" s="253" t="s">
        <v>277</v>
      </c>
      <c r="D37" s="254"/>
      <c r="E37" s="254"/>
      <c r="F37" s="254"/>
      <c r="G37" s="254"/>
      <c r="H37" s="156"/>
      <c r="I37" s="156"/>
      <c r="J37" s="156"/>
      <c r="K37" s="156"/>
      <c r="L37" s="156"/>
      <c r="M37" s="156"/>
      <c r="N37" s="156"/>
      <c r="O37" s="156"/>
      <c r="P37" s="156"/>
      <c r="Q37" s="156"/>
      <c r="R37" s="156"/>
      <c r="S37" s="156"/>
      <c r="T37" s="156"/>
      <c r="U37" s="156"/>
      <c r="V37" s="156"/>
      <c r="W37" s="156"/>
      <c r="X37" s="156"/>
      <c r="Y37" s="147"/>
      <c r="Z37" s="147"/>
      <c r="AA37" s="147"/>
      <c r="AB37" s="147"/>
      <c r="AC37" s="147"/>
      <c r="AD37" s="147"/>
      <c r="AE37" s="147"/>
      <c r="AF37" s="147"/>
      <c r="AG37" s="147" t="s">
        <v>247</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c r="A38" s="154"/>
      <c r="B38" s="155"/>
      <c r="C38" s="242" t="s">
        <v>278</v>
      </c>
      <c r="D38" s="243"/>
      <c r="E38" s="243"/>
      <c r="F38" s="243"/>
      <c r="G38" s="243"/>
      <c r="H38" s="156"/>
      <c r="I38" s="156"/>
      <c r="J38" s="156"/>
      <c r="K38" s="156"/>
      <c r="L38" s="156"/>
      <c r="M38" s="156"/>
      <c r="N38" s="156"/>
      <c r="O38" s="156"/>
      <c r="P38" s="156"/>
      <c r="Q38" s="156"/>
      <c r="R38" s="156"/>
      <c r="S38" s="156"/>
      <c r="T38" s="156"/>
      <c r="U38" s="156"/>
      <c r="V38" s="156"/>
      <c r="W38" s="156"/>
      <c r="X38" s="156"/>
      <c r="Y38" s="147"/>
      <c r="Z38" s="147"/>
      <c r="AA38" s="147"/>
      <c r="AB38" s="147"/>
      <c r="AC38" s="147"/>
      <c r="AD38" s="147"/>
      <c r="AE38" s="147"/>
      <c r="AF38" s="147"/>
      <c r="AG38" s="147" t="s">
        <v>178</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c r="A39" s="154"/>
      <c r="B39" s="155"/>
      <c r="C39" s="180" t="s">
        <v>279</v>
      </c>
      <c r="D39" s="178"/>
      <c r="E39" s="179">
        <v>0.18049999999999999</v>
      </c>
      <c r="F39" s="156"/>
      <c r="G39" s="156"/>
      <c r="H39" s="156"/>
      <c r="I39" s="156"/>
      <c r="J39" s="156"/>
      <c r="K39" s="156"/>
      <c r="L39" s="156"/>
      <c r="M39" s="156"/>
      <c r="N39" s="156"/>
      <c r="O39" s="156"/>
      <c r="P39" s="156"/>
      <c r="Q39" s="156"/>
      <c r="R39" s="156"/>
      <c r="S39" s="156"/>
      <c r="T39" s="156"/>
      <c r="U39" s="156"/>
      <c r="V39" s="156"/>
      <c r="W39" s="156"/>
      <c r="X39" s="156"/>
      <c r="Y39" s="147"/>
      <c r="Z39" s="147"/>
      <c r="AA39" s="147"/>
      <c r="AB39" s="147"/>
      <c r="AC39" s="147"/>
      <c r="AD39" s="147"/>
      <c r="AE39" s="147"/>
      <c r="AF39" s="147"/>
      <c r="AG39" s="147" t="s">
        <v>249</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c r="A40" s="154"/>
      <c r="B40" s="155"/>
      <c r="C40" s="238"/>
      <c r="D40" s="239"/>
      <c r="E40" s="239"/>
      <c r="F40" s="239"/>
      <c r="G40" s="239"/>
      <c r="H40" s="156"/>
      <c r="I40" s="156"/>
      <c r="J40" s="156"/>
      <c r="K40" s="156"/>
      <c r="L40" s="156"/>
      <c r="M40" s="156"/>
      <c r="N40" s="156"/>
      <c r="O40" s="156"/>
      <c r="P40" s="156"/>
      <c r="Q40" s="156"/>
      <c r="R40" s="156"/>
      <c r="S40" s="156"/>
      <c r="T40" s="156"/>
      <c r="U40" s="156"/>
      <c r="V40" s="156"/>
      <c r="W40" s="156"/>
      <c r="X40" s="156"/>
      <c r="Y40" s="147"/>
      <c r="Z40" s="147"/>
      <c r="AA40" s="147"/>
      <c r="AB40" s="147"/>
      <c r="AC40" s="147"/>
      <c r="AD40" s="147"/>
      <c r="AE40" s="147"/>
      <c r="AF40" s="147"/>
      <c r="AG40" s="147" t="s">
        <v>172</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c r="A41" s="164">
        <v>10</v>
      </c>
      <c r="B41" s="165" t="s">
        <v>280</v>
      </c>
      <c r="C41" s="174" t="s">
        <v>281</v>
      </c>
      <c r="D41" s="166" t="s">
        <v>242</v>
      </c>
      <c r="E41" s="167">
        <v>2.4700000000000002</v>
      </c>
      <c r="F41" s="168"/>
      <c r="G41" s="169">
        <f>ROUND(E41*F41,2)</f>
        <v>0</v>
      </c>
      <c r="H41" s="168"/>
      <c r="I41" s="169">
        <f>ROUND(E41*H41,2)</f>
        <v>0</v>
      </c>
      <c r="J41" s="168"/>
      <c r="K41" s="169">
        <f>ROUND(E41*J41,2)</f>
        <v>0</v>
      </c>
      <c r="L41" s="169">
        <v>21</v>
      </c>
      <c r="M41" s="169">
        <f>G41*(1+L41/100)</f>
        <v>0</v>
      </c>
      <c r="N41" s="169">
        <v>2.5249999999999999</v>
      </c>
      <c r="O41" s="169">
        <f>ROUND(E41*N41,2)</f>
        <v>6.24</v>
      </c>
      <c r="P41" s="169">
        <v>0</v>
      </c>
      <c r="Q41" s="169">
        <f>ROUND(E41*P41,2)</f>
        <v>0</v>
      </c>
      <c r="R41" s="169" t="s">
        <v>276</v>
      </c>
      <c r="S41" s="169" t="s">
        <v>168</v>
      </c>
      <c r="T41" s="170" t="s">
        <v>168</v>
      </c>
      <c r="U41" s="156">
        <v>0.48</v>
      </c>
      <c r="V41" s="156">
        <f>ROUND(E41*U41,2)</f>
        <v>1.19</v>
      </c>
      <c r="W41" s="156"/>
      <c r="X41" s="156" t="s">
        <v>244</v>
      </c>
      <c r="Y41" s="147"/>
      <c r="Z41" s="147"/>
      <c r="AA41" s="147"/>
      <c r="AB41" s="147"/>
      <c r="AC41" s="147"/>
      <c r="AD41" s="147"/>
      <c r="AE41" s="147"/>
      <c r="AF41" s="147"/>
      <c r="AG41" s="147" t="s">
        <v>245</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c r="A42" s="154"/>
      <c r="B42" s="155"/>
      <c r="C42" s="253" t="s">
        <v>282</v>
      </c>
      <c r="D42" s="254"/>
      <c r="E42" s="254"/>
      <c r="F42" s="254"/>
      <c r="G42" s="254"/>
      <c r="H42" s="156"/>
      <c r="I42" s="156"/>
      <c r="J42" s="156"/>
      <c r="K42" s="156"/>
      <c r="L42" s="156"/>
      <c r="M42" s="156"/>
      <c r="N42" s="156"/>
      <c r="O42" s="156"/>
      <c r="P42" s="156"/>
      <c r="Q42" s="156"/>
      <c r="R42" s="156"/>
      <c r="S42" s="156"/>
      <c r="T42" s="156"/>
      <c r="U42" s="156"/>
      <c r="V42" s="156"/>
      <c r="W42" s="156"/>
      <c r="X42" s="156"/>
      <c r="Y42" s="147"/>
      <c r="Z42" s="147"/>
      <c r="AA42" s="147"/>
      <c r="AB42" s="147"/>
      <c r="AC42" s="147"/>
      <c r="AD42" s="147"/>
      <c r="AE42" s="147"/>
      <c r="AF42" s="147"/>
      <c r="AG42" s="147" t="s">
        <v>247</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c r="A43" s="154"/>
      <c r="B43" s="155"/>
      <c r="C43" s="242" t="s">
        <v>283</v>
      </c>
      <c r="D43" s="243"/>
      <c r="E43" s="243"/>
      <c r="F43" s="243"/>
      <c r="G43" s="243"/>
      <c r="H43" s="156"/>
      <c r="I43" s="156"/>
      <c r="J43" s="156"/>
      <c r="K43" s="156"/>
      <c r="L43" s="156"/>
      <c r="M43" s="156"/>
      <c r="N43" s="156"/>
      <c r="O43" s="156"/>
      <c r="P43" s="156"/>
      <c r="Q43" s="156"/>
      <c r="R43" s="156"/>
      <c r="S43" s="156"/>
      <c r="T43" s="156"/>
      <c r="U43" s="156"/>
      <c r="V43" s="156"/>
      <c r="W43" s="156"/>
      <c r="X43" s="156"/>
      <c r="Y43" s="147"/>
      <c r="Z43" s="147"/>
      <c r="AA43" s="147"/>
      <c r="AB43" s="147"/>
      <c r="AC43" s="147"/>
      <c r="AD43" s="147"/>
      <c r="AE43" s="147"/>
      <c r="AF43" s="147"/>
      <c r="AG43" s="147" t="s">
        <v>178</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c r="A44" s="154"/>
      <c r="B44" s="155"/>
      <c r="C44" s="180" t="s">
        <v>284</v>
      </c>
      <c r="D44" s="178"/>
      <c r="E44" s="179">
        <v>0.79420000000000002</v>
      </c>
      <c r="F44" s="156"/>
      <c r="G44" s="156"/>
      <c r="H44" s="156"/>
      <c r="I44" s="156"/>
      <c r="J44" s="156"/>
      <c r="K44" s="156"/>
      <c r="L44" s="156"/>
      <c r="M44" s="156"/>
      <c r="N44" s="156"/>
      <c r="O44" s="156"/>
      <c r="P44" s="156"/>
      <c r="Q44" s="156"/>
      <c r="R44" s="156"/>
      <c r="S44" s="156"/>
      <c r="T44" s="156"/>
      <c r="U44" s="156"/>
      <c r="V44" s="156"/>
      <c r="W44" s="156"/>
      <c r="X44" s="156"/>
      <c r="Y44" s="147"/>
      <c r="Z44" s="147"/>
      <c r="AA44" s="147"/>
      <c r="AB44" s="147"/>
      <c r="AC44" s="147"/>
      <c r="AD44" s="147"/>
      <c r="AE44" s="147"/>
      <c r="AF44" s="147"/>
      <c r="AG44" s="147" t="s">
        <v>249</v>
      </c>
      <c r="AH44" s="147">
        <v>0</v>
      </c>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c r="A45" s="154"/>
      <c r="B45" s="155"/>
      <c r="C45" s="180" t="s">
        <v>285</v>
      </c>
      <c r="D45" s="178"/>
      <c r="E45" s="179">
        <v>1.6758</v>
      </c>
      <c r="F45" s="156"/>
      <c r="G45" s="156"/>
      <c r="H45" s="156"/>
      <c r="I45" s="156"/>
      <c r="J45" s="156"/>
      <c r="K45" s="156"/>
      <c r="L45" s="156"/>
      <c r="M45" s="156"/>
      <c r="N45" s="156"/>
      <c r="O45" s="156"/>
      <c r="P45" s="156"/>
      <c r="Q45" s="156"/>
      <c r="R45" s="156"/>
      <c r="S45" s="156"/>
      <c r="T45" s="156"/>
      <c r="U45" s="156"/>
      <c r="V45" s="156"/>
      <c r="W45" s="156"/>
      <c r="X45" s="156"/>
      <c r="Y45" s="147"/>
      <c r="Z45" s="147"/>
      <c r="AA45" s="147"/>
      <c r="AB45" s="147"/>
      <c r="AC45" s="147"/>
      <c r="AD45" s="147"/>
      <c r="AE45" s="147"/>
      <c r="AF45" s="147"/>
      <c r="AG45" s="147" t="s">
        <v>249</v>
      </c>
      <c r="AH45" s="147">
        <v>0</v>
      </c>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c r="A46" s="154"/>
      <c r="B46" s="155"/>
      <c r="C46" s="238"/>
      <c r="D46" s="239"/>
      <c r="E46" s="239"/>
      <c r="F46" s="239"/>
      <c r="G46" s="239"/>
      <c r="H46" s="156"/>
      <c r="I46" s="156"/>
      <c r="J46" s="156"/>
      <c r="K46" s="156"/>
      <c r="L46" s="156"/>
      <c r="M46" s="156"/>
      <c r="N46" s="156"/>
      <c r="O46" s="156"/>
      <c r="P46" s="156"/>
      <c r="Q46" s="156"/>
      <c r="R46" s="156"/>
      <c r="S46" s="156"/>
      <c r="T46" s="156"/>
      <c r="U46" s="156"/>
      <c r="V46" s="156"/>
      <c r="W46" s="156"/>
      <c r="X46" s="156"/>
      <c r="Y46" s="147"/>
      <c r="Z46" s="147"/>
      <c r="AA46" s="147"/>
      <c r="AB46" s="147"/>
      <c r="AC46" s="147"/>
      <c r="AD46" s="147"/>
      <c r="AE46" s="147"/>
      <c r="AF46" s="147"/>
      <c r="AG46" s="147" t="s">
        <v>172</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c r="A47" s="164">
        <v>11</v>
      </c>
      <c r="B47" s="165" t="s">
        <v>286</v>
      </c>
      <c r="C47" s="174" t="s">
        <v>287</v>
      </c>
      <c r="D47" s="166" t="s">
        <v>253</v>
      </c>
      <c r="E47" s="167">
        <v>6.08</v>
      </c>
      <c r="F47" s="168"/>
      <c r="G47" s="169">
        <f>ROUND(E47*F47,2)</f>
        <v>0</v>
      </c>
      <c r="H47" s="168"/>
      <c r="I47" s="169">
        <f>ROUND(E47*H47,2)</f>
        <v>0</v>
      </c>
      <c r="J47" s="168"/>
      <c r="K47" s="169">
        <f>ROUND(E47*J47,2)</f>
        <v>0</v>
      </c>
      <c r="L47" s="169">
        <v>21</v>
      </c>
      <c r="M47" s="169">
        <f>G47*(1+L47/100)</f>
        <v>0</v>
      </c>
      <c r="N47" s="169">
        <v>3.9199999999999999E-2</v>
      </c>
      <c r="O47" s="169">
        <f>ROUND(E47*N47,2)</f>
        <v>0.24</v>
      </c>
      <c r="P47" s="169">
        <v>0</v>
      </c>
      <c r="Q47" s="169">
        <f>ROUND(E47*P47,2)</f>
        <v>0</v>
      </c>
      <c r="R47" s="169" t="s">
        <v>276</v>
      </c>
      <c r="S47" s="169" t="s">
        <v>168</v>
      </c>
      <c r="T47" s="170" t="s">
        <v>168</v>
      </c>
      <c r="U47" s="156">
        <v>1.6</v>
      </c>
      <c r="V47" s="156">
        <f>ROUND(E47*U47,2)</f>
        <v>9.73</v>
      </c>
      <c r="W47" s="156"/>
      <c r="X47" s="156" t="s">
        <v>244</v>
      </c>
      <c r="Y47" s="147"/>
      <c r="Z47" s="147"/>
      <c r="AA47" s="147"/>
      <c r="AB47" s="147"/>
      <c r="AC47" s="147"/>
      <c r="AD47" s="147"/>
      <c r="AE47" s="147"/>
      <c r="AF47" s="147"/>
      <c r="AG47" s="147" t="s">
        <v>245</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ht="22.5" outlineLevel="1">
      <c r="A48" s="154"/>
      <c r="B48" s="155"/>
      <c r="C48" s="253" t="s">
        <v>288</v>
      </c>
      <c r="D48" s="254"/>
      <c r="E48" s="254"/>
      <c r="F48" s="254"/>
      <c r="G48" s="254"/>
      <c r="H48" s="156"/>
      <c r="I48" s="156"/>
      <c r="J48" s="156"/>
      <c r="K48" s="156"/>
      <c r="L48" s="156"/>
      <c r="M48" s="156"/>
      <c r="N48" s="156"/>
      <c r="O48" s="156"/>
      <c r="P48" s="156"/>
      <c r="Q48" s="156"/>
      <c r="R48" s="156"/>
      <c r="S48" s="156"/>
      <c r="T48" s="156"/>
      <c r="U48" s="156"/>
      <c r="V48" s="156"/>
      <c r="W48" s="156"/>
      <c r="X48" s="156"/>
      <c r="Y48" s="147"/>
      <c r="Z48" s="147"/>
      <c r="AA48" s="147"/>
      <c r="AB48" s="147"/>
      <c r="AC48" s="147"/>
      <c r="AD48" s="147"/>
      <c r="AE48" s="147"/>
      <c r="AF48" s="147"/>
      <c r="AG48" s="147" t="s">
        <v>247</v>
      </c>
      <c r="AH48" s="147"/>
      <c r="AI48" s="147"/>
      <c r="AJ48" s="147"/>
      <c r="AK48" s="147"/>
      <c r="AL48" s="147"/>
      <c r="AM48" s="147"/>
      <c r="AN48" s="147"/>
      <c r="AO48" s="147"/>
      <c r="AP48" s="147"/>
      <c r="AQ48" s="147"/>
      <c r="AR48" s="147"/>
      <c r="AS48" s="147"/>
      <c r="AT48" s="147"/>
      <c r="AU48" s="147"/>
      <c r="AV48" s="147"/>
      <c r="AW48" s="147"/>
      <c r="AX48" s="147"/>
      <c r="AY48" s="147"/>
      <c r="AZ48" s="147"/>
      <c r="BA48" s="171" t="str">
        <f>C48</f>
        <v>svislé nebo šikmé (odkloněné) , půdorysně přímé nebo zalomené, stěn základových desek ve volných nebo zapažených jámách, rýhách, šachtách, včetně případných vzpěr,</v>
      </c>
      <c r="BB48" s="147"/>
      <c r="BC48" s="147"/>
      <c r="BD48" s="147"/>
      <c r="BE48" s="147"/>
      <c r="BF48" s="147"/>
      <c r="BG48" s="147"/>
      <c r="BH48" s="147"/>
    </row>
    <row r="49" spans="1:60" outlineLevel="1">
      <c r="A49" s="154"/>
      <c r="B49" s="155"/>
      <c r="C49" s="180" t="s">
        <v>289</v>
      </c>
      <c r="D49" s="178"/>
      <c r="E49" s="179">
        <v>6.08</v>
      </c>
      <c r="F49" s="156"/>
      <c r="G49" s="156"/>
      <c r="H49" s="156"/>
      <c r="I49" s="156"/>
      <c r="J49" s="156"/>
      <c r="K49" s="156"/>
      <c r="L49" s="156"/>
      <c r="M49" s="156"/>
      <c r="N49" s="156"/>
      <c r="O49" s="156"/>
      <c r="P49" s="156"/>
      <c r="Q49" s="156"/>
      <c r="R49" s="156"/>
      <c r="S49" s="156"/>
      <c r="T49" s="156"/>
      <c r="U49" s="156"/>
      <c r="V49" s="156"/>
      <c r="W49" s="156"/>
      <c r="X49" s="156"/>
      <c r="Y49" s="147"/>
      <c r="Z49" s="147"/>
      <c r="AA49" s="147"/>
      <c r="AB49" s="147"/>
      <c r="AC49" s="147"/>
      <c r="AD49" s="147"/>
      <c r="AE49" s="147"/>
      <c r="AF49" s="147"/>
      <c r="AG49" s="147" t="s">
        <v>249</v>
      </c>
      <c r="AH49" s="147">
        <v>0</v>
      </c>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c r="A50" s="154"/>
      <c r="B50" s="155"/>
      <c r="C50" s="238"/>
      <c r="D50" s="239"/>
      <c r="E50" s="239"/>
      <c r="F50" s="239"/>
      <c r="G50" s="239"/>
      <c r="H50" s="156"/>
      <c r="I50" s="156"/>
      <c r="J50" s="156"/>
      <c r="K50" s="156"/>
      <c r="L50" s="156"/>
      <c r="M50" s="156"/>
      <c r="N50" s="156"/>
      <c r="O50" s="156"/>
      <c r="P50" s="156"/>
      <c r="Q50" s="156"/>
      <c r="R50" s="156"/>
      <c r="S50" s="156"/>
      <c r="T50" s="156"/>
      <c r="U50" s="156"/>
      <c r="V50" s="156"/>
      <c r="W50" s="156"/>
      <c r="X50" s="156"/>
      <c r="Y50" s="147"/>
      <c r="Z50" s="147"/>
      <c r="AA50" s="147"/>
      <c r="AB50" s="147"/>
      <c r="AC50" s="147"/>
      <c r="AD50" s="147"/>
      <c r="AE50" s="147"/>
      <c r="AF50" s="147"/>
      <c r="AG50" s="147" t="s">
        <v>172</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c r="A51" s="164">
        <v>12</v>
      </c>
      <c r="B51" s="165" t="s">
        <v>290</v>
      </c>
      <c r="C51" s="174" t="s">
        <v>287</v>
      </c>
      <c r="D51" s="166" t="s">
        <v>253</v>
      </c>
      <c r="E51" s="167">
        <v>6.08</v>
      </c>
      <c r="F51" s="168"/>
      <c r="G51" s="169">
        <f>ROUND(E51*F51,2)</f>
        <v>0</v>
      </c>
      <c r="H51" s="168"/>
      <c r="I51" s="169">
        <f>ROUND(E51*H51,2)</f>
        <v>0</v>
      </c>
      <c r="J51" s="168"/>
      <c r="K51" s="169">
        <f>ROUND(E51*J51,2)</f>
        <v>0</v>
      </c>
      <c r="L51" s="169">
        <v>21</v>
      </c>
      <c r="M51" s="169">
        <f>G51*(1+L51/100)</f>
        <v>0</v>
      </c>
      <c r="N51" s="169">
        <v>3.6400000000000002E-2</v>
      </c>
      <c r="O51" s="169">
        <f>ROUND(E51*N51,2)</f>
        <v>0.22</v>
      </c>
      <c r="P51" s="169">
        <v>0</v>
      </c>
      <c r="Q51" s="169">
        <f>ROUND(E51*P51,2)</f>
        <v>0</v>
      </c>
      <c r="R51" s="169" t="s">
        <v>276</v>
      </c>
      <c r="S51" s="169" t="s">
        <v>168</v>
      </c>
      <c r="T51" s="170" t="s">
        <v>168</v>
      </c>
      <c r="U51" s="156">
        <v>0.52700000000000002</v>
      </c>
      <c r="V51" s="156">
        <f>ROUND(E51*U51,2)</f>
        <v>3.2</v>
      </c>
      <c r="W51" s="156"/>
      <c r="X51" s="156" t="s">
        <v>244</v>
      </c>
      <c r="Y51" s="147"/>
      <c r="Z51" s="147"/>
      <c r="AA51" s="147"/>
      <c r="AB51" s="147"/>
      <c r="AC51" s="147"/>
      <c r="AD51" s="147"/>
      <c r="AE51" s="147"/>
      <c r="AF51" s="147"/>
      <c r="AG51" s="147" t="s">
        <v>245</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ht="22.5" outlineLevel="1">
      <c r="A52" s="154"/>
      <c r="B52" s="155"/>
      <c r="C52" s="253" t="s">
        <v>288</v>
      </c>
      <c r="D52" s="254"/>
      <c r="E52" s="254"/>
      <c r="F52" s="254"/>
      <c r="G52" s="254"/>
      <c r="H52" s="156"/>
      <c r="I52" s="156"/>
      <c r="J52" s="156"/>
      <c r="K52" s="156"/>
      <c r="L52" s="156"/>
      <c r="M52" s="156"/>
      <c r="N52" s="156"/>
      <c r="O52" s="156"/>
      <c r="P52" s="156"/>
      <c r="Q52" s="156"/>
      <c r="R52" s="156"/>
      <c r="S52" s="156"/>
      <c r="T52" s="156"/>
      <c r="U52" s="156"/>
      <c r="V52" s="156"/>
      <c r="W52" s="156"/>
      <c r="X52" s="156"/>
      <c r="Y52" s="147"/>
      <c r="Z52" s="147"/>
      <c r="AA52" s="147"/>
      <c r="AB52" s="147"/>
      <c r="AC52" s="147"/>
      <c r="AD52" s="147"/>
      <c r="AE52" s="147"/>
      <c r="AF52" s="147"/>
      <c r="AG52" s="147" t="s">
        <v>247</v>
      </c>
      <c r="AH52" s="147"/>
      <c r="AI52" s="147"/>
      <c r="AJ52" s="147"/>
      <c r="AK52" s="147"/>
      <c r="AL52" s="147"/>
      <c r="AM52" s="147"/>
      <c r="AN52" s="147"/>
      <c r="AO52" s="147"/>
      <c r="AP52" s="147"/>
      <c r="AQ52" s="147"/>
      <c r="AR52" s="147"/>
      <c r="AS52" s="147"/>
      <c r="AT52" s="147"/>
      <c r="AU52" s="147"/>
      <c r="AV52" s="147"/>
      <c r="AW52" s="147"/>
      <c r="AX52" s="147"/>
      <c r="AY52" s="147"/>
      <c r="AZ52" s="147"/>
      <c r="BA52" s="171" t="str">
        <f>C52</f>
        <v>svislé nebo šikmé (odkloněné) , půdorysně přímé nebo zalomené, stěn základových desek ve volných nebo zapažených jámách, rýhách, šachtách, včetně případných vzpěr,</v>
      </c>
      <c r="BB52" s="147"/>
      <c r="BC52" s="147"/>
      <c r="BD52" s="147"/>
      <c r="BE52" s="147"/>
      <c r="BF52" s="147"/>
      <c r="BG52" s="147"/>
      <c r="BH52" s="147"/>
    </row>
    <row r="53" spans="1:60" outlineLevel="1">
      <c r="A53" s="154"/>
      <c r="B53" s="155"/>
      <c r="C53" s="238"/>
      <c r="D53" s="239"/>
      <c r="E53" s="239"/>
      <c r="F53" s="239"/>
      <c r="G53" s="239"/>
      <c r="H53" s="156"/>
      <c r="I53" s="156"/>
      <c r="J53" s="156"/>
      <c r="K53" s="156"/>
      <c r="L53" s="156"/>
      <c r="M53" s="156"/>
      <c r="N53" s="156"/>
      <c r="O53" s="156"/>
      <c r="P53" s="156"/>
      <c r="Q53" s="156"/>
      <c r="R53" s="156"/>
      <c r="S53" s="156"/>
      <c r="T53" s="156"/>
      <c r="U53" s="156"/>
      <c r="V53" s="156"/>
      <c r="W53" s="156"/>
      <c r="X53" s="156"/>
      <c r="Y53" s="147"/>
      <c r="Z53" s="147"/>
      <c r="AA53" s="147"/>
      <c r="AB53" s="147"/>
      <c r="AC53" s="147"/>
      <c r="AD53" s="147"/>
      <c r="AE53" s="147"/>
      <c r="AF53" s="147"/>
      <c r="AG53" s="147" t="s">
        <v>172</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c r="A54" s="164">
        <v>13</v>
      </c>
      <c r="B54" s="165" t="s">
        <v>291</v>
      </c>
      <c r="C54" s="174" t="s">
        <v>292</v>
      </c>
      <c r="D54" s="166" t="s">
        <v>293</v>
      </c>
      <c r="E54" s="167">
        <v>0.41360000000000002</v>
      </c>
      <c r="F54" s="168"/>
      <c r="G54" s="169">
        <f>ROUND(E54*F54,2)</f>
        <v>0</v>
      </c>
      <c r="H54" s="168"/>
      <c r="I54" s="169">
        <f>ROUND(E54*H54,2)</f>
        <v>0</v>
      </c>
      <c r="J54" s="168"/>
      <c r="K54" s="169">
        <f>ROUND(E54*J54,2)</f>
        <v>0</v>
      </c>
      <c r="L54" s="169">
        <v>21</v>
      </c>
      <c r="M54" s="169">
        <f>G54*(1+L54/100)</f>
        <v>0</v>
      </c>
      <c r="N54" s="169">
        <v>1.0217400000000001</v>
      </c>
      <c r="O54" s="169">
        <f>ROUND(E54*N54,2)</f>
        <v>0.42</v>
      </c>
      <c r="P54" s="169">
        <v>0</v>
      </c>
      <c r="Q54" s="169">
        <f>ROUND(E54*P54,2)</f>
        <v>0</v>
      </c>
      <c r="R54" s="169" t="s">
        <v>276</v>
      </c>
      <c r="S54" s="169" t="s">
        <v>168</v>
      </c>
      <c r="T54" s="170" t="s">
        <v>168</v>
      </c>
      <c r="U54" s="156">
        <v>23.530999999999999</v>
      </c>
      <c r="V54" s="156">
        <f>ROUND(E54*U54,2)</f>
        <v>9.73</v>
      </c>
      <c r="W54" s="156"/>
      <c r="X54" s="156" t="s">
        <v>244</v>
      </c>
      <c r="Y54" s="147"/>
      <c r="Z54" s="147"/>
      <c r="AA54" s="147"/>
      <c r="AB54" s="147"/>
      <c r="AC54" s="147"/>
      <c r="AD54" s="147"/>
      <c r="AE54" s="147"/>
      <c r="AF54" s="147"/>
      <c r="AG54" s="147" t="s">
        <v>245</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c r="A55" s="154"/>
      <c r="B55" s="155"/>
      <c r="C55" s="253" t="s">
        <v>294</v>
      </c>
      <c r="D55" s="254"/>
      <c r="E55" s="254"/>
      <c r="F55" s="254"/>
      <c r="G55" s="254"/>
      <c r="H55" s="156"/>
      <c r="I55" s="156"/>
      <c r="J55" s="156"/>
      <c r="K55" s="156"/>
      <c r="L55" s="156"/>
      <c r="M55" s="156"/>
      <c r="N55" s="156"/>
      <c r="O55" s="156"/>
      <c r="P55" s="156"/>
      <c r="Q55" s="156"/>
      <c r="R55" s="156"/>
      <c r="S55" s="156"/>
      <c r="T55" s="156"/>
      <c r="U55" s="156"/>
      <c r="V55" s="156"/>
      <c r="W55" s="156"/>
      <c r="X55" s="156"/>
      <c r="Y55" s="147"/>
      <c r="Z55" s="147"/>
      <c r="AA55" s="147"/>
      <c r="AB55" s="147"/>
      <c r="AC55" s="147"/>
      <c r="AD55" s="147"/>
      <c r="AE55" s="147"/>
      <c r="AF55" s="147"/>
      <c r="AG55" s="147" t="s">
        <v>247</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c r="A56" s="154"/>
      <c r="B56" s="155"/>
      <c r="C56" s="238"/>
      <c r="D56" s="239"/>
      <c r="E56" s="239"/>
      <c r="F56" s="239"/>
      <c r="G56" s="239"/>
      <c r="H56" s="156"/>
      <c r="I56" s="156"/>
      <c r="J56" s="156"/>
      <c r="K56" s="156"/>
      <c r="L56" s="156"/>
      <c r="M56" s="156"/>
      <c r="N56" s="156"/>
      <c r="O56" s="156"/>
      <c r="P56" s="156"/>
      <c r="Q56" s="156"/>
      <c r="R56" s="156"/>
      <c r="S56" s="156"/>
      <c r="T56" s="156"/>
      <c r="U56" s="156"/>
      <c r="V56" s="156"/>
      <c r="W56" s="156"/>
      <c r="X56" s="156"/>
      <c r="Y56" s="147"/>
      <c r="Z56" s="147"/>
      <c r="AA56" s="147"/>
      <c r="AB56" s="147"/>
      <c r="AC56" s="147"/>
      <c r="AD56" s="147"/>
      <c r="AE56" s="147"/>
      <c r="AF56" s="147"/>
      <c r="AG56" s="147" t="s">
        <v>172</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ht="22.5" outlineLevel="1">
      <c r="A57" s="164">
        <v>14</v>
      </c>
      <c r="B57" s="165" t="s">
        <v>295</v>
      </c>
      <c r="C57" s="174" t="s">
        <v>296</v>
      </c>
      <c r="D57" s="166" t="s">
        <v>293</v>
      </c>
      <c r="E57" s="167">
        <v>7.5700000000000003E-2</v>
      </c>
      <c r="F57" s="168"/>
      <c r="G57" s="169">
        <f>ROUND(E57*F57,2)</f>
        <v>0</v>
      </c>
      <c r="H57" s="168"/>
      <c r="I57" s="169">
        <f>ROUND(E57*H57,2)</f>
        <v>0</v>
      </c>
      <c r="J57" s="168"/>
      <c r="K57" s="169">
        <f>ROUND(E57*J57,2)</f>
        <v>0</v>
      </c>
      <c r="L57" s="169">
        <v>21</v>
      </c>
      <c r="M57" s="169">
        <f>G57*(1+L57/100)</f>
        <v>0</v>
      </c>
      <c r="N57" s="169">
        <v>1.05474</v>
      </c>
      <c r="O57" s="169">
        <f>ROUND(E57*N57,2)</f>
        <v>0.08</v>
      </c>
      <c r="P57" s="169">
        <v>0</v>
      </c>
      <c r="Q57" s="169">
        <f>ROUND(E57*P57,2)</f>
        <v>0</v>
      </c>
      <c r="R57" s="169" t="s">
        <v>276</v>
      </c>
      <c r="S57" s="169" t="s">
        <v>168</v>
      </c>
      <c r="T57" s="170" t="s">
        <v>168</v>
      </c>
      <c r="U57" s="156">
        <v>15.231</v>
      </c>
      <c r="V57" s="156">
        <f>ROUND(E57*U57,2)</f>
        <v>1.1499999999999999</v>
      </c>
      <c r="W57" s="156"/>
      <c r="X57" s="156" t="s">
        <v>244</v>
      </c>
      <c r="Y57" s="147"/>
      <c r="Z57" s="147"/>
      <c r="AA57" s="147"/>
      <c r="AB57" s="147"/>
      <c r="AC57" s="147"/>
      <c r="AD57" s="147"/>
      <c r="AE57" s="147"/>
      <c r="AF57" s="147"/>
      <c r="AG57" s="147" t="s">
        <v>245</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c r="A58" s="154"/>
      <c r="B58" s="155"/>
      <c r="C58" s="253" t="s">
        <v>294</v>
      </c>
      <c r="D58" s="254"/>
      <c r="E58" s="254"/>
      <c r="F58" s="254"/>
      <c r="G58" s="254"/>
      <c r="H58" s="156"/>
      <c r="I58" s="156"/>
      <c r="J58" s="156"/>
      <c r="K58" s="156"/>
      <c r="L58" s="156"/>
      <c r="M58" s="156"/>
      <c r="N58" s="156"/>
      <c r="O58" s="156"/>
      <c r="P58" s="156"/>
      <c r="Q58" s="156"/>
      <c r="R58" s="156"/>
      <c r="S58" s="156"/>
      <c r="T58" s="156"/>
      <c r="U58" s="156"/>
      <c r="V58" s="156"/>
      <c r="W58" s="156"/>
      <c r="X58" s="156"/>
      <c r="Y58" s="147"/>
      <c r="Z58" s="147"/>
      <c r="AA58" s="147"/>
      <c r="AB58" s="147"/>
      <c r="AC58" s="147"/>
      <c r="AD58" s="147"/>
      <c r="AE58" s="147"/>
      <c r="AF58" s="147"/>
      <c r="AG58" s="147" t="s">
        <v>247</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c r="A59" s="154"/>
      <c r="B59" s="155"/>
      <c r="C59" s="238"/>
      <c r="D59" s="239"/>
      <c r="E59" s="239"/>
      <c r="F59" s="239"/>
      <c r="G59" s="239"/>
      <c r="H59" s="156"/>
      <c r="I59" s="156"/>
      <c r="J59" s="156"/>
      <c r="K59" s="156"/>
      <c r="L59" s="156"/>
      <c r="M59" s="156"/>
      <c r="N59" s="156"/>
      <c r="O59" s="156"/>
      <c r="P59" s="156"/>
      <c r="Q59" s="156"/>
      <c r="R59" s="156"/>
      <c r="S59" s="156"/>
      <c r="T59" s="156"/>
      <c r="U59" s="156"/>
      <c r="V59" s="156"/>
      <c r="W59" s="156"/>
      <c r="X59" s="156"/>
      <c r="Y59" s="147"/>
      <c r="Z59" s="147"/>
      <c r="AA59" s="147"/>
      <c r="AB59" s="147"/>
      <c r="AC59" s="147"/>
      <c r="AD59" s="147"/>
      <c r="AE59" s="147"/>
      <c r="AF59" s="147"/>
      <c r="AG59" s="147" t="s">
        <v>172</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c r="A60" s="164">
        <v>15</v>
      </c>
      <c r="B60" s="165" t="s">
        <v>297</v>
      </c>
      <c r="C60" s="174" t="s">
        <v>298</v>
      </c>
      <c r="D60" s="166" t="s">
        <v>253</v>
      </c>
      <c r="E60" s="167">
        <v>12</v>
      </c>
      <c r="F60" s="168"/>
      <c r="G60" s="169">
        <f>ROUND(E60*F60,2)</f>
        <v>0</v>
      </c>
      <c r="H60" s="168"/>
      <c r="I60" s="169">
        <f>ROUND(E60*H60,2)</f>
        <v>0</v>
      </c>
      <c r="J60" s="168"/>
      <c r="K60" s="169">
        <f>ROUND(E60*J60,2)</f>
        <v>0</v>
      </c>
      <c r="L60" s="169">
        <v>21</v>
      </c>
      <c r="M60" s="169">
        <f>G60*(1+L60/100)</f>
        <v>0</v>
      </c>
      <c r="N60" s="169">
        <v>3.916E-2</v>
      </c>
      <c r="O60" s="169">
        <f>ROUND(E60*N60,2)</f>
        <v>0.47</v>
      </c>
      <c r="P60" s="169">
        <v>0</v>
      </c>
      <c r="Q60" s="169">
        <f>ROUND(E60*P60,2)</f>
        <v>0</v>
      </c>
      <c r="R60" s="169" t="s">
        <v>276</v>
      </c>
      <c r="S60" s="169" t="s">
        <v>168</v>
      </c>
      <c r="T60" s="170" t="s">
        <v>168</v>
      </c>
      <c r="U60" s="156">
        <v>1.05</v>
      </c>
      <c r="V60" s="156">
        <f>ROUND(E60*U60,2)</f>
        <v>12.6</v>
      </c>
      <c r="W60" s="156"/>
      <c r="X60" s="156" t="s">
        <v>244</v>
      </c>
      <c r="Y60" s="147"/>
      <c r="Z60" s="147"/>
      <c r="AA60" s="147"/>
      <c r="AB60" s="147"/>
      <c r="AC60" s="147"/>
      <c r="AD60" s="147"/>
      <c r="AE60" s="147"/>
      <c r="AF60" s="147"/>
      <c r="AG60" s="147" t="s">
        <v>245</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ht="22.5" outlineLevel="1">
      <c r="A61" s="154"/>
      <c r="B61" s="155"/>
      <c r="C61" s="253" t="s">
        <v>299</v>
      </c>
      <c r="D61" s="254"/>
      <c r="E61" s="254"/>
      <c r="F61" s="254"/>
      <c r="G61" s="254"/>
      <c r="H61" s="156"/>
      <c r="I61" s="156"/>
      <c r="J61" s="156"/>
      <c r="K61" s="156"/>
      <c r="L61" s="156"/>
      <c r="M61" s="156"/>
      <c r="N61" s="156"/>
      <c r="O61" s="156"/>
      <c r="P61" s="156"/>
      <c r="Q61" s="156"/>
      <c r="R61" s="156"/>
      <c r="S61" s="156"/>
      <c r="T61" s="156"/>
      <c r="U61" s="156"/>
      <c r="V61" s="156"/>
      <c r="W61" s="156"/>
      <c r="X61" s="156"/>
      <c r="Y61" s="147"/>
      <c r="Z61" s="147"/>
      <c r="AA61" s="147"/>
      <c r="AB61" s="147"/>
      <c r="AC61" s="147"/>
      <c r="AD61" s="147"/>
      <c r="AE61" s="147"/>
      <c r="AF61" s="147"/>
      <c r="AG61" s="147" t="s">
        <v>247</v>
      </c>
      <c r="AH61" s="147"/>
      <c r="AI61" s="147"/>
      <c r="AJ61" s="147"/>
      <c r="AK61" s="147"/>
      <c r="AL61" s="147"/>
      <c r="AM61" s="147"/>
      <c r="AN61" s="147"/>
      <c r="AO61" s="147"/>
      <c r="AP61" s="147"/>
      <c r="AQ61" s="147"/>
      <c r="AR61" s="147"/>
      <c r="AS61" s="147"/>
      <c r="AT61" s="147"/>
      <c r="AU61" s="147"/>
      <c r="AV61" s="147"/>
      <c r="AW61" s="147"/>
      <c r="AX61" s="147"/>
      <c r="AY61" s="147"/>
      <c r="AZ61" s="147"/>
      <c r="BA61" s="171" t="str">
        <f>C61</f>
        <v>svislé nebo šikmé (odkloněné), půdorysně přímé nebo zalomené, stěn základových pasů ve volných nebo zapažených jámách, rýhách, šachtách, včetně případných vzpěr,</v>
      </c>
      <c r="BB61" s="147"/>
      <c r="BC61" s="147"/>
      <c r="BD61" s="147"/>
      <c r="BE61" s="147"/>
      <c r="BF61" s="147"/>
      <c r="BG61" s="147"/>
      <c r="BH61" s="147"/>
    </row>
    <row r="62" spans="1:60" outlineLevel="1">
      <c r="A62" s="154"/>
      <c r="B62" s="155"/>
      <c r="C62" s="180" t="s">
        <v>300</v>
      </c>
      <c r="D62" s="178"/>
      <c r="E62" s="179">
        <v>12</v>
      </c>
      <c r="F62" s="156"/>
      <c r="G62" s="156"/>
      <c r="H62" s="156"/>
      <c r="I62" s="156"/>
      <c r="J62" s="156"/>
      <c r="K62" s="156"/>
      <c r="L62" s="156"/>
      <c r="M62" s="156"/>
      <c r="N62" s="156"/>
      <c r="O62" s="156"/>
      <c r="P62" s="156"/>
      <c r="Q62" s="156"/>
      <c r="R62" s="156"/>
      <c r="S62" s="156"/>
      <c r="T62" s="156"/>
      <c r="U62" s="156"/>
      <c r="V62" s="156"/>
      <c r="W62" s="156"/>
      <c r="X62" s="156"/>
      <c r="Y62" s="147"/>
      <c r="Z62" s="147"/>
      <c r="AA62" s="147"/>
      <c r="AB62" s="147"/>
      <c r="AC62" s="147"/>
      <c r="AD62" s="147"/>
      <c r="AE62" s="147"/>
      <c r="AF62" s="147"/>
      <c r="AG62" s="147" t="s">
        <v>249</v>
      </c>
      <c r="AH62" s="147">
        <v>0</v>
      </c>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c r="A63" s="154"/>
      <c r="B63" s="155"/>
      <c r="C63" s="238"/>
      <c r="D63" s="239"/>
      <c r="E63" s="239"/>
      <c r="F63" s="239"/>
      <c r="G63" s="239"/>
      <c r="H63" s="156"/>
      <c r="I63" s="156"/>
      <c r="J63" s="156"/>
      <c r="K63" s="156"/>
      <c r="L63" s="156"/>
      <c r="M63" s="156"/>
      <c r="N63" s="156"/>
      <c r="O63" s="156"/>
      <c r="P63" s="156"/>
      <c r="Q63" s="156"/>
      <c r="R63" s="156"/>
      <c r="S63" s="156"/>
      <c r="T63" s="156"/>
      <c r="U63" s="156"/>
      <c r="V63" s="156"/>
      <c r="W63" s="156"/>
      <c r="X63" s="156"/>
      <c r="Y63" s="147"/>
      <c r="Z63" s="147"/>
      <c r="AA63" s="147"/>
      <c r="AB63" s="147"/>
      <c r="AC63" s="147"/>
      <c r="AD63" s="147"/>
      <c r="AE63" s="147"/>
      <c r="AF63" s="147"/>
      <c r="AG63" s="147" t="s">
        <v>172</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c r="A64" s="164">
        <v>16</v>
      </c>
      <c r="B64" s="165" t="s">
        <v>301</v>
      </c>
      <c r="C64" s="174" t="s">
        <v>302</v>
      </c>
      <c r="D64" s="166" t="s">
        <v>253</v>
      </c>
      <c r="E64" s="167">
        <v>12</v>
      </c>
      <c r="F64" s="168"/>
      <c r="G64" s="169">
        <f>ROUND(E64*F64,2)</f>
        <v>0</v>
      </c>
      <c r="H64" s="168"/>
      <c r="I64" s="169">
        <f>ROUND(E64*H64,2)</f>
        <v>0</v>
      </c>
      <c r="J64" s="168"/>
      <c r="K64" s="169">
        <f>ROUND(E64*J64,2)</f>
        <v>0</v>
      </c>
      <c r="L64" s="169">
        <v>21</v>
      </c>
      <c r="M64" s="169">
        <f>G64*(1+L64/100)</f>
        <v>0</v>
      </c>
      <c r="N64" s="169">
        <v>0</v>
      </c>
      <c r="O64" s="169">
        <f>ROUND(E64*N64,2)</f>
        <v>0</v>
      </c>
      <c r="P64" s="169">
        <v>0</v>
      </c>
      <c r="Q64" s="169">
        <f>ROUND(E64*P64,2)</f>
        <v>0</v>
      </c>
      <c r="R64" s="169" t="s">
        <v>276</v>
      </c>
      <c r="S64" s="169" t="s">
        <v>168</v>
      </c>
      <c r="T64" s="170" t="s">
        <v>168</v>
      </c>
      <c r="U64" s="156">
        <v>0.32</v>
      </c>
      <c r="V64" s="156">
        <f>ROUND(E64*U64,2)</f>
        <v>3.84</v>
      </c>
      <c r="W64" s="156"/>
      <c r="X64" s="156" t="s">
        <v>244</v>
      </c>
      <c r="Y64" s="147"/>
      <c r="Z64" s="147"/>
      <c r="AA64" s="147"/>
      <c r="AB64" s="147"/>
      <c r="AC64" s="147"/>
      <c r="AD64" s="147"/>
      <c r="AE64" s="147"/>
      <c r="AF64" s="147"/>
      <c r="AG64" s="147" t="s">
        <v>245</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ht="22.5" outlineLevel="1">
      <c r="A65" s="154"/>
      <c r="B65" s="155"/>
      <c r="C65" s="253" t="s">
        <v>299</v>
      </c>
      <c r="D65" s="254"/>
      <c r="E65" s="254"/>
      <c r="F65" s="254"/>
      <c r="G65" s="254"/>
      <c r="H65" s="156"/>
      <c r="I65" s="156"/>
      <c r="J65" s="156"/>
      <c r="K65" s="156"/>
      <c r="L65" s="156"/>
      <c r="M65" s="156"/>
      <c r="N65" s="156"/>
      <c r="O65" s="156"/>
      <c r="P65" s="156"/>
      <c r="Q65" s="156"/>
      <c r="R65" s="156"/>
      <c r="S65" s="156"/>
      <c r="T65" s="156"/>
      <c r="U65" s="156"/>
      <c r="V65" s="156"/>
      <c r="W65" s="156"/>
      <c r="X65" s="156"/>
      <c r="Y65" s="147"/>
      <c r="Z65" s="147"/>
      <c r="AA65" s="147"/>
      <c r="AB65" s="147"/>
      <c r="AC65" s="147"/>
      <c r="AD65" s="147"/>
      <c r="AE65" s="147"/>
      <c r="AF65" s="147"/>
      <c r="AG65" s="147" t="s">
        <v>247</v>
      </c>
      <c r="AH65" s="147"/>
      <c r="AI65" s="147"/>
      <c r="AJ65" s="147"/>
      <c r="AK65" s="147"/>
      <c r="AL65" s="147"/>
      <c r="AM65" s="147"/>
      <c r="AN65" s="147"/>
      <c r="AO65" s="147"/>
      <c r="AP65" s="147"/>
      <c r="AQ65" s="147"/>
      <c r="AR65" s="147"/>
      <c r="AS65" s="147"/>
      <c r="AT65" s="147"/>
      <c r="AU65" s="147"/>
      <c r="AV65" s="147"/>
      <c r="AW65" s="147"/>
      <c r="AX65" s="147"/>
      <c r="AY65" s="147"/>
      <c r="AZ65" s="147"/>
      <c r="BA65" s="171" t="str">
        <f>C65</f>
        <v>svislé nebo šikmé (odkloněné), půdorysně přímé nebo zalomené, stěn základových pasů ve volných nebo zapažených jámách, rýhách, šachtách, včetně případných vzpěr,</v>
      </c>
      <c r="BB65" s="147"/>
      <c r="BC65" s="147"/>
      <c r="BD65" s="147"/>
      <c r="BE65" s="147"/>
      <c r="BF65" s="147"/>
      <c r="BG65" s="147"/>
      <c r="BH65" s="147"/>
    </row>
    <row r="66" spans="1:60" outlineLevel="1">
      <c r="A66" s="154"/>
      <c r="B66" s="155"/>
      <c r="C66" s="242" t="s">
        <v>303</v>
      </c>
      <c r="D66" s="243"/>
      <c r="E66" s="243"/>
      <c r="F66" s="243"/>
      <c r="G66" s="243"/>
      <c r="H66" s="156"/>
      <c r="I66" s="156"/>
      <c r="J66" s="156"/>
      <c r="K66" s="156"/>
      <c r="L66" s="156"/>
      <c r="M66" s="156"/>
      <c r="N66" s="156"/>
      <c r="O66" s="156"/>
      <c r="P66" s="156"/>
      <c r="Q66" s="156"/>
      <c r="R66" s="156"/>
      <c r="S66" s="156"/>
      <c r="T66" s="156"/>
      <c r="U66" s="156"/>
      <c r="V66" s="156"/>
      <c r="W66" s="156"/>
      <c r="X66" s="156"/>
      <c r="Y66" s="147"/>
      <c r="Z66" s="147"/>
      <c r="AA66" s="147"/>
      <c r="AB66" s="147"/>
      <c r="AC66" s="147"/>
      <c r="AD66" s="147"/>
      <c r="AE66" s="147"/>
      <c r="AF66" s="147"/>
      <c r="AG66" s="147" t="s">
        <v>178</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c r="A67" s="154"/>
      <c r="B67" s="155"/>
      <c r="C67" s="238"/>
      <c r="D67" s="239"/>
      <c r="E67" s="239"/>
      <c r="F67" s="239"/>
      <c r="G67" s="239"/>
      <c r="H67" s="156"/>
      <c r="I67" s="156"/>
      <c r="J67" s="156"/>
      <c r="K67" s="156"/>
      <c r="L67" s="156"/>
      <c r="M67" s="156"/>
      <c r="N67" s="156"/>
      <c r="O67" s="156"/>
      <c r="P67" s="156"/>
      <c r="Q67" s="156"/>
      <c r="R67" s="156"/>
      <c r="S67" s="156"/>
      <c r="T67" s="156"/>
      <c r="U67" s="156"/>
      <c r="V67" s="156"/>
      <c r="W67" s="156"/>
      <c r="X67" s="156"/>
      <c r="Y67" s="147"/>
      <c r="Z67" s="147"/>
      <c r="AA67" s="147"/>
      <c r="AB67" s="147"/>
      <c r="AC67" s="147"/>
      <c r="AD67" s="147"/>
      <c r="AE67" s="147"/>
      <c r="AF67" s="147"/>
      <c r="AG67" s="147" t="s">
        <v>172</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c r="A68" s="164">
        <v>17</v>
      </c>
      <c r="B68" s="165" t="s">
        <v>304</v>
      </c>
      <c r="C68" s="174" t="s">
        <v>305</v>
      </c>
      <c r="D68" s="166" t="s">
        <v>242</v>
      </c>
      <c r="E68" s="167">
        <v>6</v>
      </c>
      <c r="F68" s="168"/>
      <c r="G68" s="169">
        <f>ROUND(E68*F68,2)</f>
        <v>0</v>
      </c>
      <c r="H68" s="168"/>
      <c r="I68" s="169">
        <f>ROUND(E68*H68,2)</f>
        <v>0</v>
      </c>
      <c r="J68" s="168"/>
      <c r="K68" s="169">
        <f>ROUND(E68*J68,2)</f>
        <v>0</v>
      </c>
      <c r="L68" s="169">
        <v>21</v>
      </c>
      <c r="M68" s="169">
        <f>G68*(1+L68/100)</f>
        <v>0</v>
      </c>
      <c r="N68" s="169">
        <v>2.52766</v>
      </c>
      <c r="O68" s="169">
        <f>ROUND(E68*N68,2)</f>
        <v>15.17</v>
      </c>
      <c r="P68" s="169">
        <v>0</v>
      </c>
      <c r="Q68" s="169">
        <f>ROUND(E68*P68,2)</f>
        <v>0</v>
      </c>
      <c r="R68" s="169"/>
      <c r="S68" s="169" t="s">
        <v>306</v>
      </c>
      <c r="T68" s="170" t="s">
        <v>169</v>
      </c>
      <c r="U68" s="156">
        <v>7.8220000000000001</v>
      </c>
      <c r="V68" s="156">
        <f>ROUND(E68*U68,2)</f>
        <v>46.93</v>
      </c>
      <c r="W68" s="156"/>
      <c r="X68" s="156" t="s">
        <v>244</v>
      </c>
      <c r="Y68" s="147"/>
      <c r="Z68" s="147"/>
      <c r="AA68" s="147"/>
      <c r="AB68" s="147"/>
      <c r="AC68" s="147"/>
      <c r="AD68" s="147"/>
      <c r="AE68" s="147"/>
      <c r="AF68" s="147"/>
      <c r="AG68" s="147" t="s">
        <v>245</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c r="A69" s="154"/>
      <c r="B69" s="155"/>
      <c r="C69" s="240" t="s">
        <v>283</v>
      </c>
      <c r="D69" s="241"/>
      <c r="E69" s="241"/>
      <c r="F69" s="241"/>
      <c r="G69" s="241"/>
      <c r="H69" s="156"/>
      <c r="I69" s="156"/>
      <c r="J69" s="156"/>
      <c r="K69" s="156"/>
      <c r="L69" s="156"/>
      <c r="M69" s="156"/>
      <c r="N69" s="156"/>
      <c r="O69" s="156"/>
      <c r="P69" s="156"/>
      <c r="Q69" s="156"/>
      <c r="R69" s="156"/>
      <c r="S69" s="156"/>
      <c r="T69" s="156"/>
      <c r="U69" s="156"/>
      <c r="V69" s="156"/>
      <c r="W69" s="156"/>
      <c r="X69" s="156"/>
      <c r="Y69" s="147"/>
      <c r="Z69" s="147"/>
      <c r="AA69" s="147"/>
      <c r="AB69" s="147"/>
      <c r="AC69" s="147"/>
      <c r="AD69" s="147"/>
      <c r="AE69" s="147"/>
      <c r="AF69" s="147"/>
      <c r="AG69" s="147" t="s">
        <v>178</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c r="A70" s="154"/>
      <c r="B70" s="155"/>
      <c r="C70" s="180" t="s">
        <v>248</v>
      </c>
      <c r="D70" s="178"/>
      <c r="E70" s="179">
        <v>6</v>
      </c>
      <c r="F70" s="156"/>
      <c r="G70" s="156"/>
      <c r="H70" s="156"/>
      <c r="I70" s="156"/>
      <c r="J70" s="156"/>
      <c r="K70" s="156"/>
      <c r="L70" s="156"/>
      <c r="M70" s="156"/>
      <c r="N70" s="156"/>
      <c r="O70" s="156"/>
      <c r="P70" s="156"/>
      <c r="Q70" s="156"/>
      <c r="R70" s="156"/>
      <c r="S70" s="156"/>
      <c r="T70" s="156"/>
      <c r="U70" s="156"/>
      <c r="V70" s="156"/>
      <c r="W70" s="156"/>
      <c r="X70" s="156"/>
      <c r="Y70" s="147"/>
      <c r="Z70" s="147"/>
      <c r="AA70" s="147"/>
      <c r="AB70" s="147"/>
      <c r="AC70" s="147"/>
      <c r="AD70" s="147"/>
      <c r="AE70" s="147"/>
      <c r="AF70" s="147"/>
      <c r="AG70" s="147" t="s">
        <v>249</v>
      </c>
      <c r="AH70" s="147">
        <v>0</v>
      </c>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c r="A71" s="154"/>
      <c r="B71" s="155"/>
      <c r="C71" s="238"/>
      <c r="D71" s="239"/>
      <c r="E71" s="239"/>
      <c r="F71" s="239"/>
      <c r="G71" s="239"/>
      <c r="H71" s="156"/>
      <c r="I71" s="156"/>
      <c r="J71" s="156"/>
      <c r="K71" s="156"/>
      <c r="L71" s="156"/>
      <c r="M71" s="156"/>
      <c r="N71" s="156"/>
      <c r="O71" s="156"/>
      <c r="P71" s="156"/>
      <c r="Q71" s="156"/>
      <c r="R71" s="156"/>
      <c r="S71" s="156"/>
      <c r="T71" s="156"/>
      <c r="U71" s="156"/>
      <c r="V71" s="156"/>
      <c r="W71" s="156"/>
      <c r="X71" s="156"/>
      <c r="Y71" s="147"/>
      <c r="Z71" s="147"/>
      <c r="AA71" s="147"/>
      <c r="AB71" s="147"/>
      <c r="AC71" s="147"/>
      <c r="AD71" s="147"/>
      <c r="AE71" s="147"/>
      <c r="AF71" s="147"/>
      <c r="AG71" s="147" t="s">
        <v>172</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c r="A72" s="164">
        <v>18</v>
      </c>
      <c r="B72" s="165" t="s">
        <v>307</v>
      </c>
      <c r="C72" s="174" t="s">
        <v>308</v>
      </c>
      <c r="D72" s="166" t="s">
        <v>309</v>
      </c>
      <c r="E72" s="167">
        <v>2</v>
      </c>
      <c r="F72" s="168"/>
      <c r="G72" s="169">
        <f>ROUND(E72*F72,2)</f>
        <v>0</v>
      </c>
      <c r="H72" s="168"/>
      <c r="I72" s="169">
        <f>ROUND(E72*H72,2)</f>
        <v>0</v>
      </c>
      <c r="J72" s="168"/>
      <c r="K72" s="169">
        <f>ROUND(E72*J72,2)</f>
        <v>0</v>
      </c>
      <c r="L72" s="169">
        <v>21</v>
      </c>
      <c r="M72" s="169">
        <f>G72*(1+L72/100)</f>
        <v>0</v>
      </c>
      <c r="N72" s="169">
        <v>4.1999999999999997E-3</v>
      </c>
      <c r="O72" s="169">
        <f>ROUND(E72*N72,2)</f>
        <v>0.01</v>
      </c>
      <c r="P72" s="169">
        <v>0</v>
      </c>
      <c r="Q72" s="169">
        <f>ROUND(E72*P72,2)</f>
        <v>0</v>
      </c>
      <c r="R72" s="169"/>
      <c r="S72" s="169" t="s">
        <v>306</v>
      </c>
      <c r="T72" s="170" t="s">
        <v>169</v>
      </c>
      <c r="U72" s="156">
        <v>0</v>
      </c>
      <c r="V72" s="156">
        <f>ROUND(E72*U72,2)</f>
        <v>0</v>
      </c>
      <c r="W72" s="156"/>
      <c r="X72" s="156" t="s">
        <v>310</v>
      </c>
      <c r="Y72" s="147"/>
      <c r="Z72" s="147"/>
      <c r="AA72" s="147"/>
      <c r="AB72" s="147"/>
      <c r="AC72" s="147"/>
      <c r="AD72" s="147"/>
      <c r="AE72" s="147"/>
      <c r="AF72" s="147"/>
      <c r="AG72" s="147" t="s">
        <v>311</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c r="A73" s="154"/>
      <c r="B73" s="155"/>
      <c r="C73" s="244"/>
      <c r="D73" s="245"/>
      <c r="E73" s="245"/>
      <c r="F73" s="245"/>
      <c r="G73" s="245"/>
      <c r="H73" s="156"/>
      <c r="I73" s="156"/>
      <c r="J73" s="156"/>
      <c r="K73" s="156"/>
      <c r="L73" s="156"/>
      <c r="M73" s="156"/>
      <c r="N73" s="156"/>
      <c r="O73" s="156"/>
      <c r="P73" s="156"/>
      <c r="Q73" s="156"/>
      <c r="R73" s="156"/>
      <c r="S73" s="156"/>
      <c r="T73" s="156"/>
      <c r="U73" s="156"/>
      <c r="V73" s="156"/>
      <c r="W73" s="156"/>
      <c r="X73" s="156"/>
      <c r="Y73" s="147"/>
      <c r="Z73" s="147"/>
      <c r="AA73" s="147"/>
      <c r="AB73" s="147"/>
      <c r="AC73" s="147"/>
      <c r="AD73" s="147"/>
      <c r="AE73" s="147"/>
      <c r="AF73" s="147"/>
      <c r="AG73" s="147" t="s">
        <v>172</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c r="A74" s="164">
        <v>19</v>
      </c>
      <c r="B74" s="165" t="s">
        <v>312</v>
      </c>
      <c r="C74" s="174" t="s">
        <v>313</v>
      </c>
      <c r="D74" s="166" t="s">
        <v>309</v>
      </c>
      <c r="E74" s="167">
        <v>4</v>
      </c>
      <c r="F74" s="168"/>
      <c r="G74" s="169">
        <f>ROUND(E74*F74,2)</f>
        <v>0</v>
      </c>
      <c r="H74" s="168"/>
      <c r="I74" s="169">
        <f>ROUND(E74*H74,2)</f>
        <v>0</v>
      </c>
      <c r="J74" s="168"/>
      <c r="K74" s="169">
        <f>ROUND(E74*J74,2)</f>
        <v>0</v>
      </c>
      <c r="L74" s="169">
        <v>21</v>
      </c>
      <c r="M74" s="169">
        <f>G74*(1+L74/100)</f>
        <v>0</v>
      </c>
      <c r="N74" s="169">
        <v>4.1999999999999997E-3</v>
      </c>
      <c r="O74" s="169">
        <f>ROUND(E74*N74,2)</f>
        <v>0.02</v>
      </c>
      <c r="P74" s="169">
        <v>0</v>
      </c>
      <c r="Q74" s="169">
        <f>ROUND(E74*P74,2)</f>
        <v>0</v>
      </c>
      <c r="R74" s="169"/>
      <c r="S74" s="169" t="s">
        <v>306</v>
      </c>
      <c r="T74" s="170" t="s">
        <v>169</v>
      </c>
      <c r="U74" s="156">
        <v>0</v>
      </c>
      <c r="V74" s="156">
        <f>ROUND(E74*U74,2)</f>
        <v>0</v>
      </c>
      <c r="W74" s="156"/>
      <c r="X74" s="156" t="s">
        <v>310</v>
      </c>
      <c r="Y74" s="147"/>
      <c r="Z74" s="147"/>
      <c r="AA74" s="147"/>
      <c r="AB74" s="147"/>
      <c r="AC74" s="147"/>
      <c r="AD74" s="147"/>
      <c r="AE74" s="147"/>
      <c r="AF74" s="147"/>
      <c r="AG74" s="147" t="s">
        <v>311</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c r="A75" s="154"/>
      <c r="B75" s="155"/>
      <c r="C75" s="244"/>
      <c r="D75" s="245"/>
      <c r="E75" s="245"/>
      <c r="F75" s="245"/>
      <c r="G75" s="245"/>
      <c r="H75" s="156"/>
      <c r="I75" s="156"/>
      <c r="J75" s="156"/>
      <c r="K75" s="156"/>
      <c r="L75" s="156"/>
      <c r="M75" s="156"/>
      <c r="N75" s="156"/>
      <c r="O75" s="156"/>
      <c r="P75" s="156"/>
      <c r="Q75" s="156"/>
      <c r="R75" s="156"/>
      <c r="S75" s="156"/>
      <c r="T75" s="156"/>
      <c r="U75" s="156"/>
      <c r="V75" s="156"/>
      <c r="W75" s="156"/>
      <c r="X75" s="156"/>
      <c r="Y75" s="147"/>
      <c r="Z75" s="147"/>
      <c r="AA75" s="147"/>
      <c r="AB75" s="147"/>
      <c r="AC75" s="147"/>
      <c r="AD75" s="147"/>
      <c r="AE75" s="147"/>
      <c r="AF75" s="147"/>
      <c r="AG75" s="147" t="s">
        <v>172</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c r="A76" s="164">
        <v>20</v>
      </c>
      <c r="B76" s="165" t="s">
        <v>314</v>
      </c>
      <c r="C76" s="174" t="s">
        <v>315</v>
      </c>
      <c r="D76" s="166" t="s">
        <v>309</v>
      </c>
      <c r="E76" s="167">
        <v>2</v>
      </c>
      <c r="F76" s="168"/>
      <c r="G76" s="169">
        <f>ROUND(E76*F76,2)</f>
        <v>0</v>
      </c>
      <c r="H76" s="168"/>
      <c r="I76" s="169">
        <f>ROUND(E76*H76,2)</f>
        <v>0</v>
      </c>
      <c r="J76" s="168"/>
      <c r="K76" s="169">
        <f>ROUND(E76*J76,2)</f>
        <v>0</v>
      </c>
      <c r="L76" s="169">
        <v>21</v>
      </c>
      <c r="M76" s="169">
        <f>G76*(1+L76/100)</f>
        <v>0</v>
      </c>
      <c r="N76" s="169">
        <v>4.1999999999999997E-3</v>
      </c>
      <c r="O76" s="169">
        <f>ROUND(E76*N76,2)</f>
        <v>0.01</v>
      </c>
      <c r="P76" s="169">
        <v>0</v>
      </c>
      <c r="Q76" s="169">
        <f>ROUND(E76*P76,2)</f>
        <v>0</v>
      </c>
      <c r="R76" s="169"/>
      <c r="S76" s="169" t="s">
        <v>306</v>
      </c>
      <c r="T76" s="170" t="s">
        <v>169</v>
      </c>
      <c r="U76" s="156">
        <v>0</v>
      </c>
      <c r="V76" s="156">
        <f>ROUND(E76*U76,2)</f>
        <v>0</v>
      </c>
      <c r="W76" s="156"/>
      <c r="X76" s="156" t="s">
        <v>310</v>
      </c>
      <c r="Y76" s="147"/>
      <c r="Z76" s="147"/>
      <c r="AA76" s="147"/>
      <c r="AB76" s="147"/>
      <c r="AC76" s="147"/>
      <c r="AD76" s="147"/>
      <c r="AE76" s="147"/>
      <c r="AF76" s="147"/>
      <c r="AG76" s="147" t="s">
        <v>311</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c r="A77" s="154"/>
      <c r="B77" s="155"/>
      <c r="C77" s="244"/>
      <c r="D77" s="245"/>
      <c r="E77" s="245"/>
      <c r="F77" s="245"/>
      <c r="G77" s="245"/>
      <c r="H77" s="156"/>
      <c r="I77" s="156"/>
      <c r="J77" s="156"/>
      <c r="K77" s="156"/>
      <c r="L77" s="156"/>
      <c r="M77" s="156"/>
      <c r="N77" s="156"/>
      <c r="O77" s="156"/>
      <c r="P77" s="156"/>
      <c r="Q77" s="156"/>
      <c r="R77" s="156"/>
      <c r="S77" s="156"/>
      <c r="T77" s="156"/>
      <c r="U77" s="156"/>
      <c r="V77" s="156"/>
      <c r="W77" s="156"/>
      <c r="X77" s="156"/>
      <c r="Y77" s="147"/>
      <c r="Z77" s="147"/>
      <c r="AA77" s="147"/>
      <c r="AB77" s="147"/>
      <c r="AC77" s="147"/>
      <c r="AD77" s="147"/>
      <c r="AE77" s="147"/>
      <c r="AF77" s="147"/>
      <c r="AG77" s="147" t="s">
        <v>172</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c r="A78" s="164">
        <v>21</v>
      </c>
      <c r="B78" s="165" t="s">
        <v>316</v>
      </c>
      <c r="C78" s="174" t="s">
        <v>317</v>
      </c>
      <c r="D78" s="166" t="s">
        <v>309</v>
      </c>
      <c r="E78" s="167">
        <v>8</v>
      </c>
      <c r="F78" s="168"/>
      <c r="G78" s="169">
        <f>ROUND(E78*F78,2)</f>
        <v>0</v>
      </c>
      <c r="H78" s="168"/>
      <c r="I78" s="169">
        <f>ROUND(E78*H78,2)</f>
        <v>0</v>
      </c>
      <c r="J78" s="168"/>
      <c r="K78" s="169">
        <f>ROUND(E78*J78,2)</f>
        <v>0</v>
      </c>
      <c r="L78" s="169">
        <v>21</v>
      </c>
      <c r="M78" s="169">
        <f>G78*(1+L78/100)</f>
        <v>0</v>
      </c>
      <c r="N78" s="169">
        <v>4.1999999999999997E-3</v>
      </c>
      <c r="O78" s="169">
        <f>ROUND(E78*N78,2)</f>
        <v>0.03</v>
      </c>
      <c r="P78" s="169">
        <v>0</v>
      </c>
      <c r="Q78" s="169">
        <f>ROUND(E78*P78,2)</f>
        <v>0</v>
      </c>
      <c r="R78" s="169"/>
      <c r="S78" s="169" t="s">
        <v>306</v>
      </c>
      <c r="T78" s="170" t="s">
        <v>169</v>
      </c>
      <c r="U78" s="156">
        <v>0</v>
      </c>
      <c r="V78" s="156">
        <f>ROUND(E78*U78,2)</f>
        <v>0</v>
      </c>
      <c r="W78" s="156"/>
      <c r="X78" s="156" t="s">
        <v>310</v>
      </c>
      <c r="Y78" s="147"/>
      <c r="Z78" s="147"/>
      <c r="AA78" s="147"/>
      <c r="AB78" s="147"/>
      <c r="AC78" s="147"/>
      <c r="AD78" s="147"/>
      <c r="AE78" s="147"/>
      <c r="AF78" s="147"/>
      <c r="AG78" s="147" t="s">
        <v>311</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c r="A79" s="154"/>
      <c r="B79" s="155"/>
      <c r="C79" s="244"/>
      <c r="D79" s="245"/>
      <c r="E79" s="245"/>
      <c r="F79" s="245"/>
      <c r="G79" s="245"/>
      <c r="H79" s="156"/>
      <c r="I79" s="156"/>
      <c r="J79" s="156"/>
      <c r="K79" s="156"/>
      <c r="L79" s="156"/>
      <c r="M79" s="156"/>
      <c r="N79" s="156"/>
      <c r="O79" s="156"/>
      <c r="P79" s="156"/>
      <c r="Q79" s="156"/>
      <c r="R79" s="156"/>
      <c r="S79" s="156"/>
      <c r="T79" s="156"/>
      <c r="U79" s="156"/>
      <c r="V79" s="156"/>
      <c r="W79" s="156"/>
      <c r="X79" s="156"/>
      <c r="Y79" s="147"/>
      <c r="Z79" s="147"/>
      <c r="AA79" s="147"/>
      <c r="AB79" s="147"/>
      <c r="AC79" s="147"/>
      <c r="AD79" s="147"/>
      <c r="AE79" s="147"/>
      <c r="AF79" s="147"/>
      <c r="AG79" s="147" t="s">
        <v>172</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c r="A80" s="164">
        <v>22</v>
      </c>
      <c r="B80" s="165" t="s">
        <v>318</v>
      </c>
      <c r="C80" s="174" t="s">
        <v>319</v>
      </c>
      <c r="D80" s="166" t="s">
        <v>309</v>
      </c>
      <c r="E80" s="167">
        <v>4</v>
      </c>
      <c r="F80" s="168"/>
      <c r="G80" s="169">
        <f>ROUND(E80*F80,2)</f>
        <v>0</v>
      </c>
      <c r="H80" s="168"/>
      <c r="I80" s="169">
        <f>ROUND(E80*H80,2)</f>
        <v>0</v>
      </c>
      <c r="J80" s="168"/>
      <c r="K80" s="169">
        <f>ROUND(E80*J80,2)</f>
        <v>0</v>
      </c>
      <c r="L80" s="169">
        <v>21</v>
      </c>
      <c r="M80" s="169">
        <f>G80*(1+L80/100)</f>
        <v>0</v>
      </c>
      <c r="N80" s="169">
        <v>4.1999999999999997E-3</v>
      </c>
      <c r="O80" s="169">
        <f>ROUND(E80*N80,2)</f>
        <v>0.02</v>
      </c>
      <c r="P80" s="169">
        <v>0</v>
      </c>
      <c r="Q80" s="169">
        <f>ROUND(E80*P80,2)</f>
        <v>0</v>
      </c>
      <c r="R80" s="169"/>
      <c r="S80" s="169" t="s">
        <v>306</v>
      </c>
      <c r="T80" s="170" t="s">
        <v>169</v>
      </c>
      <c r="U80" s="156">
        <v>0</v>
      </c>
      <c r="V80" s="156">
        <f>ROUND(E80*U80,2)</f>
        <v>0</v>
      </c>
      <c r="W80" s="156"/>
      <c r="X80" s="156" t="s">
        <v>310</v>
      </c>
      <c r="Y80" s="147"/>
      <c r="Z80" s="147"/>
      <c r="AA80" s="147"/>
      <c r="AB80" s="147"/>
      <c r="AC80" s="147"/>
      <c r="AD80" s="147"/>
      <c r="AE80" s="147"/>
      <c r="AF80" s="147"/>
      <c r="AG80" s="147" t="s">
        <v>311</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c r="A81" s="154"/>
      <c r="B81" s="155"/>
      <c r="C81" s="244"/>
      <c r="D81" s="245"/>
      <c r="E81" s="245"/>
      <c r="F81" s="245"/>
      <c r="G81" s="245"/>
      <c r="H81" s="156"/>
      <c r="I81" s="156"/>
      <c r="J81" s="156"/>
      <c r="K81" s="156"/>
      <c r="L81" s="156"/>
      <c r="M81" s="156"/>
      <c r="N81" s="156"/>
      <c r="O81" s="156"/>
      <c r="P81" s="156"/>
      <c r="Q81" s="156"/>
      <c r="R81" s="156"/>
      <c r="S81" s="156"/>
      <c r="T81" s="156"/>
      <c r="U81" s="156"/>
      <c r="V81" s="156"/>
      <c r="W81" s="156"/>
      <c r="X81" s="156"/>
      <c r="Y81" s="147"/>
      <c r="Z81" s="147"/>
      <c r="AA81" s="147"/>
      <c r="AB81" s="147"/>
      <c r="AC81" s="147"/>
      <c r="AD81" s="147"/>
      <c r="AE81" s="147"/>
      <c r="AF81" s="147"/>
      <c r="AG81" s="147" t="s">
        <v>172</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c r="A82" s="158" t="s">
        <v>163</v>
      </c>
      <c r="B82" s="159" t="s">
        <v>65</v>
      </c>
      <c r="C82" s="173" t="s">
        <v>66</v>
      </c>
      <c r="D82" s="160"/>
      <c r="E82" s="161"/>
      <c r="F82" s="162"/>
      <c r="G82" s="162">
        <f>SUMIF(AG83:AG189,"&lt;&gt;NOR",G83:G189)</f>
        <v>0</v>
      </c>
      <c r="H82" s="162"/>
      <c r="I82" s="162">
        <f>SUM(I83:I189)</f>
        <v>0</v>
      </c>
      <c r="J82" s="162"/>
      <c r="K82" s="162">
        <f>SUM(K83:K189)</f>
        <v>0</v>
      </c>
      <c r="L82" s="162"/>
      <c r="M82" s="162">
        <f>SUM(M83:M189)</f>
        <v>0</v>
      </c>
      <c r="N82" s="162"/>
      <c r="O82" s="162">
        <f>SUM(O83:O189)</f>
        <v>79.459999999999994</v>
      </c>
      <c r="P82" s="162"/>
      <c r="Q82" s="162">
        <f>SUM(Q83:Q189)</f>
        <v>0</v>
      </c>
      <c r="R82" s="162"/>
      <c r="S82" s="162"/>
      <c r="T82" s="163"/>
      <c r="U82" s="157"/>
      <c r="V82" s="157">
        <f>SUM(V83:V189)</f>
        <v>1733.5699999999997</v>
      </c>
      <c r="W82" s="157"/>
      <c r="X82" s="157"/>
      <c r="AG82" t="s">
        <v>164</v>
      </c>
    </row>
    <row r="83" spans="1:60" ht="22.5" outlineLevel="1">
      <c r="A83" s="164">
        <v>23</v>
      </c>
      <c r="B83" s="165" t="s">
        <v>320</v>
      </c>
      <c r="C83" s="174" t="s">
        <v>321</v>
      </c>
      <c r="D83" s="166" t="s">
        <v>309</v>
      </c>
      <c r="E83" s="167">
        <v>3</v>
      </c>
      <c r="F83" s="168"/>
      <c r="G83" s="169">
        <f>ROUND(E83*F83,2)</f>
        <v>0</v>
      </c>
      <c r="H83" s="168"/>
      <c r="I83" s="169">
        <f>ROUND(E83*H83,2)</f>
        <v>0</v>
      </c>
      <c r="J83" s="168"/>
      <c r="K83" s="169">
        <f>ROUND(E83*J83,2)</f>
        <v>0</v>
      </c>
      <c r="L83" s="169">
        <v>21</v>
      </c>
      <c r="M83" s="169">
        <f>G83*(1+L83/100)</f>
        <v>0</v>
      </c>
      <c r="N83" s="169">
        <v>0.23816000000000001</v>
      </c>
      <c r="O83" s="169">
        <f>ROUND(E83*N83,2)</f>
        <v>0.71</v>
      </c>
      <c r="P83" s="169">
        <v>0</v>
      </c>
      <c r="Q83" s="169">
        <f>ROUND(E83*P83,2)</f>
        <v>0</v>
      </c>
      <c r="R83" s="169" t="s">
        <v>322</v>
      </c>
      <c r="S83" s="169" t="s">
        <v>168</v>
      </c>
      <c r="T83" s="170" t="s">
        <v>168</v>
      </c>
      <c r="U83" s="156">
        <v>0.98640000000000005</v>
      </c>
      <c r="V83" s="156">
        <f>ROUND(E83*U83,2)</f>
        <v>2.96</v>
      </c>
      <c r="W83" s="156"/>
      <c r="X83" s="156" t="s">
        <v>244</v>
      </c>
      <c r="Y83" s="147"/>
      <c r="Z83" s="147"/>
      <c r="AA83" s="147"/>
      <c r="AB83" s="147"/>
      <c r="AC83" s="147"/>
      <c r="AD83" s="147"/>
      <c r="AE83" s="147"/>
      <c r="AF83" s="147"/>
      <c r="AG83" s="147" t="s">
        <v>245</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c r="A84" s="154"/>
      <c r="B84" s="155"/>
      <c r="C84" s="253" t="s">
        <v>323</v>
      </c>
      <c r="D84" s="254"/>
      <c r="E84" s="254"/>
      <c r="F84" s="254"/>
      <c r="G84" s="254"/>
      <c r="H84" s="156"/>
      <c r="I84" s="156"/>
      <c r="J84" s="156"/>
      <c r="K84" s="156"/>
      <c r="L84" s="156"/>
      <c r="M84" s="156"/>
      <c r="N84" s="156"/>
      <c r="O84" s="156"/>
      <c r="P84" s="156"/>
      <c r="Q84" s="156"/>
      <c r="R84" s="156"/>
      <c r="S84" s="156"/>
      <c r="T84" s="156"/>
      <c r="U84" s="156"/>
      <c r="V84" s="156"/>
      <c r="W84" s="156"/>
      <c r="X84" s="156"/>
      <c r="Y84" s="147"/>
      <c r="Z84" s="147"/>
      <c r="AA84" s="147"/>
      <c r="AB84" s="147"/>
      <c r="AC84" s="147"/>
      <c r="AD84" s="147"/>
      <c r="AE84" s="147"/>
      <c r="AF84" s="147"/>
      <c r="AG84" s="147" t="s">
        <v>247</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c r="A85" s="154"/>
      <c r="B85" s="155"/>
      <c r="C85" s="238"/>
      <c r="D85" s="239"/>
      <c r="E85" s="239"/>
      <c r="F85" s="239"/>
      <c r="G85" s="239"/>
      <c r="H85" s="156"/>
      <c r="I85" s="156"/>
      <c r="J85" s="156"/>
      <c r="K85" s="156"/>
      <c r="L85" s="156"/>
      <c r="M85" s="156"/>
      <c r="N85" s="156"/>
      <c r="O85" s="156"/>
      <c r="P85" s="156"/>
      <c r="Q85" s="156"/>
      <c r="R85" s="156"/>
      <c r="S85" s="156"/>
      <c r="T85" s="156"/>
      <c r="U85" s="156"/>
      <c r="V85" s="156"/>
      <c r="W85" s="156"/>
      <c r="X85" s="156"/>
      <c r="Y85" s="147"/>
      <c r="Z85" s="147"/>
      <c r="AA85" s="147"/>
      <c r="AB85" s="147"/>
      <c r="AC85" s="147"/>
      <c r="AD85" s="147"/>
      <c r="AE85" s="147"/>
      <c r="AF85" s="147"/>
      <c r="AG85" s="147" t="s">
        <v>172</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ht="22.5" outlineLevel="1">
      <c r="A86" s="164">
        <v>24</v>
      </c>
      <c r="B86" s="165" t="s">
        <v>324</v>
      </c>
      <c r="C86" s="174" t="s">
        <v>325</v>
      </c>
      <c r="D86" s="166" t="s">
        <v>253</v>
      </c>
      <c r="E86" s="167">
        <v>14</v>
      </c>
      <c r="F86" s="168"/>
      <c r="G86" s="169">
        <f>ROUND(E86*F86,2)</f>
        <v>0</v>
      </c>
      <c r="H86" s="168"/>
      <c r="I86" s="169">
        <f>ROUND(E86*H86,2)</f>
        <v>0</v>
      </c>
      <c r="J86" s="168"/>
      <c r="K86" s="169">
        <f>ROUND(E86*J86,2)</f>
        <v>0</v>
      </c>
      <c r="L86" s="169">
        <v>21</v>
      </c>
      <c r="M86" s="169">
        <f>G86*(1+L86/100)</f>
        <v>0</v>
      </c>
      <c r="N86" s="169">
        <v>0.17471</v>
      </c>
      <c r="O86" s="169">
        <f>ROUND(E86*N86,2)</f>
        <v>2.4500000000000002</v>
      </c>
      <c r="P86" s="169">
        <v>0</v>
      </c>
      <c r="Q86" s="169">
        <f>ROUND(E86*P86,2)</f>
        <v>0</v>
      </c>
      <c r="R86" s="169" t="s">
        <v>276</v>
      </c>
      <c r="S86" s="169" t="s">
        <v>168</v>
      </c>
      <c r="T86" s="170" t="s">
        <v>168</v>
      </c>
      <c r="U86" s="156">
        <v>0.68389999999999995</v>
      </c>
      <c r="V86" s="156">
        <f>ROUND(E86*U86,2)</f>
        <v>9.57</v>
      </c>
      <c r="W86" s="156"/>
      <c r="X86" s="156" t="s">
        <v>244</v>
      </c>
      <c r="Y86" s="147"/>
      <c r="Z86" s="147"/>
      <c r="AA86" s="147"/>
      <c r="AB86" s="147"/>
      <c r="AC86" s="147"/>
      <c r="AD86" s="147"/>
      <c r="AE86" s="147"/>
      <c r="AF86" s="147"/>
      <c r="AG86" s="147" t="s">
        <v>245</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c r="A87" s="154"/>
      <c r="B87" s="155"/>
      <c r="C87" s="180" t="s">
        <v>326</v>
      </c>
      <c r="D87" s="178"/>
      <c r="E87" s="179">
        <v>14</v>
      </c>
      <c r="F87" s="156"/>
      <c r="G87" s="156"/>
      <c r="H87" s="156"/>
      <c r="I87" s="156"/>
      <c r="J87" s="156"/>
      <c r="K87" s="156"/>
      <c r="L87" s="156"/>
      <c r="M87" s="156"/>
      <c r="N87" s="156"/>
      <c r="O87" s="156"/>
      <c r="P87" s="156"/>
      <c r="Q87" s="156"/>
      <c r="R87" s="156"/>
      <c r="S87" s="156"/>
      <c r="T87" s="156"/>
      <c r="U87" s="156"/>
      <c r="V87" s="156"/>
      <c r="W87" s="156"/>
      <c r="X87" s="156"/>
      <c r="Y87" s="147"/>
      <c r="Z87" s="147"/>
      <c r="AA87" s="147"/>
      <c r="AB87" s="147"/>
      <c r="AC87" s="147"/>
      <c r="AD87" s="147"/>
      <c r="AE87" s="147"/>
      <c r="AF87" s="147"/>
      <c r="AG87" s="147" t="s">
        <v>249</v>
      </c>
      <c r="AH87" s="147">
        <v>0</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c r="A88" s="154"/>
      <c r="B88" s="155"/>
      <c r="C88" s="238"/>
      <c r="D88" s="239"/>
      <c r="E88" s="239"/>
      <c r="F88" s="239"/>
      <c r="G88" s="239"/>
      <c r="H88" s="156"/>
      <c r="I88" s="156"/>
      <c r="J88" s="156"/>
      <c r="K88" s="156"/>
      <c r="L88" s="156"/>
      <c r="M88" s="156"/>
      <c r="N88" s="156"/>
      <c r="O88" s="156"/>
      <c r="P88" s="156"/>
      <c r="Q88" s="156"/>
      <c r="R88" s="156"/>
      <c r="S88" s="156"/>
      <c r="T88" s="156"/>
      <c r="U88" s="156"/>
      <c r="V88" s="156"/>
      <c r="W88" s="156"/>
      <c r="X88" s="156"/>
      <c r="Y88" s="147"/>
      <c r="Z88" s="147"/>
      <c r="AA88" s="147"/>
      <c r="AB88" s="147"/>
      <c r="AC88" s="147"/>
      <c r="AD88" s="147"/>
      <c r="AE88" s="147"/>
      <c r="AF88" s="147"/>
      <c r="AG88" s="147" t="s">
        <v>172</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ht="33.75" outlineLevel="1">
      <c r="A89" s="164">
        <v>25</v>
      </c>
      <c r="B89" s="165" t="s">
        <v>327</v>
      </c>
      <c r="C89" s="174" t="s">
        <v>328</v>
      </c>
      <c r="D89" s="166" t="s">
        <v>253</v>
      </c>
      <c r="E89" s="167">
        <v>94.8</v>
      </c>
      <c r="F89" s="168"/>
      <c r="G89" s="169">
        <f>ROUND(E89*F89,2)</f>
        <v>0</v>
      </c>
      <c r="H89" s="168"/>
      <c r="I89" s="169">
        <f>ROUND(E89*H89,2)</f>
        <v>0</v>
      </c>
      <c r="J89" s="168"/>
      <c r="K89" s="169">
        <f>ROUND(E89*J89,2)</f>
        <v>0</v>
      </c>
      <c r="L89" s="169">
        <v>21</v>
      </c>
      <c r="M89" s="169">
        <f>G89*(1+L89/100)</f>
        <v>0</v>
      </c>
      <c r="N89" s="169">
        <v>0.30647999999999997</v>
      </c>
      <c r="O89" s="169">
        <f>ROUND(E89*N89,2)</f>
        <v>29.05</v>
      </c>
      <c r="P89" s="169">
        <v>0</v>
      </c>
      <c r="Q89" s="169">
        <f>ROUND(E89*P89,2)</f>
        <v>0</v>
      </c>
      <c r="R89" s="169" t="s">
        <v>276</v>
      </c>
      <c r="S89" s="169" t="s">
        <v>168</v>
      </c>
      <c r="T89" s="170" t="s">
        <v>168</v>
      </c>
      <c r="U89" s="156">
        <v>0.91500000000000004</v>
      </c>
      <c r="V89" s="156">
        <f>ROUND(E89*U89,2)</f>
        <v>86.74</v>
      </c>
      <c r="W89" s="156"/>
      <c r="X89" s="156" t="s">
        <v>244</v>
      </c>
      <c r="Y89" s="147"/>
      <c r="Z89" s="147"/>
      <c r="AA89" s="147"/>
      <c r="AB89" s="147"/>
      <c r="AC89" s="147"/>
      <c r="AD89" s="147"/>
      <c r="AE89" s="147"/>
      <c r="AF89" s="147"/>
      <c r="AG89" s="147" t="s">
        <v>245</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c r="A90" s="154"/>
      <c r="B90" s="155"/>
      <c r="C90" s="180" t="s">
        <v>329</v>
      </c>
      <c r="D90" s="178"/>
      <c r="E90" s="179">
        <v>94.8</v>
      </c>
      <c r="F90" s="156"/>
      <c r="G90" s="156"/>
      <c r="H90" s="156"/>
      <c r="I90" s="156"/>
      <c r="J90" s="156"/>
      <c r="K90" s="156"/>
      <c r="L90" s="156"/>
      <c r="M90" s="156"/>
      <c r="N90" s="156"/>
      <c r="O90" s="156"/>
      <c r="P90" s="156"/>
      <c r="Q90" s="156"/>
      <c r="R90" s="156"/>
      <c r="S90" s="156"/>
      <c r="T90" s="156"/>
      <c r="U90" s="156"/>
      <c r="V90" s="156"/>
      <c r="W90" s="156"/>
      <c r="X90" s="156"/>
      <c r="Y90" s="147"/>
      <c r="Z90" s="147"/>
      <c r="AA90" s="147"/>
      <c r="AB90" s="147"/>
      <c r="AC90" s="147"/>
      <c r="AD90" s="147"/>
      <c r="AE90" s="147"/>
      <c r="AF90" s="147"/>
      <c r="AG90" s="147" t="s">
        <v>249</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c r="A91" s="154"/>
      <c r="B91" s="155"/>
      <c r="C91" s="238"/>
      <c r="D91" s="239"/>
      <c r="E91" s="239"/>
      <c r="F91" s="239"/>
      <c r="G91" s="239"/>
      <c r="H91" s="156"/>
      <c r="I91" s="156"/>
      <c r="J91" s="156"/>
      <c r="K91" s="156"/>
      <c r="L91" s="156"/>
      <c r="M91" s="156"/>
      <c r="N91" s="156"/>
      <c r="O91" s="156"/>
      <c r="P91" s="156"/>
      <c r="Q91" s="156"/>
      <c r="R91" s="156"/>
      <c r="S91" s="156"/>
      <c r="T91" s="156"/>
      <c r="U91" s="156"/>
      <c r="V91" s="156"/>
      <c r="W91" s="156"/>
      <c r="X91" s="156"/>
      <c r="Y91" s="147"/>
      <c r="Z91" s="147"/>
      <c r="AA91" s="147"/>
      <c r="AB91" s="147"/>
      <c r="AC91" s="147"/>
      <c r="AD91" s="147"/>
      <c r="AE91" s="147"/>
      <c r="AF91" s="147"/>
      <c r="AG91" s="147" t="s">
        <v>172</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ht="22.5" outlineLevel="1">
      <c r="A92" s="164">
        <v>26</v>
      </c>
      <c r="B92" s="165" t="s">
        <v>330</v>
      </c>
      <c r="C92" s="174" t="s">
        <v>331</v>
      </c>
      <c r="D92" s="166" t="s">
        <v>253</v>
      </c>
      <c r="E92" s="167">
        <v>15.99</v>
      </c>
      <c r="F92" s="168"/>
      <c r="G92" s="169">
        <f>ROUND(E92*F92,2)</f>
        <v>0</v>
      </c>
      <c r="H92" s="168"/>
      <c r="I92" s="169">
        <f>ROUND(E92*H92,2)</f>
        <v>0</v>
      </c>
      <c r="J92" s="168"/>
      <c r="K92" s="169">
        <f>ROUND(E92*J92,2)</f>
        <v>0</v>
      </c>
      <c r="L92" s="169">
        <v>21</v>
      </c>
      <c r="M92" s="169">
        <f>G92*(1+L92/100)</f>
        <v>0</v>
      </c>
      <c r="N92" s="169">
        <v>0.27964</v>
      </c>
      <c r="O92" s="169">
        <f>ROUND(E92*N92,2)</f>
        <v>4.47</v>
      </c>
      <c r="P92" s="169">
        <v>0</v>
      </c>
      <c r="Q92" s="169">
        <f>ROUND(E92*P92,2)</f>
        <v>0</v>
      </c>
      <c r="R92" s="169" t="s">
        <v>276</v>
      </c>
      <c r="S92" s="169" t="s">
        <v>168</v>
      </c>
      <c r="T92" s="170" t="s">
        <v>332</v>
      </c>
      <c r="U92" s="156">
        <v>0.79649999999999999</v>
      </c>
      <c r="V92" s="156">
        <f>ROUND(E92*U92,2)</f>
        <v>12.74</v>
      </c>
      <c r="W92" s="156"/>
      <c r="X92" s="156" t="s">
        <v>244</v>
      </c>
      <c r="Y92" s="147"/>
      <c r="Z92" s="147"/>
      <c r="AA92" s="147"/>
      <c r="AB92" s="147"/>
      <c r="AC92" s="147"/>
      <c r="AD92" s="147"/>
      <c r="AE92" s="147"/>
      <c r="AF92" s="147"/>
      <c r="AG92" s="147" t="s">
        <v>245</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c r="A93" s="154"/>
      <c r="B93" s="155"/>
      <c r="C93" s="180" t="s">
        <v>333</v>
      </c>
      <c r="D93" s="178"/>
      <c r="E93" s="179">
        <v>21.9</v>
      </c>
      <c r="F93" s="156"/>
      <c r="G93" s="156"/>
      <c r="H93" s="156"/>
      <c r="I93" s="156"/>
      <c r="J93" s="156"/>
      <c r="K93" s="156"/>
      <c r="L93" s="156"/>
      <c r="M93" s="156"/>
      <c r="N93" s="156"/>
      <c r="O93" s="156"/>
      <c r="P93" s="156"/>
      <c r="Q93" s="156"/>
      <c r="R93" s="156"/>
      <c r="S93" s="156"/>
      <c r="T93" s="156"/>
      <c r="U93" s="156"/>
      <c r="V93" s="156"/>
      <c r="W93" s="156"/>
      <c r="X93" s="156"/>
      <c r="Y93" s="147"/>
      <c r="Z93" s="147"/>
      <c r="AA93" s="147"/>
      <c r="AB93" s="147"/>
      <c r="AC93" s="147"/>
      <c r="AD93" s="147"/>
      <c r="AE93" s="147"/>
      <c r="AF93" s="147"/>
      <c r="AG93" s="147" t="s">
        <v>249</v>
      </c>
      <c r="AH93" s="147">
        <v>0</v>
      </c>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c r="A94" s="154"/>
      <c r="B94" s="155"/>
      <c r="C94" s="180" t="s">
        <v>334</v>
      </c>
      <c r="D94" s="178"/>
      <c r="E94" s="179">
        <v>-5.91</v>
      </c>
      <c r="F94" s="156"/>
      <c r="G94" s="156"/>
      <c r="H94" s="156"/>
      <c r="I94" s="156"/>
      <c r="J94" s="156"/>
      <c r="K94" s="156"/>
      <c r="L94" s="156"/>
      <c r="M94" s="156"/>
      <c r="N94" s="156"/>
      <c r="O94" s="156"/>
      <c r="P94" s="156"/>
      <c r="Q94" s="156"/>
      <c r="R94" s="156"/>
      <c r="S94" s="156"/>
      <c r="T94" s="156"/>
      <c r="U94" s="156"/>
      <c r="V94" s="156"/>
      <c r="W94" s="156"/>
      <c r="X94" s="156"/>
      <c r="Y94" s="147"/>
      <c r="Z94" s="147"/>
      <c r="AA94" s="147"/>
      <c r="AB94" s="147"/>
      <c r="AC94" s="147"/>
      <c r="AD94" s="147"/>
      <c r="AE94" s="147"/>
      <c r="AF94" s="147"/>
      <c r="AG94" s="147" t="s">
        <v>249</v>
      </c>
      <c r="AH94" s="147">
        <v>0</v>
      </c>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c r="A95" s="154"/>
      <c r="B95" s="155"/>
      <c r="C95" s="238"/>
      <c r="D95" s="239"/>
      <c r="E95" s="239"/>
      <c r="F95" s="239"/>
      <c r="G95" s="239"/>
      <c r="H95" s="156"/>
      <c r="I95" s="156"/>
      <c r="J95" s="156"/>
      <c r="K95" s="156"/>
      <c r="L95" s="156"/>
      <c r="M95" s="156"/>
      <c r="N95" s="156"/>
      <c r="O95" s="156"/>
      <c r="P95" s="156"/>
      <c r="Q95" s="156"/>
      <c r="R95" s="156"/>
      <c r="S95" s="156"/>
      <c r="T95" s="156"/>
      <c r="U95" s="156"/>
      <c r="V95" s="156"/>
      <c r="W95" s="156"/>
      <c r="X95" s="156"/>
      <c r="Y95" s="147"/>
      <c r="Z95" s="147"/>
      <c r="AA95" s="147"/>
      <c r="AB95" s="147"/>
      <c r="AC95" s="147"/>
      <c r="AD95" s="147"/>
      <c r="AE95" s="147"/>
      <c r="AF95" s="147"/>
      <c r="AG95" s="147" t="s">
        <v>172</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c r="A96" s="164">
        <v>27</v>
      </c>
      <c r="B96" s="165" t="s">
        <v>335</v>
      </c>
      <c r="C96" s="174" t="s">
        <v>336</v>
      </c>
      <c r="D96" s="166" t="s">
        <v>309</v>
      </c>
      <c r="E96" s="167">
        <v>6</v>
      </c>
      <c r="F96" s="168"/>
      <c r="G96" s="169">
        <f>ROUND(E96*F96,2)</f>
        <v>0</v>
      </c>
      <c r="H96" s="168"/>
      <c r="I96" s="169">
        <f>ROUND(E96*H96,2)</f>
        <v>0</v>
      </c>
      <c r="J96" s="168"/>
      <c r="K96" s="169">
        <f>ROUND(E96*J96,2)</f>
        <v>0</v>
      </c>
      <c r="L96" s="169">
        <v>21</v>
      </c>
      <c r="M96" s="169">
        <f>G96*(1+L96/100)</f>
        <v>0</v>
      </c>
      <c r="N96" s="169">
        <v>8.3229999999999998E-2</v>
      </c>
      <c r="O96" s="169">
        <f>ROUND(E96*N96,2)</f>
        <v>0.5</v>
      </c>
      <c r="P96" s="169">
        <v>0</v>
      </c>
      <c r="Q96" s="169">
        <f>ROUND(E96*P96,2)</f>
        <v>0</v>
      </c>
      <c r="R96" s="169"/>
      <c r="S96" s="169" t="s">
        <v>168</v>
      </c>
      <c r="T96" s="170" t="s">
        <v>168</v>
      </c>
      <c r="U96" s="156">
        <v>0.30099999999999999</v>
      </c>
      <c r="V96" s="156">
        <f>ROUND(E96*U96,2)</f>
        <v>1.81</v>
      </c>
      <c r="W96" s="156"/>
      <c r="X96" s="156" t="s">
        <v>244</v>
      </c>
      <c r="Y96" s="147"/>
      <c r="Z96" s="147"/>
      <c r="AA96" s="147"/>
      <c r="AB96" s="147"/>
      <c r="AC96" s="147"/>
      <c r="AD96" s="147"/>
      <c r="AE96" s="147"/>
      <c r="AF96" s="147"/>
      <c r="AG96" s="147" t="s">
        <v>245</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c r="A97" s="154"/>
      <c r="B97" s="155"/>
      <c r="C97" s="244"/>
      <c r="D97" s="245"/>
      <c r="E97" s="245"/>
      <c r="F97" s="245"/>
      <c r="G97" s="245"/>
      <c r="H97" s="156"/>
      <c r="I97" s="156"/>
      <c r="J97" s="156"/>
      <c r="K97" s="156"/>
      <c r="L97" s="156"/>
      <c r="M97" s="156"/>
      <c r="N97" s="156"/>
      <c r="O97" s="156"/>
      <c r="P97" s="156"/>
      <c r="Q97" s="156"/>
      <c r="R97" s="156"/>
      <c r="S97" s="156"/>
      <c r="T97" s="156"/>
      <c r="U97" s="156"/>
      <c r="V97" s="156"/>
      <c r="W97" s="156"/>
      <c r="X97" s="156"/>
      <c r="Y97" s="147"/>
      <c r="Z97" s="147"/>
      <c r="AA97" s="147"/>
      <c r="AB97" s="147"/>
      <c r="AC97" s="147"/>
      <c r="AD97" s="147"/>
      <c r="AE97" s="147"/>
      <c r="AF97" s="147"/>
      <c r="AG97" s="147" t="s">
        <v>172</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c r="A98" s="164">
        <v>28</v>
      </c>
      <c r="B98" s="165" t="s">
        <v>337</v>
      </c>
      <c r="C98" s="174" t="s">
        <v>338</v>
      </c>
      <c r="D98" s="166" t="s">
        <v>309</v>
      </c>
      <c r="E98" s="167">
        <v>4</v>
      </c>
      <c r="F98" s="168"/>
      <c r="G98" s="169">
        <f>ROUND(E98*F98,2)</f>
        <v>0</v>
      </c>
      <c r="H98" s="168"/>
      <c r="I98" s="169">
        <f>ROUND(E98*H98,2)</f>
        <v>0</v>
      </c>
      <c r="J98" s="168"/>
      <c r="K98" s="169">
        <f>ROUND(E98*J98,2)</f>
        <v>0</v>
      </c>
      <c r="L98" s="169">
        <v>21</v>
      </c>
      <c r="M98" s="169">
        <f>G98*(1+L98/100)</f>
        <v>0</v>
      </c>
      <c r="N98" s="169">
        <v>0.13106000000000001</v>
      </c>
      <c r="O98" s="169">
        <f>ROUND(E98*N98,2)</f>
        <v>0.52</v>
      </c>
      <c r="P98" s="169">
        <v>0</v>
      </c>
      <c r="Q98" s="169">
        <f>ROUND(E98*P98,2)</f>
        <v>0</v>
      </c>
      <c r="R98" s="169"/>
      <c r="S98" s="169" t="s">
        <v>168</v>
      </c>
      <c r="T98" s="170" t="s">
        <v>168</v>
      </c>
      <c r="U98" s="156">
        <v>0.45600000000000002</v>
      </c>
      <c r="V98" s="156">
        <f>ROUND(E98*U98,2)</f>
        <v>1.82</v>
      </c>
      <c r="W98" s="156"/>
      <c r="X98" s="156" t="s">
        <v>244</v>
      </c>
      <c r="Y98" s="147"/>
      <c r="Z98" s="147"/>
      <c r="AA98" s="147"/>
      <c r="AB98" s="147"/>
      <c r="AC98" s="147"/>
      <c r="AD98" s="147"/>
      <c r="AE98" s="147"/>
      <c r="AF98" s="147"/>
      <c r="AG98" s="147" t="s">
        <v>245</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c r="A99" s="154"/>
      <c r="B99" s="155"/>
      <c r="C99" s="244"/>
      <c r="D99" s="245"/>
      <c r="E99" s="245"/>
      <c r="F99" s="245"/>
      <c r="G99" s="245"/>
      <c r="H99" s="156"/>
      <c r="I99" s="156"/>
      <c r="J99" s="156"/>
      <c r="K99" s="156"/>
      <c r="L99" s="156"/>
      <c r="M99" s="156"/>
      <c r="N99" s="156"/>
      <c r="O99" s="156"/>
      <c r="P99" s="156"/>
      <c r="Q99" s="156"/>
      <c r="R99" s="156"/>
      <c r="S99" s="156"/>
      <c r="T99" s="156"/>
      <c r="U99" s="156"/>
      <c r="V99" s="156"/>
      <c r="W99" s="156"/>
      <c r="X99" s="156"/>
      <c r="Y99" s="147"/>
      <c r="Z99" s="147"/>
      <c r="AA99" s="147"/>
      <c r="AB99" s="147"/>
      <c r="AC99" s="147"/>
      <c r="AD99" s="147"/>
      <c r="AE99" s="147"/>
      <c r="AF99" s="147"/>
      <c r="AG99" s="147" t="s">
        <v>172</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c r="A100" s="164">
        <v>29</v>
      </c>
      <c r="B100" s="165" t="s">
        <v>339</v>
      </c>
      <c r="C100" s="174" t="s">
        <v>340</v>
      </c>
      <c r="D100" s="166" t="s">
        <v>309</v>
      </c>
      <c r="E100" s="167">
        <v>141</v>
      </c>
      <c r="F100" s="168"/>
      <c r="G100" s="169">
        <f>ROUND(E100*F100,2)</f>
        <v>0</v>
      </c>
      <c r="H100" s="168"/>
      <c r="I100" s="169">
        <f>ROUND(E100*H100,2)</f>
        <v>0</v>
      </c>
      <c r="J100" s="168"/>
      <c r="K100" s="169">
        <f>ROUND(E100*J100,2)</f>
        <v>0</v>
      </c>
      <c r="L100" s="169">
        <v>21</v>
      </c>
      <c r="M100" s="169">
        <f>G100*(1+L100/100)</f>
        <v>0</v>
      </c>
      <c r="N100" s="169">
        <v>5.2500000000000003E-3</v>
      </c>
      <c r="O100" s="169">
        <f>ROUND(E100*N100,2)</f>
        <v>0.74</v>
      </c>
      <c r="P100" s="169">
        <v>0</v>
      </c>
      <c r="Q100" s="169">
        <f>ROUND(E100*P100,2)</f>
        <v>0</v>
      </c>
      <c r="R100" s="169" t="s">
        <v>322</v>
      </c>
      <c r="S100" s="169" t="s">
        <v>168</v>
      </c>
      <c r="T100" s="170" t="s">
        <v>168</v>
      </c>
      <c r="U100" s="156">
        <v>0.11</v>
      </c>
      <c r="V100" s="156">
        <f>ROUND(E100*U100,2)</f>
        <v>15.51</v>
      </c>
      <c r="W100" s="156"/>
      <c r="X100" s="156" t="s">
        <v>244</v>
      </c>
      <c r="Y100" s="147"/>
      <c r="Z100" s="147"/>
      <c r="AA100" s="147"/>
      <c r="AB100" s="147"/>
      <c r="AC100" s="147"/>
      <c r="AD100" s="147"/>
      <c r="AE100" s="147"/>
      <c r="AF100" s="147"/>
      <c r="AG100" s="147" t="s">
        <v>245</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c r="A101" s="154"/>
      <c r="B101" s="155"/>
      <c r="C101" s="253" t="s">
        <v>341</v>
      </c>
      <c r="D101" s="254"/>
      <c r="E101" s="254"/>
      <c r="F101" s="254"/>
      <c r="G101" s="254"/>
      <c r="H101" s="156"/>
      <c r="I101" s="156"/>
      <c r="J101" s="156"/>
      <c r="K101" s="156"/>
      <c r="L101" s="156"/>
      <c r="M101" s="156"/>
      <c r="N101" s="156"/>
      <c r="O101" s="156"/>
      <c r="P101" s="156"/>
      <c r="Q101" s="156"/>
      <c r="R101" s="156"/>
      <c r="S101" s="156"/>
      <c r="T101" s="156"/>
      <c r="U101" s="156"/>
      <c r="V101" s="156"/>
      <c r="W101" s="156"/>
      <c r="X101" s="156"/>
      <c r="Y101" s="147"/>
      <c r="Z101" s="147"/>
      <c r="AA101" s="147"/>
      <c r="AB101" s="147"/>
      <c r="AC101" s="147"/>
      <c r="AD101" s="147"/>
      <c r="AE101" s="147"/>
      <c r="AF101" s="147"/>
      <c r="AG101" s="147" t="s">
        <v>247</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c r="A102" s="154"/>
      <c r="B102" s="155"/>
      <c r="C102" s="180" t="s">
        <v>342</v>
      </c>
      <c r="D102" s="178"/>
      <c r="E102" s="179">
        <v>13</v>
      </c>
      <c r="F102" s="156"/>
      <c r="G102" s="156"/>
      <c r="H102" s="156"/>
      <c r="I102" s="156"/>
      <c r="J102" s="156"/>
      <c r="K102" s="156"/>
      <c r="L102" s="156"/>
      <c r="M102" s="156"/>
      <c r="N102" s="156"/>
      <c r="O102" s="156"/>
      <c r="P102" s="156"/>
      <c r="Q102" s="156"/>
      <c r="R102" s="156"/>
      <c r="S102" s="156"/>
      <c r="T102" s="156"/>
      <c r="U102" s="156"/>
      <c r="V102" s="156"/>
      <c r="W102" s="156"/>
      <c r="X102" s="156"/>
      <c r="Y102" s="147"/>
      <c r="Z102" s="147"/>
      <c r="AA102" s="147"/>
      <c r="AB102" s="147"/>
      <c r="AC102" s="147"/>
      <c r="AD102" s="147"/>
      <c r="AE102" s="147"/>
      <c r="AF102" s="147"/>
      <c r="AG102" s="147" t="s">
        <v>249</v>
      </c>
      <c r="AH102" s="147">
        <v>0</v>
      </c>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c r="A103" s="154"/>
      <c r="B103" s="155"/>
      <c r="C103" s="180" t="s">
        <v>343</v>
      </c>
      <c r="D103" s="178"/>
      <c r="E103" s="179">
        <v>128</v>
      </c>
      <c r="F103" s="156"/>
      <c r="G103" s="156"/>
      <c r="H103" s="156"/>
      <c r="I103" s="156"/>
      <c r="J103" s="156"/>
      <c r="K103" s="156"/>
      <c r="L103" s="156"/>
      <c r="M103" s="156"/>
      <c r="N103" s="156"/>
      <c r="O103" s="156"/>
      <c r="P103" s="156"/>
      <c r="Q103" s="156"/>
      <c r="R103" s="156"/>
      <c r="S103" s="156"/>
      <c r="T103" s="156"/>
      <c r="U103" s="156"/>
      <c r="V103" s="156"/>
      <c r="W103" s="156"/>
      <c r="X103" s="156"/>
      <c r="Y103" s="147"/>
      <c r="Z103" s="147"/>
      <c r="AA103" s="147"/>
      <c r="AB103" s="147"/>
      <c r="AC103" s="147"/>
      <c r="AD103" s="147"/>
      <c r="AE103" s="147"/>
      <c r="AF103" s="147"/>
      <c r="AG103" s="147" t="s">
        <v>249</v>
      </c>
      <c r="AH103" s="147">
        <v>0</v>
      </c>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c r="A104" s="154"/>
      <c r="B104" s="155"/>
      <c r="C104" s="238"/>
      <c r="D104" s="239"/>
      <c r="E104" s="239"/>
      <c r="F104" s="239"/>
      <c r="G104" s="239"/>
      <c r="H104" s="156"/>
      <c r="I104" s="156"/>
      <c r="J104" s="156"/>
      <c r="K104" s="156"/>
      <c r="L104" s="156"/>
      <c r="M104" s="156"/>
      <c r="N104" s="156"/>
      <c r="O104" s="156"/>
      <c r="P104" s="156"/>
      <c r="Q104" s="156"/>
      <c r="R104" s="156"/>
      <c r="S104" s="156"/>
      <c r="T104" s="156"/>
      <c r="U104" s="156"/>
      <c r="V104" s="156"/>
      <c r="W104" s="156"/>
      <c r="X104" s="156"/>
      <c r="Y104" s="147"/>
      <c r="Z104" s="147"/>
      <c r="AA104" s="147"/>
      <c r="AB104" s="147"/>
      <c r="AC104" s="147"/>
      <c r="AD104" s="147"/>
      <c r="AE104" s="147"/>
      <c r="AF104" s="147"/>
      <c r="AG104" s="147" t="s">
        <v>172</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c r="A105" s="164">
        <v>30</v>
      </c>
      <c r="B105" s="165" t="s">
        <v>344</v>
      </c>
      <c r="C105" s="174" t="s">
        <v>345</v>
      </c>
      <c r="D105" s="166" t="s">
        <v>293</v>
      </c>
      <c r="E105" s="167">
        <v>0.124</v>
      </c>
      <c r="F105" s="168"/>
      <c r="G105" s="169">
        <f>ROUND(E105*F105,2)</f>
        <v>0</v>
      </c>
      <c r="H105" s="168"/>
      <c r="I105" s="169">
        <f>ROUND(E105*H105,2)</f>
        <v>0</v>
      </c>
      <c r="J105" s="168"/>
      <c r="K105" s="169">
        <f>ROUND(E105*J105,2)</f>
        <v>0</v>
      </c>
      <c r="L105" s="169">
        <v>21</v>
      </c>
      <c r="M105" s="169">
        <f>G105*(1+L105/100)</f>
        <v>0</v>
      </c>
      <c r="N105" s="169">
        <v>1.0970899999999999</v>
      </c>
      <c r="O105" s="169">
        <f>ROUND(E105*N105,2)</f>
        <v>0.14000000000000001</v>
      </c>
      <c r="P105" s="169">
        <v>0</v>
      </c>
      <c r="Q105" s="169">
        <f>ROUND(E105*P105,2)</f>
        <v>0</v>
      </c>
      <c r="R105" s="169" t="s">
        <v>276</v>
      </c>
      <c r="S105" s="169" t="s">
        <v>168</v>
      </c>
      <c r="T105" s="170" t="s">
        <v>332</v>
      </c>
      <c r="U105" s="156">
        <v>16.582999999999998</v>
      </c>
      <c r="V105" s="156">
        <f>ROUND(E105*U105,2)</f>
        <v>2.06</v>
      </c>
      <c r="W105" s="156"/>
      <c r="X105" s="156" t="s">
        <v>244</v>
      </c>
      <c r="Y105" s="147"/>
      <c r="Z105" s="147"/>
      <c r="AA105" s="147"/>
      <c r="AB105" s="147"/>
      <c r="AC105" s="147"/>
      <c r="AD105" s="147"/>
      <c r="AE105" s="147"/>
      <c r="AF105" s="147"/>
      <c r="AG105" s="147" t="s">
        <v>245</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c r="A106" s="154"/>
      <c r="B106" s="155"/>
      <c r="C106" s="253" t="s">
        <v>346</v>
      </c>
      <c r="D106" s="254"/>
      <c r="E106" s="254"/>
      <c r="F106" s="254"/>
      <c r="G106" s="254"/>
      <c r="H106" s="156"/>
      <c r="I106" s="156"/>
      <c r="J106" s="156"/>
      <c r="K106" s="156"/>
      <c r="L106" s="156"/>
      <c r="M106" s="156"/>
      <c r="N106" s="156"/>
      <c r="O106" s="156"/>
      <c r="P106" s="156"/>
      <c r="Q106" s="156"/>
      <c r="R106" s="156"/>
      <c r="S106" s="156"/>
      <c r="T106" s="156"/>
      <c r="U106" s="156"/>
      <c r="V106" s="156"/>
      <c r="W106" s="156"/>
      <c r="X106" s="156"/>
      <c r="Y106" s="147"/>
      <c r="Z106" s="147"/>
      <c r="AA106" s="147"/>
      <c r="AB106" s="147"/>
      <c r="AC106" s="147"/>
      <c r="AD106" s="147"/>
      <c r="AE106" s="147"/>
      <c r="AF106" s="147"/>
      <c r="AG106" s="147" t="s">
        <v>247</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c r="A107" s="154"/>
      <c r="B107" s="155"/>
      <c r="C107" s="238"/>
      <c r="D107" s="239"/>
      <c r="E107" s="239"/>
      <c r="F107" s="239"/>
      <c r="G107" s="239"/>
      <c r="H107" s="156"/>
      <c r="I107" s="156"/>
      <c r="J107" s="156"/>
      <c r="K107" s="156"/>
      <c r="L107" s="156"/>
      <c r="M107" s="156"/>
      <c r="N107" s="156"/>
      <c r="O107" s="156"/>
      <c r="P107" s="156"/>
      <c r="Q107" s="156"/>
      <c r="R107" s="156"/>
      <c r="S107" s="156"/>
      <c r="T107" s="156"/>
      <c r="U107" s="156"/>
      <c r="V107" s="156"/>
      <c r="W107" s="156"/>
      <c r="X107" s="156"/>
      <c r="Y107" s="147"/>
      <c r="Z107" s="147"/>
      <c r="AA107" s="147"/>
      <c r="AB107" s="147"/>
      <c r="AC107" s="147"/>
      <c r="AD107" s="147"/>
      <c r="AE107" s="147"/>
      <c r="AF107" s="147"/>
      <c r="AG107" s="147" t="s">
        <v>172</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ht="33.75" outlineLevel="1">
      <c r="A108" s="164">
        <v>31</v>
      </c>
      <c r="B108" s="165" t="s">
        <v>347</v>
      </c>
      <c r="C108" s="174" t="s">
        <v>348</v>
      </c>
      <c r="D108" s="166" t="s">
        <v>253</v>
      </c>
      <c r="E108" s="167">
        <v>132</v>
      </c>
      <c r="F108" s="168"/>
      <c r="G108" s="169">
        <f>ROUND(E108*F108,2)</f>
        <v>0</v>
      </c>
      <c r="H108" s="168"/>
      <c r="I108" s="169">
        <f>ROUND(E108*H108,2)</f>
        <v>0</v>
      </c>
      <c r="J108" s="168"/>
      <c r="K108" s="169">
        <f>ROUND(E108*J108,2)</f>
        <v>0</v>
      </c>
      <c r="L108" s="169">
        <v>21</v>
      </c>
      <c r="M108" s="169">
        <f>G108*(1+L108/100)</f>
        <v>0</v>
      </c>
      <c r="N108" s="169">
        <v>4.6559999999999997E-2</v>
      </c>
      <c r="O108" s="169">
        <f>ROUND(E108*N108,2)</f>
        <v>6.15</v>
      </c>
      <c r="P108" s="169">
        <v>0</v>
      </c>
      <c r="Q108" s="169">
        <f>ROUND(E108*P108,2)</f>
        <v>0</v>
      </c>
      <c r="R108" s="169" t="s">
        <v>276</v>
      </c>
      <c r="S108" s="169" t="s">
        <v>306</v>
      </c>
      <c r="T108" s="170" t="s">
        <v>169</v>
      </c>
      <c r="U108" s="156">
        <v>1.4039999999999999</v>
      </c>
      <c r="V108" s="156">
        <f>ROUND(E108*U108,2)</f>
        <v>185.33</v>
      </c>
      <c r="W108" s="156"/>
      <c r="X108" s="156" t="s">
        <v>244</v>
      </c>
      <c r="Y108" s="147"/>
      <c r="Z108" s="147"/>
      <c r="AA108" s="147"/>
      <c r="AB108" s="147"/>
      <c r="AC108" s="147"/>
      <c r="AD108" s="147"/>
      <c r="AE108" s="147"/>
      <c r="AF108" s="147"/>
      <c r="AG108" s="147" t="s">
        <v>245</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ht="22.5" outlineLevel="1">
      <c r="A109" s="154"/>
      <c r="B109" s="155"/>
      <c r="C109" s="253" t="s">
        <v>349</v>
      </c>
      <c r="D109" s="254"/>
      <c r="E109" s="254"/>
      <c r="F109" s="254"/>
      <c r="G109" s="254"/>
      <c r="H109" s="156"/>
      <c r="I109" s="156"/>
      <c r="J109" s="156"/>
      <c r="K109" s="156"/>
      <c r="L109" s="156"/>
      <c r="M109" s="156"/>
      <c r="N109" s="156"/>
      <c r="O109" s="156"/>
      <c r="P109" s="156"/>
      <c r="Q109" s="156"/>
      <c r="R109" s="156"/>
      <c r="S109" s="156"/>
      <c r="T109" s="156"/>
      <c r="U109" s="156"/>
      <c r="V109" s="156"/>
      <c r="W109" s="156"/>
      <c r="X109" s="156"/>
      <c r="Y109" s="147"/>
      <c r="Z109" s="147"/>
      <c r="AA109" s="147"/>
      <c r="AB109" s="147"/>
      <c r="AC109" s="147"/>
      <c r="AD109" s="147"/>
      <c r="AE109" s="147"/>
      <c r="AF109" s="147"/>
      <c r="AG109" s="147" t="s">
        <v>247</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71" t="str">
        <f>C109</f>
        <v>zřízení nosné konstrukce příčky, vložení tepelné izolace tl. do 5 cm, montáž desek, tmelení spár Q2 a úprava rohů. Včetně dodávek materiálu.</v>
      </c>
      <c r="BB109" s="147"/>
      <c r="BC109" s="147"/>
      <c r="BD109" s="147"/>
      <c r="BE109" s="147"/>
      <c r="BF109" s="147"/>
      <c r="BG109" s="147"/>
      <c r="BH109" s="147"/>
    </row>
    <row r="110" spans="1:60" outlineLevel="1">
      <c r="A110" s="154"/>
      <c r="B110" s="155"/>
      <c r="C110" s="238"/>
      <c r="D110" s="239"/>
      <c r="E110" s="239"/>
      <c r="F110" s="239"/>
      <c r="G110" s="239"/>
      <c r="H110" s="156"/>
      <c r="I110" s="156"/>
      <c r="J110" s="156"/>
      <c r="K110" s="156"/>
      <c r="L110" s="156"/>
      <c r="M110" s="156"/>
      <c r="N110" s="156"/>
      <c r="O110" s="156"/>
      <c r="P110" s="156"/>
      <c r="Q110" s="156"/>
      <c r="R110" s="156"/>
      <c r="S110" s="156"/>
      <c r="T110" s="156"/>
      <c r="U110" s="156"/>
      <c r="V110" s="156"/>
      <c r="W110" s="156"/>
      <c r="X110" s="156"/>
      <c r="Y110" s="147"/>
      <c r="Z110" s="147"/>
      <c r="AA110" s="147"/>
      <c r="AB110" s="147"/>
      <c r="AC110" s="147"/>
      <c r="AD110" s="147"/>
      <c r="AE110" s="147"/>
      <c r="AF110" s="147"/>
      <c r="AG110" s="147" t="s">
        <v>172</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ht="33.75" outlineLevel="1">
      <c r="A111" s="164">
        <v>32</v>
      </c>
      <c r="B111" s="165" t="s">
        <v>350</v>
      </c>
      <c r="C111" s="174" t="s">
        <v>351</v>
      </c>
      <c r="D111" s="166" t="s">
        <v>253</v>
      </c>
      <c r="E111" s="167">
        <v>264</v>
      </c>
      <c r="F111" s="168"/>
      <c r="G111" s="169">
        <f>ROUND(E111*F111,2)</f>
        <v>0</v>
      </c>
      <c r="H111" s="168"/>
      <c r="I111" s="169">
        <f>ROUND(E111*H111,2)</f>
        <v>0</v>
      </c>
      <c r="J111" s="168"/>
      <c r="K111" s="169">
        <f>ROUND(E111*J111,2)</f>
        <v>0</v>
      </c>
      <c r="L111" s="169">
        <v>21</v>
      </c>
      <c r="M111" s="169">
        <f>G111*(1+L111/100)</f>
        <v>0</v>
      </c>
      <c r="N111" s="169">
        <v>5.3789999999999998E-2</v>
      </c>
      <c r="O111" s="169">
        <f>ROUND(E111*N111,2)</f>
        <v>14.2</v>
      </c>
      <c r="P111" s="169">
        <v>0</v>
      </c>
      <c r="Q111" s="169">
        <f>ROUND(E111*P111,2)</f>
        <v>0</v>
      </c>
      <c r="R111" s="169" t="s">
        <v>276</v>
      </c>
      <c r="S111" s="169" t="s">
        <v>306</v>
      </c>
      <c r="T111" s="170" t="s">
        <v>169</v>
      </c>
      <c r="U111" s="156">
        <v>1.452</v>
      </c>
      <c r="V111" s="156">
        <f>ROUND(E111*U111,2)</f>
        <v>383.33</v>
      </c>
      <c r="W111" s="156"/>
      <c r="X111" s="156" t="s">
        <v>244</v>
      </c>
      <c r="Y111" s="147"/>
      <c r="Z111" s="147"/>
      <c r="AA111" s="147"/>
      <c r="AB111" s="147"/>
      <c r="AC111" s="147"/>
      <c r="AD111" s="147"/>
      <c r="AE111" s="147"/>
      <c r="AF111" s="147"/>
      <c r="AG111" s="147" t="s">
        <v>245</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ht="22.5" outlineLevel="1">
      <c r="A112" s="154"/>
      <c r="B112" s="155"/>
      <c r="C112" s="253" t="s">
        <v>349</v>
      </c>
      <c r="D112" s="254"/>
      <c r="E112" s="254"/>
      <c r="F112" s="254"/>
      <c r="G112" s="254"/>
      <c r="H112" s="156"/>
      <c r="I112" s="156"/>
      <c r="J112" s="156"/>
      <c r="K112" s="156"/>
      <c r="L112" s="156"/>
      <c r="M112" s="156"/>
      <c r="N112" s="156"/>
      <c r="O112" s="156"/>
      <c r="P112" s="156"/>
      <c r="Q112" s="156"/>
      <c r="R112" s="156"/>
      <c r="S112" s="156"/>
      <c r="T112" s="156"/>
      <c r="U112" s="156"/>
      <c r="V112" s="156"/>
      <c r="W112" s="156"/>
      <c r="X112" s="156"/>
      <c r="Y112" s="147"/>
      <c r="Z112" s="147"/>
      <c r="AA112" s="147"/>
      <c r="AB112" s="147"/>
      <c r="AC112" s="147"/>
      <c r="AD112" s="147"/>
      <c r="AE112" s="147"/>
      <c r="AF112" s="147"/>
      <c r="AG112" s="147" t="s">
        <v>247</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71" t="str">
        <f>C112</f>
        <v>zřízení nosné konstrukce příčky, vložení tepelné izolace tl. do 5 cm, montáž desek, tmelení spár Q2 a úprava rohů. Včetně dodávek materiálu.</v>
      </c>
      <c r="BB112" s="147"/>
      <c r="BC112" s="147"/>
      <c r="BD112" s="147"/>
      <c r="BE112" s="147"/>
      <c r="BF112" s="147"/>
      <c r="BG112" s="147"/>
      <c r="BH112" s="147"/>
    </row>
    <row r="113" spans="1:60" outlineLevel="1">
      <c r="A113" s="154"/>
      <c r="B113" s="155"/>
      <c r="C113" s="180" t="s">
        <v>352</v>
      </c>
      <c r="D113" s="178"/>
      <c r="E113" s="179">
        <v>243</v>
      </c>
      <c r="F113" s="156"/>
      <c r="G113" s="156"/>
      <c r="H113" s="156"/>
      <c r="I113" s="156"/>
      <c r="J113" s="156"/>
      <c r="K113" s="156"/>
      <c r="L113" s="156"/>
      <c r="M113" s="156"/>
      <c r="N113" s="156"/>
      <c r="O113" s="156"/>
      <c r="P113" s="156"/>
      <c r="Q113" s="156"/>
      <c r="R113" s="156"/>
      <c r="S113" s="156"/>
      <c r="T113" s="156"/>
      <c r="U113" s="156"/>
      <c r="V113" s="156"/>
      <c r="W113" s="156"/>
      <c r="X113" s="156"/>
      <c r="Y113" s="147"/>
      <c r="Z113" s="147"/>
      <c r="AA113" s="147"/>
      <c r="AB113" s="147"/>
      <c r="AC113" s="147"/>
      <c r="AD113" s="147"/>
      <c r="AE113" s="147"/>
      <c r="AF113" s="147"/>
      <c r="AG113" s="147" t="s">
        <v>249</v>
      </c>
      <c r="AH113" s="147">
        <v>0</v>
      </c>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c r="A114" s="154"/>
      <c r="B114" s="155"/>
      <c r="C114" s="180" t="s">
        <v>353</v>
      </c>
      <c r="D114" s="178"/>
      <c r="E114" s="179">
        <v>21</v>
      </c>
      <c r="F114" s="156"/>
      <c r="G114" s="156"/>
      <c r="H114" s="156"/>
      <c r="I114" s="156"/>
      <c r="J114" s="156"/>
      <c r="K114" s="156"/>
      <c r="L114" s="156"/>
      <c r="M114" s="156"/>
      <c r="N114" s="156"/>
      <c r="O114" s="156"/>
      <c r="P114" s="156"/>
      <c r="Q114" s="156"/>
      <c r="R114" s="156"/>
      <c r="S114" s="156"/>
      <c r="T114" s="156"/>
      <c r="U114" s="156"/>
      <c r="V114" s="156"/>
      <c r="W114" s="156"/>
      <c r="X114" s="156"/>
      <c r="Y114" s="147"/>
      <c r="Z114" s="147"/>
      <c r="AA114" s="147"/>
      <c r="AB114" s="147"/>
      <c r="AC114" s="147"/>
      <c r="AD114" s="147"/>
      <c r="AE114" s="147"/>
      <c r="AF114" s="147"/>
      <c r="AG114" s="147" t="s">
        <v>249</v>
      </c>
      <c r="AH114" s="147">
        <v>0</v>
      </c>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c r="A115" s="154"/>
      <c r="B115" s="155"/>
      <c r="C115" s="238"/>
      <c r="D115" s="239"/>
      <c r="E115" s="239"/>
      <c r="F115" s="239"/>
      <c r="G115" s="239"/>
      <c r="H115" s="156"/>
      <c r="I115" s="156"/>
      <c r="J115" s="156"/>
      <c r="K115" s="156"/>
      <c r="L115" s="156"/>
      <c r="M115" s="156"/>
      <c r="N115" s="156"/>
      <c r="O115" s="156"/>
      <c r="P115" s="156"/>
      <c r="Q115" s="156"/>
      <c r="R115" s="156"/>
      <c r="S115" s="156"/>
      <c r="T115" s="156"/>
      <c r="U115" s="156"/>
      <c r="V115" s="156"/>
      <c r="W115" s="156"/>
      <c r="X115" s="156"/>
      <c r="Y115" s="147"/>
      <c r="Z115" s="147"/>
      <c r="AA115" s="147"/>
      <c r="AB115" s="147"/>
      <c r="AC115" s="147"/>
      <c r="AD115" s="147"/>
      <c r="AE115" s="147"/>
      <c r="AF115" s="147"/>
      <c r="AG115" s="147" t="s">
        <v>172</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ht="22.5" outlineLevel="1">
      <c r="A116" s="164">
        <v>33</v>
      </c>
      <c r="B116" s="165" t="s">
        <v>354</v>
      </c>
      <c r="C116" s="174" t="s">
        <v>355</v>
      </c>
      <c r="D116" s="166" t="s">
        <v>253</v>
      </c>
      <c r="E116" s="167">
        <v>119.27500000000001</v>
      </c>
      <c r="F116" s="168"/>
      <c r="G116" s="169">
        <f>ROUND(E116*F116,2)</f>
        <v>0</v>
      </c>
      <c r="H116" s="168"/>
      <c r="I116" s="169">
        <f>ROUND(E116*H116,2)</f>
        <v>0</v>
      </c>
      <c r="J116" s="168"/>
      <c r="K116" s="169">
        <f>ROUND(E116*J116,2)</f>
        <v>0</v>
      </c>
      <c r="L116" s="169">
        <v>21</v>
      </c>
      <c r="M116" s="169">
        <f>G116*(1+L116/100)</f>
        <v>0</v>
      </c>
      <c r="N116" s="169">
        <v>2.3460000000000002E-2</v>
      </c>
      <c r="O116" s="169">
        <f>ROUND(E116*N116,2)</f>
        <v>2.8</v>
      </c>
      <c r="P116" s="169">
        <v>0</v>
      </c>
      <c r="Q116" s="169">
        <f>ROUND(E116*P116,2)</f>
        <v>0</v>
      </c>
      <c r="R116" s="169" t="s">
        <v>276</v>
      </c>
      <c r="S116" s="169" t="s">
        <v>168</v>
      </c>
      <c r="T116" s="170" t="s">
        <v>168</v>
      </c>
      <c r="U116" s="156">
        <v>1.3145199999999999</v>
      </c>
      <c r="V116" s="156">
        <f>ROUND(E116*U116,2)</f>
        <v>156.79</v>
      </c>
      <c r="W116" s="156"/>
      <c r="X116" s="156" t="s">
        <v>244</v>
      </c>
      <c r="Y116" s="147"/>
      <c r="Z116" s="147"/>
      <c r="AA116" s="147"/>
      <c r="AB116" s="147"/>
      <c r="AC116" s="147"/>
      <c r="AD116" s="147"/>
      <c r="AE116" s="147"/>
      <c r="AF116" s="147"/>
      <c r="AG116" s="147" t="s">
        <v>245</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c r="A117" s="154"/>
      <c r="B117" s="155"/>
      <c r="C117" s="253" t="s">
        <v>356</v>
      </c>
      <c r="D117" s="254"/>
      <c r="E117" s="254"/>
      <c r="F117" s="254"/>
      <c r="G117" s="254"/>
      <c r="H117" s="156"/>
      <c r="I117" s="156"/>
      <c r="J117" s="156"/>
      <c r="K117" s="156"/>
      <c r="L117" s="156"/>
      <c r="M117" s="156"/>
      <c r="N117" s="156"/>
      <c r="O117" s="156"/>
      <c r="P117" s="156"/>
      <c r="Q117" s="156"/>
      <c r="R117" s="156"/>
      <c r="S117" s="156"/>
      <c r="T117" s="156"/>
      <c r="U117" s="156"/>
      <c r="V117" s="156"/>
      <c r="W117" s="156"/>
      <c r="X117" s="156"/>
      <c r="Y117" s="147"/>
      <c r="Z117" s="147"/>
      <c r="AA117" s="147"/>
      <c r="AB117" s="147"/>
      <c r="AC117" s="147"/>
      <c r="AD117" s="147"/>
      <c r="AE117" s="147"/>
      <c r="AF117" s="147"/>
      <c r="AG117" s="147" t="s">
        <v>247</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c r="A118" s="154"/>
      <c r="B118" s="155"/>
      <c r="C118" s="180" t="s">
        <v>357</v>
      </c>
      <c r="D118" s="178"/>
      <c r="E118" s="179">
        <v>53.079000000000001</v>
      </c>
      <c r="F118" s="156"/>
      <c r="G118" s="156"/>
      <c r="H118" s="156"/>
      <c r="I118" s="156"/>
      <c r="J118" s="156"/>
      <c r="K118" s="156"/>
      <c r="L118" s="156"/>
      <c r="M118" s="156"/>
      <c r="N118" s="156"/>
      <c r="O118" s="156"/>
      <c r="P118" s="156"/>
      <c r="Q118" s="156"/>
      <c r="R118" s="156"/>
      <c r="S118" s="156"/>
      <c r="T118" s="156"/>
      <c r="U118" s="156"/>
      <c r="V118" s="156"/>
      <c r="W118" s="156"/>
      <c r="X118" s="156"/>
      <c r="Y118" s="147"/>
      <c r="Z118" s="147"/>
      <c r="AA118" s="147"/>
      <c r="AB118" s="147"/>
      <c r="AC118" s="147"/>
      <c r="AD118" s="147"/>
      <c r="AE118" s="147"/>
      <c r="AF118" s="147"/>
      <c r="AG118" s="147" t="s">
        <v>249</v>
      </c>
      <c r="AH118" s="147">
        <v>0</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c r="A119" s="154"/>
      <c r="B119" s="155"/>
      <c r="C119" s="180" t="s">
        <v>358</v>
      </c>
      <c r="D119" s="178"/>
      <c r="E119" s="179">
        <v>14.728999999999999</v>
      </c>
      <c r="F119" s="156"/>
      <c r="G119" s="156"/>
      <c r="H119" s="156"/>
      <c r="I119" s="156"/>
      <c r="J119" s="156"/>
      <c r="K119" s="156"/>
      <c r="L119" s="156"/>
      <c r="M119" s="156"/>
      <c r="N119" s="156"/>
      <c r="O119" s="156"/>
      <c r="P119" s="156"/>
      <c r="Q119" s="156"/>
      <c r="R119" s="156"/>
      <c r="S119" s="156"/>
      <c r="T119" s="156"/>
      <c r="U119" s="156"/>
      <c r="V119" s="156"/>
      <c r="W119" s="156"/>
      <c r="X119" s="156"/>
      <c r="Y119" s="147"/>
      <c r="Z119" s="147"/>
      <c r="AA119" s="147"/>
      <c r="AB119" s="147"/>
      <c r="AC119" s="147"/>
      <c r="AD119" s="147"/>
      <c r="AE119" s="147"/>
      <c r="AF119" s="147"/>
      <c r="AG119" s="147" t="s">
        <v>249</v>
      </c>
      <c r="AH119" s="147">
        <v>0</v>
      </c>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c r="A120" s="154"/>
      <c r="B120" s="155"/>
      <c r="C120" s="180" t="s">
        <v>359</v>
      </c>
      <c r="D120" s="178"/>
      <c r="E120" s="179">
        <v>31.056999999999999</v>
      </c>
      <c r="F120" s="156"/>
      <c r="G120" s="156"/>
      <c r="H120" s="156"/>
      <c r="I120" s="156"/>
      <c r="J120" s="156"/>
      <c r="K120" s="156"/>
      <c r="L120" s="156"/>
      <c r="M120" s="156"/>
      <c r="N120" s="156"/>
      <c r="O120" s="156"/>
      <c r="P120" s="156"/>
      <c r="Q120" s="156"/>
      <c r="R120" s="156"/>
      <c r="S120" s="156"/>
      <c r="T120" s="156"/>
      <c r="U120" s="156"/>
      <c r="V120" s="156"/>
      <c r="W120" s="156"/>
      <c r="X120" s="156"/>
      <c r="Y120" s="147"/>
      <c r="Z120" s="147"/>
      <c r="AA120" s="147"/>
      <c r="AB120" s="147"/>
      <c r="AC120" s="147"/>
      <c r="AD120" s="147"/>
      <c r="AE120" s="147"/>
      <c r="AF120" s="147"/>
      <c r="AG120" s="147" t="s">
        <v>249</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c r="A121" s="154"/>
      <c r="B121" s="155"/>
      <c r="C121" s="180" t="s">
        <v>360</v>
      </c>
      <c r="D121" s="178"/>
      <c r="E121" s="179">
        <v>17.55</v>
      </c>
      <c r="F121" s="156"/>
      <c r="G121" s="156"/>
      <c r="H121" s="156"/>
      <c r="I121" s="156"/>
      <c r="J121" s="156"/>
      <c r="K121" s="156"/>
      <c r="L121" s="156"/>
      <c r="M121" s="156"/>
      <c r="N121" s="156"/>
      <c r="O121" s="156"/>
      <c r="P121" s="156"/>
      <c r="Q121" s="156"/>
      <c r="R121" s="156"/>
      <c r="S121" s="156"/>
      <c r="T121" s="156"/>
      <c r="U121" s="156"/>
      <c r="V121" s="156"/>
      <c r="W121" s="156"/>
      <c r="X121" s="156"/>
      <c r="Y121" s="147"/>
      <c r="Z121" s="147"/>
      <c r="AA121" s="147"/>
      <c r="AB121" s="147"/>
      <c r="AC121" s="147"/>
      <c r="AD121" s="147"/>
      <c r="AE121" s="147"/>
      <c r="AF121" s="147"/>
      <c r="AG121" s="147" t="s">
        <v>249</v>
      </c>
      <c r="AH121" s="147">
        <v>0</v>
      </c>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c r="A122" s="154"/>
      <c r="B122" s="155"/>
      <c r="C122" s="180" t="s">
        <v>361</v>
      </c>
      <c r="D122" s="178"/>
      <c r="E122" s="179">
        <v>2.86</v>
      </c>
      <c r="F122" s="156"/>
      <c r="G122" s="156"/>
      <c r="H122" s="156"/>
      <c r="I122" s="156"/>
      <c r="J122" s="156"/>
      <c r="K122" s="156"/>
      <c r="L122" s="156"/>
      <c r="M122" s="156"/>
      <c r="N122" s="156"/>
      <c r="O122" s="156"/>
      <c r="P122" s="156"/>
      <c r="Q122" s="156"/>
      <c r="R122" s="156"/>
      <c r="S122" s="156"/>
      <c r="T122" s="156"/>
      <c r="U122" s="156"/>
      <c r="V122" s="156"/>
      <c r="W122" s="156"/>
      <c r="X122" s="156"/>
      <c r="Y122" s="147"/>
      <c r="Z122" s="147"/>
      <c r="AA122" s="147"/>
      <c r="AB122" s="147"/>
      <c r="AC122" s="147"/>
      <c r="AD122" s="147"/>
      <c r="AE122" s="147"/>
      <c r="AF122" s="147"/>
      <c r="AG122" s="147" t="s">
        <v>249</v>
      </c>
      <c r="AH122" s="147">
        <v>0</v>
      </c>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c r="A123" s="154"/>
      <c r="B123" s="155"/>
      <c r="C123" s="238"/>
      <c r="D123" s="239"/>
      <c r="E123" s="239"/>
      <c r="F123" s="239"/>
      <c r="G123" s="239"/>
      <c r="H123" s="156"/>
      <c r="I123" s="156"/>
      <c r="J123" s="156"/>
      <c r="K123" s="156"/>
      <c r="L123" s="156"/>
      <c r="M123" s="156"/>
      <c r="N123" s="156"/>
      <c r="O123" s="156"/>
      <c r="P123" s="156"/>
      <c r="Q123" s="156"/>
      <c r="R123" s="156"/>
      <c r="S123" s="156"/>
      <c r="T123" s="156"/>
      <c r="U123" s="156"/>
      <c r="V123" s="156"/>
      <c r="W123" s="156"/>
      <c r="X123" s="156"/>
      <c r="Y123" s="147"/>
      <c r="Z123" s="147"/>
      <c r="AA123" s="147"/>
      <c r="AB123" s="147"/>
      <c r="AC123" s="147"/>
      <c r="AD123" s="147"/>
      <c r="AE123" s="147"/>
      <c r="AF123" s="147"/>
      <c r="AG123" s="147" t="s">
        <v>172</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ht="22.5" outlineLevel="1">
      <c r="A124" s="164">
        <v>34</v>
      </c>
      <c r="B124" s="165" t="s">
        <v>362</v>
      </c>
      <c r="C124" s="174" t="s">
        <v>363</v>
      </c>
      <c r="D124" s="166" t="s">
        <v>253</v>
      </c>
      <c r="E124" s="167">
        <v>160.37799999999999</v>
      </c>
      <c r="F124" s="168"/>
      <c r="G124" s="169">
        <f>ROUND(E124*F124,2)</f>
        <v>0</v>
      </c>
      <c r="H124" s="168"/>
      <c r="I124" s="169">
        <f>ROUND(E124*H124,2)</f>
        <v>0</v>
      </c>
      <c r="J124" s="168"/>
      <c r="K124" s="169">
        <f>ROUND(E124*J124,2)</f>
        <v>0</v>
      </c>
      <c r="L124" s="169">
        <v>21</v>
      </c>
      <c r="M124" s="169">
        <f>G124*(1+L124/100)</f>
        <v>0</v>
      </c>
      <c r="N124" s="169">
        <v>1.6740000000000001E-2</v>
      </c>
      <c r="O124" s="169">
        <f>ROUND(E124*N124,2)</f>
        <v>2.68</v>
      </c>
      <c r="P124" s="169">
        <v>0</v>
      </c>
      <c r="Q124" s="169">
        <f>ROUND(E124*P124,2)</f>
        <v>0</v>
      </c>
      <c r="R124" s="169" t="s">
        <v>276</v>
      </c>
      <c r="S124" s="169" t="s">
        <v>168</v>
      </c>
      <c r="T124" s="170" t="s">
        <v>168</v>
      </c>
      <c r="U124" s="156">
        <v>0.97</v>
      </c>
      <c r="V124" s="156">
        <f>ROUND(E124*U124,2)</f>
        <v>155.57</v>
      </c>
      <c r="W124" s="156"/>
      <c r="X124" s="156" t="s">
        <v>244</v>
      </c>
      <c r="Y124" s="147"/>
      <c r="Z124" s="147"/>
      <c r="AA124" s="147"/>
      <c r="AB124" s="147"/>
      <c r="AC124" s="147"/>
      <c r="AD124" s="147"/>
      <c r="AE124" s="147"/>
      <c r="AF124" s="147"/>
      <c r="AG124" s="147" t="s">
        <v>245</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c r="A125" s="154"/>
      <c r="B125" s="155"/>
      <c r="C125" s="253" t="s">
        <v>356</v>
      </c>
      <c r="D125" s="254"/>
      <c r="E125" s="254"/>
      <c r="F125" s="254"/>
      <c r="G125" s="254"/>
      <c r="H125" s="156"/>
      <c r="I125" s="156"/>
      <c r="J125" s="156"/>
      <c r="K125" s="156"/>
      <c r="L125" s="156"/>
      <c r="M125" s="156"/>
      <c r="N125" s="156"/>
      <c r="O125" s="156"/>
      <c r="P125" s="156"/>
      <c r="Q125" s="156"/>
      <c r="R125" s="156"/>
      <c r="S125" s="156"/>
      <c r="T125" s="156"/>
      <c r="U125" s="156"/>
      <c r="V125" s="156"/>
      <c r="W125" s="156"/>
      <c r="X125" s="156"/>
      <c r="Y125" s="147"/>
      <c r="Z125" s="147"/>
      <c r="AA125" s="147"/>
      <c r="AB125" s="147"/>
      <c r="AC125" s="147"/>
      <c r="AD125" s="147"/>
      <c r="AE125" s="147"/>
      <c r="AF125" s="147"/>
      <c r="AG125" s="147" t="s">
        <v>247</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c r="A126" s="154"/>
      <c r="B126" s="155"/>
      <c r="C126" s="180" t="s">
        <v>364</v>
      </c>
      <c r="D126" s="178"/>
      <c r="E126" s="179">
        <v>53.091999999999999</v>
      </c>
      <c r="F126" s="156"/>
      <c r="G126" s="156"/>
      <c r="H126" s="156"/>
      <c r="I126" s="156"/>
      <c r="J126" s="156"/>
      <c r="K126" s="156"/>
      <c r="L126" s="156"/>
      <c r="M126" s="156"/>
      <c r="N126" s="156"/>
      <c r="O126" s="156"/>
      <c r="P126" s="156"/>
      <c r="Q126" s="156"/>
      <c r="R126" s="156"/>
      <c r="S126" s="156"/>
      <c r="T126" s="156"/>
      <c r="U126" s="156"/>
      <c r="V126" s="156"/>
      <c r="W126" s="156"/>
      <c r="X126" s="156"/>
      <c r="Y126" s="147"/>
      <c r="Z126" s="147"/>
      <c r="AA126" s="147"/>
      <c r="AB126" s="147"/>
      <c r="AC126" s="147"/>
      <c r="AD126" s="147"/>
      <c r="AE126" s="147"/>
      <c r="AF126" s="147"/>
      <c r="AG126" s="147" t="s">
        <v>249</v>
      </c>
      <c r="AH126" s="147">
        <v>0</v>
      </c>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c r="A127" s="154"/>
      <c r="B127" s="155"/>
      <c r="C127" s="180" t="s">
        <v>358</v>
      </c>
      <c r="D127" s="178"/>
      <c r="E127" s="179">
        <v>14.728999999999999</v>
      </c>
      <c r="F127" s="156"/>
      <c r="G127" s="156"/>
      <c r="H127" s="156"/>
      <c r="I127" s="156"/>
      <c r="J127" s="156"/>
      <c r="K127" s="156"/>
      <c r="L127" s="156"/>
      <c r="M127" s="156"/>
      <c r="N127" s="156"/>
      <c r="O127" s="156"/>
      <c r="P127" s="156"/>
      <c r="Q127" s="156"/>
      <c r="R127" s="156"/>
      <c r="S127" s="156"/>
      <c r="T127" s="156"/>
      <c r="U127" s="156"/>
      <c r="V127" s="156"/>
      <c r="W127" s="156"/>
      <c r="X127" s="156"/>
      <c r="Y127" s="147"/>
      <c r="Z127" s="147"/>
      <c r="AA127" s="147"/>
      <c r="AB127" s="147"/>
      <c r="AC127" s="147"/>
      <c r="AD127" s="147"/>
      <c r="AE127" s="147"/>
      <c r="AF127" s="147"/>
      <c r="AG127" s="147" t="s">
        <v>249</v>
      </c>
      <c r="AH127" s="147">
        <v>0</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c r="A128" s="154"/>
      <c r="B128" s="155"/>
      <c r="C128" s="180" t="s">
        <v>359</v>
      </c>
      <c r="D128" s="178"/>
      <c r="E128" s="179">
        <v>31.056999999999999</v>
      </c>
      <c r="F128" s="156"/>
      <c r="G128" s="156"/>
      <c r="H128" s="156"/>
      <c r="I128" s="156"/>
      <c r="J128" s="156"/>
      <c r="K128" s="156"/>
      <c r="L128" s="156"/>
      <c r="M128" s="156"/>
      <c r="N128" s="156"/>
      <c r="O128" s="156"/>
      <c r="P128" s="156"/>
      <c r="Q128" s="156"/>
      <c r="R128" s="156"/>
      <c r="S128" s="156"/>
      <c r="T128" s="156"/>
      <c r="U128" s="156"/>
      <c r="V128" s="156"/>
      <c r="W128" s="156"/>
      <c r="X128" s="156"/>
      <c r="Y128" s="147"/>
      <c r="Z128" s="147"/>
      <c r="AA128" s="147"/>
      <c r="AB128" s="147"/>
      <c r="AC128" s="147"/>
      <c r="AD128" s="147"/>
      <c r="AE128" s="147"/>
      <c r="AF128" s="147"/>
      <c r="AG128" s="147" t="s">
        <v>249</v>
      </c>
      <c r="AH128" s="147">
        <v>0</v>
      </c>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c r="A129" s="154"/>
      <c r="B129" s="155"/>
      <c r="C129" s="180" t="s">
        <v>365</v>
      </c>
      <c r="D129" s="178"/>
      <c r="E129" s="179">
        <v>61.5</v>
      </c>
      <c r="F129" s="156"/>
      <c r="G129" s="156"/>
      <c r="H129" s="156"/>
      <c r="I129" s="156"/>
      <c r="J129" s="156"/>
      <c r="K129" s="156"/>
      <c r="L129" s="156"/>
      <c r="M129" s="156"/>
      <c r="N129" s="156"/>
      <c r="O129" s="156"/>
      <c r="P129" s="156"/>
      <c r="Q129" s="156"/>
      <c r="R129" s="156"/>
      <c r="S129" s="156"/>
      <c r="T129" s="156"/>
      <c r="U129" s="156"/>
      <c r="V129" s="156"/>
      <c r="W129" s="156"/>
      <c r="X129" s="156"/>
      <c r="Y129" s="147"/>
      <c r="Z129" s="147"/>
      <c r="AA129" s="147"/>
      <c r="AB129" s="147"/>
      <c r="AC129" s="147"/>
      <c r="AD129" s="147"/>
      <c r="AE129" s="147"/>
      <c r="AF129" s="147"/>
      <c r="AG129" s="147" t="s">
        <v>249</v>
      </c>
      <c r="AH129" s="147">
        <v>0</v>
      </c>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c r="A130" s="154"/>
      <c r="B130" s="155"/>
      <c r="C130" s="238"/>
      <c r="D130" s="239"/>
      <c r="E130" s="239"/>
      <c r="F130" s="239"/>
      <c r="G130" s="239"/>
      <c r="H130" s="156"/>
      <c r="I130" s="156"/>
      <c r="J130" s="156"/>
      <c r="K130" s="156"/>
      <c r="L130" s="156"/>
      <c r="M130" s="156"/>
      <c r="N130" s="156"/>
      <c r="O130" s="156"/>
      <c r="P130" s="156"/>
      <c r="Q130" s="156"/>
      <c r="R130" s="156"/>
      <c r="S130" s="156"/>
      <c r="T130" s="156"/>
      <c r="U130" s="156"/>
      <c r="V130" s="156"/>
      <c r="W130" s="156"/>
      <c r="X130" s="156"/>
      <c r="Y130" s="147"/>
      <c r="Z130" s="147"/>
      <c r="AA130" s="147"/>
      <c r="AB130" s="147"/>
      <c r="AC130" s="147"/>
      <c r="AD130" s="147"/>
      <c r="AE130" s="147"/>
      <c r="AF130" s="147"/>
      <c r="AG130" s="147" t="s">
        <v>172</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ht="22.5" outlineLevel="1">
      <c r="A131" s="164">
        <v>35</v>
      </c>
      <c r="B131" s="165" t="s">
        <v>366</v>
      </c>
      <c r="C131" s="174" t="s">
        <v>367</v>
      </c>
      <c r="D131" s="166" t="s">
        <v>253</v>
      </c>
      <c r="E131" s="167">
        <v>20.41</v>
      </c>
      <c r="F131" s="168"/>
      <c r="G131" s="169">
        <f>ROUND(E131*F131,2)</f>
        <v>0</v>
      </c>
      <c r="H131" s="168"/>
      <c r="I131" s="169">
        <f>ROUND(E131*H131,2)</f>
        <v>0</v>
      </c>
      <c r="J131" s="168"/>
      <c r="K131" s="169">
        <f>ROUND(E131*J131,2)</f>
        <v>0</v>
      </c>
      <c r="L131" s="169">
        <v>21</v>
      </c>
      <c r="M131" s="169">
        <f>G131*(1+L131/100)</f>
        <v>0</v>
      </c>
      <c r="N131" s="169">
        <v>1.6740000000000001E-2</v>
      </c>
      <c r="O131" s="169">
        <f>ROUND(E131*N131,2)</f>
        <v>0.34</v>
      </c>
      <c r="P131" s="169">
        <v>0</v>
      </c>
      <c r="Q131" s="169">
        <f>ROUND(E131*P131,2)</f>
        <v>0</v>
      </c>
      <c r="R131" s="169" t="s">
        <v>276</v>
      </c>
      <c r="S131" s="169" t="s">
        <v>168</v>
      </c>
      <c r="T131" s="170" t="s">
        <v>168</v>
      </c>
      <c r="U131" s="156">
        <v>0.96699999999999997</v>
      </c>
      <c r="V131" s="156">
        <f>ROUND(E131*U131,2)</f>
        <v>19.739999999999998</v>
      </c>
      <c r="W131" s="156"/>
      <c r="X131" s="156" t="s">
        <v>244</v>
      </c>
      <c r="Y131" s="147"/>
      <c r="Z131" s="147"/>
      <c r="AA131" s="147"/>
      <c r="AB131" s="147"/>
      <c r="AC131" s="147"/>
      <c r="AD131" s="147"/>
      <c r="AE131" s="147"/>
      <c r="AF131" s="147"/>
      <c r="AG131" s="147" t="s">
        <v>245</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c r="A132" s="154"/>
      <c r="B132" s="155"/>
      <c r="C132" s="253" t="s">
        <v>356</v>
      </c>
      <c r="D132" s="254"/>
      <c r="E132" s="254"/>
      <c r="F132" s="254"/>
      <c r="G132" s="254"/>
      <c r="H132" s="156"/>
      <c r="I132" s="156"/>
      <c r="J132" s="156"/>
      <c r="K132" s="156"/>
      <c r="L132" s="156"/>
      <c r="M132" s="156"/>
      <c r="N132" s="156"/>
      <c r="O132" s="156"/>
      <c r="P132" s="156"/>
      <c r="Q132" s="156"/>
      <c r="R132" s="156"/>
      <c r="S132" s="156"/>
      <c r="T132" s="156"/>
      <c r="U132" s="156"/>
      <c r="V132" s="156"/>
      <c r="W132" s="156"/>
      <c r="X132" s="156"/>
      <c r="Y132" s="147"/>
      <c r="Z132" s="147"/>
      <c r="AA132" s="147"/>
      <c r="AB132" s="147"/>
      <c r="AC132" s="147"/>
      <c r="AD132" s="147"/>
      <c r="AE132" s="147"/>
      <c r="AF132" s="147"/>
      <c r="AG132" s="147" t="s">
        <v>247</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c r="A133" s="154"/>
      <c r="B133" s="155"/>
      <c r="C133" s="180" t="s">
        <v>360</v>
      </c>
      <c r="D133" s="178"/>
      <c r="E133" s="179">
        <v>17.55</v>
      </c>
      <c r="F133" s="156"/>
      <c r="G133" s="156"/>
      <c r="H133" s="156"/>
      <c r="I133" s="156"/>
      <c r="J133" s="156"/>
      <c r="K133" s="156"/>
      <c r="L133" s="156"/>
      <c r="M133" s="156"/>
      <c r="N133" s="156"/>
      <c r="O133" s="156"/>
      <c r="P133" s="156"/>
      <c r="Q133" s="156"/>
      <c r="R133" s="156"/>
      <c r="S133" s="156"/>
      <c r="T133" s="156"/>
      <c r="U133" s="156"/>
      <c r="V133" s="156"/>
      <c r="W133" s="156"/>
      <c r="X133" s="156"/>
      <c r="Y133" s="147"/>
      <c r="Z133" s="147"/>
      <c r="AA133" s="147"/>
      <c r="AB133" s="147"/>
      <c r="AC133" s="147"/>
      <c r="AD133" s="147"/>
      <c r="AE133" s="147"/>
      <c r="AF133" s="147"/>
      <c r="AG133" s="147" t="s">
        <v>249</v>
      </c>
      <c r="AH133" s="147">
        <v>0</v>
      </c>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c r="A134" s="154"/>
      <c r="B134" s="155"/>
      <c r="C134" s="180" t="s">
        <v>361</v>
      </c>
      <c r="D134" s="178"/>
      <c r="E134" s="179">
        <v>2.86</v>
      </c>
      <c r="F134" s="156"/>
      <c r="G134" s="156"/>
      <c r="H134" s="156"/>
      <c r="I134" s="156"/>
      <c r="J134" s="156"/>
      <c r="K134" s="156"/>
      <c r="L134" s="156"/>
      <c r="M134" s="156"/>
      <c r="N134" s="156"/>
      <c r="O134" s="156"/>
      <c r="P134" s="156"/>
      <c r="Q134" s="156"/>
      <c r="R134" s="156"/>
      <c r="S134" s="156"/>
      <c r="T134" s="156"/>
      <c r="U134" s="156"/>
      <c r="V134" s="156"/>
      <c r="W134" s="156"/>
      <c r="X134" s="156"/>
      <c r="Y134" s="147"/>
      <c r="Z134" s="147"/>
      <c r="AA134" s="147"/>
      <c r="AB134" s="147"/>
      <c r="AC134" s="147"/>
      <c r="AD134" s="147"/>
      <c r="AE134" s="147"/>
      <c r="AF134" s="147"/>
      <c r="AG134" s="147" t="s">
        <v>249</v>
      </c>
      <c r="AH134" s="147">
        <v>0</v>
      </c>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c r="A135" s="154"/>
      <c r="B135" s="155"/>
      <c r="C135" s="238"/>
      <c r="D135" s="239"/>
      <c r="E135" s="239"/>
      <c r="F135" s="239"/>
      <c r="G135" s="239"/>
      <c r="H135" s="156"/>
      <c r="I135" s="156"/>
      <c r="J135" s="156"/>
      <c r="K135" s="156"/>
      <c r="L135" s="156"/>
      <c r="M135" s="156"/>
      <c r="N135" s="156"/>
      <c r="O135" s="156"/>
      <c r="P135" s="156"/>
      <c r="Q135" s="156"/>
      <c r="R135" s="156"/>
      <c r="S135" s="156"/>
      <c r="T135" s="156"/>
      <c r="U135" s="156"/>
      <c r="V135" s="156"/>
      <c r="W135" s="156"/>
      <c r="X135" s="156"/>
      <c r="Y135" s="147"/>
      <c r="Z135" s="147"/>
      <c r="AA135" s="147"/>
      <c r="AB135" s="147"/>
      <c r="AC135" s="147"/>
      <c r="AD135" s="147"/>
      <c r="AE135" s="147"/>
      <c r="AF135" s="147"/>
      <c r="AG135" s="147" t="s">
        <v>172</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ht="22.5" outlineLevel="1">
      <c r="A136" s="164">
        <v>36</v>
      </c>
      <c r="B136" s="165" t="s">
        <v>368</v>
      </c>
      <c r="C136" s="174" t="s">
        <v>369</v>
      </c>
      <c r="D136" s="166" t="s">
        <v>253</v>
      </c>
      <c r="E136" s="167">
        <v>234.27</v>
      </c>
      <c r="F136" s="168"/>
      <c r="G136" s="169">
        <f>ROUND(E136*F136,2)</f>
        <v>0</v>
      </c>
      <c r="H136" s="168"/>
      <c r="I136" s="169">
        <f>ROUND(E136*H136,2)</f>
        <v>0</v>
      </c>
      <c r="J136" s="168"/>
      <c r="K136" s="169">
        <f>ROUND(E136*J136,2)</f>
        <v>0</v>
      </c>
      <c r="L136" s="169">
        <v>21</v>
      </c>
      <c r="M136" s="169">
        <f>G136*(1+L136/100)</f>
        <v>0</v>
      </c>
      <c r="N136" s="169">
        <v>1.5219999999999999E-2</v>
      </c>
      <c r="O136" s="169">
        <f>ROUND(E136*N136,2)</f>
        <v>3.57</v>
      </c>
      <c r="P136" s="169">
        <v>0</v>
      </c>
      <c r="Q136" s="169">
        <f>ROUND(E136*P136,2)</f>
        <v>0</v>
      </c>
      <c r="R136" s="169" t="s">
        <v>276</v>
      </c>
      <c r="S136" s="169" t="s">
        <v>168</v>
      </c>
      <c r="T136" s="170" t="s">
        <v>168</v>
      </c>
      <c r="U136" s="156">
        <v>1.2350000000000001</v>
      </c>
      <c r="V136" s="156">
        <f>ROUND(E136*U136,2)</f>
        <v>289.32</v>
      </c>
      <c r="W136" s="156"/>
      <c r="X136" s="156" t="s">
        <v>244</v>
      </c>
      <c r="Y136" s="147"/>
      <c r="Z136" s="147"/>
      <c r="AA136" s="147"/>
      <c r="AB136" s="147"/>
      <c r="AC136" s="147"/>
      <c r="AD136" s="147"/>
      <c r="AE136" s="147"/>
      <c r="AF136" s="147"/>
      <c r="AG136" s="147" t="s">
        <v>245</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1">
      <c r="A137" s="154"/>
      <c r="B137" s="155"/>
      <c r="C137" s="253" t="s">
        <v>356</v>
      </c>
      <c r="D137" s="254"/>
      <c r="E137" s="254"/>
      <c r="F137" s="254"/>
      <c r="G137" s="254"/>
      <c r="H137" s="156"/>
      <c r="I137" s="156"/>
      <c r="J137" s="156"/>
      <c r="K137" s="156"/>
      <c r="L137" s="156"/>
      <c r="M137" s="156"/>
      <c r="N137" s="156"/>
      <c r="O137" s="156"/>
      <c r="P137" s="156"/>
      <c r="Q137" s="156"/>
      <c r="R137" s="156"/>
      <c r="S137" s="156"/>
      <c r="T137" s="156"/>
      <c r="U137" s="156"/>
      <c r="V137" s="156"/>
      <c r="W137" s="156"/>
      <c r="X137" s="156"/>
      <c r="Y137" s="147"/>
      <c r="Z137" s="147"/>
      <c r="AA137" s="147"/>
      <c r="AB137" s="147"/>
      <c r="AC137" s="147"/>
      <c r="AD137" s="147"/>
      <c r="AE137" s="147"/>
      <c r="AF137" s="147"/>
      <c r="AG137" s="147" t="s">
        <v>247</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c r="A138" s="154"/>
      <c r="B138" s="155"/>
      <c r="C138" s="180" t="s">
        <v>370</v>
      </c>
      <c r="D138" s="178"/>
      <c r="E138" s="179">
        <v>254.2</v>
      </c>
      <c r="F138" s="156"/>
      <c r="G138" s="156"/>
      <c r="H138" s="156"/>
      <c r="I138" s="156"/>
      <c r="J138" s="156"/>
      <c r="K138" s="156"/>
      <c r="L138" s="156"/>
      <c r="M138" s="156"/>
      <c r="N138" s="156"/>
      <c r="O138" s="156"/>
      <c r="P138" s="156"/>
      <c r="Q138" s="156"/>
      <c r="R138" s="156"/>
      <c r="S138" s="156"/>
      <c r="T138" s="156"/>
      <c r="U138" s="156"/>
      <c r="V138" s="156"/>
      <c r="W138" s="156"/>
      <c r="X138" s="156"/>
      <c r="Y138" s="147"/>
      <c r="Z138" s="147"/>
      <c r="AA138" s="147"/>
      <c r="AB138" s="147"/>
      <c r="AC138" s="147"/>
      <c r="AD138" s="147"/>
      <c r="AE138" s="147"/>
      <c r="AF138" s="147"/>
      <c r="AG138" s="147" t="s">
        <v>249</v>
      </c>
      <c r="AH138" s="147">
        <v>0</v>
      </c>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1">
      <c r="A139" s="154"/>
      <c r="B139" s="155"/>
      <c r="C139" s="180" t="s">
        <v>371</v>
      </c>
      <c r="D139" s="178"/>
      <c r="E139" s="179">
        <v>18.600000000000001</v>
      </c>
      <c r="F139" s="156"/>
      <c r="G139" s="156"/>
      <c r="H139" s="156"/>
      <c r="I139" s="156"/>
      <c r="J139" s="156"/>
      <c r="K139" s="156"/>
      <c r="L139" s="156"/>
      <c r="M139" s="156"/>
      <c r="N139" s="156"/>
      <c r="O139" s="156"/>
      <c r="P139" s="156"/>
      <c r="Q139" s="156"/>
      <c r="R139" s="156"/>
      <c r="S139" s="156"/>
      <c r="T139" s="156"/>
      <c r="U139" s="156"/>
      <c r="V139" s="156"/>
      <c r="W139" s="156"/>
      <c r="X139" s="156"/>
      <c r="Y139" s="147"/>
      <c r="Z139" s="147"/>
      <c r="AA139" s="147"/>
      <c r="AB139" s="147"/>
      <c r="AC139" s="147"/>
      <c r="AD139" s="147"/>
      <c r="AE139" s="147"/>
      <c r="AF139" s="147"/>
      <c r="AG139" s="147" t="s">
        <v>249</v>
      </c>
      <c r="AH139" s="147">
        <v>0</v>
      </c>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c r="A140" s="154"/>
      <c r="B140" s="155"/>
      <c r="C140" s="180" t="s">
        <v>372</v>
      </c>
      <c r="D140" s="178"/>
      <c r="E140" s="179">
        <v>-9.92</v>
      </c>
      <c r="F140" s="156"/>
      <c r="G140" s="156"/>
      <c r="H140" s="156"/>
      <c r="I140" s="156"/>
      <c r="J140" s="156"/>
      <c r="K140" s="156"/>
      <c r="L140" s="156"/>
      <c r="M140" s="156"/>
      <c r="N140" s="156"/>
      <c r="O140" s="156"/>
      <c r="P140" s="156"/>
      <c r="Q140" s="156"/>
      <c r="R140" s="156"/>
      <c r="S140" s="156"/>
      <c r="T140" s="156"/>
      <c r="U140" s="156"/>
      <c r="V140" s="156"/>
      <c r="W140" s="156"/>
      <c r="X140" s="156"/>
      <c r="Y140" s="147"/>
      <c r="Z140" s="147"/>
      <c r="AA140" s="147"/>
      <c r="AB140" s="147"/>
      <c r="AC140" s="147"/>
      <c r="AD140" s="147"/>
      <c r="AE140" s="147"/>
      <c r="AF140" s="147"/>
      <c r="AG140" s="147" t="s">
        <v>249</v>
      </c>
      <c r="AH140" s="147">
        <v>0</v>
      </c>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c r="A141" s="154"/>
      <c r="B141" s="155"/>
      <c r="C141" s="180" t="s">
        <v>373</v>
      </c>
      <c r="D141" s="178"/>
      <c r="E141" s="179">
        <v>7.35</v>
      </c>
      <c r="F141" s="156"/>
      <c r="G141" s="156"/>
      <c r="H141" s="156"/>
      <c r="I141" s="156"/>
      <c r="J141" s="156"/>
      <c r="K141" s="156"/>
      <c r="L141" s="156"/>
      <c r="M141" s="156"/>
      <c r="N141" s="156"/>
      <c r="O141" s="156"/>
      <c r="P141" s="156"/>
      <c r="Q141" s="156"/>
      <c r="R141" s="156"/>
      <c r="S141" s="156"/>
      <c r="T141" s="156"/>
      <c r="U141" s="156"/>
      <c r="V141" s="156"/>
      <c r="W141" s="156"/>
      <c r="X141" s="156"/>
      <c r="Y141" s="147"/>
      <c r="Z141" s="147"/>
      <c r="AA141" s="147"/>
      <c r="AB141" s="147"/>
      <c r="AC141" s="147"/>
      <c r="AD141" s="147"/>
      <c r="AE141" s="147"/>
      <c r="AF141" s="147"/>
      <c r="AG141" s="147" t="s">
        <v>249</v>
      </c>
      <c r="AH141" s="147">
        <v>0</v>
      </c>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1">
      <c r="A142" s="154"/>
      <c r="B142" s="155"/>
      <c r="C142" s="180" t="s">
        <v>374</v>
      </c>
      <c r="D142" s="178"/>
      <c r="E142" s="179">
        <v>-35.96</v>
      </c>
      <c r="F142" s="156"/>
      <c r="G142" s="156"/>
      <c r="H142" s="156"/>
      <c r="I142" s="156"/>
      <c r="J142" s="156"/>
      <c r="K142" s="156"/>
      <c r="L142" s="156"/>
      <c r="M142" s="156"/>
      <c r="N142" s="156"/>
      <c r="O142" s="156"/>
      <c r="P142" s="156"/>
      <c r="Q142" s="156"/>
      <c r="R142" s="156"/>
      <c r="S142" s="156"/>
      <c r="T142" s="156"/>
      <c r="U142" s="156"/>
      <c r="V142" s="156"/>
      <c r="W142" s="156"/>
      <c r="X142" s="156"/>
      <c r="Y142" s="147"/>
      <c r="Z142" s="147"/>
      <c r="AA142" s="147"/>
      <c r="AB142" s="147"/>
      <c r="AC142" s="147"/>
      <c r="AD142" s="147"/>
      <c r="AE142" s="147"/>
      <c r="AF142" s="147"/>
      <c r="AG142" s="147" t="s">
        <v>249</v>
      </c>
      <c r="AH142" s="147">
        <v>0</v>
      </c>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c r="A143" s="154"/>
      <c r="B143" s="155"/>
      <c r="C143" s="238"/>
      <c r="D143" s="239"/>
      <c r="E143" s="239"/>
      <c r="F143" s="239"/>
      <c r="G143" s="239"/>
      <c r="H143" s="156"/>
      <c r="I143" s="156"/>
      <c r="J143" s="156"/>
      <c r="K143" s="156"/>
      <c r="L143" s="156"/>
      <c r="M143" s="156"/>
      <c r="N143" s="156"/>
      <c r="O143" s="156"/>
      <c r="P143" s="156"/>
      <c r="Q143" s="156"/>
      <c r="R143" s="156"/>
      <c r="S143" s="156"/>
      <c r="T143" s="156"/>
      <c r="U143" s="156"/>
      <c r="V143" s="156"/>
      <c r="W143" s="156"/>
      <c r="X143" s="156"/>
      <c r="Y143" s="147"/>
      <c r="Z143" s="147"/>
      <c r="AA143" s="147"/>
      <c r="AB143" s="147"/>
      <c r="AC143" s="147"/>
      <c r="AD143" s="147"/>
      <c r="AE143" s="147"/>
      <c r="AF143" s="147"/>
      <c r="AG143" s="147" t="s">
        <v>172</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ht="22.5" outlineLevel="1">
      <c r="A144" s="164">
        <v>37</v>
      </c>
      <c r="B144" s="165" t="s">
        <v>375</v>
      </c>
      <c r="C144" s="174" t="s">
        <v>376</v>
      </c>
      <c r="D144" s="166" t="s">
        <v>253</v>
      </c>
      <c r="E144" s="167">
        <v>35.96</v>
      </c>
      <c r="F144" s="168"/>
      <c r="G144" s="169">
        <f>ROUND(E144*F144,2)</f>
        <v>0</v>
      </c>
      <c r="H144" s="168"/>
      <c r="I144" s="169">
        <f>ROUND(E144*H144,2)</f>
        <v>0</v>
      </c>
      <c r="J144" s="168"/>
      <c r="K144" s="169">
        <f>ROUND(E144*J144,2)</f>
        <v>0</v>
      </c>
      <c r="L144" s="169">
        <v>21</v>
      </c>
      <c r="M144" s="169">
        <f>G144*(1+L144/100)</f>
        <v>0</v>
      </c>
      <c r="N144" s="169">
        <v>1.5219999999999999E-2</v>
      </c>
      <c r="O144" s="169">
        <f>ROUND(E144*N144,2)</f>
        <v>0.55000000000000004</v>
      </c>
      <c r="P144" s="169">
        <v>0</v>
      </c>
      <c r="Q144" s="169">
        <f>ROUND(E144*P144,2)</f>
        <v>0</v>
      </c>
      <c r="R144" s="169" t="s">
        <v>276</v>
      </c>
      <c r="S144" s="169" t="s">
        <v>168</v>
      </c>
      <c r="T144" s="170" t="s">
        <v>168</v>
      </c>
      <c r="U144" s="156">
        <v>1.2350000000000001</v>
      </c>
      <c r="V144" s="156">
        <f>ROUND(E144*U144,2)</f>
        <v>44.41</v>
      </c>
      <c r="W144" s="156"/>
      <c r="X144" s="156" t="s">
        <v>244</v>
      </c>
      <c r="Y144" s="147"/>
      <c r="Z144" s="147"/>
      <c r="AA144" s="147"/>
      <c r="AB144" s="147"/>
      <c r="AC144" s="147"/>
      <c r="AD144" s="147"/>
      <c r="AE144" s="147"/>
      <c r="AF144" s="147"/>
      <c r="AG144" s="147" t="s">
        <v>245</v>
      </c>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c r="A145" s="154"/>
      <c r="B145" s="155"/>
      <c r="C145" s="253" t="s">
        <v>356</v>
      </c>
      <c r="D145" s="254"/>
      <c r="E145" s="254"/>
      <c r="F145" s="254"/>
      <c r="G145" s="254"/>
      <c r="H145" s="156"/>
      <c r="I145" s="156"/>
      <c r="J145" s="156"/>
      <c r="K145" s="156"/>
      <c r="L145" s="156"/>
      <c r="M145" s="156"/>
      <c r="N145" s="156"/>
      <c r="O145" s="156"/>
      <c r="P145" s="156"/>
      <c r="Q145" s="156"/>
      <c r="R145" s="156"/>
      <c r="S145" s="156"/>
      <c r="T145" s="156"/>
      <c r="U145" s="156"/>
      <c r="V145" s="156"/>
      <c r="W145" s="156"/>
      <c r="X145" s="156"/>
      <c r="Y145" s="147"/>
      <c r="Z145" s="147"/>
      <c r="AA145" s="147"/>
      <c r="AB145" s="147"/>
      <c r="AC145" s="147"/>
      <c r="AD145" s="147"/>
      <c r="AE145" s="147"/>
      <c r="AF145" s="147"/>
      <c r="AG145" s="147" t="s">
        <v>247</v>
      </c>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c r="A146" s="154"/>
      <c r="B146" s="155"/>
      <c r="C146" s="180" t="s">
        <v>377</v>
      </c>
      <c r="D146" s="178"/>
      <c r="E146" s="179">
        <v>35.96</v>
      </c>
      <c r="F146" s="156"/>
      <c r="G146" s="156"/>
      <c r="H146" s="156"/>
      <c r="I146" s="156"/>
      <c r="J146" s="156"/>
      <c r="K146" s="156"/>
      <c r="L146" s="156"/>
      <c r="M146" s="156"/>
      <c r="N146" s="156"/>
      <c r="O146" s="156"/>
      <c r="P146" s="156"/>
      <c r="Q146" s="156"/>
      <c r="R146" s="156"/>
      <c r="S146" s="156"/>
      <c r="T146" s="156"/>
      <c r="U146" s="156"/>
      <c r="V146" s="156"/>
      <c r="W146" s="156"/>
      <c r="X146" s="156"/>
      <c r="Y146" s="147"/>
      <c r="Z146" s="147"/>
      <c r="AA146" s="147"/>
      <c r="AB146" s="147"/>
      <c r="AC146" s="147"/>
      <c r="AD146" s="147"/>
      <c r="AE146" s="147"/>
      <c r="AF146" s="147"/>
      <c r="AG146" s="147" t="s">
        <v>249</v>
      </c>
      <c r="AH146" s="147">
        <v>0</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c r="A147" s="154"/>
      <c r="B147" s="155"/>
      <c r="C147" s="238"/>
      <c r="D147" s="239"/>
      <c r="E147" s="239"/>
      <c r="F147" s="239"/>
      <c r="G147" s="239"/>
      <c r="H147" s="156"/>
      <c r="I147" s="156"/>
      <c r="J147" s="156"/>
      <c r="K147" s="156"/>
      <c r="L147" s="156"/>
      <c r="M147" s="156"/>
      <c r="N147" s="156"/>
      <c r="O147" s="156"/>
      <c r="P147" s="156"/>
      <c r="Q147" s="156"/>
      <c r="R147" s="156"/>
      <c r="S147" s="156"/>
      <c r="T147" s="156"/>
      <c r="U147" s="156"/>
      <c r="V147" s="156"/>
      <c r="W147" s="156"/>
      <c r="X147" s="156"/>
      <c r="Y147" s="147"/>
      <c r="Z147" s="147"/>
      <c r="AA147" s="147"/>
      <c r="AB147" s="147"/>
      <c r="AC147" s="147"/>
      <c r="AD147" s="147"/>
      <c r="AE147" s="147"/>
      <c r="AF147" s="147"/>
      <c r="AG147" s="147" t="s">
        <v>172</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ht="22.5" outlineLevel="1">
      <c r="A148" s="164">
        <v>38</v>
      </c>
      <c r="B148" s="165" t="s">
        <v>378</v>
      </c>
      <c r="C148" s="174" t="s">
        <v>379</v>
      </c>
      <c r="D148" s="166" t="s">
        <v>253</v>
      </c>
      <c r="E148" s="167">
        <v>305.22262000000001</v>
      </c>
      <c r="F148" s="168"/>
      <c r="G148" s="169">
        <f>ROUND(E148*F148,2)</f>
        <v>0</v>
      </c>
      <c r="H148" s="168"/>
      <c r="I148" s="169">
        <f>ROUND(E148*H148,2)</f>
        <v>0</v>
      </c>
      <c r="J148" s="168"/>
      <c r="K148" s="169">
        <f>ROUND(E148*J148,2)</f>
        <v>0</v>
      </c>
      <c r="L148" s="169">
        <v>21</v>
      </c>
      <c r="M148" s="169">
        <f>G148*(1+L148/100)</f>
        <v>0</v>
      </c>
      <c r="N148" s="169">
        <v>1.6250000000000001E-2</v>
      </c>
      <c r="O148" s="169">
        <f>ROUND(E148*N148,2)</f>
        <v>4.96</v>
      </c>
      <c r="P148" s="169">
        <v>0</v>
      </c>
      <c r="Q148" s="169">
        <f>ROUND(E148*P148,2)</f>
        <v>0</v>
      </c>
      <c r="R148" s="169" t="s">
        <v>276</v>
      </c>
      <c r="S148" s="169" t="s">
        <v>168</v>
      </c>
      <c r="T148" s="170" t="s">
        <v>168</v>
      </c>
      <c r="U148" s="156">
        <v>1.0229999999999999</v>
      </c>
      <c r="V148" s="156">
        <f>ROUND(E148*U148,2)</f>
        <v>312.24</v>
      </c>
      <c r="W148" s="156"/>
      <c r="X148" s="156" t="s">
        <v>244</v>
      </c>
      <c r="Y148" s="147"/>
      <c r="Z148" s="147"/>
      <c r="AA148" s="147"/>
      <c r="AB148" s="147"/>
      <c r="AC148" s="147"/>
      <c r="AD148" s="147"/>
      <c r="AE148" s="147"/>
      <c r="AF148" s="147"/>
      <c r="AG148" s="147" t="s">
        <v>245</v>
      </c>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c r="A149" s="154"/>
      <c r="B149" s="155"/>
      <c r="C149" s="253" t="s">
        <v>380</v>
      </c>
      <c r="D149" s="254"/>
      <c r="E149" s="254"/>
      <c r="F149" s="254"/>
      <c r="G149" s="254"/>
      <c r="H149" s="156"/>
      <c r="I149" s="156"/>
      <c r="J149" s="156"/>
      <c r="K149" s="156"/>
      <c r="L149" s="156"/>
      <c r="M149" s="156"/>
      <c r="N149" s="156"/>
      <c r="O149" s="156"/>
      <c r="P149" s="156"/>
      <c r="Q149" s="156"/>
      <c r="R149" s="156"/>
      <c r="S149" s="156"/>
      <c r="T149" s="156"/>
      <c r="U149" s="156"/>
      <c r="V149" s="156"/>
      <c r="W149" s="156"/>
      <c r="X149" s="156"/>
      <c r="Y149" s="147"/>
      <c r="Z149" s="147"/>
      <c r="AA149" s="147"/>
      <c r="AB149" s="147"/>
      <c r="AC149" s="147"/>
      <c r="AD149" s="147"/>
      <c r="AE149" s="147"/>
      <c r="AF149" s="147"/>
      <c r="AG149" s="147" t="s">
        <v>247</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c r="A150" s="154"/>
      <c r="B150" s="155"/>
      <c r="C150" s="180" t="s">
        <v>381</v>
      </c>
      <c r="D150" s="178"/>
      <c r="E150" s="179">
        <v>252</v>
      </c>
      <c r="F150" s="156"/>
      <c r="G150" s="156"/>
      <c r="H150" s="156"/>
      <c r="I150" s="156"/>
      <c r="J150" s="156"/>
      <c r="K150" s="156"/>
      <c r="L150" s="156"/>
      <c r="M150" s="156"/>
      <c r="N150" s="156"/>
      <c r="O150" s="156"/>
      <c r="P150" s="156"/>
      <c r="Q150" s="156"/>
      <c r="R150" s="156"/>
      <c r="S150" s="156"/>
      <c r="T150" s="156"/>
      <c r="U150" s="156"/>
      <c r="V150" s="156"/>
      <c r="W150" s="156"/>
      <c r="X150" s="156"/>
      <c r="Y150" s="147"/>
      <c r="Z150" s="147"/>
      <c r="AA150" s="147"/>
      <c r="AB150" s="147"/>
      <c r="AC150" s="147"/>
      <c r="AD150" s="147"/>
      <c r="AE150" s="147"/>
      <c r="AF150" s="147"/>
      <c r="AG150" s="147" t="s">
        <v>249</v>
      </c>
      <c r="AH150" s="147">
        <v>0</v>
      </c>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c r="A151" s="154"/>
      <c r="B151" s="155"/>
      <c r="C151" s="180" t="s">
        <v>382</v>
      </c>
      <c r="D151" s="178"/>
      <c r="E151" s="179">
        <v>49.872630000000001</v>
      </c>
      <c r="F151" s="156"/>
      <c r="G151" s="156"/>
      <c r="H151" s="156"/>
      <c r="I151" s="156"/>
      <c r="J151" s="156"/>
      <c r="K151" s="156"/>
      <c r="L151" s="156"/>
      <c r="M151" s="156"/>
      <c r="N151" s="156"/>
      <c r="O151" s="156"/>
      <c r="P151" s="156"/>
      <c r="Q151" s="156"/>
      <c r="R151" s="156"/>
      <c r="S151" s="156"/>
      <c r="T151" s="156"/>
      <c r="U151" s="156"/>
      <c r="V151" s="156"/>
      <c r="W151" s="156"/>
      <c r="X151" s="156"/>
      <c r="Y151" s="147"/>
      <c r="Z151" s="147"/>
      <c r="AA151" s="147"/>
      <c r="AB151" s="147"/>
      <c r="AC151" s="147"/>
      <c r="AD151" s="147"/>
      <c r="AE151" s="147"/>
      <c r="AF151" s="147"/>
      <c r="AG151" s="147" t="s">
        <v>249</v>
      </c>
      <c r="AH151" s="147">
        <v>0</v>
      </c>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c r="A152" s="154"/>
      <c r="B152" s="155"/>
      <c r="C152" s="180" t="s">
        <v>383</v>
      </c>
      <c r="D152" s="178"/>
      <c r="E152" s="179">
        <v>5.04</v>
      </c>
      <c r="F152" s="156"/>
      <c r="G152" s="156"/>
      <c r="H152" s="156"/>
      <c r="I152" s="156"/>
      <c r="J152" s="156"/>
      <c r="K152" s="156"/>
      <c r="L152" s="156"/>
      <c r="M152" s="156"/>
      <c r="N152" s="156"/>
      <c r="O152" s="156"/>
      <c r="P152" s="156"/>
      <c r="Q152" s="156"/>
      <c r="R152" s="156"/>
      <c r="S152" s="156"/>
      <c r="T152" s="156"/>
      <c r="U152" s="156"/>
      <c r="V152" s="156"/>
      <c r="W152" s="156"/>
      <c r="X152" s="156"/>
      <c r="Y152" s="147"/>
      <c r="Z152" s="147"/>
      <c r="AA152" s="147"/>
      <c r="AB152" s="147"/>
      <c r="AC152" s="147"/>
      <c r="AD152" s="147"/>
      <c r="AE152" s="147"/>
      <c r="AF152" s="147"/>
      <c r="AG152" s="147" t="s">
        <v>249</v>
      </c>
      <c r="AH152" s="147">
        <v>0</v>
      </c>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c r="A153" s="154"/>
      <c r="B153" s="155"/>
      <c r="C153" s="180" t="s">
        <v>384</v>
      </c>
      <c r="D153" s="178"/>
      <c r="E153" s="179">
        <v>6.51</v>
      </c>
      <c r="F153" s="156"/>
      <c r="G153" s="156"/>
      <c r="H153" s="156"/>
      <c r="I153" s="156"/>
      <c r="J153" s="156"/>
      <c r="K153" s="156"/>
      <c r="L153" s="156"/>
      <c r="M153" s="156"/>
      <c r="N153" s="156"/>
      <c r="O153" s="156"/>
      <c r="P153" s="156"/>
      <c r="Q153" s="156"/>
      <c r="R153" s="156"/>
      <c r="S153" s="156"/>
      <c r="T153" s="156"/>
      <c r="U153" s="156"/>
      <c r="V153" s="156"/>
      <c r="W153" s="156"/>
      <c r="X153" s="156"/>
      <c r="Y153" s="147"/>
      <c r="Z153" s="147"/>
      <c r="AA153" s="147"/>
      <c r="AB153" s="147"/>
      <c r="AC153" s="147"/>
      <c r="AD153" s="147"/>
      <c r="AE153" s="147"/>
      <c r="AF153" s="147"/>
      <c r="AG153" s="147" t="s">
        <v>249</v>
      </c>
      <c r="AH153" s="147">
        <v>0</v>
      </c>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c r="A154" s="154"/>
      <c r="B154" s="155"/>
      <c r="C154" s="180" t="s">
        <v>385</v>
      </c>
      <c r="D154" s="178"/>
      <c r="E154" s="179">
        <v>-13.2</v>
      </c>
      <c r="F154" s="156"/>
      <c r="G154" s="156"/>
      <c r="H154" s="156"/>
      <c r="I154" s="156"/>
      <c r="J154" s="156"/>
      <c r="K154" s="156"/>
      <c r="L154" s="156"/>
      <c r="M154" s="156"/>
      <c r="N154" s="156"/>
      <c r="O154" s="156"/>
      <c r="P154" s="156"/>
      <c r="Q154" s="156"/>
      <c r="R154" s="156"/>
      <c r="S154" s="156"/>
      <c r="T154" s="156"/>
      <c r="U154" s="156"/>
      <c r="V154" s="156"/>
      <c r="W154" s="156"/>
      <c r="X154" s="156"/>
      <c r="Y154" s="147"/>
      <c r="Z154" s="147"/>
      <c r="AA154" s="147"/>
      <c r="AB154" s="147"/>
      <c r="AC154" s="147"/>
      <c r="AD154" s="147"/>
      <c r="AE154" s="147"/>
      <c r="AF154" s="147"/>
      <c r="AG154" s="147" t="s">
        <v>249</v>
      </c>
      <c r="AH154" s="147">
        <v>0</v>
      </c>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c r="A155" s="154"/>
      <c r="B155" s="155"/>
      <c r="C155" s="180" t="s">
        <v>386</v>
      </c>
      <c r="D155" s="178"/>
      <c r="E155" s="179">
        <v>5</v>
      </c>
      <c r="F155" s="156"/>
      <c r="G155" s="156"/>
      <c r="H155" s="156"/>
      <c r="I155" s="156"/>
      <c r="J155" s="156"/>
      <c r="K155" s="156"/>
      <c r="L155" s="156"/>
      <c r="M155" s="156"/>
      <c r="N155" s="156"/>
      <c r="O155" s="156"/>
      <c r="P155" s="156"/>
      <c r="Q155" s="156"/>
      <c r="R155" s="156"/>
      <c r="S155" s="156"/>
      <c r="T155" s="156"/>
      <c r="U155" s="156"/>
      <c r="V155" s="156"/>
      <c r="W155" s="156"/>
      <c r="X155" s="156"/>
      <c r="Y155" s="147"/>
      <c r="Z155" s="147"/>
      <c r="AA155" s="147"/>
      <c r="AB155" s="147"/>
      <c r="AC155" s="147"/>
      <c r="AD155" s="147"/>
      <c r="AE155" s="147"/>
      <c r="AF155" s="147"/>
      <c r="AG155" s="147" t="s">
        <v>249</v>
      </c>
      <c r="AH155" s="147">
        <v>0</v>
      </c>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c r="A156" s="154"/>
      <c r="B156" s="155"/>
      <c r="C156" s="238"/>
      <c r="D156" s="239"/>
      <c r="E156" s="239"/>
      <c r="F156" s="239"/>
      <c r="G156" s="239"/>
      <c r="H156" s="156"/>
      <c r="I156" s="156"/>
      <c r="J156" s="156"/>
      <c r="K156" s="156"/>
      <c r="L156" s="156"/>
      <c r="M156" s="156"/>
      <c r="N156" s="156"/>
      <c r="O156" s="156"/>
      <c r="P156" s="156"/>
      <c r="Q156" s="156"/>
      <c r="R156" s="156"/>
      <c r="S156" s="156"/>
      <c r="T156" s="156"/>
      <c r="U156" s="156"/>
      <c r="V156" s="156"/>
      <c r="W156" s="156"/>
      <c r="X156" s="156"/>
      <c r="Y156" s="147"/>
      <c r="Z156" s="147"/>
      <c r="AA156" s="147"/>
      <c r="AB156" s="147"/>
      <c r="AC156" s="147"/>
      <c r="AD156" s="147"/>
      <c r="AE156" s="147"/>
      <c r="AF156" s="147"/>
      <c r="AG156" s="147" t="s">
        <v>172</v>
      </c>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ht="22.5" outlineLevel="1">
      <c r="A157" s="164">
        <v>39</v>
      </c>
      <c r="B157" s="165" t="s">
        <v>387</v>
      </c>
      <c r="C157" s="174" t="s">
        <v>388</v>
      </c>
      <c r="D157" s="166" t="s">
        <v>253</v>
      </c>
      <c r="E157" s="167">
        <v>13.2</v>
      </c>
      <c r="F157" s="168"/>
      <c r="G157" s="169">
        <f>ROUND(E157*F157,2)</f>
        <v>0</v>
      </c>
      <c r="H157" s="168"/>
      <c r="I157" s="169">
        <f>ROUND(E157*H157,2)</f>
        <v>0</v>
      </c>
      <c r="J157" s="168"/>
      <c r="K157" s="169">
        <f>ROUND(E157*J157,2)</f>
        <v>0</v>
      </c>
      <c r="L157" s="169">
        <v>21</v>
      </c>
      <c r="M157" s="169">
        <f>G157*(1+L157/100)</f>
        <v>0</v>
      </c>
      <c r="N157" s="169">
        <v>1.6250000000000001E-2</v>
      </c>
      <c r="O157" s="169">
        <f>ROUND(E157*N157,2)</f>
        <v>0.21</v>
      </c>
      <c r="P157" s="169">
        <v>0</v>
      </c>
      <c r="Q157" s="169">
        <f>ROUND(E157*P157,2)</f>
        <v>0</v>
      </c>
      <c r="R157" s="169" t="s">
        <v>276</v>
      </c>
      <c r="S157" s="169" t="s">
        <v>168</v>
      </c>
      <c r="T157" s="170" t="s">
        <v>168</v>
      </c>
      <c r="U157" s="156">
        <v>1.0229999999999999</v>
      </c>
      <c r="V157" s="156">
        <f>ROUND(E157*U157,2)</f>
        <v>13.5</v>
      </c>
      <c r="W157" s="156"/>
      <c r="X157" s="156" t="s">
        <v>244</v>
      </c>
      <c r="Y157" s="147"/>
      <c r="Z157" s="147"/>
      <c r="AA157" s="147"/>
      <c r="AB157" s="147"/>
      <c r="AC157" s="147"/>
      <c r="AD157" s="147"/>
      <c r="AE157" s="147"/>
      <c r="AF157" s="147"/>
      <c r="AG157" s="147" t="s">
        <v>245</v>
      </c>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c r="A158" s="154"/>
      <c r="B158" s="155"/>
      <c r="C158" s="253" t="s">
        <v>380</v>
      </c>
      <c r="D158" s="254"/>
      <c r="E158" s="254"/>
      <c r="F158" s="254"/>
      <c r="G158" s="254"/>
      <c r="H158" s="156"/>
      <c r="I158" s="156"/>
      <c r="J158" s="156"/>
      <c r="K158" s="156"/>
      <c r="L158" s="156"/>
      <c r="M158" s="156"/>
      <c r="N158" s="156"/>
      <c r="O158" s="156"/>
      <c r="P158" s="156"/>
      <c r="Q158" s="156"/>
      <c r="R158" s="156"/>
      <c r="S158" s="156"/>
      <c r="T158" s="156"/>
      <c r="U158" s="156"/>
      <c r="V158" s="156"/>
      <c r="W158" s="156"/>
      <c r="X158" s="156"/>
      <c r="Y158" s="147"/>
      <c r="Z158" s="147"/>
      <c r="AA158" s="147"/>
      <c r="AB158" s="147"/>
      <c r="AC158" s="147"/>
      <c r="AD158" s="147"/>
      <c r="AE158" s="147"/>
      <c r="AF158" s="147"/>
      <c r="AG158" s="147" t="s">
        <v>247</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c r="A159" s="154"/>
      <c r="B159" s="155"/>
      <c r="C159" s="180" t="s">
        <v>389</v>
      </c>
      <c r="D159" s="178"/>
      <c r="E159" s="179">
        <v>13.2</v>
      </c>
      <c r="F159" s="156"/>
      <c r="G159" s="156"/>
      <c r="H159" s="156"/>
      <c r="I159" s="156"/>
      <c r="J159" s="156"/>
      <c r="K159" s="156"/>
      <c r="L159" s="156"/>
      <c r="M159" s="156"/>
      <c r="N159" s="156"/>
      <c r="O159" s="156"/>
      <c r="P159" s="156"/>
      <c r="Q159" s="156"/>
      <c r="R159" s="156"/>
      <c r="S159" s="156"/>
      <c r="T159" s="156"/>
      <c r="U159" s="156"/>
      <c r="V159" s="156"/>
      <c r="W159" s="156"/>
      <c r="X159" s="156"/>
      <c r="Y159" s="147"/>
      <c r="Z159" s="147"/>
      <c r="AA159" s="147"/>
      <c r="AB159" s="147"/>
      <c r="AC159" s="147"/>
      <c r="AD159" s="147"/>
      <c r="AE159" s="147"/>
      <c r="AF159" s="147"/>
      <c r="AG159" s="147" t="s">
        <v>249</v>
      </c>
      <c r="AH159" s="147">
        <v>0</v>
      </c>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c r="A160" s="154"/>
      <c r="B160" s="155"/>
      <c r="C160" s="238"/>
      <c r="D160" s="239"/>
      <c r="E160" s="239"/>
      <c r="F160" s="239"/>
      <c r="G160" s="239"/>
      <c r="H160" s="156"/>
      <c r="I160" s="156"/>
      <c r="J160" s="156"/>
      <c r="K160" s="156"/>
      <c r="L160" s="156"/>
      <c r="M160" s="156"/>
      <c r="N160" s="156"/>
      <c r="O160" s="156"/>
      <c r="P160" s="156"/>
      <c r="Q160" s="156"/>
      <c r="R160" s="156"/>
      <c r="S160" s="156"/>
      <c r="T160" s="156"/>
      <c r="U160" s="156"/>
      <c r="V160" s="156"/>
      <c r="W160" s="156"/>
      <c r="X160" s="156"/>
      <c r="Y160" s="147"/>
      <c r="Z160" s="147"/>
      <c r="AA160" s="147"/>
      <c r="AB160" s="147"/>
      <c r="AC160" s="147"/>
      <c r="AD160" s="147"/>
      <c r="AE160" s="147"/>
      <c r="AF160" s="147"/>
      <c r="AG160" s="147" t="s">
        <v>172</v>
      </c>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c r="A161" s="164">
        <v>40</v>
      </c>
      <c r="B161" s="165" t="s">
        <v>390</v>
      </c>
      <c r="C161" s="174" t="s">
        <v>391</v>
      </c>
      <c r="D161" s="166" t="s">
        <v>253</v>
      </c>
      <c r="E161" s="167">
        <v>889.02323000000001</v>
      </c>
      <c r="F161" s="168"/>
      <c r="G161" s="169">
        <f>ROUND(E161*F161,2)</f>
        <v>0</v>
      </c>
      <c r="H161" s="168"/>
      <c r="I161" s="169">
        <f>ROUND(E161*H161,2)</f>
        <v>0</v>
      </c>
      <c r="J161" s="168"/>
      <c r="K161" s="169">
        <f>ROUND(E161*J161,2)</f>
        <v>0</v>
      </c>
      <c r="L161" s="169">
        <v>21</v>
      </c>
      <c r="M161" s="169">
        <f>G161*(1+L161/100)</f>
        <v>0</v>
      </c>
      <c r="N161" s="169">
        <v>1.81E-3</v>
      </c>
      <c r="O161" s="169">
        <f>ROUND(E161*N161,2)</f>
        <v>1.61</v>
      </c>
      <c r="P161" s="169">
        <v>0</v>
      </c>
      <c r="Q161" s="169">
        <f>ROUND(E161*P161,2)</f>
        <v>0</v>
      </c>
      <c r="R161" s="169" t="s">
        <v>276</v>
      </c>
      <c r="S161" s="169" t="s">
        <v>168</v>
      </c>
      <c r="T161" s="170" t="s">
        <v>168</v>
      </c>
      <c r="U161" s="156">
        <v>0.02</v>
      </c>
      <c r="V161" s="156">
        <f>ROUND(E161*U161,2)</f>
        <v>17.78</v>
      </c>
      <c r="W161" s="156"/>
      <c r="X161" s="156" t="s">
        <v>244</v>
      </c>
      <c r="Y161" s="147"/>
      <c r="Z161" s="147"/>
      <c r="AA161" s="147"/>
      <c r="AB161" s="147"/>
      <c r="AC161" s="147"/>
      <c r="AD161" s="147"/>
      <c r="AE161" s="147"/>
      <c r="AF161" s="147"/>
      <c r="AG161" s="147" t="s">
        <v>245</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c r="A162" s="154"/>
      <c r="B162" s="155"/>
      <c r="C162" s="180" t="s">
        <v>392</v>
      </c>
      <c r="D162" s="178"/>
      <c r="E162" s="179">
        <v>106.184</v>
      </c>
      <c r="F162" s="156"/>
      <c r="G162" s="156"/>
      <c r="H162" s="156"/>
      <c r="I162" s="156"/>
      <c r="J162" s="156"/>
      <c r="K162" s="156"/>
      <c r="L162" s="156"/>
      <c r="M162" s="156"/>
      <c r="N162" s="156"/>
      <c r="O162" s="156"/>
      <c r="P162" s="156"/>
      <c r="Q162" s="156"/>
      <c r="R162" s="156"/>
      <c r="S162" s="156"/>
      <c r="T162" s="156"/>
      <c r="U162" s="156"/>
      <c r="V162" s="156"/>
      <c r="W162" s="156"/>
      <c r="X162" s="156"/>
      <c r="Y162" s="147"/>
      <c r="Z162" s="147"/>
      <c r="AA162" s="147"/>
      <c r="AB162" s="147"/>
      <c r="AC162" s="147"/>
      <c r="AD162" s="147"/>
      <c r="AE162" s="147"/>
      <c r="AF162" s="147"/>
      <c r="AG162" s="147" t="s">
        <v>249</v>
      </c>
      <c r="AH162" s="147">
        <v>0</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c r="A163" s="154"/>
      <c r="B163" s="155"/>
      <c r="C163" s="180" t="s">
        <v>393</v>
      </c>
      <c r="D163" s="178"/>
      <c r="E163" s="179">
        <v>29.457999999999998</v>
      </c>
      <c r="F163" s="156"/>
      <c r="G163" s="156"/>
      <c r="H163" s="156"/>
      <c r="I163" s="156"/>
      <c r="J163" s="156"/>
      <c r="K163" s="156"/>
      <c r="L163" s="156"/>
      <c r="M163" s="156"/>
      <c r="N163" s="156"/>
      <c r="O163" s="156"/>
      <c r="P163" s="156"/>
      <c r="Q163" s="156"/>
      <c r="R163" s="156"/>
      <c r="S163" s="156"/>
      <c r="T163" s="156"/>
      <c r="U163" s="156"/>
      <c r="V163" s="156"/>
      <c r="W163" s="156"/>
      <c r="X163" s="156"/>
      <c r="Y163" s="147"/>
      <c r="Z163" s="147"/>
      <c r="AA163" s="147"/>
      <c r="AB163" s="147"/>
      <c r="AC163" s="147"/>
      <c r="AD163" s="147"/>
      <c r="AE163" s="147"/>
      <c r="AF163" s="147"/>
      <c r="AG163" s="147" t="s">
        <v>249</v>
      </c>
      <c r="AH163" s="147">
        <v>0</v>
      </c>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c r="A164" s="154"/>
      <c r="B164" s="155"/>
      <c r="C164" s="180" t="s">
        <v>394</v>
      </c>
      <c r="D164" s="178"/>
      <c r="E164" s="179">
        <v>62.116599999999998</v>
      </c>
      <c r="F164" s="156"/>
      <c r="G164" s="156"/>
      <c r="H164" s="156"/>
      <c r="I164" s="156"/>
      <c r="J164" s="156"/>
      <c r="K164" s="156"/>
      <c r="L164" s="156"/>
      <c r="M164" s="156"/>
      <c r="N164" s="156"/>
      <c r="O164" s="156"/>
      <c r="P164" s="156"/>
      <c r="Q164" s="156"/>
      <c r="R164" s="156"/>
      <c r="S164" s="156"/>
      <c r="T164" s="156"/>
      <c r="U164" s="156"/>
      <c r="V164" s="156"/>
      <c r="W164" s="156"/>
      <c r="X164" s="156"/>
      <c r="Y164" s="147"/>
      <c r="Z164" s="147"/>
      <c r="AA164" s="147"/>
      <c r="AB164" s="147"/>
      <c r="AC164" s="147"/>
      <c r="AD164" s="147"/>
      <c r="AE164" s="147"/>
      <c r="AF164" s="147"/>
      <c r="AG164" s="147" t="s">
        <v>249</v>
      </c>
      <c r="AH164" s="147">
        <v>0</v>
      </c>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c r="A165" s="154"/>
      <c r="B165" s="155"/>
      <c r="C165" s="180" t="s">
        <v>395</v>
      </c>
      <c r="D165" s="178"/>
      <c r="E165" s="179">
        <v>35.1</v>
      </c>
      <c r="F165" s="156"/>
      <c r="G165" s="156"/>
      <c r="H165" s="156"/>
      <c r="I165" s="156"/>
      <c r="J165" s="156"/>
      <c r="K165" s="156"/>
      <c r="L165" s="156"/>
      <c r="M165" s="156"/>
      <c r="N165" s="156"/>
      <c r="O165" s="156"/>
      <c r="P165" s="156"/>
      <c r="Q165" s="156"/>
      <c r="R165" s="156"/>
      <c r="S165" s="156"/>
      <c r="T165" s="156"/>
      <c r="U165" s="156"/>
      <c r="V165" s="156"/>
      <c r="W165" s="156"/>
      <c r="X165" s="156"/>
      <c r="Y165" s="147"/>
      <c r="Z165" s="147"/>
      <c r="AA165" s="147"/>
      <c r="AB165" s="147"/>
      <c r="AC165" s="147"/>
      <c r="AD165" s="147"/>
      <c r="AE165" s="147"/>
      <c r="AF165" s="147"/>
      <c r="AG165" s="147" t="s">
        <v>249</v>
      </c>
      <c r="AH165" s="147">
        <v>0</v>
      </c>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1">
      <c r="A166" s="154"/>
      <c r="B166" s="155"/>
      <c r="C166" s="180" t="s">
        <v>396</v>
      </c>
      <c r="D166" s="178"/>
      <c r="E166" s="179">
        <v>5.72</v>
      </c>
      <c r="F166" s="156"/>
      <c r="G166" s="156"/>
      <c r="H166" s="156"/>
      <c r="I166" s="156"/>
      <c r="J166" s="156"/>
      <c r="K166" s="156"/>
      <c r="L166" s="156"/>
      <c r="M166" s="156"/>
      <c r="N166" s="156"/>
      <c r="O166" s="156"/>
      <c r="P166" s="156"/>
      <c r="Q166" s="156"/>
      <c r="R166" s="156"/>
      <c r="S166" s="156"/>
      <c r="T166" s="156"/>
      <c r="U166" s="156"/>
      <c r="V166" s="156"/>
      <c r="W166" s="156"/>
      <c r="X166" s="156"/>
      <c r="Y166" s="147"/>
      <c r="Z166" s="147"/>
      <c r="AA166" s="147"/>
      <c r="AB166" s="147"/>
      <c r="AC166" s="147"/>
      <c r="AD166" s="147"/>
      <c r="AE166" s="147"/>
      <c r="AF166" s="147"/>
      <c r="AG166" s="147" t="s">
        <v>249</v>
      </c>
      <c r="AH166" s="147">
        <v>0</v>
      </c>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c r="A167" s="154"/>
      <c r="B167" s="155"/>
      <c r="C167" s="180" t="s">
        <v>397</v>
      </c>
      <c r="D167" s="178"/>
      <c r="E167" s="179">
        <v>254.2</v>
      </c>
      <c r="F167" s="156"/>
      <c r="G167" s="156"/>
      <c r="H167" s="156"/>
      <c r="I167" s="156"/>
      <c r="J167" s="156"/>
      <c r="K167" s="156"/>
      <c r="L167" s="156"/>
      <c r="M167" s="156"/>
      <c r="N167" s="156"/>
      <c r="O167" s="156"/>
      <c r="P167" s="156"/>
      <c r="Q167" s="156"/>
      <c r="R167" s="156"/>
      <c r="S167" s="156"/>
      <c r="T167" s="156"/>
      <c r="U167" s="156"/>
      <c r="V167" s="156"/>
      <c r="W167" s="156"/>
      <c r="X167" s="156"/>
      <c r="Y167" s="147"/>
      <c r="Z167" s="147"/>
      <c r="AA167" s="147"/>
      <c r="AB167" s="147"/>
      <c r="AC167" s="147"/>
      <c r="AD167" s="147"/>
      <c r="AE167" s="147"/>
      <c r="AF167" s="147"/>
      <c r="AG167" s="147" t="s">
        <v>249</v>
      </c>
      <c r="AH167" s="147">
        <v>0</v>
      </c>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c r="A168" s="154"/>
      <c r="B168" s="155"/>
      <c r="C168" s="180" t="s">
        <v>371</v>
      </c>
      <c r="D168" s="178"/>
      <c r="E168" s="179">
        <v>18.600000000000001</v>
      </c>
      <c r="F168" s="156"/>
      <c r="G168" s="156"/>
      <c r="H168" s="156"/>
      <c r="I168" s="156"/>
      <c r="J168" s="156"/>
      <c r="K168" s="156"/>
      <c r="L168" s="156"/>
      <c r="M168" s="156"/>
      <c r="N168" s="156"/>
      <c r="O168" s="156"/>
      <c r="P168" s="156"/>
      <c r="Q168" s="156"/>
      <c r="R168" s="156"/>
      <c r="S168" s="156"/>
      <c r="T168" s="156"/>
      <c r="U168" s="156"/>
      <c r="V168" s="156"/>
      <c r="W168" s="156"/>
      <c r="X168" s="156"/>
      <c r="Y168" s="147"/>
      <c r="Z168" s="147"/>
      <c r="AA168" s="147"/>
      <c r="AB168" s="147"/>
      <c r="AC168" s="147"/>
      <c r="AD168" s="147"/>
      <c r="AE168" s="147"/>
      <c r="AF168" s="147"/>
      <c r="AG168" s="147" t="s">
        <v>249</v>
      </c>
      <c r="AH168" s="147">
        <v>0</v>
      </c>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c r="A169" s="154"/>
      <c r="B169" s="155"/>
      <c r="C169" s="180" t="s">
        <v>372</v>
      </c>
      <c r="D169" s="178"/>
      <c r="E169" s="179">
        <v>-9.92</v>
      </c>
      <c r="F169" s="156"/>
      <c r="G169" s="156"/>
      <c r="H169" s="156"/>
      <c r="I169" s="156"/>
      <c r="J169" s="156"/>
      <c r="K169" s="156"/>
      <c r="L169" s="156"/>
      <c r="M169" s="156"/>
      <c r="N169" s="156"/>
      <c r="O169" s="156"/>
      <c r="P169" s="156"/>
      <c r="Q169" s="156"/>
      <c r="R169" s="156"/>
      <c r="S169" s="156"/>
      <c r="T169" s="156"/>
      <c r="U169" s="156"/>
      <c r="V169" s="156"/>
      <c r="W169" s="156"/>
      <c r="X169" s="156"/>
      <c r="Y169" s="147"/>
      <c r="Z169" s="147"/>
      <c r="AA169" s="147"/>
      <c r="AB169" s="147"/>
      <c r="AC169" s="147"/>
      <c r="AD169" s="147"/>
      <c r="AE169" s="147"/>
      <c r="AF169" s="147"/>
      <c r="AG169" s="147" t="s">
        <v>249</v>
      </c>
      <c r="AH169" s="147">
        <v>0</v>
      </c>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c r="A170" s="154"/>
      <c r="B170" s="155"/>
      <c r="C170" s="180" t="s">
        <v>373</v>
      </c>
      <c r="D170" s="178"/>
      <c r="E170" s="179">
        <v>7.35</v>
      </c>
      <c r="F170" s="156"/>
      <c r="G170" s="156"/>
      <c r="H170" s="156"/>
      <c r="I170" s="156"/>
      <c r="J170" s="156"/>
      <c r="K170" s="156"/>
      <c r="L170" s="156"/>
      <c r="M170" s="156"/>
      <c r="N170" s="156"/>
      <c r="O170" s="156"/>
      <c r="P170" s="156"/>
      <c r="Q170" s="156"/>
      <c r="R170" s="156"/>
      <c r="S170" s="156"/>
      <c r="T170" s="156"/>
      <c r="U170" s="156"/>
      <c r="V170" s="156"/>
      <c r="W170" s="156"/>
      <c r="X170" s="156"/>
      <c r="Y170" s="147"/>
      <c r="Z170" s="147"/>
      <c r="AA170" s="147"/>
      <c r="AB170" s="147"/>
      <c r="AC170" s="147"/>
      <c r="AD170" s="147"/>
      <c r="AE170" s="147"/>
      <c r="AF170" s="147"/>
      <c r="AG170" s="147" t="s">
        <v>249</v>
      </c>
      <c r="AH170" s="147">
        <v>0</v>
      </c>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c r="A171" s="154"/>
      <c r="B171" s="155"/>
      <c r="C171" s="180" t="s">
        <v>374</v>
      </c>
      <c r="D171" s="178"/>
      <c r="E171" s="179">
        <v>-35.96</v>
      </c>
      <c r="F171" s="156"/>
      <c r="G171" s="156"/>
      <c r="H171" s="156"/>
      <c r="I171" s="156"/>
      <c r="J171" s="156"/>
      <c r="K171" s="156"/>
      <c r="L171" s="156"/>
      <c r="M171" s="156"/>
      <c r="N171" s="156"/>
      <c r="O171" s="156"/>
      <c r="P171" s="156"/>
      <c r="Q171" s="156"/>
      <c r="R171" s="156"/>
      <c r="S171" s="156"/>
      <c r="T171" s="156"/>
      <c r="U171" s="156"/>
      <c r="V171" s="156"/>
      <c r="W171" s="156"/>
      <c r="X171" s="156"/>
      <c r="Y171" s="147"/>
      <c r="Z171" s="147"/>
      <c r="AA171" s="147"/>
      <c r="AB171" s="147"/>
      <c r="AC171" s="147"/>
      <c r="AD171" s="147"/>
      <c r="AE171" s="147"/>
      <c r="AF171" s="147"/>
      <c r="AG171" s="147" t="s">
        <v>249</v>
      </c>
      <c r="AH171" s="147">
        <v>0</v>
      </c>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1">
      <c r="A172" s="154"/>
      <c r="B172" s="155"/>
      <c r="C172" s="180" t="s">
        <v>377</v>
      </c>
      <c r="D172" s="178"/>
      <c r="E172" s="179">
        <v>35.96</v>
      </c>
      <c r="F172" s="156"/>
      <c r="G172" s="156"/>
      <c r="H172" s="156"/>
      <c r="I172" s="156"/>
      <c r="J172" s="156"/>
      <c r="K172" s="156"/>
      <c r="L172" s="156"/>
      <c r="M172" s="156"/>
      <c r="N172" s="156"/>
      <c r="O172" s="156"/>
      <c r="P172" s="156"/>
      <c r="Q172" s="156"/>
      <c r="R172" s="156"/>
      <c r="S172" s="156"/>
      <c r="T172" s="156"/>
      <c r="U172" s="156"/>
      <c r="V172" s="156"/>
      <c r="W172" s="156"/>
      <c r="X172" s="156"/>
      <c r="Y172" s="147"/>
      <c r="Z172" s="147"/>
      <c r="AA172" s="147"/>
      <c r="AB172" s="147"/>
      <c r="AC172" s="147"/>
      <c r="AD172" s="147"/>
      <c r="AE172" s="147"/>
      <c r="AF172" s="147"/>
      <c r="AG172" s="147" t="s">
        <v>249</v>
      </c>
      <c r="AH172" s="147">
        <v>0</v>
      </c>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c r="A173" s="154"/>
      <c r="B173" s="155"/>
      <c r="C173" s="180" t="s">
        <v>398</v>
      </c>
      <c r="D173" s="178"/>
      <c r="E173" s="179">
        <v>257.29199999999997</v>
      </c>
      <c r="F173" s="156"/>
      <c r="G173" s="156"/>
      <c r="H173" s="156"/>
      <c r="I173" s="156"/>
      <c r="J173" s="156"/>
      <c r="K173" s="156"/>
      <c r="L173" s="156"/>
      <c r="M173" s="156"/>
      <c r="N173" s="156"/>
      <c r="O173" s="156"/>
      <c r="P173" s="156"/>
      <c r="Q173" s="156"/>
      <c r="R173" s="156"/>
      <c r="S173" s="156"/>
      <c r="T173" s="156"/>
      <c r="U173" s="156"/>
      <c r="V173" s="156"/>
      <c r="W173" s="156"/>
      <c r="X173" s="156"/>
      <c r="Y173" s="147"/>
      <c r="Z173" s="147"/>
      <c r="AA173" s="147"/>
      <c r="AB173" s="147"/>
      <c r="AC173" s="147"/>
      <c r="AD173" s="147"/>
      <c r="AE173" s="147"/>
      <c r="AF173" s="147"/>
      <c r="AG173" s="147" t="s">
        <v>249</v>
      </c>
      <c r="AH173" s="147">
        <v>0</v>
      </c>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c r="A174" s="154"/>
      <c r="B174" s="155"/>
      <c r="C174" s="180" t="s">
        <v>382</v>
      </c>
      <c r="D174" s="178"/>
      <c r="E174" s="179">
        <v>49.872630000000001</v>
      </c>
      <c r="F174" s="156"/>
      <c r="G174" s="156"/>
      <c r="H174" s="156"/>
      <c r="I174" s="156"/>
      <c r="J174" s="156"/>
      <c r="K174" s="156"/>
      <c r="L174" s="156"/>
      <c r="M174" s="156"/>
      <c r="N174" s="156"/>
      <c r="O174" s="156"/>
      <c r="P174" s="156"/>
      <c r="Q174" s="156"/>
      <c r="R174" s="156"/>
      <c r="S174" s="156"/>
      <c r="T174" s="156"/>
      <c r="U174" s="156"/>
      <c r="V174" s="156"/>
      <c r="W174" s="156"/>
      <c r="X174" s="156"/>
      <c r="Y174" s="147"/>
      <c r="Z174" s="147"/>
      <c r="AA174" s="147"/>
      <c r="AB174" s="147"/>
      <c r="AC174" s="147"/>
      <c r="AD174" s="147"/>
      <c r="AE174" s="147"/>
      <c r="AF174" s="147"/>
      <c r="AG174" s="147" t="s">
        <v>249</v>
      </c>
      <c r="AH174" s="147">
        <v>0</v>
      </c>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c r="A175" s="154"/>
      <c r="B175" s="155"/>
      <c r="C175" s="180" t="s">
        <v>383</v>
      </c>
      <c r="D175" s="178"/>
      <c r="E175" s="179">
        <v>5.04</v>
      </c>
      <c r="F175" s="156"/>
      <c r="G175" s="156"/>
      <c r="H175" s="156"/>
      <c r="I175" s="156"/>
      <c r="J175" s="156"/>
      <c r="K175" s="156"/>
      <c r="L175" s="156"/>
      <c r="M175" s="156"/>
      <c r="N175" s="156"/>
      <c r="O175" s="156"/>
      <c r="P175" s="156"/>
      <c r="Q175" s="156"/>
      <c r="R175" s="156"/>
      <c r="S175" s="156"/>
      <c r="T175" s="156"/>
      <c r="U175" s="156"/>
      <c r="V175" s="156"/>
      <c r="W175" s="156"/>
      <c r="X175" s="156"/>
      <c r="Y175" s="147"/>
      <c r="Z175" s="147"/>
      <c r="AA175" s="147"/>
      <c r="AB175" s="147"/>
      <c r="AC175" s="147"/>
      <c r="AD175" s="147"/>
      <c r="AE175" s="147"/>
      <c r="AF175" s="147"/>
      <c r="AG175" s="147" t="s">
        <v>249</v>
      </c>
      <c r="AH175" s="147">
        <v>0</v>
      </c>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c r="A176" s="154"/>
      <c r="B176" s="155"/>
      <c r="C176" s="180" t="s">
        <v>384</v>
      </c>
      <c r="D176" s="178"/>
      <c r="E176" s="179">
        <v>6.51</v>
      </c>
      <c r="F176" s="156"/>
      <c r="G176" s="156"/>
      <c r="H176" s="156"/>
      <c r="I176" s="156"/>
      <c r="J176" s="156"/>
      <c r="K176" s="156"/>
      <c r="L176" s="156"/>
      <c r="M176" s="156"/>
      <c r="N176" s="156"/>
      <c r="O176" s="156"/>
      <c r="P176" s="156"/>
      <c r="Q176" s="156"/>
      <c r="R176" s="156"/>
      <c r="S176" s="156"/>
      <c r="T176" s="156"/>
      <c r="U176" s="156"/>
      <c r="V176" s="156"/>
      <c r="W176" s="156"/>
      <c r="X176" s="156"/>
      <c r="Y176" s="147"/>
      <c r="Z176" s="147"/>
      <c r="AA176" s="147"/>
      <c r="AB176" s="147"/>
      <c r="AC176" s="147"/>
      <c r="AD176" s="147"/>
      <c r="AE176" s="147"/>
      <c r="AF176" s="147"/>
      <c r="AG176" s="147" t="s">
        <v>249</v>
      </c>
      <c r="AH176" s="147">
        <v>0</v>
      </c>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c r="A177" s="154"/>
      <c r="B177" s="155"/>
      <c r="C177" s="180" t="s">
        <v>385</v>
      </c>
      <c r="D177" s="178"/>
      <c r="E177" s="179">
        <v>-13.2</v>
      </c>
      <c r="F177" s="156"/>
      <c r="G177" s="156"/>
      <c r="H177" s="156"/>
      <c r="I177" s="156"/>
      <c r="J177" s="156"/>
      <c r="K177" s="156"/>
      <c r="L177" s="156"/>
      <c r="M177" s="156"/>
      <c r="N177" s="156"/>
      <c r="O177" s="156"/>
      <c r="P177" s="156"/>
      <c r="Q177" s="156"/>
      <c r="R177" s="156"/>
      <c r="S177" s="156"/>
      <c r="T177" s="156"/>
      <c r="U177" s="156"/>
      <c r="V177" s="156"/>
      <c r="W177" s="156"/>
      <c r="X177" s="156"/>
      <c r="Y177" s="147"/>
      <c r="Z177" s="147"/>
      <c r="AA177" s="147"/>
      <c r="AB177" s="147"/>
      <c r="AC177" s="147"/>
      <c r="AD177" s="147"/>
      <c r="AE177" s="147"/>
      <c r="AF177" s="147"/>
      <c r="AG177" s="147" t="s">
        <v>249</v>
      </c>
      <c r="AH177" s="147">
        <v>0</v>
      </c>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c r="A178" s="154"/>
      <c r="B178" s="155"/>
      <c r="C178" s="180" t="s">
        <v>389</v>
      </c>
      <c r="D178" s="178"/>
      <c r="E178" s="179">
        <v>13.2</v>
      </c>
      <c r="F178" s="156"/>
      <c r="G178" s="156"/>
      <c r="H178" s="156"/>
      <c r="I178" s="156"/>
      <c r="J178" s="156"/>
      <c r="K178" s="156"/>
      <c r="L178" s="156"/>
      <c r="M178" s="156"/>
      <c r="N178" s="156"/>
      <c r="O178" s="156"/>
      <c r="P178" s="156"/>
      <c r="Q178" s="156"/>
      <c r="R178" s="156"/>
      <c r="S178" s="156"/>
      <c r="T178" s="156"/>
      <c r="U178" s="156"/>
      <c r="V178" s="156"/>
      <c r="W178" s="156"/>
      <c r="X178" s="156"/>
      <c r="Y178" s="147"/>
      <c r="Z178" s="147"/>
      <c r="AA178" s="147"/>
      <c r="AB178" s="147"/>
      <c r="AC178" s="147"/>
      <c r="AD178" s="147"/>
      <c r="AE178" s="147"/>
      <c r="AF178" s="147"/>
      <c r="AG178" s="147" t="s">
        <v>249</v>
      </c>
      <c r="AH178" s="147">
        <v>0</v>
      </c>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1">
      <c r="A179" s="154"/>
      <c r="B179" s="155"/>
      <c r="C179" s="180" t="s">
        <v>365</v>
      </c>
      <c r="D179" s="178"/>
      <c r="E179" s="179">
        <v>61.5</v>
      </c>
      <c r="F179" s="156"/>
      <c r="G179" s="156"/>
      <c r="H179" s="156"/>
      <c r="I179" s="156"/>
      <c r="J179" s="156"/>
      <c r="K179" s="156"/>
      <c r="L179" s="156"/>
      <c r="M179" s="156"/>
      <c r="N179" s="156"/>
      <c r="O179" s="156"/>
      <c r="P179" s="156"/>
      <c r="Q179" s="156"/>
      <c r="R179" s="156"/>
      <c r="S179" s="156"/>
      <c r="T179" s="156"/>
      <c r="U179" s="156"/>
      <c r="V179" s="156"/>
      <c r="W179" s="156"/>
      <c r="X179" s="156"/>
      <c r="Y179" s="147"/>
      <c r="Z179" s="147"/>
      <c r="AA179" s="147"/>
      <c r="AB179" s="147"/>
      <c r="AC179" s="147"/>
      <c r="AD179" s="147"/>
      <c r="AE179" s="147"/>
      <c r="AF179" s="147"/>
      <c r="AG179" s="147" t="s">
        <v>249</v>
      </c>
      <c r="AH179" s="147">
        <v>0</v>
      </c>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c r="A180" s="154"/>
      <c r="B180" s="155"/>
      <c r="C180" s="238"/>
      <c r="D180" s="239"/>
      <c r="E180" s="239"/>
      <c r="F180" s="239"/>
      <c r="G180" s="239"/>
      <c r="H180" s="156"/>
      <c r="I180" s="156"/>
      <c r="J180" s="156"/>
      <c r="K180" s="156"/>
      <c r="L180" s="156"/>
      <c r="M180" s="156"/>
      <c r="N180" s="156"/>
      <c r="O180" s="156"/>
      <c r="P180" s="156"/>
      <c r="Q180" s="156"/>
      <c r="R180" s="156"/>
      <c r="S180" s="156"/>
      <c r="T180" s="156"/>
      <c r="U180" s="156"/>
      <c r="V180" s="156"/>
      <c r="W180" s="156"/>
      <c r="X180" s="156"/>
      <c r="Y180" s="147"/>
      <c r="Z180" s="147"/>
      <c r="AA180" s="147"/>
      <c r="AB180" s="147"/>
      <c r="AC180" s="147"/>
      <c r="AD180" s="147"/>
      <c r="AE180" s="147"/>
      <c r="AF180" s="147"/>
      <c r="AG180" s="147" t="s">
        <v>172</v>
      </c>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ht="22.5" outlineLevel="1">
      <c r="A181" s="164">
        <v>41</v>
      </c>
      <c r="B181" s="165" t="s">
        <v>399</v>
      </c>
      <c r="C181" s="174" t="s">
        <v>400</v>
      </c>
      <c r="D181" s="166" t="s">
        <v>293</v>
      </c>
      <c r="E181" s="167">
        <v>1.2110000000000001</v>
      </c>
      <c r="F181" s="168"/>
      <c r="G181" s="169">
        <f>ROUND(E181*F181,2)</f>
        <v>0</v>
      </c>
      <c r="H181" s="168"/>
      <c r="I181" s="169">
        <f>ROUND(E181*H181,2)</f>
        <v>0</v>
      </c>
      <c r="J181" s="168"/>
      <c r="K181" s="169">
        <f>ROUND(E181*J181,2)</f>
        <v>0</v>
      </c>
      <c r="L181" s="169">
        <v>21</v>
      </c>
      <c r="M181" s="169">
        <f>G181*(1+L181/100)</f>
        <v>0</v>
      </c>
      <c r="N181" s="169">
        <v>1.7090000000000001E-2</v>
      </c>
      <c r="O181" s="169">
        <f>ROUND(E181*N181,2)</f>
        <v>0.02</v>
      </c>
      <c r="P181" s="169">
        <v>0</v>
      </c>
      <c r="Q181" s="169">
        <f>ROUND(E181*P181,2)</f>
        <v>0</v>
      </c>
      <c r="R181" s="169"/>
      <c r="S181" s="169" t="s">
        <v>306</v>
      </c>
      <c r="T181" s="170" t="s">
        <v>169</v>
      </c>
      <c r="U181" s="156">
        <v>16.579999999999998</v>
      </c>
      <c r="V181" s="156">
        <f>ROUND(E181*U181,2)</f>
        <v>20.079999999999998</v>
      </c>
      <c r="W181" s="156"/>
      <c r="X181" s="156" t="s">
        <v>244</v>
      </c>
      <c r="Y181" s="147"/>
      <c r="Z181" s="147"/>
      <c r="AA181" s="147"/>
      <c r="AB181" s="147"/>
      <c r="AC181" s="147"/>
      <c r="AD181" s="147"/>
      <c r="AE181" s="147"/>
      <c r="AF181" s="147"/>
      <c r="AG181" s="147" t="s">
        <v>245</v>
      </c>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c r="A182" s="154"/>
      <c r="B182" s="155"/>
      <c r="C182" s="240" t="s">
        <v>401</v>
      </c>
      <c r="D182" s="241"/>
      <c r="E182" s="241"/>
      <c r="F182" s="241"/>
      <c r="G182" s="241"/>
      <c r="H182" s="156"/>
      <c r="I182" s="156"/>
      <c r="J182" s="156"/>
      <c r="K182" s="156"/>
      <c r="L182" s="156"/>
      <c r="M182" s="156"/>
      <c r="N182" s="156"/>
      <c r="O182" s="156"/>
      <c r="P182" s="156"/>
      <c r="Q182" s="156"/>
      <c r="R182" s="156"/>
      <c r="S182" s="156"/>
      <c r="T182" s="156"/>
      <c r="U182" s="156"/>
      <c r="V182" s="156"/>
      <c r="W182" s="156"/>
      <c r="X182" s="156"/>
      <c r="Y182" s="147"/>
      <c r="Z182" s="147"/>
      <c r="AA182" s="147"/>
      <c r="AB182" s="147"/>
      <c r="AC182" s="147"/>
      <c r="AD182" s="147"/>
      <c r="AE182" s="147"/>
      <c r="AF182" s="147"/>
      <c r="AG182" s="147" t="s">
        <v>178</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c r="A183" s="154"/>
      <c r="B183" s="155"/>
      <c r="C183" s="180" t="s">
        <v>402</v>
      </c>
      <c r="D183" s="178"/>
      <c r="E183" s="179">
        <v>1.2110000000000001</v>
      </c>
      <c r="F183" s="156"/>
      <c r="G183" s="156"/>
      <c r="H183" s="156"/>
      <c r="I183" s="156"/>
      <c r="J183" s="156"/>
      <c r="K183" s="156"/>
      <c r="L183" s="156"/>
      <c r="M183" s="156"/>
      <c r="N183" s="156"/>
      <c r="O183" s="156"/>
      <c r="P183" s="156"/>
      <c r="Q183" s="156"/>
      <c r="R183" s="156"/>
      <c r="S183" s="156"/>
      <c r="T183" s="156"/>
      <c r="U183" s="156"/>
      <c r="V183" s="156"/>
      <c r="W183" s="156"/>
      <c r="X183" s="156"/>
      <c r="Y183" s="147"/>
      <c r="Z183" s="147"/>
      <c r="AA183" s="147"/>
      <c r="AB183" s="147"/>
      <c r="AC183" s="147"/>
      <c r="AD183" s="147"/>
      <c r="AE183" s="147"/>
      <c r="AF183" s="147"/>
      <c r="AG183" s="147" t="s">
        <v>249</v>
      </c>
      <c r="AH183" s="147">
        <v>0</v>
      </c>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1">
      <c r="A184" s="154"/>
      <c r="B184" s="155"/>
      <c r="C184" s="238"/>
      <c r="D184" s="239"/>
      <c r="E184" s="239"/>
      <c r="F184" s="239"/>
      <c r="G184" s="239"/>
      <c r="H184" s="156"/>
      <c r="I184" s="156"/>
      <c r="J184" s="156"/>
      <c r="K184" s="156"/>
      <c r="L184" s="156"/>
      <c r="M184" s="156"/>
      <c r="N184" s="156"/>
      <c r="O184" s="156"/>
      <c r="P184" s="156"/>
      <c r="Q184" s="156"/>
      <c r="R184" s="156"/>
      <c r="S184" s="156"/>
      <c r="T184" s="156"/>
      <c r="U184" s="156"/>
      <c r="V184" s="156"/>
      <c r="W184" s="156"/>
      <c r="X184" s="156"/>
      <c r="Y184" s="147"/>
      <c r="Z184" s="147"/>
      <c r="AA184" s="147"/>
      <c r="AB184" s="147"/>
      <c r="AC184" s="147"/>
      <c r="AD184" s="147"/>
      <c r="AE184" s="147"/>
      <c r="AF184" s="147"/>
      <c r="AG184" s="147" t="s">
        <v>172</v>
      </c>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1">
      <c r="A185" s="164">
        <v>42</v>
      </c>
      <c r="B185" s="165" t="s">
        <v>403</v>
      </c>
      <c r="C185" s="174" t="s">
        <v>404</v>
      </c>
      <c r="D185" s="166" t="s">
        <v>242</v>
      </c>
      <c r="E185" s="167">
        <v>1</v>
      </c>
      <c r="F185" s="168"/>
      <c r="G185" s="169">
        <f>ROUND(E185*F185,2)</f>
        <v>0</v>
      </c>
      <c r="H185" s="168"/>
      <c r="I185" s="169">
        <f>ROUND(E185*H185,2)</f>
        <v>0</v>
      </c>
      <c r="J185" s="168"/>
      <c r="K185" s="169">
        <f>ROUND(E185*J185,2)</f>
        <v>0</v>
      </c>
      <c r="L185" s="169">
        <v>21</v>
      </c>
      <c r="M185" s="169">
        <f>G185*(1+L185/100)</f>
        <v>0</v>
      </c>
      <c r="N185" s="169">
        <v>2.53999</v>
      </c>
      <c r="O185" s="169">
        <f>ROUND(E185*N185,2)</f>
        <v>2.54</v>
      </c>
      <c r="P185" s="169">
        <v>0</v>
      </c>
      <c r="Q185" s="169">
        <f>ROUND(E185*P185,2)</f>
        <v>0</v>
      </c>
      <c r="R185" s="169"/>
      <c r="S185" s="169" t="s">
        <v>306</v>
      </c>
      <c r="T185" s="170" t="s">
        <v>332</v>
      </c>
      <c r="U185" s="156">
        <v>2.27</v>
      </c>
      <c r="V185" s="156">
        <f>ROUND(E185*U185,2)</f>
        <v>2.27</v>
      </c>
      <c r="W185" s="156"/>
      <c r="X185" s="156" t="s">
        <v>244</v>
      </c>
      <c r="Y185" s="147"/>
      <c r="Z185" s="147"/>
      <c r="AA185" s="147"/>
      <c r="AB185" s="147"/>
      <c r="AC185" s="147"/>
      <c r="AD185" s="147"/>
      <c r="AE185" s="147"/>
      <c r="AF185" s="147"/>
      <c r="AG185" s="147" t="s">
        <v>245</v>
      </c>
      <c r="AH185" s="147"/>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1">
      <c r="A186" s="154"/>
      <c r="B186" s="155"/>
      <c r="C186" s="244"/>
      <c r="D186" s="245"/>
      <c r="E186" s="245"/>
      <c r="F186" s="245"/>
      <c r="G186" s="245"/>
      <c r="H186" s="156"/>
      <c r="I186" s="156"/>
      <c r="J186" s="156"/>
      <c r="K186" s="156"/>
      <c r="L186" s="156"/>
      <c r="M186" s="156"/>
      <c r="N186" s="156"/>
      <c r="O186" s="156"/>
      <c r="P186" s="156"/>
      <c r="Q186" s="156"/>
      <c r="R186" s="156"/>
      <c r="S186" s="156"/>
      <c r="T186" s="156"/>
      <c r="U186" s="156"/>
      <c r="V186" s="156"/>
      <c r="W186" s="156"/>
      <c r="X186" s="156"/>
      <c r="Y186" s="147"/>
      <c r="Z186" s="147"/>
      <c r="AA186" s="147"/>
      <c r="AB186" s="147"/>
      <c r="AC186" s="147"/>
      <c r="AD186" s="147"/>
      <c r="AE186" s="147"/>
      <c r="AF186" s="147"/>
      <c r="AG186" s="147" t="s">
        <v>172</v>
      </c>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1">
      <c r="A187" s="164">
        <v>43</v>
      </c>
      <c r="B187" s="165" t="s">
        <v>405</v>
      </c>
      <c r="C187" s="174" t="s">
        <v>406</v>
      </c>
      <c r="D187" s="166" t="s">
        <v>293</v>
      </c>
      <c r="E187" s="167">
        <v>1.24733</v>
      </c>
      <c r="F187" s="168"/>
      <c r="G187" s="169">
        <f>ROUND(E187*F187,2)</f>
        <v>0</v>
      </c>
      <c r="H187" s="168"/>
      <c r="I187" s="169">
        <f>ROUND(E187*H187,2)</f>
        <v>0</v>
      </c>
      <c r="J187" s="168"/>
      <c r="K187" s="169">
        <f>ROUND(E187*J187,2)</f>
        <v>0</v>
      </c>
      <c r="L187" s="169">
        <v>21</v>
      </c>
      <c r="M187" s="169">
        <f>G187*(1+L187/100)</f>
        <v>0</v>
      </c>
      <c r="N187" s="169">
        <v>1</v>
      </c>
      <c r="O187" s="169">
        <f>ROUND(E187*N187,2)</f>
        <v>1.25</v>
      </c>
      <c r="P187" s="169">
        <v>0</v>
      </c>
      <c r="Q187" s="169">
        <f>ROUND(E187*P187,2)</f>
        <v>0</v>
      </c>
      <c r="R187" s="169"/>
      <c r="S187" s="169" t="s">
        <v>306</v>
      </c>
      <c r="T187" s="170" t="s">
        <v>169</v>
      </c>
      <c r="U187" s="156">
        <v>0</v>
      </c>
      <c r="V187" s="156">
        <f>ROUND(E187*U187,2)</f>
        <v>0</v>
      </c>
      <c r="W187" s="156"/>
      <c r="X187" s="156" t="s">
        <v>310</v>
      </c>
      <c r="Y187" s="147"/>
      <c r="Z187" s="147"/>
      <c r="AA187" s="147"/>
      <c r="AB187" s="147"/>
      <c r="AC187" s="147"/>
      <c r="AD187" s="147"/>
      <c r="AE187" s="147"/>
      <c r="AF187" s="147"/>
      <c r="AG187" s="147" t="s">
        <v>311</v>
      </c>
      <c r="AH187" s="147"/>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1">
      <c r="A188" s="154"/>
      <c r="B188" s="155"/>
      <c r="C188" s="180" t="s">
        <v>407</v>
      </c>
      <c r="D188" s="178"/>
      <c r="E188" s="179">
        <v>1.24733</v>
      </c>
      <c r="F188" s="156"/>
      <c r="G188" s="156"/>
      <c r="H188" s="156"/>
      <c r="I188" s="156"/>
      <c r="J188" s="156"/>
      <c r="K188" s="156"/>
      <c r="L188" s="156"/>
      <c r="M188" s="156"/>
      <c r="N188" s="156"/>
      <c r="O188" s="156"/>
      <c r="P188" s="156"/>
      <c r="Q188" s="156"/>
      <c r="R188" s="156"/>
      <c r="S188" s="156"/>
      <c r="T188" s="156"/>
      <c r="U188" s="156"/>
      <c r="V188" s="156"/>
      <c r="W188" s="156"/>
      <c r="X188" s="156"/>
      <c r="Y188" s="147"/>
      <c r="Z188" s="147"/>
      <c r="AA188" s="147"/>
      <c r="AB188" s="147"/>
      <c r="AC188" s="147"/>
      <c r="AD188" s="147"/>
      <c r="AE188" s="147"/>
      <c r="AF188" s="147"/>
      <c r="AG188" s="147" t="s">
        <v>249</v>
      </c>
      <c r="AH188" s="147">
        <v>0</v>
      </c>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1">
      <c r="A189" s="154"/>
      <c r="B189" s="155"/>
      <c r="C189" s="238"/>
      <c r="D189" s="239"/>
      <c r="E189" s="239"/>
      <c r="F189" s="239"/>
      <c r="G189" s="239"/>
      <c r="H189" s="156"/>
      <c r="I189" s="156"/>
      <c r="J189" s="156"/>
      <c r="K189" s="156"/>
      <c r="L189" s="156"/>
      <c r="M189" s="156"/>
      <c r="N189" s="156"/>
      <c r="O189" s="156"/>
      <c r="P189" s="156"/>
      <c r="Q189" s="156"/>
      <c r="R189" s="156"/>
      <c r="S189" s="156"/>
      <c r="T189" s="156"/>
      <c r="U189" s="156"/>
      <c r="V189" s="156"/>
      <c r="W189" s="156"/>
      <c r="X189" s="156"/>
      <c r="Y189" s="147"/>
      <c r="Z189" s="147"/>
      <c r="AA189" s="147"/>
      <c r="AB189" s="147"/>
      <c r="AC189" s="147"/>
      <c r="AD189" s="147"/>
      <c r="AE189" s="147"/>
      <c r="AF189" s="147"/>
      <c r="AG189" s="147" t="s">
        <v>172</v>
      </c>
      <c r="AH189" s="147"/>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c r="A190" s="158" t="s">
        <v>163</v>
      </c>
      <c r="B190" s="159" t="s">
        <v>67</v>
      </c>
      <c r="C190" s="173" t="s">
        <v>68</v>
      </c>
      <c r="D190" s="160"/>
      <c r="E190" s="161"/>
      <c r="F190" s="162"/>
      <c r="G190" s="162">
        <f>SUMIF(AG191:AG269,"&lt;&gt;NOR",G191:G269)</f>
        <v>0</v>
      </c>
      <c r="H190" s="162"/>
      <c r="I190" s="162">
        <f>SUM(I191:I269)</f>
        <v>0</v>
      </c>
      <c r="J190" s="162"/>
      <c r="K190" s="162">
        <f>SUM(K191:K269)</f>
        <v>0</v>
      </c>
      <c r="L190" s="162"/>
      <c r="M190" s="162">
        <f>SUM(M191:M269)</f>
        <v>0</v>
      </c>
      <c r="N190" s="162"/>
      <c r="O190" s="162">
        <f>SUM(O191:O269)</f>
        <v>79.03</v>
      </c>
      <c r="P190" s="162"/>
      <c r="Q190" s="162">
        <f>SUM(Q191:Q269)</f>
        <v>0</v>
      </c>
      <c r="R190" s="162"/>
      <c r="S190" s="162"/>
      <c r="T190" s="163"/>
      <c r="U190" s="157"/>
      <c r="V190" s="157">
        <f>SUM(V191:V269)</f>
        <v>800.92</v>
      </c>
      <c r="W190" s="157"/>
      <c r="X190" s="157"/>
      <c r="AG190" t="s">
        <v>164</v>
      </c>
    </row>
    <row r="191" spans="1:60" ht="33.75" outlineLevel="1">
      <c r="A191" s="164">
        <v>44</v>
      </c>
      <c r="B191" s="165" t="s">
        <v>408</v>
      </c>
      <c r="C191" s="174" t="s">
        <v>409</v>
      </c>
      <c r="D191" s="166" t="s">
        <v>242</v>
      </c>
      <c r="E191" s="167">
        <v>1.1100000000000001</v>
      </c>
      <c r="F191" s="168"/>
      <c r="G191" s="169">
        <f>ROUND(E191*F191,2)</f>
        <v>0</v>
      </c>
      <c r="H191" s="168"/>
      <c r="I191" s="169">
        <f>ROUND(E191*H191,2)</f>
        <v>0</v>
      </c>
      <c r="J191" s="168"/>
      <c r="K191" s="169">
        <f>ROUND(E191*J191,2)</f>
        <v>0</v>
      </c>
      <c r="L191" s="169">
        <v>21</v>
      </c>
      <c r="M191" s="169">
        <f>G191*(1+L191/100)</f>
        <v>0</v>
      </c>
      <c r="N191" s="169">
        <v>2.5251399999999999</v>
      </c>
      <c r="O191" s="169">
        <f>ROUND(E191*N191,2)</f>
        <v>2.8</v>
      </c>
      <c r="P191" s="169">
        <v>0</v>
      </c>
      <c r="Q191" s="169">
        <f>ROUND(E191*P191,2)</f>
        <v>0</v>
      </c>
      <c r="R191" s="169" t="s">
        <v>276</v>
      </c>
      <c r="S191" s="169" t="s">
        <v>168</v>
      </c>
      <c r="T191" s="170" t="s">
        <v>332</v>
      </c>
      <c r="U191" s="156">
        <v>0.98699999999999999</v>
      </c>
      <c r="V191" s="156">
        <f>ROUND(E191*U191,2)</f>
        <v>1.1000000000000001</v>
      </c>
      <c r="W191" s="156"/>
      <c r="X191" s="156" t="s">
        <v>244</v>
      </c>
      <c r="Y191" s="147"/>
      <c r="Z191" s="147"/>
      <c r="AA191" s="147"/>
      <c r="AB191" s="147"/>
      <c r="AC191" s="147"/>
      <c r="AD191" s="147"/>
      <c r="AE191" s="147"/>
      <c r="AF191" s="147"/>
      <c r="AG191" s="147" t="s">
        <v>245</v>
      </c>
      <c r="AH191" s="147"/>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1">
      <c r="A192" s="154"/>
      <c r="B192" s="155"/>
      <c r="C192" s="180" t="s">
        <v>410</v>
      </c>
      <c r="D192" s="178"/>
      <c r="E192" s="179">
        <v>1.1100000000000001</v>
      </c>
      <c r="F192" s="156"/>
      <c r="G192" s="156"/>
      <c r="H192" s="156"/>
      <c r="I192" s="156"/>
      <c r="J192" s="156"/>
      <c r="K192" s="156"/>
      <c r="L192" s="156"/>
      <c r="M192" s="156"/>
      <c r="N192" s="156"/>
      <c r="O192" s="156"/>
      <c r="P192" s="156"/>
      <c r="Q192" s="156"/>
      <c r="R192" s="156"/>
      <c r="S192" s="156"/>
      <c r="T192" s="156"/>
      <c r="U192" s="156"/>
      <c r="V192" s="156"/>
      <c r="W192" s="156"/>
      <c r="X192" s="156"/>
      <c r="Y192" s="147"/>
      <c r="Z192" s="147"/>
      <c r="AA192" s="147"/>
      <c r="AB192" s="147"/>
      <c r="AC192" s="147"/>
      <c r="AD192" s="147"/>
      <c r="AE192" s="147"/>
      <c r="AF192" s="147"/>
      <c r="AG192" s="147" t="s">
        <v>249</v>
      </c>
      <c r="AH192" s="147">
        <v>0</v>
      </c>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1">
      <c r="A193" s="154"/>
      <c r="B193" s="155"/>
      <c r="C193" s="238"/>
      <c r="D193" s="239"/>
      <c r="E193" s="239"/>
      <c r="F193" s="239"/>
      <c r="G193" s="239"/>
      <c r="H193" s="156"/>
      <c r="I193" s="156"/>
      <c r="J193" s="156"/>
      <c r="K193" s="156"/>
      <c r="L193" s="156"/>
      <c r="M193" s="156"/>
      <c r="N193" s="156"/>
      <c r="O193" s="156"/>
      <c r="P193" s="156"/>
      <c r="Q193" s="156"/>
      <c r="R193" s="156"/>
      <c r="S193" s="156"/>
      <c r="T193" s="156"/>
      <c r="U193" s="156"/>
      <c r="V193" s="156"/>
      <c r="W193" s="156"/>
      <c r="X193" s="156"/>
      <c r="Y193" s="147"/>
      <c r="Z193" s="147"/>
      <c r="AA193" s="147"/>
      <c r="AB193" s="147"/>
      <c r="AC193" s="147"/>
      <c r="AD193" s="147"/>
      <c r="AE193" s="147"/>
      <c r="AF193" s="147"/>
      <c r="AG193" s="147" t="s">
        <v>172</v>
      </c>
      <c r="AH193" s="147"/>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ht="22.5" outlineLevel="1">
      <c r="A194" s="164">
        <v>45</v>
      </c>
      <c r="B194" s="165" t="s">
        <v>411</v>
      </c>
      <c r="C194" s="174" t="s">
        <v>412</v>
      </c>
      <c r="D194" s="166" t="s">
        <v>253</v>
      </c>
      <c r="E194" s="167">
        <v>115</v>
      </c>
      <c r="F194" s="168"/>
      <c r="G194" s="169">
        <f>ROUND(E194*F194,2)</f>
        <v>0</v>
      </c>
      <c r="H194" s="168"/>
      <c r="I194" s="169">
        <f>ROUND(E194*H194,2)</f>
        <v>0</v>
      </c>
      <c r="J194" s="168"/>
      <c r="K194" s="169">
        <f>ROUND(E194*J194,2)</f>
        <v>0</v>
      </c>
      <c r="L194" s="169">
        <v>21</v>
      </c>
      <c r="M194" s="169">
        <f>G194*(1+L194/100)</f>
        <v>0</v>
      </c>
      <c r="N194" s="169">
        <v>5.969E-2</v>
      </c>
      <c r="O194" s="169">
        <f>ROUND(E194*N194,2)</f>
        <v>6.86</v>
      </c>
      <c r="P194" s="169">
        <v>0</v>
      </c>
      <c r="Q194" s="169">
        <f>ROUND(E194*P194,2)</f>
        <v>0</v>
      </c>
      <c r="R194" s="169" t="s">
        <v>276</v>
      </c>
      <c r="S194" s="169" t="s">
        <v>168</v>
      </c>
      <c r="T194" s="170" t="s">
        <v>168</v>
      </c>
      <c r="U194" s="156">
        <v>0.88500000000000001</v>
      </c>
      <c r="V194" s="156">
        <f>ROUND(E194*U194,2)</f>
        <v>101.78</v>
      </c>
      <c r="W194" s="156"/>
      <c r="X194" s="156" t="s">
        <v>244</v>
      </c>
      <c r="Y194" s="147"/>
      <c r="Z194" s="147"/>
      <c r="AA194" s="147"/>
      <c r="AB194" s="147"/>
      <c r="AC194" s="147"/>
      <c r="AD194" s="147"/>
      <c r="AE194" s="147"/>
      <c r="AF194" s="147"/>
      <c r="AG194" s="147" t="s">
        <v>245</v>
      </c>
      <c r="AH194" s="147"/>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1">
      <c r="A195" s="154"/>
      <c r="B195" s="155"/>
      <c r="C195" s="253" t="s">
        <v>413</v>
      </c>
      <c r="D195" s="254"/>
      <c r="E195" s="254"/>
      <c r="F195" s="254"/>
      <c r="G195" s="254"/>
      <c r="H195" s="156"/>
      <c r="I195" s="156"/>
      <c r="J195" s="156"/>
      <c r="K195" s="156"/>
      <c r="L195" s="156"/>
      <c r="M195" s="156"/>
      <c r="N195" s="156"/>
      <c r="O195" s="156"/>
      <c r="P195" s="156"/>
      <c r="Q195" s="156"/>
      <c r="R195" s="156"/>
      <c r="S195" s="156"/>
      <c r="T195" s="156"/>
      <c r="U195" s="156"/>
      <c r="V195" s="156"/>
      <c r="W195" s="156"/>
      <c r="X195" s="156"/>
      <c r="Y195" s="147"/>
      <c r="Z195" s="147"/>
      <c r="AA195" s="147"/>
      <c r="AB195" s="147"/>
      <c r="AC195" s="147"/>
      <c r="AD195" s="147"/>
      <c r="AE195" s="147"/>
      <c r="AF195" s="147"/>
      <c r="AG195" s="147" t="s">
        <v>247</v>
      </c>
      <c r="AH195" s="147"/>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1">
      <c r="A196" s="154"/>
      <c r="B196" s="155"/>
      <c r="C196" s="242" t="s">
        <v>414</v>
      </c>
      <c r="D196" s="243"/>
      <c r="E196" s="243"/>
      <c r="F196" s="243"/>
      <c r="G196" s="243"/>
      <c r="H196" s="156"/>
      <c r="I196" s="156"/>
      <c r="J196" s="156"/>
      <c r="K196" s="156"/>
      <c r="L196" s="156"/>
      <c r="M196" s="156"/>
      <c r="N196" s="156"/>
      <c r="O196" s="156"/>
      <c r="P196" s="156"/>
      <c r="Q196" s="156"/>
      <c r="R196" s="156"/>
      <c r="S196" s="156"/>
      <c r="T196" s="156"/>
      <c r="U196" s="156"/>
      <c r="V196" s="156"/>
      <c r="W196" s="156"/>
      <c r="X196" s="156"/>
      <c r="Y196" s="147"/>
      <c r="Z196" s="147"/>
      <c r="AA196" s="147"/>
      <c r="AB196" s="147"/>
      <c r="AC196" s="147"/>
      <c r="AD196" s="147"/>
      <c r="AE196" s="147"/>
      <c r="AF196" s="147"/>
      <c r="AG196" s="147" t="s">
        <v>178</v>
      </c>
      <c r="AH196" s="147"/>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1">
      <c r="A197" s="154"/>
      <c r="B197" s="155"/>
      <c r="C197" s="238"/>
      <c r="D197" s="239"/>
      <c r="E197" s="239"/>
      <c r="F197" s="239"/>
      <c r="G197" s="239"/>
      <c r="H197" s="156"/>
      <c r="I197" s="156"/>
      <c r="J197" s="156"/>
      <c r="K197" s="156"/>
      <c r="L197" s="156"/>
      <c r="M197" s="156"/>
      <c r="N197" s="156"/>
      <c r="O197" s="156"/>
      <c r="P197" s="156"/>
      <c r="Q197" s="156"/>
      <c r="R197" s="156"/>
      <c r="S197" s="156"/>
      <c r="T197" s="156"/>
      <c r="U197" s="156"/>
      <c r="V197" s="156"/>
      <c r="W197" s="156"/>
      <c r="X197" s="156"/>
      <c r="Y197" s="147"/>
      <c r="Z197" s="147"/>
      <c r="AA197" s="147"/>
      <c r="AB197" s="147"/>
      <c r="AC197" s="147"/>
      <c r="AD197" s="147"/>
      <c r="AE197" s="147"/>
      <c r="AF197" s="147"/>
      <c r="AG197" s="147" t="s">
        <v>172</v>
      </c>
      <c r="AH197" s="147"/>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ht="22.5" outlineLevel="1">
      <c r="A198" s="164">
        <v>46</v>
      </c>
      <c r="B198" s="165" t="s">
        <v>415</v>
      </c>
      <c r="C198" s="174" t="s">
        <v>416</v>
      </c>
      <c r="D198" s="166" t="s">
        <v>253</v>
      </c>
      <c r="E198" s="167">
        <v>115</v>
      </c>
      <c r="F198" s="168"/>
      <c r="G198" s="169">
        <f>ROUND(E198*F198,2)</f>
        <v>0</v>
      </c>
      <c r="H198" s="168"/>
      <c r="I198" s="169">
        <f>ROUND(E198*H198,2)</f>
        <v>0</v>
      </c>
      <c r="J198" s="168"/>
      <c r="K198" s="169">
        <f>ROUND(E198*J198,2)</f>
        <v>0</v>
      </c>
      <c r="L198" s="169">
        <v>21</v>
      </c>
      <c r="M198" s="169">
        <f>G198*(1+L198/100)</f>
        <v>0</v>
      </c>
      <c r="N198" s="169">
        <v>0</v>
      </c>
      <c r="O198" s="169">
        <f>ROUND(E198*N198,2)</f>
        <v>0</v>
      </c>
      <c r="P198" s="169">
        <v>0</v>
      </c>
      <c r="Q198" s="169">
        <f>ROUND(E198*P198,2)</f>
        <v>0</v>
      </c>
      <c r="R198" s="169" t="s">
        <v>276</v>
      </c>
      <c r="S198" s="169" t="s">
        <v>168</v>
      </c>
      <c r="T198" s="170" t="s">
        <v>168</v>
      </c>
      <c r="U198" s="156">
        <v>0.436</v>
      </c>
      <c r="V198" s="156">
        <f>ROUND(E198*U198,2)</f>
        <v>50.14</v>
      </c>
      <c r="W198" s="156"/>
      <c r="X198" s="156" t="s">
        <v>244</v>
      </c>
      <c r="Y198" s="147"/>
      <c r="Z198" s="147"/>
      <c r="AA198" s="147"/>
      <c r="AB198" s="147"/>
      <c r="AC198" s="147"/>
      <c r="AD198" s="147"/>
      <c r="AE198" s="147"/>
      <c r="AF198" s="147"/>
      <c r="AG198" s="147" t="s">
        <v>245</v>
      </c>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1">
      <c r="A199" s="154"/>
      <c r="B199" s="155"/>
      <c r="C199" s="253" t="s">
        <v>413</v>
      </c>
      <c r="D199" s="254"/>
      <c r="E199" s="254"/>
      <c r="F199" s="254"/>
      <c r="G199" s="254"/>
      <c r="H199" s="156"/>
      <c r="I199" s="156"/>
      <c r="J199" s="156"/>
      <c r="K199" s="156"/>
      <c r="L199" s="156"/>
      <c r="M199" s="156"/>
      <c r="N199" s="156"/>
      <c r="O199" s="156"/>
      <c r="P199" s="156"/>
      <c r="Q199" s="156"/>
      <c r="R199" s="156"/>
      <c r="S199" s="156"/>
      <c r="T199" s="156"/>
      <c r="U199" s="156"/>
      <c r="V199" s="156"/>
      <c r="W199" s="156"/>
      <c r="X199" s="156"/>
      <c r="Y199" s="147"/>
      <c r="Z199" s="147"/>
      <c r="AA199" s="147"/>
      <c r="AB199" s="147"/>
      <c r="AC199" s="147"/>
      <c r="AD199" s="147"/>
      <c r="AE199" s="147"/>
      <c r="AF199" s="147"/>
      <c r="AG199" s="147" t="s">
        <v>247</v>
      </c>
      <c r="AH199" s="147"/>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1">
      <c r="A200" s="154"/>
      <c r="B200" s="155"/>
      <c r="C200" s="238"/>
      <c r="D200" s="239"/>
      <c r="E200" s="239"/>
      <c r="F200" s="239"/>
      <c r="G200" s="239"/>
      <c r="H200" s="156"/>
      <c r="I200" s="156"/>
      <c r="J200" s="156"/>
      <c r="K200" s="156"/>
      <c r="L200" s="156"/>
      <c r="M200" s="156"/>
      <c r="N200" s="156"/>
      <c r="O200" s="156"/>
      <c r="P200" s="156"/>
      <c r="Q200" s="156"/>
      <c r="R200" s="156"/>
      <c r="S200" s="156"/>
      <c r="T200" s="156"/>
      <c r="U200" s="156"/>
      <c r="V200" s="156"/>
      <c r="W200" s="156"/>
      <c r="X200" s="156"/>
      <c r="Y200" s="147"/>
      <c r="Z200" s="147"/>
      <c r="AA200" s="147"/>
      <c r="AB200" s="147"/>
      <c r="AC200" s="147"/>
      <c r="AD200" s="147"/>
      <c r="AE200" s="147"/>
      <c r="AF200" s="147"/>
      <c r="AG200" s="147" t="s">
        <v>172</v>
      </c>
      <c r="AH200" s="147"/>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1">
      <c r="A201" s="164">
        <v>47</v>
      </c>
      <c r="B201" s="165" t="s">
        <v>417</v>
      </c>
      <c r="C201" s="174" t="s">
        <v>418</v>
      </c>
      <c r="D201" s="166" t="s">
        <v>293</v>
      </c>
      <c r="E201" s="167">
        <v>2.0199999999999999E-2</v>
      </c>
      <c r="F201" s="168"/>
      <c r="G201" s="169">
        <f>ROUND(E201*F201,2)</f>
        <v>0</v>
      </c>
      <c r="H201" s="168"/>
      <c r="I201" s="169">
        <f>ROUND(E201*H201,2)</f>
        <v>0</v>
      </c>
      <c r="J201" s="168"/>
      <c r="K201" s="169">
        <f>ROUND(E201*J201,2)</f>
        <v>0</v>
      </c>
      <c r="L201" s="169">
        <v>21</v>
      </c>
      <c r="M201" s="169">
        <f>G201*(1+L201/100)</f>
        <v>0</v>
      </c>
      <c r="N201" s="169">
        <v>1.02139</v>
      </c>
      <c r="O201" s="169">
        <f>ROUND(E201*N201,2)</f>
        <v>0.02</v>
      </c>
      <c r="P201" s="169">
        <v>0</v>
      </c>
      <c r="Q201" s="169">
        <f>ROUND(E201*P201,2)</f>
        <v>0</v>
      </c>
      <c r="R201" s="169" t="s">
        <v>276</v>
      </c>
      <c r="S201" s="169" t="s">
        <v>168</v>
      </c>
      <c r="T201" s="170" t="s">
        <v>168</v>
      </c>
      <c r="U201" s="156">
        <v>26.616</v>
      </c>
      <c r="V201" s="156">
        <f>ROUND(E201*U201,2)</f>
        <v>0.54</v>
      </c>
      <c r="W201" s="156"/>
      <c r="X201" s="156" t="s">
        <v>244</v>
      </c>
      <c r="Y201" s="147"/>
      <c r="Z201" s="147"/>
      <c r="AA201" s="147"/>
      <c r="AB201" s="147"/>
      <c r="AC201" s="147"/>
      <c r="AD201" s="147"/>
      <c r="AE201" s="147"/>
      <c r="AF201" s="147"/>
      <c r="AG201" s="147" t="s">
        <v>245</v>
      </c>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ht="33.75" outlineLevel="1">
      <c r="A202" s="154"/>
      <c r="B202" s="155"/>
      <c r="C202" s="253" t="s">
        <v>419</v>
      </c>
      <c r="D202" s="254"/>
      <c r="E202" s="254"/>
      <c r="F202" s="254"/>
      <c r="G202" s="254"/>
      <c r="H202" s="156"/>
      <c r="I202" s="156"/>
      <c r="J202" s="156"/>
      <c r="K202" s="156"/>
      <c r="L202" s="156"/>
      <c r="M202" s="156"/>
      <c r="N202" s="156"/>
      <c r="O202" s="156"/>
      <c r="P202" s="156"/>
      <c r="Q202" s="156"/>
      <c r="R202" s="156"/>
      <c r="S202" s="156"/>
      <c r="T202" s="156"/>
      <c r="U202" s="156"/>
      <c r="V202" s="156"/>
      <c r="W202" s="156"/>
      <c r="X202" s="156"/>
      <c r="Y202" s="147"/>
      <c r="Z202" s="147"/>
      <c r="AA202" s="147"/>
      <c r="AB202" s="147"/>
      <c r="AC202" s="147"/>
      <c r="AD202" s="147"/>
      <c r="AE202" s="147"/>
      <c r="AF202" s="147"/>
      <c r="AG202" s="147" t="s">
        <v>247</v>
      </c>
      <c r="AH202" s="147"/>
      <c r="AI202" s="147"/>
      <c r="AJ202" s="147"/>
      <c r="AK202" s="147"/>
      <c r="AL202" s="147"/>
      <c r="AM202" s="147"/>
      <c r="AN202" s="147"/>
      <c r="AO202" s="147"/>
      <c r="AP202" s="147"/>
      <c r="AQ202" s="147"/>
      <c r="AR202" s="147"/>
      <c r="AS202" s="147"/>
      <c r="AT202" s="147"/>
      <c r="AU202" s="147"/>
      <c r="AV202" s="147"/>
      <c r="AW202" s="147"/>
      <c r="AX202" s="147"/>
      <c r="AY202" s="147"/>
      <c r="AZ202" s="147"/>
      <c r="BA202" s="171" t="str">
        <f>C202</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202" s="147"/>
      <c r="BC202" s="147"/>
      <c r="BD202" s="147"/>
      <c r="BE202" s="147"/>
      <c r="BF202" s="147"/>
      <c r="BG202" s="147"/>
      <c r="BH202" s="147"/>
    </row>
    <row r="203" spans="1:60" outlineLevel="1">
      <c r="A203" s="154"/>
      <c r="B203" s="155"/>
      <c r="C203" s="180" t="s">
        <v>420</v>
      </c>
      <c r="D203" s="178"/>
      <c r="E203" s="179">
        <v>2.0199999999999999E-2</v>
      </c>
      <c r="F203" s="156"/>
      <c r="G203" s="156"/>
      <c r="H203" s="156"/>
      <c r="I203" s="156"/>
      <c r="J203" s="156"/>
      <c r="K203" s="156"/>
      <c r="L203" s="156"/>
      <c r="M203" s="156"/>
      <c r="N203" s="156"/>
      <c r="O203" s="156"/>
      <c r="P203" s="156"/>
      <c r="Q203" s="156"/>
      <c r="R203" s="156"/>
      <c r="S203" s="156"/>
      <c r="T203" s="156"/>
      <c r="U203" s="156"/>
      <c r="V203" s="156"/>
      <c r="W203" s="156"/>
      <c r="X203" s="156"/>
      <c r="Y203" s="147"/>
      <c r="Z203" s="147"/>
      <c r="AA203" s="147"/>
      <c r="AB203" s="147"/>
      <c r="AC203" s="147"/>
      <c r="AD203" s="147"/>
      <c r="AE203" s="147"/>
      <c r="AF203" s="147"/>
      <c r="AG203" s="147" t="s">
        <v>249</v>
      </c>
      <c r="AH203" s="147">
        <v>0</v>
      </c>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1">
      <c r="A204" s="154"/>
      <c r="B204" s="155"/>
      <c r="C204" s="238"/>
      <c r="D204" s="239"/>
      <c r="E204" s="239"/>
      <c r="F204" s="239"/>
      <c r="G204" s="239"/>
      <c r="H204" s="156"/>
      <c r="I204" s="156"/>
      <c r="J204" s="156"/>
      <c r="K204" s="156"/>
      <c r="L204" s="156"/>
      <c r="M204" s="156"/>
      <c r="N204" s="156"/>
      <c r="O204" s="156"/>
      <c r="P204" s="156"/>
      <c r="Q204" s="156"/>
      <c r="R204" s="156"/>
      <c r="S204" s="156"/>
      <c r="T204" s="156"/>
      <c r="U204" s="156"/>
      <c r="V204" s="156"/>
      <c r="W204" s="156"/>
      <c r="X204" s="156"/>
      <c r="Y204" s="147"/>
      <c r="Z204" s="147"/>
      <c r="AA204" s="147"/>
      <c r="AB204" s="147"/>
      <c r="AC204" s="147"/>
      <c r="AD204" s="147"/>
      <c r="AE204" s="147"/>
      <c r="AF204" s="147"/>
      <c r="AG204" s="147" t="s">
        <v>172</v>
      </c>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1">
      <c r="A205" s="164">
        <v>48</v>
      </c>
      <c r="B205" s="165" t="s">
        <v>421</v>
      </c>
      <c r="C205" s="174" t="s">
        <v>422</v>
      </c>
      <c r="D205" s="166" t="s">
        <v>293</v>
      </c>
      <c r="E205" s="167">
        <v>5.7000000000000002E-2</v>
      </c>
      <c r="F205" s="168"/>
      <c r="G205" s="169">
        <f>ROUND(E205*F205,2)</f>
        <v>0</v>
      </c>
      <c r="H205" s="168"/>
      <c r="I205" s="169">
        <f>ROUND(E205*H205,2)</f>
        <v>0</v>
      </c>
      <c r="J205" s="168"/>
      <c r="K205" s="169">
        <f>ROUND(E205*J205,2)</f>
        <v>0</v>
      </c>
      <c r="L205" s="169">
        <v>21</v>
      </c>
      <c r="M205" s="169">
        <f>G205*(1+L205/100)</f>
        <v>0</v>
      </c>
      <c r="N205" s="169">
        <v>1.0543800000000001</v>
      </c>
      <c r="O205" s="169">
        <f>ROUND(E205*N205,2)</f>
        <v>0.06</v>
      </c>
      <c r="P205" s="169">
        <v>0</v>
      </c>
      <c r="Q205" s="169">
        <f>ROUND(E205*P205,2)</f>
        <v>0</v>
      </c>
      <c r="R205" s="169" t="s">
        <v>276</v>
      </c>
      <c r="S205" s="169" t="s">
        <v>168</v>
      </c>
      <c r="T205" s="170" t="s">
        <v>332</v>
      </c>
      <c r="U205" s="156">
        <v>15.211</v>
      </c>
      <c r="V205" s="156">
        <f>ROUND(E205*U205,2)</f>
        <v>0.87</v>
      </c>
      <c r="W205" s="156"/>
      <c r="X205" s="156" t="s">
        <v>244</v>
      </c>
      <c r="Y205" s="147"/>
      <c r="Z205" s="147"/>
      <c r="AA205" s="147"/>
      <c r="AB205" s="147"/>
      <c r="AC205" s="147"/>
      <c r="AD205" s="147"/>
      <c r="AE205" s="147"/>
      <c r="AF205" s="147"/>
      <c r="AG205" s="147" t="s">
        <v>245</v>
      </c>
      <c r="AH205" s="147"/>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ht="33.75" outlineLevel="1">
      <c r="A206" s="154"/>
      <c r="B206" s="155"/>
      <c r="C206" s="253" t="s">
        <v>419</v>
      </c>
      <c r="D206" s="254"/>
      <c r="E206" s="254"/>
      <c r="F206" s="254"/>
      <c r="G206" s="254"/>
      <c r="H206" s="156"/>
      <c r="I206" s="156"/>
      <c r="J206" s="156"/>
      <c r="K206" s="156"/>
      <c r="L206" s="156"/>
      <c r="M206" s="156"/>
      <c r="N206" s="156"/>
      <c r="O206" s="156"/>
      <c r="P206" s="156"/>
      <c r="Q206" s="156"/>
      <c r="R206" s="156"/>
      <c r="S206" s="156"/>
      <c r="T206" s="156"/>
      <c r="U206" s="156"/>
      <c r="V206" s="156"/>
      <c r="W206" s="156"/>
      <c r="X206" s="156"/>
      <c r="Y206" s="147"/>
      <c r="Z206" s="147"/>
      <c r="AA206" s="147"/>
      <c r="AB206" s="147"/>
      <c r="AC206" s="147"/>
      <c r="AD206" s="147"/>
      <c r="AE206" s="147"/>
      <c r="AF206" s="147"/>
      <c r="AG206" s="147" t="s">
        <v>247</v>
      </c>
      <c r="AH206" s="147"/>
      <c r="AI206" s="147"/>
      <c r="AJ206" s="147"/>
      <c r="AK206" s="147"/>
      <c r="AL206" s="147"/>
      <c r="AM206" s="147"/>
      <c r="AN206" s="147"/>
      <c r="AO206" s="147"/>
      <c r="AP206" s="147"/>
      <c r="AQ206" s="147"/>
      <c r="AR206" s="147"/>
      <c r="AS206" s="147"/>
      <c r="AT206" s="147"/>
      <c r="AU206" s="147"/>
      <c r="AV206" s="147"/>
      <c r="AW206" s="147"/>
      <c r="AX206" s="147"/>
      <c r="AY206" s="147"/>
      <c r="AZ206" s="147"/>
      <c r="BA206" s="171" t="str">
        <f>C206</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206" s="147"/>
      <c r="BC206" s="147"/>
      <c r="BD206" s="147"/>
      <c r="BE206" s="147"/>
      <c r="BF206" s="147"/>
      <c r="BG206" s="147"/>
      <c r="BH206" s="147"/>
    </row>
    <row r="207" spans="1:60" outlineLevel="1">
      <c r="A207" s="154"/>
      <c r="B207" s="155"/>
      <c r="C207" s="180" t="s">
        <v>423</v>
      </c>
      <c r="D207" s="178"/>
      <c r="E207" s="179">
        <v>5.7000000000000002E-2</v>
      </c>
      <c r="F207" s="156"/>
      <c r="G207" s="156"/>
      <c r="H207" s="156"/>
      <c r="I207" s="156"/>
      <c r="J207" s="156"/>
      <c r="K207" s="156"/>
      <c r="L207" s="156"/>
      <c r="M207" s="156"/>
      <c r="N207" s="156"/>
      <c r="O207" s="156"/>
      <c r="P207" s="156"/>
      <c r="Q207" s="156"/>
      <c r="R207" s="156"/>
      <c r="S207" s="156"/>
      <c r="T207" s="156"/>
      <c r="U207" s="156"/>
      <c r="V207" s="156"/>
      <c r="W207" s="156"/>
      <c r="X207" s="156"/>
      <c r="Y207" s="147"/>
      <c r="Z207" s="147"/>
      <c r="AA207" s="147"/>
      <c r="AB207" s="147"/>
      <c r="AC207" s="147"/>
      <c r="AD207" s="147"/>
      <c r="AE207" s="147"/>
      <c r="AF207" s="147"/>
      <c r="AG207" s="147" t="s">
        <v>249</v>
      </c>
      <c r="AH207" s="147">
        <v>0</v>
      </c>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1">
      <c r="A208" s="154"/>
      <c r="B208" s="155"/>
      <c r="C208" s="238"/>
      <c r="D208" s="239"/>
      <c r="E208" s="239"/>
      <c r="F208" s="239"/>
      <c r="G208" s="239"/>
      <c r="H208" s="156"/>
      <c r="I208" s="156"/>
      <c r="J208" s="156"/>
      <c r="K208" s="156"/>
      <c r="L208" s="156"/>
      <c r="M208" s="156"/>
      <c r="N208" s="156"/>
      <c r="O208" s="156"/>
      <c r="P208" s="156"/>
      <c r="Q208" s="156"/>
      <c r="R208" s="156"/>
      <c r="S208" s="156"/>
      <c r="T208" s="156"/>
      <c r="U208" s="156"/>
      <c r="V208" s="156"/>
      <c r="W208" s="156"/>
      <c r="X208" s="156"/>
      <c r="Y208" s="147"/>
      <c r="Z208" s="147"/>
      <c r="AA208" s="147"/>
      <c r="AB208" s="147"/>
      <c r="AC208" s="147"/>
      <c r="AD208" s="147"/>
      <c r="AE208" s="147"/>
      <c r="AF208" s="147"/>
      <c r="AG208" s="147" t="s">
        <v>172</v>
      </c>
      <c r="AH208" s="147"/>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ht="22.5" outlineLevel="1">
      <c r="A209" s="164">
        <v>49</v>
      </c>
      <c r="B209" s="165" t="s">
        <v>424</v>
      </c>
      <c r="C209" s="174" t="s">
        <v>425</v>
      </c>
      <c r="D209" s="166" t="s">
        <v>309</v>
      </c>
      <c r="E209" s="167">
        <v>9</v>
      </c>
      <c r="F209" s="168"/>
      <c r="G209" s="169">
        <f>ROUND(E209*F209,2)</f>
        <v>0</v>
      </c>
      <c r="H209" s="168"/>
      <c r="I209" s="169">
        <f>ROUND(E209*H209,2)</f>
        <v>0</v>
      </c>
      <c r="J209" s="168"/>
      <c r="K209" s="169">
        <f>ROUND(E209*J209,2)</f>
        <v>0</v>
      </c>
      <c r="L209" s="169">
        <v>21</v>
      </c>
      <c r="M209" s="169">
        <f>G209*(1+L209/100)</f>
        <v>0</v>
      </c>
      <c r="N209" s="169">
        <v>5.0200000000000002E-2</v>
      </c>
      <c r="O209" s="169">
        <f>ROUND(E209*N209,2)</f>
        <v>0.45</v>
      </c>
      <c r="P209" s="169">
        <v>0</v>
      </c>
      <c r="Q209" s="169">
        <f>ROUND(E209*P209,2)</f>
        <v>0</v>
      </c>
      <c r="R209" s="169" t="s">
        <v>322</v>
      </c>
      <c r="S209" s="169" t="s">
        <v>168</v>
      </c>
      <c r="T209" s="170" t="s">
        <v>168</v>
      </c>
      <c r="U209" s="156">
        <v>0.77</v>
      </c>
      <c r="V209" s="156">
        <f>ROUND(E209*U209,2)</f>
        <v>6.93</v>
      </c>
      <c r="W209" s="156"/>
      <c r="X209" s="156" t="s">
        <v>244</v>
      </c>
      <c r="Y209" s="147"/>
      <c r="Z209" s="147"/>
      <c r="AA209" s="147"/>
      <c r="AB209" s="147"/>
      <c r="AC209" s="147"/>
      <c r="AD209" s="147"/>
      <c r="AE209" s="147"/>
      <c r="AF209" s="147"/>
      <c r="AG209" s="147" t="s">
        <v>245</v>
      </c>
      <c r="AH209" s="147"/>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1">
      <c r="A210" s="154"/>
      <c r="B210" s="155"/>
      <c r="C210" s="253" t="s">
        <v>426</v>
      </c>
      <c r="D210" s="254"/>
      <c r="E210" s="254"/>
      <c r="F210" s="254"/>
      <c r="G210" s="254"/>
      <c r="H210" s="156"/>
      <c r="I210" s="156"/>
      <c r="J210" s="156"/>
      <c r="K210" s="156"/>
      <c r="L210" s="156"/>
      <c r="M210" s="156"/>
      <c r="N210" s="156"/>
      <c r="O210" s="156"/>
      <c r="P210" s="156"/>
      <c r="Q210" s="156"/>
      <c r="R210" s="156"/>
      <c r="S210" s="156"/>
      <c r="T210" s="156"/>
      <c r="U210" s="156"/>
      <c r="V210" s="156"/>
      <c r="W210" s="156"/>
      <c r="X210" s="156"/>
      <c r="Y210" s="147"/>
      <c r="Z210" s="147"/>
      <c r="AA210" s="147"/>
      <c r="AB210" s="147"/>
      <c r="AC210" s="147"/>
      <c r="AD210" s="147"/>
      <c r="AE210" s="147"/>
      <c r="AF210" s="147"/>
      <c r="AG210" s="147" t="s">
        <v>247</v>
      </c>
      <c r="AH210" s="147"/>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1">
      <c r="A211" s="154"/>
      <c r="B211" s="155"/>
      <c r="C211" s="238"/>
      <c r="D211" s="239"/>
      <c r="E211" s="239"/>
      <c r="F211" s="239"/>
      <c r="G211" s="239"/>
      <c r="H211" s="156"/>
      <c r="I211" s="156"/>
      <c r="J211" s="156"/>
      <c r="K211" s="156"/>
      <c r="L211" s="156"/>
      <c r="M211" s="156"/>
      <c r="N211" s="156"/>
      <c r="O211" s="156"/>
      <c r="P211" s="156"/>
      <c r="Q211" s="156"/>
      <c r="R211" s="156"/>
      <c r="S211" s="156"/>
      <c r="T211" s="156"/>
      <c r="U211" s="156"/>
      <c r="V211" s="156"/>
      <c r="W211" s="156"/>
      <c r="X211" s="156"/>
      <c r="Y211" s="147"/>
      <c r="Z211" s="147"/>
      <c r="AA211" s="147"/>
      <c r="AB211" s="147"/>
      <c r="AC211" s="147"/>
      <c r="AD211" s="147"/>
      <c r="AE211" s="147"/>
      <c r="AF211" s="147"/>
      <c r="AG211" s="147" t="s">
        <v>172</v>
      </c>
      <c r="AH211" s="147"/>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1">
      <c r="A212" s="164">
        <v>50</v>
      </c>
      <c r="B212" s="165" t="s">
        <v>427</v>
      </c>
      <c r="C212" s="174" t="s">
        <v>428</v>
      </c>
      <c r="D212" s="166" t="s">
        <v>242</v>
      </c>
      <c r="E212" s="167">
        <v>10.82175</v>
      </c>
      <c r="F212" s="168"/>
      <c r="G212" s="169">
        <f>ROUND(E212*F212,2)</f>
        <v>0</v>
      </c>
      <c r="H212" s="168"/>
      <c r="I212" s="169">
        <f>ROUND(E212*H212,2)</f>
        <v>0</v>
      </c>
      <c r="J212" s="168"/>
      <c r="K212" s="169">
        <f>ROUND(E212*J212,2)</f>
        <v>0</v>
      </c>
      <c r="L212" s="169">
        <v>21</v>
      </c>
      <c r="M212" s="169">
        <f>G212*(1+L212/100)</f>
        <v>0</v>
      </c>
      <c r="N212" s="169">
        <v>2.5251100000000002</v>
      </c>
      <c r="O212" s="169">
        <f>ROUND(E212*N212,2)</f>
        <v>27.33</v>
      </c>
      <c r="P212" s="169">
        <v>0</v>
      </c>
      <c r="Q212" s="169">
        <f>ROUND(E212*P212,2)</f>
        <v>0</v>
      </c>
      <c r="R212" s="169" t="s">
        <v>276</v>
      </c>
      <c r="S212" s="169" t="s">
        <v>168</v>
      </c>
      <c r="T212" s="170" t="s">
        <v>168</v>
      </c>
      <c r="U212" s="156">
        <v>1.448</v>
      </c>
      <c r="V212" s="156">
        <f>ROUND(E212*U212,2)</f>
        <v>15.67</v>
      </c>
      <c r="W212" s="156"/>
      <c r="X212" s="156" t="s">
        <v>244</v>
      </c>
      <c r="Y212" s="147"/>
      <c r="Z212" s="147"/>
      <c r="AA212" s="147"/>
      <c r="AB212" s="147"/>
      <c r="AC212" s="147"/>
      <c r="AD212" s="147"/>
      <c r="AE212" s="147"/>
      <c r="AF212" s="147"/>
      <c r="AG212" s="147" t="s">
        <v>245</v>
      </c>
      <c r="AH212" s="147"/>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1">
      <c r="A213" s="154"/>
      <c r="B213" s="155"/>
      <c r="C213" s="180" t="s">
        <v>429</v>
      </c>
      <c r="D213" s="178"/>
      <c r="E213" s="179">
        <v>8.2080000000000002</v>
      </c>
      <c r="F213" s="156"/>
      <c r="G213" s="156"/>
      <c r="H213" s="156"/>
      <c r="I213" s="156"/>
      <c r="J213" s="156"/>
      <c r="K213" s="156"/>
      <c r="L213" s="156"/>
      <c r="M213" s="156"/>
      <c r="N213" s="156"/>
      <c r="O213" s="156"/>
      <c r="P213" s="156"/>
      <c r="Q213" s="156"/>
      <c r="R213" s="156"/>
      <c r="S213" s="156"/>
      <c r="T213" s="156"/>
      <c r="U213" s="156"/>
      <c r="V213" s="156"/>
      <c r="W213" s="156"/>
      <c r="X213" s="156"/>
      <c r="Y213" s="147"/>
      <c r="Z213" s="147"/>
      <c r="AA213" s="147"/>
      <c r="AB213" s="147"/>
      <c r="AC213" s="147"/>
      <c r="AD213" s="147"/>
      <c r="AE213" s="147"/>
      <c r="AF213" s="147"/>
      <c r="AG213" s="147" t="s">
        <v>249</v>
      </c>
      <c r="AH213" s="147">
        <v>0</v>
      </c>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1">
      <c r="A214" s="154"/>
      <c r="B214" s="155"/>
      <c r="C214" s="180" t="s">
        <v>430</v>
      </c>
      <c r="D214" s="178"/>
      <c r="E214" s="179">
        <v>6.3750000000000001E-2</v>
      </c>
      <c r="F214" s="156"/>
      <c r="G214" s="156"/>
      <c r="H214" s="156"/>
      <c r="I214" s="156"/>
      <c r="J214" s="156"/>
      <c r="K214" s="156"/>
      <c r="L214" s="156"/>
      <c r="M214" s="156"/>
      <c r="N214" s="156"/>
      <c r="O214" s="156"/>
      <c r="P214" s="156"/>
      <c r="Q214" s="156"/>
      <c r="R214" s="156"/>
      <c r="S214" s="156"/>
      <c r="T214" s="156"/>
      <c r="U214" s="156"/>
      <c r="V214" s="156"/>
      <c r="W214" s="156"/>
      <c r="X214" s="156"/>
      <c r="Y214" s="147"/>
      <c r="Z214" s="147"/>
      <c r="AA214" s="147"/>
      <c r="AB214" s="147"/>
      <c r="AC214" s="147"/>
      <c r="AD214" s="147"/>
      <c r="AE214" s="147"/>
      <c r="AF214" s="147"/>
      <c r="AG214" s="147" t="s">
        <v>249</v>
      </c>
      <c r="AH214" s="147">
        <v>0</v>
      </c>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1">
      <c r="A215" s="154"/>
      <c r="B215" s="155"/>
      <c r="C215" s="180" t="s">
        <v>431</v>
      </c>
      <c r="D215" s="178"/>
      <c r="E215" s="179">
        <v>2.3250000000000002</v>
      </c>
      <c r="F215" s="156"/>
      <c r="G215" s="156"/>
      <c r="H215" s="156"/>
      <c r="I215" s="156"/>
      <c r="J215" s="156"/>
      <c r="K215" s="156"/>
      <c r="L215" s="156"/>
      <c r="M215" s="156"/>
      <c r="N215" s="156"/>
      <c r="O215" s="156"/>
      <c r="P215" s="156"/>
      <c r="Q215" s="156"/>
      <c r="R215" s="156"/>
      <c r="S215" s="156"/>
      <c r="T215" s="156"/>
      <c r="U215" s="156"/>
      <c r="V215" s="156"/>
      <c r="W215" s="156"/>
      <c r="X215" s="156"/>
      <c r="Y215" s="147"/>
      <c r="Z215" s="147"/>
      <c r="AA215" s="147"/>
      <c r="AB215" s="147"/>
      <c r="AC215" s="147"/>
      <c r="AD215" s="147"/>
      <c r="AE215" s="147"/>
      <c r="AF215" s="147"/>
      <c r="AG215" s="147" t="s">
        <v>249</v>
      </c>
      <c r="AH215" s="147">
        <v>0</v>
      </c>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1">
      <c r="A216" s="154"/>
      <c r="B216" s="155"/>
      <c r="C216" s="180" t="s">
        <v>432</v>
      </c>
      <c r="D216" s="178"/>
      <c r="E216" s="179">
        <v>0.22500000000000001</v>
      </c>
      <c r="F216" s="156"/>
      <c r="G216" s="156"/>
      <c r="H216" s="156"/>
      <c r="I216" s="156"/>
      <c r="J216" s="156"/>
      <c r="K216" s="156"/>
      <c r="L216" s="156"/>
      <c r="M216" s="156"/>
      <c r="N216" s="156"/>
      <c r="O216" s="156"/>
      <c r="P216" s="156"/>
      <c r="Q216" s="156"/>
      <c r="R216" s="156"/>
      <c r="S216" s="156"/>
      <c r="T216" s="156"/>
      <c r="U216" s="156"/>
      <c r="V216" s="156"/>
      <c r="W216" s="156"/>
      <c r="X216" s="156"/>
      <c r="Y216" s="147"/>
      <c r="Z216" s="147"/>
      <c r="AA216" s="147"/>
      <c r="AB216" s="147"/>
      <c r="AC216" s="147"/>
      <c r="AD216" s="147"/>
      <c r="AE216" s="147"/>
      <c r="AF216" s="147"/>
      <c r="AG216" s="147" t="s">
        <v>249</v>
      </c>
      <c r="AH216" s="147">
        <v>0</v>
      </c>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1">
      <c r="A217" s="154"/>
      <c r="B217" s="155"/>
      <c r="C217" s="238"/>
      <c r="D217" s="239"/>
      <c r="E217" s="239"/>
      <c r="F217" s="239"/>
      <c r="G217" s="239"/>
      <c r="H217" s="156"/>
      <c r="I217" s="156"/>
      <c r="J217" s="156"/>
      <c r="K217" s="156"/>
      <c r="L217" s="156"/>
      <c r="M217" s="156"/>
      <c r="N217" s="156"/>
      <c r="O217" s="156"/>
      <c r="P217" s="156"/>
      <c r="Q217" s="156"/>
      <c r="R217" s="156"/>
      <c r="S217" s="156"/>
      <c r="T217" s="156"/>
      <c r="U217" s="156"/>
      <c r="V217" s="156"/>
      <c r="W217" s="156"/>
      <c r="X217" s="156"/>
      <c r="Y217" s="147"/>
      <c r="Z217" s="147"/>
      <c r="AA217" s="147"/>
      <c r="AB217" s="147"/>
      <c r="AC217" s="147"/>
      <c r="AD217" s="147"/>
      <c r="AE217" s="147"/>
      <c r="AF217" s="147"/>
      <c r="AG217" s="147" t="s">
        <v>172</v>
      </c>
      <c r="AH217" s="147"/>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1">
      <c r="A218" s="164">
        <v>51</v>
      </c>
      <c r="B218" s="165" t="s">
        <v>433</v>
      </c>
      <c r="C218" s="174" t="s">
        <v>434</v>
      </c>
      <c r="D218" s="166" t="s">
        <v>435</v>
      </c>
      <c r="E218" s="167">
        <v>94.2</v>
      </c>
      <c r="F218" s="168"/>
      <c r="G218" s="169">
        <f>ROUND(E218*F218,2)</f>
        <v>0</v>
      </c>
      <c r="H218" s="168"/>
      <c r="I218" s="169">
        <f>ROUND(E218*H218,2)</f>
        <v>0</v>
      </c>
      <c r="J218" s="168"/>
      <c r="K218" s="169">
        <f>ROUND(E218*J218,2)</f>
        <v>0</v>
      </c>
      <c r="L218" s="169">
        <v>21</v>
      </c>
      <c r="M218" s="169">
        <f>G218*(1+L218/100)</f>
        <v>0</v>
      </c>
      <c r="N218" s="169">
        <v>5.2420000000000001E-2</v>
      </c>
      <c r="O218" s="169">
        <f>ROUND(E218*N218,2)</f>
        <v>4.9400000000000004</v>
      </c>
      <c r="P218" s="169">
        <v>0</v>
      </c>
      <c r="Q218" s="169">
        <f>ROUND(E218*P218,2)</f>
        <v>0</v>
      </c>
      <c r="R218" s="169" t="s">
        <v>276</v>
      </c>
      <c r="S218" s="169" t="s">
        <v>168</v>
      </c>
      <c r="T218" s="170" t="s">
        <v>168</v>
      </c>
      <c r="U218" s="156">
        <v>0.94</v>
      </c>
      <c r="V218" s="156">
        <f>ROUND(E218*U218,2)</f>
        <v>88.55</v>
      </c>
      <c r="W218" s="156"/>
      <c r="X218" s="156" t="s">
        <v>244</v>
      </c>
      <c r="Y218" s="147"/>
      <c r="Z218" s="147"/>
      <c r="AA218" s="147"/>
      <c r="AB218" s="147"/>
      <c r="AC218" s="147"/>
      <c r="AD218" s="147"/>
      <c r="AE218" s="147"/>
      <c r="AF218" s="147"/>
      <c r="AG218" s="147" t="s">
        <v>245</v>
      </c>
      <c r="AH218" s="147"/>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1">
      <c r="A219" s="154"/>
      <c r="B219" s="155"/>
      <c r="C219" s="180" t="s">
        <v>436</v>
      </c>
      <c r="D219" s="178"/>
      <c r="E219" s="179">
        <v>86.5</v>
      </c>
      <c r="F219" s="156"/>
      <c r="G219" s="156"/>
      <c r="H219" s="156"/>
      <c r="I219" s="156"/>
      <c r="J219" s="156"/>
      <c r="K219" s="156"/>
      <c r="L219" s="156"/>
      <c r="M219" s="156"/>
      <c r="N219" s="156"/>
      <c r="O219" s="156"/>
      <c r="P219" s="156"/>
      <c r="Q219" s="156"/>
      <c r="R219" s="156"/>
      <c r="S219" s="156"/>
      <c r="T219" s="156"/>
      <c r="U219" s="156"/>
      <c r="V219" s="156"/>
      <c r="W219" s="156"/>
      <c r="X219" s="156"/>
      <c r="Y219" s="147"/>
      <c r="Z219" s="147"/>
      <c r="AA219" s="147"/>
      <c r="AB219" s="147"/>
      <c r="AC219" s="147"/>
      <c r="AD219" s="147"/>
      <c r="AE219" s="147"/>
      <c r="AF219" s="147"/>
      <c r="AG219" s="147" t="s">
        <v>249</v>
      </c>
      <c r="AH219" s="147">
        <v>0</v>
      </c>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1">
      <c r="A220" s="154"/>
      <c r="B220" s="155"/>
      <c r="C220" s="180" t="s">
        <v>437</v>
      </c>
      <c r="D220" s="178"/>
      <c r="E220" s="179">
        <v>7.7</v>
      </c>
      <c r="F220" s="156"/>
      <c r="G220" s="156"/>
      <c r="H220" s="156"/>
      <c r="I220" s="156"/>
      <c r="J220" s="156"/>
      <c r="K220" s="156"/>
      <c r="L220" s="156"/>
      <c r="M220" s="156"/>
      <c r="N220" s="156"/>
      <c r="O220" s="156"/>
      <c r="P220" s="156"/>
      <c r="Q220" s="156"/>
      <c r="R220" s="156"/>
      <c r="S220" s="156"/>
      <c r="T220" s="156"/>
      <c r="U220" s="156"/>
      <c r="V220" s="156"/>
      <c r="W220" s="156"/>
      <c r="X220" s="156"/>
      <c r="Y220" s="147"/>
      <c r="Z220" s="147"/>
      <c r="AA220" s="147"/>
      <c r="AB220" s="147"/>
      <c r="AC220" s="147"/>
      <c r="AD220" s="147"/>
      <c r="AE220" s="147"/>
      <c r="AF220" s="147"/>
      <c r="AG220" s="147" t="s">
        <v>249</v>
      </c>
      <c r="AH220" s="147">
        <v>0</v>
      </c>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1">
      <c r="A221" s="154"/>
      <c r="B221" s="155"/>
      <c r="C221" s="238"/>
      <c r="D221" s="239"/>
      <c r="E221" s="239"/>
      <c r="F221" s="239"/>
      <c r="G221" s="239"/>
      <c r="H221" s="156"/>
      <c r="I221" s="156"/>
      <c r="J221" s="156"/>
      <c r="K221" s="156"/>
      <c r="L221" s="156"/>
      <c r="M221" s="156"/>
      <c r="N221" s="156"/>
      <c r="O221" s="156"/>
      <c r="P221" s="156"/>
      <c r="Q221" s="156"/>
      <c r="R221" s="156"/>
      <c r="S221" s="156"/>
      <c r="T221" s="156"/>
      <c r="U221" s="156"/>
      <c r="V221" s="156"/>
      <c r="W221" s="156"/>
      <c r="X221" s="156"/>
      <c r="Y221" s="147"/>
      <c r="Z221" s="147"/>
      <c r="AA221" s="147"/>
      <c r="AB221" s="147"/>
      <c r="AC221" s="147"/>
      <c r="AD221" s="147"/>
      <c r="AE221" s="147"/>
      <c r="AF221" s="147"/>
      <c r="AG221" s="147" t="s">
        <v>172</v>
      </c>
      <c r="AH221" s="147"/>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1">
      <c r="A222" s="164">
        <v>52</v>
      </c>
      <c r="B222" s="165" t="s">
        <v>438</v>
      </c>
      <c r="C222" s="174" t="s">
        <v>439</v>
      </c>
      <c r="D222" s="166" t="s">
        <v>435</v>
      </c>
      <c r="E222" s="167">
        <v>94.2</v>
      </c>
      <c r="F222" s="168"/>
      <c r="G222" s="169">
        <f>ROUND(E222*F222,2)</f>
        <v>0</v>
      </c>
      <c r="H222" s="168"/>
      <c r="I222" s="169">
        <f>ROUND(E222*H222,2)</f>
        <v>0</v>
      </c>
      <c r="J222" s="168"/>
      <c r="K222" s="169">
        <f>ROUND(E222*J222,2)</f>
        <v>0</v>
      </c>
      <c r="L222" s="169">
        <v>21</v>
      </c>
      <c r="M222" s="169">
        <f>G222*(1+L222/100)</f>
        <v>0</v>
      </c>
      <c r="N222" s="169">
        <v>0</v>
      </c>
      <c r="O222" s="169">
        <f>ROUND(E222*N222,2)</f>
        <v>0</v>
      </c>
      <c r="P222" s="169">
        <v>0</v>
      </c>
      <c r="Q222" s="169">
        <f>ROUND(E222*P222,2)</f>
        <v>0</v>
      </c>
      <c r="R222" s="169" t="s">
        <v>276</v>
      </c>
      <c r="S222" s="169" t="s">
        <v>168</v>
      </c>
      <c r="T222" s="170" t="s">
        <v>168</v>
      </c>
      <c r="U222" s="156">
        <v>0.28999999999999998</v>
      </c>
      <c r="V222" s="156">
        <f>ROUND(E222*U222,2)</f>
        <v>27.32</v>
      </c>
      <c r="W222" s="156"/>
      <c r="X222" s="156" t="s">
        <v>244</v>
      </c>
      <c r="Y222" s="147"/>
      <c r="Z222" s="147"/>
      <c r="AA222" s="147"/>
      <c r="AB222" s="147"/>
      <c r="AC222" s="147"/>
      <c r="AD222" s="147"/>
      <c r="AE222" s="147"/>
      <c r="AF222" s="147"/>
      <c r="AG222" s="147" t="s">
        <v>245</v>
      </c>
      <c r="AH222" s="147"/>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1">
      <c r="A223" s="154"/>
      <c r="B223" s="155"/>
      <c r="C223" s="244"/>
      <c r="D223" s="245"/>
      <c r="E223" s="245"/>
      <c r="F223" s="245"/>
      <c r="G223" s="245"/>
      <c r="H223" s="156"/>
      <c r="I223" s="156"/>
      <c r="J223" s="156"/>
      <c r="K223" s="156"/>
      <c r="L223" s="156"/>
      <c r="M223" s="156"/>
      <c r="N223" s="156"/>
      <c r="O223" s="156"/>
      <c r="P223" s="156"/>
      <c r="Q223" s="156"/>
      <c r="R223" s="156"/>
      <c r="S223" s="156"/>
      <c r="T223" s="156"/>
      <c r="U223" s="156"/>
      <c r="V223" s="156"/>
      <c r="W223" s="156"/>
      <c r="X223" s="156"/>
      <c r="Y223" s="147"/>
      <c r="Z223" s="147"/>
      <c r="AA223" s="147"/>
      <c r="AB223" s="147"/>
      <c r="AC223" s="147"/>
      <c r="AD223" s="147"/>
      <c r="AE223" s="147"/>
      <c r="AF223" s="147"/>
      <c r="AG223" s="147" t="s">
        <v>172</v>
      </c>
      <c r="AH223" s="147"/>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1">
      <c r="A224" s="164">
        <v>53</v>
      </c>
      <c r="B224" s="165" t="s">
        <v>440</v>
      </c>
      <c r="C224" s="174" t="s">
        <v>441</v>
      </c>
      <c r="D224" s="166" t="s">
        <v>293</v>
      </c>
      <c r="E224" s="167">
        <v>0.77500000000000002</v>
      </c>
      <c r="F224" s="168"/>
      <c r="G224" s="169">
        <f>ROUND(E224*F224,2)</f>
        <v>0</v>
      </c>
      <c r="H224" s="168"/>
      <c r="I224" s="169">
        <f>ROUND(E224*H224,2)</f>
        <v>0</v>
      </c>
      <c r="J224" s="168"/>
      <c r="K224" s="169">
        <f>ROUND(E224*J224,2)</f>
        <v>0</v>
      </c>
      <c r="L224" s="169">
        <v>21</v>
      </c>
      <c r="M224" s="169">
        <f>G224*(1+L224/100)</f>
        <v>0</v>
      </c>
      <c r="N224" s="169">
        <v>1.0166500000000001</v>
      </c>
      <c r="O224" s="169">
        <f>ROUND(E224*N224,2)</f>
        <v>0.79</v>
      </c>
      <c r="P224" s="169">
        <v>0</v>
      </c>
      <c r="Q224" s="169">
        <f>ROUND(E224*P224,2)</f>
        <v>0</v>
      </c>
      <c r="R224" s="169" t="s">
        <v>276</v>
      </c>
      <c r="S224" s="169" t="s">
        <v>168</v>
      </c>
      <c r="T224" s="170" t="s">
        <v>168</v>
      </c>
      <c r="U224" s="156">
        <v>27.672999999999998</v>
      </c>
      <c r="V224" s="156">
        <f>ROUND(E224*U224,2)</f>
        <v>21.45</v>
      </c>
      <c r="W224" s="156"/>
      <c r="X224" s="156" t="s">
        <v>244</v>
      </c>
      <c r="Y224" s="147"/>
      <c r="Z224" s="147"/>
      <c r="AA224" s="147"/>
      <c r="AB224" s="147"/>
      <c r="AC224" s="147"/>
      <c r="AD224" s="147"/>
      <c r="AE224" s="147"/>
      <c r="AF224" s="147"/>
      <c r="AG224" s="147" t="s">
        <v>245</v>
      </c>
      <c r="AH224" s="147"/>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1">
      <c r="A225" s="154"/>
      <c r="B225" s="155"/>
      <c r="C225" s="253" t="s">
        <v>442</v>
      </c>
      <c r="D225" s="254"/>
      <c r="E225" s="254"/>
      <c r="F225" s="254"/>
      <c r="G225" s="254"/>
      <c r="H225" s="156"/>
      <c r="I225" s="156"/>
      <c r="J225" s="156"/>
      <c r="K225" s="156"/>
      <c r="L225" s="156"/>
      <c r="M225" s="156"/>
      <c r="N225" s="156"/>
      <c r="O225" s="156"/>
      <c r="P225" s="156"/>
      <c r="Q225" s="156"/>
      <c r="R225" s="156"/>
      <c r="S225" s="156"/>
      <c r="T225" s="156"/>
      <c r="U225" s="156"/>
      <c r="V225" s="156"/>
      <c r="W225" s="156"/>
      <c r="X225" s="156"/>
      <c r="Y225" s="147"/>
      <c r="Z225" s="147"/>
      <c r="AA225" s="147"/>
      <c r="AB225" s="147"/>
      <c r="AC225" s="147"/>
      <c r="AD225" s="147"/>
      <c r="AE225" s="147"/>
      <c r="AF225" s="147"/>
      <c r="AG225" s="147" t="s">
        <v>247</v>
      </c>
      <c r="AH225" s="147"/>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1">
      <c r="A226" s="154"/>
      <c r="B226" s="155"/>
      <c r="C226" s="238"/>
      <c r="D226" s="239"/>
      <c r="E226" s="239"/>
      <c r="F226" s="239"/>
      <c r="G226" s="239"/>
      <c r="H226" s="156"/>
      <c r="I226" s="156"/>
      <c r="J226" s="156"/>
      <c r="K226" s="156"/>
      <c r="L226" s="156"/>
      <c r="M226" s="156"/>
      <c r="N226" s="156"/>
      <c r="O226" s="156"/>
      <c r="P226" s="156"/>
      <c r="Q226" s="156"/>
      <c r="R226" s="156"/>
      <c r="S226" s="156"/>
      <c r="T226" s="156"/>
      <c r="U226" s="156"/>
      <c r="V226" s="156"/>
      <c r="W226" s="156"/>
      <c r="X226" s="156"/>
      <c r="Y226" s="147"/>
      <c r="Z226" s="147"/>
      <c r="AA226" s="147"/>
      <c r="AB226" s="147"/>
      <c r="AC226" s="147"/>
      <c r="AD226" s="147"/>
      <c r="AE226" s="147"/>
      <c r="AF226" s="147"/>
      <c r="AG226" s="147" t="s">
        <v>172</v>
      </c>
      <c r="AH226" s="147"/>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ht="22.5" outlineLevel="1">
      <c r="A227" s="164">
        <v>54</v>
      </c>
      <c r="B227" s="165" t="s">
        <v>443</v>
      </c>
      <c r="C227" s="174" t="s">
        <v>444</v>
      </c>
      <c r="D227" s="166" t="s">
        <v>242</v>
      </c>
      <c r="E227" s="167">
        <v>0.43</v>
      </c>
      <c r="F227" s="168"/>
      <c r="G227" s="169">
        <f>ROUND(E227*F227,2)</f>
        <v>0</v>
      </c>
      <c r="H227" s="168"/>
      <c r="I227" s="169">
        <f>ROUND(E227*H227,2)</f>
        <v>0</v>
      </c>
      <c r="J227" s="168"/>
      <c r="K227" s="169">
        <f>ROUND(E227*J227,2)</f>
        <v>0</v>
      </c>
      <c r="L227" s="169">
        <v>21</v>
      </c>
      <c r="M227" s="169">
        <f>G227*(1+L227/100)</f>
        <v>0</v>
      </c>
      <c r="N227" s="169">
        <v>2.52508</v>
      </c>
      <c r="O227" s="169">
        <f>ROUND(E227*N227,2)</f>
        <v>1.0900000000000001</v>
      </c>
      <c r="P227" s="169">
        <v>0</v>
      </c>
      <c r="Q227" s="169">
        <f>ROUND(E227*P227,2)</f>
        <v>0</v>
      </c>
      <c r="R227" s="169" t="s">
        <v>276</v>
      </c>
      <c r="S227" s="169" t="s">
        <v>168</v>
      </c>
      <c r="T227" s="170" t="s">
        <v>168</v>
      </c>
      <c r="U227" s="156">
        <v>3.7694999999999999</v>
      </c>
      <c r="V227" s="156">
        <f>ROUND(E227*U227,2)</f>
        <v>1.62</v>
      </c>
      <c r="W227" s="156"/>
      <c r="X227" s="156" t="s">
        <v>244</v>
      </c>
      <c r="Y227" s="147"/>
      <c r="Z227" s="147"/>
      <c r="AA227" s="147"/>
      <c r="AB227" s="147"/>
      <c r="AC227" s="147"/>
      <c r="AD227" s="147"/>
      <c r="AE227" s="147"/>
      <c r="AF227" s="147"/>
      <c r="AG227" s="147" t="s">
        <v>245</v>
      </c>
      <c r="AH227" s="147"/>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1">
      <c r="A228" s="154"/>
      <c r="B228" s="155"/>
      <c r="C228" s="180" t="s">
        <v>445</v>
      </c>
      <c r="D228" s="178"/>
      <c r="E228" s="179">
        <v>0.43</v>
      </c>
      <c r="F228" s="156"/>
      <c r="G228" s="156"/>
      <c r="H228" s="156"/>
      <c r="I228" s="156"/>
      <c r="J228" s="156"/>
      <c r="K228" s="156"/>
      <c r="L228" s="156"/>
      <c r="M228" s="156"/>
      <c r="N228" s="156"/>
      <c r="O228" s="156"/>
      <c r="P228" s="156"/>
      <c r="Q228" s="156"/>
      <c r="R228" s="156"/>
      <c r="S228" s="156"/>
      <c r="T228" s="156"/>
      <c r="U228" s="156"/>
      <c r="V228" s="156"/>
      <c r="W228" s="156"/>
      <c r="X228" s="156"/>
      <c r="Y228" s="147"/>
      <c r="Z228" s="147"/>
      <c r="AA228" s="147"/>
      <c r="AB228" s="147"/>
      <c r="AC228" s="147"/>
      <c r="AD228" s="147"/>
      <c r="AE228" s="147"/>
      <c r="AF228" s="147"/>
      <c r="AG228" s="147" t="s">
        <v>249</v>
      </c>
      <c r="AH228" s="147">
        <v>0</v>
      </c>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1">
      <c r="A229" s="154"/>
      <c r="B229" s="155"/>
      <c r="C229" s="238"/>
      <c r="D229" s="239"/>
      <c r="E229" s="239"/>
      <c r="F229" s="239"/>
      <c r="G229" s="239"/>
      <c r="H229" s="156"/>
      <c r="I229" s="156"/>
      <c r="J229" s="156"/>
      <c r="K229" s="156"/>
      <c r="L229" s="156"/>
      <c r="M229" s="156"/>
      <c r="N229" s="156"/>
      <c r="O229" s="156"/>
      <c r="P229" s="156"/>
      <c r="Q229" s="156"/>
      <c r="R229" s="156"/>
      <c r="S229" s="156"/>
      <c r="T229" s="156"/>
      <c r="U229" s="156"/>
      <c r="V229" s="156"/>
      <c r="W229" s="156"/>
      <c r="X229" s="156"/>
      <c r="Y229" s="147"/>
      <c r="Z229" s="147"/>
      <c r="AA229" s="147"/>
      <c r="AB229" s="147"/>
      <c r="AC229" s="147"/>
      <c r="AD229" s="147"/>
      <c r="AE229" s="147"/>
      <c r="AF229" s="147"/>
      <c r="AG229" s="147" t="s">
        <v>172</v>
      </c>
      <c r="AH229" s="147"/>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ht="22.5" outlineLevel="1">
      <c r="A230" s="164">
        <v>55</v>
      </c>
      <c r="B230" s="165" t="s">
        <v>446</v>
      </c>
      <c r="C230" s="174" t="s">
        <v>447</v>
      </c>
      <c r="D230" s="166" t="s">
        <v>293</v>
      </c>
      <c r="E230" s="167">
        <v>2.3009999999999999E-2</v>
      </c>
      <c r="F230" s="168"/>
      <c r="G230" s="169">
        <f>ROUND(E230*F230,2)</f>
        <v>0</v>
      </c>
      <c r="H230" s="168"/>
      <c r="I230" s="169">
        <f>ROUND(E230*H230,2)</f>
        <v>0</v>
      </c>
      <c r="J230" s="168"/>
      <c r="K230" s="169">
        <f>ROUND(E230*J230,2)</f>
        <v>0</v>
      </c>
      <c r="L230" s="169">
        <v>21</v>
      </c>
      <c r="M230" s="169">
        <f>G230*(1+L230/100)</f>
        <v>0</v>
      </c>
      <c r="N230" s="169">
        <v>1.05738</v>
      </c>
      <c r="O230" s="169">
        <f>ROUND(E230*N230,2)</f>
        <v>0.02</v>
      </c>
      <c r="P230" s="169">
        <v>0</v>
      </c>
      <c r="Q230" s="169">
        <f>ROUND(E230*P230,2)</f>
        <v>0</v>
      </c>
      <c r="R230" s="169" t="s">
        <v>276</v>
      </c>
      <c r="S230" s="169" t="s">
        <v>168</v>
      </c>
      <c r="T230" s="170" t="s">
        <v>168</v>
      </c>
      <c r="U230" s="156">
        <v>22.816500000000001</v>
      </c>
      <c r="V230" s="156">
        <f>ROUND(E230*U230,2)</f>
        <v>0.53</v>
      </c>
      <c r="W230" s="156"/>
      <c r="X230" s="156" t="s">
        <v>244</v>
      </c>
      <c r="Y230" s="147"/>
      <c r="Z230" s="147"/>
      <c r="AA230" s="147"/>
      <c r="AB230" s="147"/>
      <c r="AC230" s="147"/>
      <c r="AD230" s="147"/>
      <c r="AE230" s="147"/>
      <c r="AF230" s="147"/>
      <c r="AG230" s="147" t="s">
        <v>245</v>
      </c>
      <c r="AH230" s="147"/>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1">
      <c r="A231" s="154"/>
      <c r="B231" s="155"/>
      <c r="C231" s="253" t="s">
        <v>442</v>
      </c>
      <c r="D231" s="254"/>
      <c r="E231" s="254"/>
      <c r="F231" s="254"/>
      <c r="G231" s="254"/>
      <c r="H231" s="156"/>
      <c r="I231" s="156"/>
      <c r="J231" s="156"/>
      <c r="K231" s="156"/>
      <c r="L231" s="156"/>
      <c r="M231" s="156"/>
      <c r="N231" s="156"/>
      <c r="O231" s="156"/>
      <c r="P231" s="156"/>
      <c r="Q231" s="156"/>
      <c r="R231" s="156"/>
      <c r="S231" s="156"/>
      <c r="T231" s="156"/>
      <c r="U231" s="156"/>
      <c r="V231" s="156"/>
      <c r="W231" s="156"/>
      <c r="X231" s="156"/>
      <c r="Y231" s="147"/>
      <c r="Z231" s="147"/>
      <c r="AA231" s="147"/>
      <c r="AB231" s="147"/>
      <c r="AC231" s="147"/>
      <c r="AD231" s="147"/>
      <c r="AE231" s="147"/>
      <c r="AF231" s="147"/>
      <c r="AG231" s="147" t="s">
        <v>247</v>
      </c>
      <c r="AH231" s="147"/>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1">
      <c r="A232" s="154"/>
      <c r="B232" s="155"/>
      <c r="C232" s="180" t="s">
        <v>448</v>
      </c>
      <c r="D232" s="178"/>
      <c r="E232" s="179">
        <v>2.3009999999999999E-2</v>
      </c>
      <c r="F232" s="156"/>
      <c r="G232" s="156"/>
      <c r="H232" s="156"/>
      <c r="I232" s="156"/>
      <c r="J232" s="156"/>
      <c r="K232" s="156"/>
      <c r="L232" s="156"/>
      <c r="M232" s="156"/>
      <c r="N232" s="156"/>
      <c r="O232" s="156"/>
      <c r="P232" s="156"/>
      <c r="Q232" s="156"/>
      <c r="R232" s="156"/>
      <c r="S232" s="156"/>
      <c r="T232" s="156"/>
      <c r="U232" s="156"/>
      <c r="V232" s="156"/>
      <c r="W232" s="156"/>
      <c r="X232" s="156"/>
      <c r="Y232" s="147"/>
      <c r="Z232" s="147"/>
      <c r="AA232" s="147"/>
      <c r="AB232" s="147"/>
      <c r="AC232" s="147"/>
      <c r="AD232" s="147"/>
      <c r="AE232" s="147"/>
      <c r="AF232" s="147"/>
      <c r="AG232" s="147" t="s">
        <v>249</v>
      </c>
      <c r="AH232" s="147">
        <v>0</v>
      </c>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1">
      <c r="A233" s="154"/>
      <c r="B233" s="155"/>
      <c r="C233" s="238"/>
      <c r="D233" s="239"/>
      <c r="E233" s="239"/>
      <c r="F233" s="239"/>
      <c r="G233" s="239"/>
      <c r="H233" s="156"/>
      <c r="I233" s="156"/>
      <c r="J233" s="156"/>
      <c r="K233" s="156"/>
      <c r="L233" s="156"/>
      <c r="M233" s="156"/>
      <c r="N233" s="156"/>
      <c r="O233" s="156"/>
      <c r="P233" s="156"/>
      <c r="Q233" s="156"/>
      <c r="R233" s="156"/>
      <c r="S233" s="156"/>
      <c r="T233" s="156"/>
      <c r="U233" s="156"/>
      <c r="V233" s="156"/>
      <c r="W233" s="156"/>
      <c r="X233" s="156"/>
      <c r="Y233" s="147"/>
      <c r="Z233" s="147"/>
      <c r="AA233" s="147"/>
      <c r="AB233" s="147"/>
      <c r="AC233" s="147"/>
      <c r="AD233" s="147"/>
      <c r="AE233" s="147"/>
      <c r="AF233" s="147"/>
      <c r="AG233" s="147" t="s">
        <v>172</v>
      </c>
      <c r="AH233" s="147"/>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1">
      <c r="A234" s="164">
        <v>56</v>
      </c>
      <c r="B234" s="165" t="s">
        <v>449</v>
      </c>
      <c r="C234" s="174" t="s">
        <v>450</v>
      </c>
      <c r="D234" s="166" t="s">
        <v>253</v>
      </c>
      <c r="E234" s="167">
        <v>4</v>
      </c>
      <c r="F234" s="168"/>
      <c r="G234" s="169">
        <f>ROUND(E234*F234,2)</f>
        <v>0</v>
      </c>
      <c r="H234" s="168"/>
      <c r="I234" s="169">
        <f>ROUND(E234*H234,2)</f>
        <v>0</v>
      </c>
      <c r="J234" s="168"/>
      <c r="K234" s="169">
        <f>ROUND(E234*J234,2)</f>
        <v>0</v>
      </c>
      <c r="L234" s="169">
        <v>21</v>
      </c>
      <c r="M234" s="169">
        <f>G234*(1+L234/100)</f>
        <v>0</v>
      </c>
      <c r="N234" s="169">
        <v>3.2399999999999998E-2</v>
      </c>
      <c r="O234" s="169">
        <f>ROUND(E234*N234,2)</f>
        <v>0.13</v>
      </c>
      <c r="P234" s="169">
        <v>0</v>
      </c>
      <c r="Q234" s="169">
        <f>ROUND(E234*P234,2)</f>
        <v>0</v>
      </c>
      <c r="R234" s="169" t="s">
        <v>276</v>
      </c>
      <c r="S234" s="169" t="s">
        <v>168</v>
      </c>
      <c r="T234" s="170" t="s">
        <v>168</v>
      </c>
      <c r="U234" s="156">
        <v>2.31</v>
      </c>
      <c r="V234" s="156">
        <f>ROUND(E234*U234,2)</f>
        <v>9.24</v>
      </c>
      <c r="W234" s="156"/>
      <c r="X234" s="156" t="s">
        <v>244</v>
      </c>
      <c r="Y234" s="147"/>
      <c r="Z234" s="147"/>
      <c r="AA234" s="147"/>
      <c r="AB234" s="147"/>
      <c r="AC234" s="147"/>
      <c r="AD234" s="147"/>
      <c r="AE234" s="147"/>
      <c r="AF234" s="147"/>
      <c r="AG234" s="147" t="s">
        <v>245</v>
      </c>
      <c r="AH234" s="147"/>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1">
      <c r="A235" s="154"/>
      <c r="B235" s="155"/>
      <c r="C235" s="253" t="s">
        <v>451</v>
      </c>
      <c r="D235" s="254"/>
      <c r="E235" s="254"/>
      <c r="F235" s="254"/>
      <c r="G235" s="254"/>
      <c r="H235" s="156"/>
      <c r="I235" s="156"/>
      <c r="J235" s="156"/>
      <c r="K235" s="156"/>
      <c r="L235" s="156"/>
      <c r="M235" s="156"/>
      <c r="N235" s="156"/>
      <c r="O235" s="156"/>
      <c r="P235" s="156"/>
      <c r="Q235" s="156"/>
      <c r="R235" s="156"/>
      <c r="S235" s="156"/>
      <c r="T235" s="156"/>
      <c r="U235" s="156"/>
      <c r="V235" s="156"/>
      <c r="W235" s="156"/>
      <c r="X235" s="156"/>
      <c r="Y235" s="147"/>
      <c r="Z235" s="147"/>
      <c r="AA235" s="147"/>
      <c r="AB235" s="147"/>
      <c r="AC235" s="147"/>
      <c r="AD235" s="147"/>
      <c r="AE235" s="147"/>
      <c r="AF235" s="147"/>
      <c r="AG235" s="147" t="s">
        <v>247</v>
      </c>
      <c r="AH235" s="147"/>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1">
      <c r="A236" s="154"/>
      <c r="B236" s="155"/>
      <c r="C236" s="242" t="s">
        <v>452</v>
      </c>
      <c r="D236" s="243"/>
      <c r="E236" s="243"/>
      <c r="F236" s="243"/>
      <c r="G236" s="243"/>
      <c r="H236" s="156"/>
      <c r="I236" s="156"/>
      <c r="J236" s="156"/>
      <c r="K236" s="156"/>
      <c r="L236" s="156"/>
      <c r="M236" s="156"/>
      <c r="N236" s="156"/>
      <c r="O236" s="156"/>
      <c r="P236" s="156"/>
      <c r="Q236" s="156"/>
      <c r="R236" s="156"/>
      <c r="S236" s="156"/>
      <c r="T236" s="156"/>
      <c r="U236" s="156"/>
      <c r="V236" s="156"/>
      <c r="W236" s="156"/>
      <c r="X236" s="156"/>
      <c r="Y236" s="147"/>
      <c r="Z236" s="147"/>
      <c r="AA236" s="147"/>
      <c r="AB236" s="147"/>
      <c r="AC236" s="147"/>
      <c r="AD236" s="147"/>
      <c r="AE236" s="147"/>
      <c r="AF236" s="147"/>
      <c r="AG236" s="147" t="s">
        <v>178</v>
      </c>
      <c r="AH236" s="147"/>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1">
      <c r="A237" s="154"/>
      <c r="B237" s="155"/>
      <c r="C237" s="238"/>
      <c r="D237" s="239"/>
      <c r="E237" s="239"/>
      <c r="F237" s="239"/>
      <c r="G237" s="239"/>
      <c r="H237" s="156"/>
      <c r="I237" s="156"/>
      <c r="J237" s="156"/>
      <c r="K237" s="156"/>
      <c r="L237" s="156"/>
      <c r="M237" s="156"/>
      <c r="N237" s="156"/>
      <c r="O237" s="156"/>
      <c r="P237" s="156"/>
      <c r="Q237" s="156"/>
      <c r="R237" s="156"/>
      <c r="S237" s="156"/>
      <c r="T237" s="156"/>
      <c r="U237" s="156"/>
      <c r="V237" s="156"/>
      <c r="W237" s="156"/>
      <c r="X237" s="156"/>
      <c r="Y237" s="147"/>
      <c r="Z237" s="147"/>
      <c r="AA237" s="147"/>
      <c r="AB237" s="147"/>
      <c r="AC237" s="147"/>
      <c r="AD237" s="147"/>
      <c r="AE237" s="147"/>
      <c r="AF237" s="147"/>
      <c r="AG237" s="147" t="s">
        <v>172</v>
      </c>
      <c r="AH237" s="147"/>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1">
      <c r="A238" s="164">
        <v>57</v>
      </c>
      <c r="B238" s="165" t="s">
        <v>453</v>
      </c>
      <c r="C238" s="174" t="s">
        <v>454</v>
      </c>
      <c r="D238" s="166" t="s">
        <v>253</v>
      </c>
      <c r="E238" s="167">
        <v>4</v>
      </c>
      <c r="F238" s="168"/>
      <c r="G238" s="169">
        <f>ROUND(E238*F238,2)</f>
        <v>0</v>
      </c>
      <c r="H238" s="168"/>
      <c r="I238" s="169">
        <f>ROUND(E238*H238,2)</f>
        <v>0</v>
      </c>
      <c r="J238" s="168"/>
      <c r="K238" s="169">
        <f>ROUND(E238*J238,2)</f>
        <v>0</v>
      </c>
      <c r="L238" s="169">
        <v>21</v>
      </c>
      <c r="M238" s="169">
        <f>G238*(1+L238/100)</f>
        <v>0</v>
      </c>
      <c r="N238" s="169">
        <v>0</v>
      </c>
      <c r="O238" s="169">
        <f>ROUND(E238*N238,2)</f>
        <v>0</v>
      </c>
      <c r="P238" s="169">
        <v>0</v>
      </c>
      <c r="Q238" s="169">
        <f>ROUND(E238*P238,2)</f>
        <v>0</v>
      </c>
      <c r="R238" s="169" t="s">
        <v>276</v>
      </c>
      <c r="S238" s="169" t="s">
        <v>168</v>
      </c>
      <c r="T238" s="170" t="s">
        <v>168</v>
      </c>
      <c r="U238" s="156">
        <v>0.38500000000000001</v>
      </c>
      <c r="V238" s="156">
        <f>ROUND(E238*U238,2)</f>
        <v>1.54</v>
      </c>
      <c r="W238" s="156"/>
      <c r="X238" s="156" t="s">
        <v>244</v>
      </c>
      <c r="Y238" s="147"/>
      <c r="Z238" s="147"/>
      <c r="AA238" s="147"/>
      <c r="AB238" s="147"/>
      <c r="AC238" s="147"/>
      <c r="AD238" s="147"/>
      <c r="AE238" s="147"/>
      <c r="AF238" s="147"/>
      <c r="AG238" s="147" t="s">
        <v>245</v>
      </c>
      <c r="AH238" s="147"/>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1">
      <c r="A239" s="154"/>
      <c r="B239" s="155"/>
      <c r="C239" s="253" t="s">
        <v>451</v>
      </c>
      <c r="D239" s="254"/>
      <c r="E239" s="254"/>
      <c r="F239" s="254"/>
      <c r="G239" s="254"/>
      <c r="H239" s="156"/>
      <c r="I239" s="156"/>
      <c r="J239" s="156"/>
      <c r="K239" s="156"/>
      <c r="L239" s="156"/>
      <c r="M239" s="156"/>
      <c r="N239" s="156"/>
      <c r="O239" s="156"/>
      <c r="P239" s="156"/>
      <c r="Q239" s="156"/>
      <c r="R239" s="156"/>
      <c r="S239" s="156"/>
      <c r="T239" s="156"/>
      <c r="U239" s="156"/>
      <c r="V239" s="156"/>
      <c r="W239" s="156"/>
      <c r="X239" s="156"/>
      <c r="Y239" s="147"/>
      <c r="Z239" s="147"/>
      <c r="AA239" s="147"/>
      <c r="AB239" s="147"/>
      <c r="AC239" s="147"/>
      <c r="AD239" s="147"/>
      <c r="AE239" s="147"/>
      <c r="AF239" s="147"/>
      <c r="AG239" s="147" t="s">
        <v>247</v>
      </c>
      <c r="AH239" s="147"/>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1">
      <c r="A240" s="154"/>
      <c r="B240" s="155"/>
      <c r="C240" s="238"/>
      <c r="D240" s="239"/>
      <c r="E240" s="239"/>
      <c r="F240" s="239"/>
      <c r="G240" s="239"/>
      <c r="H240" s="156"/>
      <c r="I240" s="156"/>
      <c r="J240" s="156"/>
      <c r="K240" s="156"/>
      <c r="L240" s="156"/>
      <c r="M240" s="156"/>
      <c r="N240" s="156"/>
      <c r="O240" s="156"/>
      <c r="P240" s="156"/>
      <c r="Q240" s="156"/>
      <c r="R240" s="156"/>
      <c r="S240" s="156"/>
      <c r="T240" s="156"/>
      <c r="U240" s="156"/>
      <c r="V240" s="156"/>
      <c r="W240" s="156"/>
      <c r="X240" s="156"/>
      <c r="Y240" s="147"/>
      <c r="Z240" s="147"/>
      <c r="AA240" s="147"/>
      <c r="AB240" s="147"/>
      <c r="AC240" s="147"/>
      <c r="AD240" s="147"/>
      <c r="AE240" s="147"/>
      <c r="AF240" s="147"/>
      <c r="AG240" s="147" t="s">
        <v>172</v>
      </c>
      <c r="AH240" s="147"/>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1">
      <c r="A241" s="164">
        <v>58</v>
      </c>
      <c r="B241" s="165" t="s">
        <v>455</v>
      </c>
      <c r="C241" s="174" t="s">
        <v>456</v>
      </c>
      <c r="D241" s="166" t="s">
        <v>309</v>
      </c>
      <c r="E241" s="167">
        <v>141</v>
      </c>
      <c r="F241" s="168"/>
      <c r="G241" s="169">
        <f>ROUND(E241*F241,2)</f>
        <v>0</v>
      </c>
      <c r="H241" s="168"/>
      <c r="I241" s="169">
        <f>ROUND(E241*H241,2)</f>
        <v>0</v>
      </c>
      <c r="J241" s="168"/>
      <c r="K241" s="169">
        <f>ROUND(E241*J241,2)</f>
        <v>0</v>
      </c>
      <c r="L241" s="169">
        <v>21</v>
      </c>
      <c r="M241" s="169">
        <f>G241*(1+L241/100)</f>
        <v>0</v>
      </c>
      <c r="N241" s="169">
        <v>6.2010000000000003E-2</v>
      </c>
      <c r="O241" s="169">
        <f>ROUND(E241*N241,2)</f>
        <v>8.74</v>
      </c>
      <c r="P241" s="169">
        <v>0</v>
      </c>
      <c r="Q241" s="169">
        <f>ROUND(E241*P241,2)</f>
        <v>0</v>
      </c>
      <c r="R241" s="169"/>
      <c r="S241" s="169" t="s">
        <v>306</v>
      </c>
      <c r="T241" s="170" t="s">
        <v>169</v>
      </c>
      <c r="U241" s="156">
        <v>0.28999999999999998</v>
      </c>
      <c r="V241" s="156">
        <f>ROUND(E241*U241,2)</f>
        <v>40.89</v>
      </c>
      <c r="W241" s="156"/>
      <c r="X241" s="156" t="s">
        <v>244</v>
      </c>
      <c r="Y241" s="147"/>
      <c r="Z241" s="147"/>
      <c r="AA241" s="147"/>
      <c r="AB241" s="147"/>
      <c r="AC241" s="147"/>
      <c r="AD241" s="147"/>
      <c r="AE241" s="147"/>
      <c r="AF241" s="147"/>
      <c r="AG241" s="147" t="s">
        <v>245</v>
      </c>
      <c r="AH241" s="147"/>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1">
      <c r="A242" s="154"/>
      <c r="B242" s="155"/>
      <c r="C242" s="180" t="s">
        <v>342</v>
      </c>
      <c r="D242" s="178"/>
      <c r="E242" s="179">
        <v>13</v>
      </c>
      <c r="F242" s="156"/>
      <c r="G242" s="156"/>
      <c r="H242" s="156"/>
      <c r="I242" s="156"/>
      <c r="J242" s="156"/>
      <c r="K242" s="156"/>
      <c r="L242" s="156"/>
      <c r="M242" s="156"/>
      <c r="N242" s="156"/>
      <c r="O242" s="156"/>
      <c r="P242" s="156"/>
      <c r="Q242" s="156"/>
      <c r="R242" s="156"/>
      <c r="S242" s="156"/>
      <c r="T242" s="156"/>
      <c r="U242" s="156"/>
      <c r="V242" s="156"/>
      <c r="W242" s="156"/>
      <c r="X242" s="156"/>
      <c r="Y242" s="147"/>
      <c r="Z242" s="147"/>
      <c r="AA242" s="147"/>
      <c r="AB242" s="147"/>
      <c r="AC242" s="147"/>
      <c r="AD242" s="147"/>
      <c r="AE242" s="147"/>
      <c r="AF242" s="147"/>
      <c r="AG242" s="147" t="s">
        <v>249</v>
      </c>
      <c r="AH242" s="147">
        <v>0</v>
      </c>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1">
      <c r="A243" s="154"/>
      <c r="B243" s="155"/>
      <c r="C243" s="180" t="s">
        <v>343</v>
      </c>
      <c r="D243" s="178"/>
      <c r="E243" s="179">
        <v>128</v>
      </c>
      <c r="F243" s="156"/>
      <c r="G243" s="156"/>
      <c r="H243" s="156"/>
      <c r="I243" s="156"/>
      <c r="J243" s="156"/>
      <c r="K243" s="156"/>
      <c r="L243" s="156"/>
      <c r="M243" s="156"/>
      <c r="N243" s="156"/>
      <c r="O243" s="156"/>
      <c r="P243" s="156"/>
      <c r="Q243" s="156"/>
      <c r="R243" s="156"/>
      <c r="S243" s="156"/>
      <c r="T243" s="156"/>
      <c r="U243" s="156"/>
      <c r="V243" s="156"/>
      <c r="W243" s="156"/>
      <c r="X243" s="156"/>
      <c r="Y243" s="147"/>
      <c r="Z243" s="147"/>
      <c r="AA243" s="147"/>
      <c r="AB243" s="147"/>
      <c r="AC243" s="147"/>
      <c r="AD243" s="147"/>
      <c r="AE243" s="147"/>
      <c r="AF243" s="147"/>
      <c r="AG243" s="147" t="s">
        <v>249</v>
      </c>
      <c r="AH243" s="147">
        <v>0</v>
      </c>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outlineLevel="1">
      <c r="A244" s="154"/>
      <c r="B244" s="155"/>
      <c r="C244" s="238"/>
      <c r="D244" s="239"/>
      <c r="E244" s="239"/>
      <c r="F244" s="239"/>
      <c r="G244" s="239"/>
      <c r="H244" s="156"/>
      <c r="I244" s="156"/>
      <c r="J244" s="156"/>
      <c r="K244" s="156"/>
      <c r="L244" s="156"/>
      <c r="M244" s="156"/>
      <c r="N244" s="156"/>
      <c r="O244" s="156"/>
      <c r="P244" s="156"/>
      <c r="Q244" s="156"/>
      <c r="R244" s="156"/>
      <c r="S244" s="156"/>
      <c r="T244" s="156"/>
      <c r="U244" s="156"/>
      <c r="V244" s="156"/>
      <c r="W244" s="156"/>
      <c r="X244" s="156"/>
      <c r="Y244" s="147"/>
      <c r="Z244" s="147"/>
      <c r="AA244" s="147"/>
      <c r="AB244" s="147"/>
      <c r="AC244" s="147"/>
      <c r="AD244" s="147"/>
      <c r="AE244" s="147"/>
      <c r="AF244" s="147"/>
      <c r="AG244" s="147" t="s">
        <v>172</v>
      </c>
      <c r="AH244" s="147"/>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ht="22.5" outlineLevel="1">
      <c r="A245" s="164">
        <v>59</v>
      </c>
      <c r="B245" s="165" t="s">
        <v>457</v>
      </c>
      <c r="C245" s="174" t="s">
        <v>458</v>
      </c>
      <c r="D245" s="166" t="s">
        <v>293</v>
      </c>
      <c r="E245" s="167">
        <v>26.100999999999999</v>
      </c>
      <c r="F245" s="168"/>
      <c r="G245" s="169">
        <f>ROUND(E245*F245,2)</f>
        <v>0</v>
      </c>
      <c r="H245" s="168"/>
      <c r="I245" s="169">
        <f>ROUND(E245*H245,2)</f>
        <v>0</v>
      </c>
      <c r="J245" s="168"/>
      <c r="K245" s="169">
        <f>ROUND(E245*J245,2)</f>
        <v>0</v>
      </c>
      <c r="L245" s="169">
        <v>21</v>
      </c>
      <c r="M245" s="169">
        <f>G245*(1+L245/100)</f>
        <v>0</v>
      </c>
      <c r="N245" s="169">
        <v>1.6629999999999999E-2</v>
      </c>
      <c r="O245" s="169">
        <f>ROUND(E245*N245,2)</f>
        <v>0.43</v>
      </c>
      <c r="P245" s="169">
        <v>0</v>
      </c>
      <c r="Q245" s="169">
        <f>ROUND(E245*P245,2)</f>
        <v>0</v>
      </c>
      <c r="R245" s="169"/>
      <c r="S245" s="169" t="s">
        <v>306</v>
      </c>
      <c r="T245" s="170" t="s">
        <v>169</v>
      </c>
      <c r="U245" s="156">
        <v>16.579999999999998</v>
      </c>
      <c r="V245" s="156">
        <f>ROUND(E245*U245,2)</f>
        <v>432.75</v>
      </c>
      <c r="W245" s="156"/>
      <c r="X245" s="156" t="s">
        <v>244</v>
      </c>
      <c r="Y245" s="147"/>
      <c r="Z245" s="147"/>
      <c r="AA245" s="147"/>
      <c r="AB245" s="147"/>
      <c r="AC245" s="147"/>
      <c r="AD245" s="147"/>
      <c r="AE245" s="147"/>
      <c r="AF245" s="147"/>
      <c r="AG245" s="147" t="s">
        <v>245</v>
      </c>
      <c r="AH245" s="147"/>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1">
      <c r="A246" s="154"/>
      <c r="B246" s="155"/>
      <c r="C246" s="240" t="s">
        <v>401</v>
      </c>
      <c r="D246" s="241"/>
      <c r="E246" s="241"/>
      <c r="F246" s="241"/>
      <c r="G246" s="241"/>
      <c r="H246" s="156"/>
      <c r="I246" s="156"/>
      <c r="J246" s="156"/>
      <c r="K246" s="156"/>
      <c r="L246" s="156"/>
      <c r="M246" s="156"/>
      <c r="N246" s="156"/>
      <c r="O246" s="156"/>
      <c r="P246" s="156"/>
      <c r="Q246" s="156"/>
      <c r="R246" s="156"/>
      <c r="S246" s="156"/>
      <c r="T246" s="156"/>
      <c r="U246" s="156"/>
      <c r="V246" s="156"/>
      <c r="W246" s="156"/>
      <c r="X246" s="156"/>
      <c r="Y246" s="147"/>
      <c r="Z246" s="147"/>
      <c r="AA246" s="147"/>
      <c r="AB246" s="147"/>
      <c r="AC246" s="147"/>
      <c r="AD246" s="147"/>
      <c r="AE246" s="147"/>
      <c r="AF246" s="147"/>
      <c r="AG246" s="147" t="s">
        <v>178</v>
      </c>
      <c r="AH246" s="147"/>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1">
      <c r="A247" s="154"/>
      <c r="B247" s="155"/>
      <c r="C247" s="180" t="s">
        <v>459</v>
      </c>
      <c r="D247" s="178"/>
      <c r="E247" s="179">
        <v>0.308</v>
      </c>
      <c r="F247" s="156"/>
      <c r="G247" s="156"/>
      <c r="H247" s="156"/>
      <c r="I247" s="156"/>
      <c r="J247" s="156"/>
      <c r="K247" s="156"/>
      <c r="L247" s="156"/>
      <c r="M247" s="156"/>
      <c r="N247" s="156"/>
      <c r="O247" s="156"/>
      <c r="P247" s="156"/>
      <c r="Q247" s="156"/>
      <c r="R247" s="156"/>
      <c r="S247" s="156"/>
      <c r="T247" s="156"/>
      <c r="U247" s="156"/>
      <c r="V247" s="156"/>
      <c r="W247" s="156"/>
      <c r="X247" s="156"/>
      <c r="Y247" s="147"/>
      <c r="Z247" s="147"/>
      <c r="AA247" s="147"/>
      <c r="AB247" s="147"/>
      <c r="AC247" s="147"/>
      <c r="AD247" s="147"/>
      <c r="AE247" s="147"/>
      <c r="AF247" s="147"/>
      <c r="AG247" s="147" t="s">
        <v>249</v>
      </c>
      <c r="AH247" s="147">
        <v>0</v>
      </c>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1">
      <c r="A248" s="154"/>
      <c r="B248" s="155"/>
      <c r="C248" s="180" t="s">
        <v>460</v>
      </c>
      <c r="D248" s="178"/>
      <c r="E248" s="179">
        <v>3.1960000000000002</v>
      </c>
      <c r="F248" s="156"/>
      <c r="G248" s="156"/>
      <c r="H248" s="156"/>
      <c r="I248" s="156"/>
      <c r="J248" s="156"/>
      <c r="K248" s="156"/>
      <c r="L248" s="156"/>
      <c r="M248" s="156"/>
      <c r="N248" s="156"/>
      <c r="O248" s="156"/>
      <c r="P248" s="156"/>
      <c r="Q248" s="156"/>
      <c r="R248" s="156"/>
      <c r="S248" s="156"/>
      <c r="T248" s="156"/>
      <c r="U248" s="156"/>
      <c r="V248" s="156"/>
      <c r="W248" s="156"/>
      <c r="X248" s="156"/>
      <c r="Y248" s="147"/>
      <c r="Z248" s="147"/>
      <c r="AA248" s="147"/>
      <c r="AB248" s="147"/>
      <c r="AC248" s="147"/>
      <c r="AD248" s="147"/>
      <c r="AE248" s="147"/>
      <c r="AF248" s="147"/>
      <c r="AG248" s="147" t="s">
        <v>249</v>
      </c>
      <c r="AH248" s="147">
        <v>0</v>
      </c>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1">
      <c r="A249" s="154"/>
      <c r="B249" s="155"/>
      <c r="C249" s="180" t="s">
        <v>461</v>
      </c>
      <c r="D249" s="178"/>
      <c r="E249" s="179">
        <v>22.597000000000001</v>
      </c>
      <c r="F249" s="156"/>
      <c r="G249" s="156"/>
      <c r="H249" s="156"/>
      <c r="I249" s="156"/>
      <c r="J249" s="156"/>
      <c r="K249" s="156"/>
      <c r="L249" s="156"/>
      <c r="M249" s="156"/>
      <c r="N249" s="156"/>
      <c r="O249" s="156"/>
      <c r="P249" s="156"/>
      <c r="Q249" s="156"/>
      <c r="R249" s="156"/>
      <c r="S249" s="156"/>
      <c r="T249" s="156"/>
      <c r="U249" s="156"/>
      <c r="V249" s="156"/>
      <c r="W249" s="156"/>
      <c r="X249" s="156"/>
      <c r="Y249" s="147"/>
      <c r="Z249" s="147"/>
      <c r="AA249" s="147"/>
      <c r="AB249" s="147"/>
      <c r="AC249" s="147"/>
      <c r="AD249" s="147"/>
      <c r="AE249" s="147"/>
      <c r="AF249" s="147"/>
      <c r="AG249" s="147" t="s">
        <v>249</v>
      </c>
      <c r="AH249" s="147">
        <v>0</v>
      </c>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1">
      <c r="A250" s="154"/>
      <c r="B250" s="155"/>
      <c r="C250" s="238"/>
      <c r="D250" s="239"/>
      <c r="E250" s="239"/>
      <c r="F250" s="239"/>
      <c r="G250" s="239"/>
      <c r="H250" s="156"/>
      <c r="I250" s="156"/>
      <c r="J250" s="156"/>
      <c r="K250" s="156"/>
      <c r="L250" s="156"/>
      <c r="M250" s="156"/>
      <c r="N250" s="156"/>
      <c r="O250" s="156"/>
      <c r="P250" s="156"/>
      <c r="Q250" s="156"/>
      <c r="R250" s="156"/>
      <c r="S250" s="156"/>
      <c r="T250" s="156"/>
      <c r="U250" s="156"/>
      <c r="V250" s="156"/>
      <c r="W250" s="156"/>
      <c r="X250" s="156"/>
      <c r="Y250" s="147"/>
      <c r="Z250" s="147"/>
      <c r="AA250" s="147"/>
      <c r="AB250" s="147"/>
      <c r="AC250" s="147"/>
      <c r="AD250" s="147"/>
      <c r="AE250" s="147"/>
      <c r="AF250" s="147"/>
      <c r="AG250" s="147" t="s">
        <v>172</v>
      </c>
      <c r="AH250" s="147"/>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1">
      <c r="A251" s="164">
        <v>60</v>
      </c>
      <c r="B251" s="165" t="s">
        <v>462</v>
      </c>
      <c r="C251" s="174" t="s">
        <v>463</v>
      </c>
      <c r="D251" s="166" t="s">
        <v>293</v>
      </c>
      <c r="E251" s="167">
        <v>2.6223800000000002</v>
      </c>
      <c r="F251" s="168"/>
      <c r="G251" s="169">
        <f>ROUND(E251*F251,2)</f>
        <v>0</v>
      </c>
      <c r="H251" s="168"/>
      <c r="I251" s="169">
        <f>ROUND(E251*H251,2)</f>
        <v>0</v>
      </c>
      <c r="J251" s="168"/>
      <c r="K251" s="169">
        <f>ROUND(E251*J251,2)</f>
        <v>0</v>
      </c>
      <c r="L251" s="169">
        <v>21</v>
      </c>
      <c r="M251" s="169">
        <f>G251*(1+L251/100)</f>
        <v>0</v>
      </c>
      <c r="N251" s="169">
        <v>1</v>
      </c>
      <c r="O251" s="169">
        <f>ROUND(E251*N251,2)</f>
        <v>2.62</v>
      </c>
      <c r="P251" s="169">
        <v>0</v>
      </c>
      <c r="Q251" s="169">
        <f>ROUND(E251*P251,2)</f>
        <v>0</v>
      </c>
      <c r="R251" s="169"/>
      <c r="S251" s="169" t="s">
        <v>306</v>
      </c>
      <c r="T251" s="170" t="s">
        <v>169</v>
      </c>
      <c r="U251" s="156">
        <v>0</v>
      </c>
      <c r="V251" s="156">
        <f>ROUND(E251*U251,2)</f>
        <v>0</v>
      </c>
      <c r="W251" s="156"/>
      <c r="X251" s="156" t="s">
        <v>310</v>
      </c>
      <c r="Y251" s="147"/>
      <c r="Z251" s="147"/>
      <c r="AA251" s="147"/>
      <c r="AB251" s="147"/>
      <c r="AC251" s="147"/>
      <c r="AD251" s="147"/>
      <c r="AE251" s="147"/>
      <c r="AF251" s="147"/>
      <c r="AG251" s="147" t="s">
        <v>311</v>
      </c>
      <c r="AH251" s="147"/>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1">
      <c r="A252" s="154"/>
      <c r="B252" s="155"/>
      <c r="C252" s="180" t="s">
        <v>464</v>
      </c>
      <c r="D252" s="178"/>
      <c r="E252" s="179">
        <v>0.15759000000000001</v>
      </c>
      <c r="F252" s="156"/>
      <c r="G252" s="156"/>
      <c r="H252" s="156"/>
      <c r="I252" s="156"/>
      <c r="J252" s="156"/>
      <c r="K252" s="156"/>
      <c r="L252" s="156"/>
      <c r="M252" s="156"/>
      <c r="N252" s="156"/>
      <c r="O252" s="156"/>
      <c r="P252" s="156"/>
      <c r="Q252" s="156"/>
      <c r="R252" s="156"/>
      <c r="S252" s="156"/>
      <c r="T252" s="156"/>
      <c r="U252" s="156"/>
      <c r="V252" s="156"/>
      <c r="W252" s="156"/>
      <c r="X252" s="156"/>
      <c r="Y252" s="147"/>
      <c r="Z252" s="147"/>
      <c r="AA252" s="147"/>
      <c r="AB252" s="147"/>
      <c r="AC252" s="147"/>
      <c r="AD252" s="147"/>
      <c r="AE252" s="147"/>
      <c r="AF252" s="147"/>
      <c r="AG252" s="147" t="s">
        <v>249</v>
      </c>
      <c r="AH252" s="147">
        <v>0</v>
      </c>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1">
      <c r="A253" s="154"/>
      <c r="B253" s="155"/>
      <c r="C253" s="180" t="s">
        <v>465</v>
      </c>
      <c r="D253" s="178"/>
      <c r="E253" s="179">
        <v>2.4647899999999998</v>
      </c>
      <c r="F253" s="156"/>
      <c r="G253" s="156"/>
      <c r="H253" s="156"/>
      <c r="I253" s="156"/>
      <c r="J253" s="156"/>
      <c r="K253" s="156"/>
      <c r="L253" s="156"/>
      <c r="M253" s="156"/>
      <c r="N253" s="156"/>
      <c r="O253" s="156"/>
      <c r="P253" s="156"/>
      <c r="Q253" s="156"/>
      <c r="R253" s="156"/>
      <c r="S253" s="156"/>
      <c r="T253" s="156"/>
      <c r="U253" s="156"/>
      <c r="V253" s="156"/>
      <c r="W253" s="156"/>
      <c r="X253" s="156"/>
      <c r="Y253" s="147"/>
      <c r="Z253" s="147"/>
      <c r="AA253" s="147"/>
      <c r="AB253" s="147"/>
      <c r="AC253" s="147"/>
      <c r="AD253" s="147"/>
      <c r="AE253" s="147"/>
      <c r="AF253" s="147"/>
      <c r="AG253" s="147" t="s">
        <v>249</v>
      </c>
      <c r="AH253" s="147">
        <v>0</v>
      </c>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1">
      <c r="A254" s="154"/>
      <c r="B254" s="155"/>
      <c r="C254" s="238"/>
      <c r="D254" s="239"/>
      <c r="E254" s="239"/>
      <c r="F254" s="239"/>
      <c r="G254" s="239"/>
      <c r="H254" s="156"/>
      <c r="I254" s="156"/>
      <c r="J254" s="156"/>
      <c r="K254" s="156"/>
      <c r="L254" s="156"/>
      <c r="M254" s="156"/>
      <c r="N254" s="156"/>
      <c r="O254" s="156"/>
      <c r="P254" s="156"/>
      <c r="Q254" s="156"/>
      <c r="R254" s="156"/>
      <c r="S254" s="156"/>
      <c r="T254" s="156"/>
      <c r="U254" s="156"/>
      <c r="V254" s="156"/>
      <c r="W254" s="156"/>
      <c r="X254" s="156"/>
      <c r="Y254" s="147"/>
      <c r="Z254" s="147"/>
      <c r="AA254" s="147"/>
      <c r="AB254" s="147"/>
      <c r="AC254" s="147"/>
      <c r="AD254" s="147"/>
      <c r="AE254" s="147"/>
      <c r="AF254" s="147"/>
      <c r="AG254" s="147" t="s">
        <v>172</v>
      </c>
      <c r="AH254" s="147"/>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1">
      <c r="A255" s="164">
        <v>61</v>
      </c>
      <c r="B255" s="165" t="s">
        <v>466</v>
      </c>
      <c r="C255" s="174" t="s">
        <v>467</v>
      </c>
      <c r="D255" s="166" t="s">
        <v>293</v>
      </c>
      <c r="E255" s="167">
        <v>9.9189000000000007</v>
      </c>
      <c r="F255" s="168"/>
      <c r="G255" s="169">
        <f>ROUND(E255*F255,2)</f>
        <v>0</v>
      </c>
      <c r="H255" s="168"/>
      <c r="I255" s="169">
        <f>ROUND(E255*H255,2)</f>
        <v>0</v>
      </c>
      <c r="J255" s="168"/>
      <c r="K255" s="169">
        <f>ROUND(E255*J255,2)</f>
        <v>0</v>
      </c>
      <c r="L255" s="169">
        <v>21</v>
      </c>
      <c r="M255" s="169">
        <f>G255*(1+L255/100)</f>
        <v>0</v>
      </c>
      <c r="N255" s="169">
        <v>1</v>
      </c>
      <c r="O255" s="169">
        <f>ROUND(E255*N255,2)</f>
        <v>9.92</v>
      </c>
      <c r="P255" s="169">
        <v>0</v>
      </c>
      <c r="Q255" s="169">
        <f>ROUND(E255*P255,2)</f>
        <v>0</v>
      </c>
      <c r="R255" s="169"/>
      <c r="S255" s="169" t="s">
        <v>306</v>
      </c>
      <c r="T255" s="170" t="s">
        <v>169</v>
      </c>
      <c r="U255" s="156">
        <v>0</v>
      </c>
      <c r="V255" s="156">
        <f>ROUND(E255*U255,2)</f>
        <v>0</v>
      </c>
      <c r="W255" s="156"/>
      <c r="X255" s="156" t="s">
        <v>310</v>
      </c>
      <c r="Y255" s="147"/>
      <c r="Z255" s="147"/>
      <c r="AA255" s="147"/>
      <c r="AB255" s="147"/>
      <c r="AC255" s="147"/>
      <c r="AD255" s="147"/>
      <c r="AE255" s="147"/>
      <c r="AF255" s="147"/>
      <c r="AG255" s="147" t="s">
        <v>311</v>
      </c>
      <c r="AH255" s="147"/>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1">
      <c r="A256" s="154"/>
      <c r="B256" s="155"/>
      <c r="C256" s="180" t="s">
        <v>468</v>
      </c>
      <c r="D256" s="178"/>
      <c r="E256" s="179">
        <v>1.7067099999999999</v>
      </c>
      <c r="F256" s="156"/>
      <c r="G256" s="156"/>
      <c r="H256" s="156"/>
      <c r="I256" s="156"/>
      <c r="J256" s="156"/>
      <c r="K256" s="156"/>
      <c r="L256" s="156"/>
      <c r="M256" s="156"/>
      <c r="N256" s="156"/>
      <c r="O256" s="156"/>
      <c r="P256" s="156"/>
      <c r="Q256" s="156"/>
      <c r="R256" s="156"/>
      <c r="S256" s="156"/>
      <c r="T256" s="156"/>
      <c r="U256" s="156"/>
      <c r="V256" s="156"/>
      <c r="W256" s="156"/>
      <c r="X256" s="156"/>
      <c r="Y256" s="147"/>
      <c r="Z256" s="147"/>
      <c r="AA256" s="147"/>
      <c r="AB256" s="147"/>
      <c r="AC256" s="147"/>
      <c r="AD256" s="147"/>
      <c r="AE256" s="147"/>
      <c r="AF256" s="147"/>
      <c r="AG256" s="147" t="s">
        <v>249</v>
      </c>
      <c r="AH256" s="147">
        <v>0</v>
      </c>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1">
      <c r="A257" s="154"/>
      <c r="B257" s="155"/>
      <c r="C257" s="180" t="s">
        <v>469</v>
      </c>
      <c r="D257" s="178"/>
      <c r="E257" s="179">
        <v>8.2121899999999997</v>
      </c>
      <c r="F257" s="156"/>
      <c r="G257" s="156"/>
      <c r="H257" s="156"/>
      <c r="I257" s="156"/>
      <c r="J257" s="156"/>
      <c r="K257" s="156"/>
      <c r="L257" s="156"/>
      <c r="M257" s="156"/>
      <c r="N257" s="156"/>
      <c r="O257" s="156"/>
      <c r="P257" s="156"/>
      <c r="Q257" s="156"/>
      <c r="R257" s="156"/>
      <c r="S257" s="156"/>
      <c r="T257" s="156"/>
      <c r="U257" s="156"/>
      <c r="V257" s="156"/>
      <c r="W257" s="156"/>
      <c r="X257" s="156"/>
      <c r="Y257" s="147"/>
      <c r="Z257" s="147"/>
      <c r="AA257" s="147"/>
      <c r="AB257" s="147"/>
      <c r="AC257" s="147"/>
      <c r="AD257" s="147"/>
      <c r="AE257" s="147"/>
      <c r="AF257" s="147"/>
      <c r="AG257" s="147" t="s">
        <v>249</v>
      </c>
      <c r="AH257" s="147">
        <v>0</v>
      </c>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1">
      <c r="A258" s="154"/>
      <c r="B258" s="155"/>
      <c r="C258" s="238"/>
      <c r="D258" s="239"/>
      <c r="E258" s="239"/>
      <c r="F258" s="239"/>
      <c r="G258" s="239"/>
      <c r="H258" s="156"/>
      <c r="I258" s="156"/>
      <c r="J258" s="156"/>
      <c r="K258" s="156"/>
      <c r="L258" s="156"/>
      <c r="M258" s="156"/>
      <c r="N258" s="156"/>
      <c r="O258" s="156"/>
      <c r="P258" s="156"/>
      <c r="Q258" s="156"/>
      <c r="R258" s="156"/>
      <c r="S258" s="156"/>
      <c r="T258" s="156"/>
      <c r="U258" s="156"/>
      <c r="V258" s="156"/>
      <c r="W258" s="156"/>
      <c r="X258" s="156"/>
      <c r="Y258" s="147"/>
      <c r="Z258" s="147"/>
      <c r="AA258" s="147"/>
      <c r="AB258" s="147"/>
      <c r="AC258" s="147"/>
      <c r="AD258" s="147"/>
      <c r="AE258" s="147"/>
      <c r="AF258" s="147"/>
      <c r="AG258" s="147" t="s">
        <v>172</v>
      </c>
      <c r="AH258" s="147"/>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1">
      <c r="A259" s="164">
        <v>62</v>
      </c>
      <c r="B259" s="165" t="s">
        <v>470</v>
      </c>
      <c r="C259" s="174" t="s">
        <v>471</v>
      </c>
      <c r="D259" s="166" t="s">
        <v>293</v>
      </c>
      <c r="E259" s="167">
        <v>11.68432</v>
      </c>
      <c r="F259" s="168"/>
      <c r="G259" s="169">
        <f>ROUND(E259*F259,2)</f>
        <v>0</v>
      </c>
      <c r="H259" s="168"/>
      <c r="I259" s="169">
        <f>ROUND(E259*H259,2)</f>
        <v>0</v>
      </c>
      <c r="J259" s="168"/>
      <c r="K259" s="169">
        <f>ROUND(E259*J259,2)</f>
        <v>0</v>
      </c>
      <c r="L259" s="169">
        <v>21</v>
      </c>
      <c r="M259" s="169">
        <f>G259*(1+L259/100)</f>
        <v>0</v>
      </c>
      <c r="N259" s="169">
        <v>1</v>
      </c>
      <c r="O259" s="169">
        <f>ROUND(E259*N259,2)</f>
        <v>11.68</v>
      </c>
      <c r="P259" s="169">
        <v>0</v>
      </c>
      <c r="Q259" s="169">
        <f>ROUND(E259*P259,2)</f>
        <v>0</v>
      </c>
      <c r="R259" s="169"/>
      <c r="S259" s="169" t="s">
        <v>306</v>
      </c>
      <c r="T259" s="170" t="s">
        <v>169</v>
      </c>
      <c r="U259" s="156">
        <v>0</v>
      </c>
      <c r="V259" s="156">
        <f>ROUND(E259*U259,2)</f>
        <v>0</v>
      </c>
      <c r="W259" s="156"/>
      <c r="X259" s="156" t="s">
        <v>310</v>
      </c>
      <c r="Y259" s="147"/>
      <c r="Z259" s="147"/>
      <c r="AA259" s="147"/>
      <c r="AB259" s="147"/>
      <c r="AC259" s="147"/>
      <c r="AD259" s="147"/>
      <c r="AE259" s="147"/>
      <c r="AF259" s="147"/>
      <c r="AG259" s="147" t="s">
        <v>311</v>
      </c>
      <c r="AH259" s="147"/>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1">
      <c r="A260" s="154"/>
      <c r="B260" s="155"/>
      <c r="C260" s="180" t="s">
        <v>472</v>
      </c>
      <c r="D260" s="178"/>
      <c r="E260" s="179">
        <v>0.31724000000000002</v>
      </c>
      <c r="F260" s="156"/>
      <c r="G260" s="156"/>
      <c r="H260" s="156"/>
      <c r="I260" s="156"/>
      <c r="J260" s="156"/>
      <c r="K260" s="156"/>
      <c r="L260" s="156"/>
      <c r="M260" s="156"/>
      <c r="N260" s="156"/>
      <c r="O260" s="156"/>
      <c r="P260" s="156"/>
      <c r="Q260" s="156"/>
      <c r="R260" s="156"/>
      <c r="S260" s="156"/>
      <c r="T260" s="156"/>
      <c r="U260" s="156"/>
      <c r="V260" s="156"/>
      <c r="W260" s="156"/>
      <c r="X260" s="156"/>
      <c r="Y260" s="147"/>
      <c r="Z260" s="147"/>
      <c r="AA260" s="147"/>
      <c r="AB260" s="147"/>
      <c r="AC260" s="147"/>
      <c r="AD260" s="147"/>
      <c r="AE260" s="147"/>
      <c r="AF260" s="147"/>
      <c r="AG260" s="147" t="s">
        <v>249</v>
      </c>
      <c r="AH260" s="147">
        <v>0</v>
      </c>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1">
      <c r="A261" s="154"/>
      <c r="B261" s="155"/>
      <c r="C261" s="180" t="s">
        <v>473</v>
      </c>
      <c r="D261" s="178"/>
      <c r="E261" s="179">
        <v>1.11755</v>
      </c>
      <c r="F261" s="156"/>
      <c r="G261" s="156"/>
      <c r="H261" s="156"/>
      <c r="I261" s="156"/>
      <c r="J261" s="156"/>
      <c r="K261" s="156"/>
      <c r="L261" s="156"/>
      <c r="M261" s="156"/>
      <c r="N261" s="156"/>
      <c r="O261" s="156"/>
      <c r="P261" s="156"/>
      <c r="Q261" s="156"/>
      <c r="R261" s="156"/>
      <c r="S261" s="156"/>
      <c r="T261" s="156"/>
      <c r="U261" s="156"/>
      <c r="V261" s="156"/>
      <c r="W261" s="156"/>
      <c r="X261" s="156"/>
      <c r="Y261" s="147"/>
      <c r="Z261" s="147"/>
      <c r="AA261" s="147"/>
      <c r="AB261" s="147"/>
      <c r="AC261" s="147"/>
      <c r="AD261" s="147"/>
      <c r="AE261" s="147"/>
      <c r="AF261" s="147"/>
      <c r="AG261" s="147" t="s">
        <v>249</v>
      </c>
      <c r="AH261" s="147">
        <v>0</v>
      </c>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1">
      <c r="A262" s="154"/>
      <c r="B262" s="155"/>
      <c r="C262" s="180" t="s">
        <v>474</v>
      </c>
      <c r="D262" s="178"/>
      <c r="E262" s="179">
        <v>10.24953</v>
      </c>
      <c r="F262" s="156"/>
      <c r="G262" s="156"/>
      <c r="H262" s="156"/>
      <c r="I262" s="156"/>
      <c r="J262" s="156"/>
      <c r="K262" s="156"/>
      <c r="L262" s="156"/>
      <c r="M262" s="156"/>
      <c r="N262" s="156"/>
      <c r="O262" s="156"/>
      <c r="P262" s="156"/>
      <c r="Q262" s="156"/>
      <c r="R262" s="156"/>
      <c r="S262" s="156"/>
      <c r="T262" s="156"/>
      <c r="U262" s="156"/>
      <c r="V262" s="156"/>
      <c r="W262" s="156"/>
      <c r="X262" s="156"/>
      <c r="Y262" s="147"/>
      <c r="Z262" s="147"/>
      <c r="AA262" s="147"/>
      <c r="AB262" s="147"/>
      <c r="AC262" s="147"/>
      <c r="AD262" s="147"/>
      <c r="AE262" s="147"/>
      <c r="AF262" s="147"/>
      <c r="AG262" s="147" t="s">
        <v>249</v>
      </c>
      <c r="AH262" s="147">
        <v>0</v>
      </c>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1">
      <c r="A263" s="154"/>
      <c r="B263" s="155"/>
      <c r="C263" s="238"/>
      <c r="D263" s="239"/>
      <c r="E263" s="239"/>
      <c r="F263" s="239"/>
      <c r="G263" s="239"/>
      <c r="H263" s="156"/>
      <c r="I263" s="156"/>
      <c r="J263" s="156"/>
      <c r="K263" s="156"/>
      <c r="L263" s="156"/>
      <c r="M263" s="156"/>
      <c r="N263" s="156"/>
      <c r="O263" s="156"/>
      <c r="P263" s="156"/>
      <c r="Q263" s="156"/>
      <c r="R263" s="156"/>
      <c r="S263" s="156"/>
      <c r="T263" s="156"/>
      <c r="U263" s="156"/>
      <c r="V263" s="156"/>
      <c r="W263" s="156"/>
      <c r="X263" s="156"/>
      <c r="Y263" s="147"/>
      <c r="Z263" s="147"/>
      <c r="AA263" s="147"/>
      <c r="AB263" s="147"/>
      <c r="AC263" s="147"/>
      <c r="AD263" s="147"/>
      <c r="AE263" s="147"/>
      <c r="AF263" s="147"/>
      <c r="AG263" s="147" t="s">
        <v>172</v>
      </c>
      <c r="AH263" s="147"/>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1">
      <c r="A264" s="164">
        <v>63</v>
      </c>
      <c r="B264" s="165" t="s">
        <v>475</v>
      </c>
      <c r="C264" s="174" t="s">
        <v>476</v>
      </c>
      <c r="D264" s="166" t="s">
        <v>293</v>
      </c>
      <c r="E264" s="167">
        <v>1.0866499999999999</v>
      </c>
      <c r="F264" s="168"/>
      <c r="G264" s="169">
        <f>ROUND(E264*F264,2)</f>
        <v>0</v>
      </c>
      <c r="H264" s="168"/>
      <c r="I264" s="169">
        <f>ROUND(E264*H264,2)</f>
        <v>0</v>
      </c>
      <c r="J264" s="168"/>
      <c r="K264" s="169">
        <f>ROUND(E264*J264,2)</f>
        <v>0</v>
      </c>
      <c r="L264" s="169">
        <v>21</v>
      </c>
      <c r="M264" s="169">
        <f>G264*(1+L264/100)</f>
        <v>0</v>
      </c>
      <c r="N264" s="169">
        <v>1</v>
      </c>
      <c r="O264" s="169">
        <f>ROUND(E264*N264,2)</f>
        <v>1.0900000000000001</v>
      </c>
      <c r="P264" s="169">
        <v>0</v>
      </c>
      <c r="Q264" s="169">
        <f>ROUND(E264*P264,2)</f>
        <v>0</v>
      </c>
      <c r="R264" s="169"/>
      <c r="S264" s="169" t="s">
        <v>306</v>
      </c>
      <c r="T264" s="170" t="s">
        <v>169</v>
      </c>
      <c r="U264" s="156">
        <v>0</v>
      </c>
      <c r="V264" s="156">
        <f>ROUND(E264*U264,2)</f>
        <v>0</v>
      </c>
      <c r="W264" s="156"/>
      <c r="X264" s="156" t="s">
        <v>310</v>
      </c>
      <c r="Y264" s="147"/>
      <c r="Z264" s="147"/>
      <c r="AA264" s="147"/>
      <c r="AB264" s="147"/>
      <c r="AC264" s="147"/>
      <c r="AD264" s="147"/>
      <c r="AE264" s="147"/>
      <c r="AF264" s="147"/>
      <c r="AG264" s="147" t="s">
        <v>311</v>
      </c>
      <c r="AH264" s="147"/>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1">
      <c r="A265" s="154"/>
      <c r="B265" s="155"/>
      <c r="C265" s="180" t="s">
        <v>477</v>
      </c>
      <c r="D265" s="178"/>
      <c r="E265" s="179">
        <v>1.0866499999999999</v>
      </c>
      <c r="F265" s="156"/>
      <c r="G265" s="156"/>
      <c r="H265" s="156"/>
      <c r="I265" s="156"/>
      <c r="J265" s="156"/>
      <c r="K265" s="156"/>
      <c r="L265" s="156"/>
      <c r="M265" s="156"/>
      <c r="N265" s="156"/>
      <c r="O265" s="156"/>
      <c r="P265" s="156"/>
      <c r="Q265" s="156"/>
      <c r="R265" s="156"/>
      <c r="S265" s="156"/>
      <c r="T265" s="156"/>
      <c r="U265" s="156"/>
      <c r="V265" s="156"/>
      <c r="W265" s="156"/>
      <c r="X265" s="156"/>
      <c r="Y265" s="147"/>
      <c r="Z265" s="147"/>
      <c r="AA265" s="147"/>
      <c r="AB265" s="147"/>
      <c r="AC265" s="147"/>
      <c r="AD265" s="147"/>
      <c r="AE265" s="147"/>
      <c r="AF265" s="147"/>
      <c r="AG265" s="147" t="s">
        <v>249</v>
      </c>
      <c r="AH265" s="147">
        <v>0</v>
      </c>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1">
      <c r="A266" s="154"/>
      <c r="B266" s="155"/>
      <c r="C266" s="238"/>
      <c r="D266" s="239"/>
      <c r="E266" s="239"/>
      <c r="F266" s="239"/>
      <c r="G266" s="239"/>
      <c r="H266" s="156"/>
      <c r="I266" s="156"/>
      <c r="J266" s="156"/>
      <c r="K266" s="156"/>
      <c r="L266" s="156"/>
      <c r="M266" s="156"/>
      <c r="N266" s="156"/>
      <c r="O266" s="156"/>
      <c r="P266" s="156"/>
      <c r="Q266" s="156"/>
      <c r="R266" s="156"/>
      <c r="S266" s="156"/>
      <c r="T266" s="156"/>
      <c r="U266" s="156"/>
      <c r="V266" s="156"/>
      <c r="W266" s="156"/>
      <c r="X266" s="156"/>
      <c r="Y266" s="147"/>
      <c r="Z266" s="147"/>
      <c r="AA266" s="147"/>
      <c r="AB266" s="147"/>
      <c r="AC266" s="147"/>
      <c r="AD266" s="147"/>
      <c r="AE266" s="147"/>
      <c r="AF266" s="147"/>
      <c r="AG266" s="147" t="s">
        <v>172</v>
      </c>
      <c r="AH266" s="147"/>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ht="22.5" outlineLevel="1">
      <c r="A267" s="164">
        <v>64</v>
      </c>
      <c r="B267" s="165" t="s">
        <v>478</v>
      </c>
      <c r="C267" s="174" t="s">
        <v>479</v>
      </c>
      <c r="D267" s="166" t="s">
        <v>253</v>
      </c>
      <c r="E267" s="167">
        <v>7.77</v>
      </c>
      <c r="F267" s="168"/>
      <c r="G267" s="169">
        <f>ROUND(E267*F267,2)</f>
        <v>0</v>
      </c>
      <c r="H267" s="168"/>
      <c r="I267" s="169">
        <f>ROUND(E267*H267,2)</f>
        <v>0</v>
      </c>
      <c r="J267" s="168"/>
      <c r="K267" s="169">
        <f>ROUND(E267*J267,2)</f>
        <v>0</v>
      </c>
      <c r="L267" s="169">
        <v>21</v>
      </c>
      <c r="M267" s="169">
        <f>G267*(1+L267/100)</f>
        <v>0</v>
      </c>
      <c r="N267" s="169">
        <v>7.2500000000000004E-3</v>
      </c>
      <c r="O267" s="169">
        <f>ROUND(E267*N267,2)</f>
        <v>0.06</v>
      </c>
      <c r="P267" s="169">
        <v>0</v>
      </c>
      <c r="Q267" s="169">
        <f>ROUND(E267*P267,2)</f>
        <v>0</v>
      </c>
      <c r="R267" s="169" t="s">
        <v>480</v>
      </c>
      <c r="S267" s="169" t="s">
        <v>168</v>
      </c>
      <c r="T267" s="170" t="s">
        <v>481</v>
      </c>
      <c r="U267" s="156">
        <v>0</v>
      </c>
      <c r="V267" s="156">
        <f>ROUND(E267*U267,2)</f>
        <v>0</v>
      </c>
      <c r="W267" s="156"/>
      <c r="X267" s="156" t="s">
        <v>310</v>
      </c>
      <c r="Y267" s="147"/>
      <c r="Z267" s="147"/>
      <c r="AA267" s="147"/>
      <c r="AB267" s="147"/>
      <c r="AC267" s="147"/>
      <c r="AD267" s="147"/>
      <c r="AE267" s="147"/>
      <c r="AF267" s="147"/>
      <c r="AG267" s="147" t="s">
        <v>311</v>
      </c>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1">
      <c r="A268" s="154"/>
      <c r="B268" s="155"/>
      <c r="C268" s="180" t="s">
        <v>482</v>
      </c>
      <c r="D268" s="178"/>
      <c r="E268" s="179">
        <v>7.77</v>
      </c>
      <c r="F268" s="156"/>
      <c r="G268" s="156"/>
      <c r="H268" s="156"/>
      <c r="I268" s="156"/>
      <c r="J268" s="156"/>
      <c r="K268" s="156"/>
      <c r="L268" s="156"/>
      <c r="M268" s="156"/>
      <c r="N268" s="156"/>
      <c r="O268" s="156"/>
      <c r="P268" s="156"/>
      <c r="Q268" s="156"/>
      <c r="R268" s="156"/>
      <c r="S268" s="156"/>
      <c r="T268" s="156"/>
      <c r="U268" s="156"/>
      <c r="V268" s="156"/>
      <c r="W268" s="156"/>
      <c r="X268" s="156"/>
      <c r="Y268" s="147"/>
      <c r="Z268" s="147"/>
      <c r="AA268" s="147"/>
      <c r="AB268" s="147"/>
      <c r="AC268" s="147"/>
      <c r="AD268" s="147"/>
      <c r="AE268" s="147"/>
      <c r="AF268" s="147"/>
      <c r="AG268" s="147" t="s">
        <v>249</v>
      </c>
      <c r="AH268" s="147">
        <v>0</v>
      </c>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outlineLevel="1">
      <c r="A269" s="154"/>
      <c r="B269" s="155"/>
      <c r="C269" s="238"/>
      <c r="D269" s="239"/>
      <c r="E269" s="239"/>
      <c r="F269" s="239"/>
      <c r="G269" s="239"/>
      <c r="H269" s="156"/>
      <c r="I269" s="156"/>
      <c r="J269" s="156"/>
      <c r="K269" s="156"/>
      <c r="L269" s="156"/>
      <c r="M269" s="156"/>
      <c r="N269" s="156"/>
      <c r="O269" s="156"/>
      <c r="P269" s="156"/>
      <c r="Q269" s="156"/>
      <c r="R269" s="156"/>
      <c r="S269" s="156"/>
      <c r="T269" s="156"/>
      <c r="U269" s="156"/>
      <c r="V269" s="156"/>
      <c r="W269" s="156"/>
      <c r="X269" s="156"/>
      <c r="Y269" s="147"/>
      <c r="Z269" s="147"/>
      <c r="AA269" s="147"/>
      <c r="AB269" s="147"/>
      <c r="AC269" s="147"/>
      <c r="AD269" s="147"/>
      <c r="AE269" s="147"/>
      <c r="AF269" s="147"/>
      <c r="AG269" s="147" t="s">
        <v>172</v>
      </c>
      <c r="AH269" s="147"/>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c r="A270" s="158" t="s">
        <v>163</v>
      </c>
      <c r="B270" s="159" t="s">
        <v>69</v>
      </c>
      <c r="C270" s="173" t="s">
        <v>70</v>
      </c>
      <c r="D270" s="160"/>
      <c r="E270" s="161"/>
      <c r="F270" s="162"/>
      <c r="G270" s="162">
        <f>SUMIF(AG271:AG283,"&lt;&gt;NOR",G271:G283)</f>
        <v>0</v>
      </c>
      <c r="H270" s="162"/>
      <c r="I270" s="162">
        <f>SUM(I271:I283)</f>
        <v>0</v>
      </c>
      <c r="J270" s="162"/>
      <c r="K270" s="162">
        <f>SUM(K271:K283)</f>
        <v>0</v>
      </c>
      <c r="L270" s="162"/>
      <c r="M270" s="162">
        <f>SUM(M271:M283)</f>
        <v>0</v>
      </c>
      <c r="N270" s="162"/>
      <c r="O270" s="162">
        <f>SUM(O271:O283)</f>
        <v>0.12</v>
      </c>
      <c r="P270" s="162"/>
      <c r="Q270" s="162">
        <f>SUM(Q271:Q283)</f>
        <v>0</v>
      </c>
      <c r="R270" s="162"/>
      <c r="S270" s="162"/>
      <c r="T270" s="163"/>
      <c r="U270" s="157"/>
      <c r="V270" s="157">
        <f>SUM(V271:V283)</f>
        <v>2.9</v>
      </c>
      <c r="W270" s="157"/>
      <c r="X270" s="157"/>
      <c r="AG270" t="s">
        <v>164</v>
      </c>
    </row>
    <row r="271" spans="1:60" ht="22.5" outlineLevel="1">
      <c r="A271" s="164">
        <v>65</v>
      </c>
      <c r="B271" s="165" t="s">
        <v>483</v>
      </c>
      <c r="C271" s="174" t="s">
        <v>484</v>
      </c>
      <c r="D271" s="166" t="s">
        <v>253</v>
      </c>
      <c r="E271" s="167">
        <v>11.21</v>
      </c>
      <c r="F271" s="168"/>
      <c r="G271" s="169">
        <f>ROUND(E271*F271,2)</f>
        <v>0</v>
      </c>
      <c r="H271" s="168"/>
      <c r="I271" s="169">
        <f>ROUND(E271*H271,2)</f>
        <v>0</v>
      </c>
      <c r="J271" s="168"/>
      <c r="K271" s="169">
        <f>ROUND(E271*J271,2)</f>
        <v>0</v>
      </c>
      <c r="L271" s="169">
        <v>21</v>
      </c>
      <c r="M271" s="169">
        <f>G271*(1+L271/100)</f>
        <v>0</v>
      </c>
      <c r="N271" s="169">
        <v>2.2499999999999998E-3</v>
      </c>
      <c r="O271" s="169">
        <f>ROUND(E271*N271,2)</f>
        <v>0.03</v>
      </c>
      <c r="P271" s="169">
        <v>0</v>
      </c>
      <c r="Q271" s="169">
        <f>ROUND(E271*P271,2)</f>
        <v>0</v>
      </c>
      <c r="R271" s="169" t="s">
        <v>485</v>
      </c>
      <c r="S271" s="169" t="s">
        <v>168</v>
      </c>
      <c r="T271" s="170" t="s">
        <v>168</v>
      </c>
      <c r="U271" s="156">
        <v>0.123</v>
      </c>
      <c r="V271" s="156">
        <f>ROUND(E271*U271,2)</f>
        <v>1.38</v>
      </c>
      <c r="W271" s="156"/>
      <c r="X271" s="156" t="s">
        <v>244</v>
      </c>
      <c r="Y271" s="147"/>
      <c r="Z271" s="147"/>
      <c r="AA271" s="147"/>
      <c r="AB271" s="147"/>
      <c r="AC271" s="147"/>
      <c r="AD271" s="147"/>
      <c r="AE271" s="147"/>
      <c r="AF271" s="147"/>
      <c r="AG271" s="147" t="s">
        <v>245</v>
      </c>
      <c r="AH271" s="147"/>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1">
      <c r="A272" s="154"/>
      <c r="B272" s="155"/>
      <c r="C272" s="253" t="s">
        <v>486</v>
      </c>
      <c r="D272" s="254"/>
      <c r="E272" s="254"/>
      <c r="F272" s="254"/>
      <c r="G272" s="254"/>
      <c r="H272" s="156"/>
      <c r="I272" s="156"/>
      <c r="J272" s="156"/>
      <c r="K272" s="156"/>
      <c r="L272" s="156"/>
      <c r="M272" s="156"/>
      <c r="N272" s="156"/>
      <c r="O272" s="156"/>
      <c r="P272" s="156"/>
      <c r="Q272" s="156"/>
      <c r="R272" s="156"/>
      <c r="S272" s="156"/>
      <c r="T272" s="156"/>
      <c r="U272" s="156"/>
      <c r="V272" s="156"/>
      <c r="W272" s="156"/>
      <c r="X272" s="156"/>
      <c r="Y272" s="147"/>
      <c r="Z272" s="147"/>
      <c r="AA272" s="147"/>
      <c r="AB272" s="147"/>
      <c r="AC272" s="147"/>
      <c r="AD272" s="147"/>
      <c r="AE272" s="147"/>
      <c r="AF272" s="147"/>
      <c r="AG272" s="147" t="s">
        <v>247</v>
      </c>
      <c r="AH272" s="147"/>
      <c r="AI272" s="147"/>
      <c r="AJ272" s="147"/>
      <c r="AK272" s="147"/>
      <c r="AL272" s="147"/>
      <c r="AM272" s="147"/>
      <c r="AN272" s="147"/>
      <c r="AO272" s="147"/>
      <c r="AP272" s="147"/>
      <c r="AQ272" s="147"/>
      <c r="AR272" s="147"/>
      <c r="AS272" s="147"/>
      <c r="AT272" s="147"/>
      <c r="AU272" s="147"/>
      <c r="AV272" s="147"/>
      <c r="AW272" s="147"/>
      <c r="AX272" s="147"/>
      <c r="AY272" s="147"/>
      <c r="AZ272" s="147"/>
      <c r="BA272" s="171" t="str">
        <f>C272</f>
        <v>v rovině nebo ve svahu, s přesahem jednotlivých pásů 150 mm, s uchycením v terénu sponami z betonářské oceli</v>
      </c>
      <c r="BB272" s="147"/>
      <c r="BC272" s="147"/>
      <c r="BD272" s="147"/>
      <c r="BE272" s="147"/>
      <c r="BF272" s="147"/>
      <c r="BG272" s="147"/>
      <c r="BH272" s="147"/>
    </row>
    <row r="273" spans="1:60" outlineLevel="1">
      <c r="A273" s="154"/>
      <c r="B273" s="155"/>
      <c r="C273" s="242" t="s">
        <v>487</v>
      </c>
      <c r="D273" s="243"/>
      <c r="E273" s="243"/>
      <c r="F273" s="243"/>
      <c r="G273" s="243"/>
      <c r="H273" s="156"/>
      <c r="I273" s="156"/>
      <c r="J273" s="156"/>
      <c r="K273" s="156"/>
      <c r="L273" s="156"/>
      <c r="M273" s="156"/>
      <c r="N273" s="156"/>
      <c r="O273" s="156"/>
      <c r="P273" s="156"/>
      <c r="Q273" s="156"/>
      <c r="R273" s="156"/>
      <c r="S273" s="156"/>
      <c r="T273" s="156"/>
      <c r="U273" s="156"/>
      <c r="V273" s="156"/>
      <c r="W273" s="156"/>
      <c r="X273" s="156"/>
      <c r="Y273" s="147"/>
      <c r="Z273" s="147"/>
      <c r="AA273" s="147"/>
      <c r="AB273" s="147"/>
      <c r="AC273" s="147"/>
      <c r="AD273" s="147"/>
      <c r="AE273" s="147"/>
      <c r="AF273" s="147"/>
      <c r="AG273" s="147" t="s">
        <v>178</v>
      </c>
      <c r="AH273" s="147"/>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1">
      <c r="A274" s="154"/>
      <c r="B274" s="155"/>
      <c r="C274" s="180" t="s">
        <v>488</v>
      </c>
      <c r="D274" s="178"/>
      <c r="E274" s="179">
        <v>11.21</v>
      </c>
      <c r="F274" s="156"/>
      <c r="G274" s="156"/>
      <c r="H274" s="156"/>
      <c r="I274" s="156"/>
      <c r="J274" s="156"/>
      <c r="K274" s="156"/>
      <c r="L274" s="156"/>
      <c r="M274" s="156"/>
      <c r="N274" s="156"/>
      <c r="O274" s="156"/>
      <c r="P274" s="156"/>
      <c r="Q274" s="156"/>
      <c r="R274" s="156"/>
      <c r="S274" s="156"/>
      <c r="T274" s="156"/>
      <c r="U274" s="156"/>
      <c r="V274" s="156"/>
      <c r="W274" s="156"/>
      <c r="X274" s="156"/>
      <c r="Y274" s="147"/>
      <c r="Z274" s="147"/>
      <c r="AA274" s="147"/>
      <c r="AB274" s="147"/>
      <c r="AC274" s="147"/>
      <c r="AD274" s="147"/>
      <c r="AE274" s="147"/>
      <c r="AF274" s="147"/>
      <c r="AG274" s="147" t="s">
        <v>249</v>
      </c>
      <c r="AH274" s="147">
        <v>0</v>
      </c>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1">
      <c r="A275" s="154"/>
      <c r="B275" s="155"/>
      <c r="C275" s="238"/>
      <c r="D275" s="239"/>
      <c r="E275" s="239"/>
      <c r="F275" s="239"/>
      <c r="G275" s="239"/>
      <c r="H275" s="156"/>
      <c r="I275" s="156"/>
      <c r="J275" s="156"/>
      <c r="K275" s="156"/>
      <c r="L275" s="156"/>
      <c r="M275" s="156"/>
      <c r="N275" s="156"/>
      <c r="O275" s="156"/>
      <c r="P275" s="156"/>
      <c r="Q275" s="156"/>
      <c r="R275" s="156"/>
      <c r="S275" s="156"/>
      <c r="T275" s="156"/>
      <c r="U275" s="156"/>
      <c r="V275" s="156"/>
      <c r="W275" s="156"/>
      <c r="X275" s="156"/>
      <c r="Y275" s="147"/>
      <c r="Z275" s="147"/>
      <c r="AA275" s="147"/>
      <c r="AB275" s="147"/>
      <c r="AC275" s="147"/>
      <c r="AD275" s="147"/>
      <c r="AE275" s="147"/>
      <c r="AF275" s="147"/>
      <c r="AG275" s="147" t="s">
        <v>172</v>
      </c>
      <c r="AH275" s="147"/>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1">
      <c r="A276" s="164">
        <v>66</v>
      </c>
      <c r="B276" s="165" t="s">
        <v>489</v>
      </c>
      <c r="C276" s="174" t="s">
        <v>490</v>
      </c>
      <c r="D276" s="166" t="s">
        <v>253</v>
      </c>
      <c r="E276" s="167">
        <v>4.2300000000000004</v>
      </c>
      <c r="F276" s="168"/>
      <c r="G276" s="169">
        <f>ROUND(E276*F276,2)</f>
        <v>0</v>
      </c>
      <c r="H276" s="168"/>
      <c r="I276" s="169">
        <f>ROUND(E276*H276,2)</f>
        <v>0</v>
      </c>
      <c r="J276" s="168"/>
      <c r="K276" s="169">
        <f>ROUND(E276*J276,2)</f>
        <v>0</v>
      </c>
      <c r="L276" s="169">
        <v>21</v>
      </c>
      <c r="M276" s="169">
        <f>G276*(1+L276/100)</f>
        <v>0</v>
      </c>
      <c r="N276" s="169">
        <v>2.1000000000000001E-2</v>
      </c>
      <c r="O276" s="169">
        <f>ROUND(E276*N276,2)</f>
        <v>0.09</v>
      </c>
      <c r="P276" s="169">
        <v>0</v>
      </c>
      <c r="Q276" s="169">
        <f>ROUND(E276*P276,2)</f>
        <v>0</v>
      </c>
      <c r="R276" s="169"/>
      <c r="S276" s="169" t="s">
        <v>306</v>
      </c>
      <c r="T276" s="170" t="s">
        <v>169</v>
      </c>
      <c r="U276" s="156">
        <v>0.36</v>
      </c>
      <c r="V276" s="156">
        <f>ROUND(E276*U276,2)</f>
        <v>1.52</v>
      </c>
      <c r="W276" s="156"/>
      <c r="X276" s="156" t="s">
        <v>244</v>
      </c>
      <c r="Y276" s="147"/>
      <c r="Z276" s="147"/>
      <c r="AA276" s="147"/>
      <c r="AB276" s="147"/>
      <c r="AC276" s="147"/>
      <c r="AD276" s="147"/>
      <c r="AE276" s="147"/>
      <c r="AF276" s="147"/>
      <c r="AG276" s="147" t="s">
        <v>245</v>
      </c>
      <c r="AH276" s="147"/>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1">
      <c r="A277" s="154"/>
      <c r="B277" s="155"/>
      <c r="C277" s="180" t="s">
        <v>491</v>
      </c>
      <c r="D277" s="178"/>
      <c r="E277" s="179">
        <v>0.09</v>
      </c>
      <c r="F277" s="156"/>
      <c r="G277" s="156"/>
      <c r="H277" s="156"/>
      <c r="I277" s="156"/>
      <c r="J277" s="156"/>
      <c r="K277" s="156"/>
      <c r="L277" s="156"/>
      <c r="M277" s="156"/>
      <c r="N277" s="156"/>
      <c r="O277" s="156"/>
      <c r="P277" s="156"/>
      <c r="Q277" s="156"/>
      <c r="R277" s="156"/>
      <c r="S277" s="156"/>
      <c r="T277" s="156"/>
      <c r="U277" s="156"/>
      <c r="V277" s="156"/>
      <c r="W277" s="156"/>
      <c r="X277" s="156"/>
      <c r="Y277" s="147"/>
      <c r="Z277" s="147"/>
      <c r="AA277" s="147"/>
      <c r="AB277" s="147"/>
      <c r="AC277" s="147"/>
      <c r="AD277" s="147"/>
      <c r="AE277" s="147"/>
      <c r="AF277" s="147"/>
      <c r="AG277" s="147" t="s">
        <v>249</v>
      </c>
      <c r="AH277" s="147">
        <v>0</v>
      </c>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1">
      <c r="A278" s="154"/>
      <c r="B278" s="155"/>
      <c r="C278" s="180" t="s">
        <v>492</v>
      </c>
      <c r="D278" s="178"/>
      <c r="E278" s="179">
        <v>0.3</v>
      </c>
      <c r="F278" s="156"/>
      <c r="G278" s="156"/>
      <c r="H278" s="156"/>
      <c r="I278" s="156"/>
      <c r="J278" s="156"/>
      <c r="K278" s="156"/>
      <c r="L278" s="156"/>
      <c r="M278" s="156"/>
      <c r="N278" s="156"/>
      <c r="O278" s="156"/>
      <c r="P278" s="156"/>
      <c r="Q278" s="156"/>
      <c r="R278" s="156"/>
      <c r="S278" s="156"/>
      <c r="T278" s="156"/>
      <c r="U278" s="156"/>
      <c r="V278" s="156"/>
      <c r="W278" s="156"/>
      <c r="X278" s="156"/>
      <c r="Y278" s="147"/>
      <c r="Z278" s="147"/>
      <c r="AA278" s="147"/>
      <c r="AB278" s="147"/>
      <c r="AC278" s="147"/>
      <c r="AD278" s="147"/>
      <c r="AE278" s="147"/>
      <c r="AF278" s="147"/>
      <c r="AG278" s="147" t="s">
        <v>249</v>
      </c>
      <c r="AH278" s="147">
        <v>0</v>
      </c>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1">
      <c r="A279" s="154"/>
      <c r="B279" s="155"/>
      <c r="C279" s="180" t="s">
        <v>493</v>
      </c>
      <c r="D279" s="178"/>
      <c r="E279" s="179">
        <v>3.84</v>
      </c>
      <c r="F279" s="156"/>
      <c r="G279" s="156"/>
      <c r="H279" s="156"/>
      <c r="I279" s="156"/>
      <c r="J279" s="156"/>
      <c r="K279" s="156"/>
      <c r="L279" s="156"/>
      <c r="M279" s="156"/>
      <c r="N279" s="156"/>
      <c r="O279" s="156"/>
      <c r="P279" s="156"/>
      <c r="Q279" s="156"/>
      <c r="R279" s="156"/>
      <c r="S279" s="156"/>
      <c r="T279" s="156"/>
      <c r="U279" s="156"/>
      <c r="V279" s="156"/>
      <c r="W279" s="156"/>
      <c r="X279" s="156"/>
      <c r="Y279" s="147"/>
      <c r="Z279" s="147"/>
      <c r="AA279" s="147"/>
      <c r="AB279" s="147"/>
      <c r="AC279" s="147"/>
      <c r="AD279" s="147"/>
      <c r="AE279" s="147"/>
      <c r="AF279" s="147"/>
      <c r="AG279" s="147" t="s">
        <v>249</v>
      </c>
      <c r="AH279" s="147">
        <v>0</v>
      </c>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1">
      <c r="A280" s="154"/>
      <c r="B280" s="155"/>
      <c r="C280" s="238"/>
      <c r="D280" s="239"/>
      <c r="E280" s="239"/>
      <c r="F280" s="239"/>
      <c r="G280" s="239"/>
      <c r="H280" s="156"/>
      <c r="I280" s="156"/>
      <c r="J280" s="156"/>
      <c r="K280" s="156"/>
      <c r="L280" s="156"/>
      <c r="M280" s="156"/>
      <c r="N280" s="156"/>
      <c r="O280" s="156"/>
      <c r="P280" s="156"/>
      <c r="Q280" s="156"/>
      <c r="R280" s="156"/>
      <c r="S280" s="156"/>
      <c r="T280" s="156"/>
      <c r="U280" s="156"/>
      <c r="V280" s="156"/>
      <c r="W280" s="156"/>
      <c r="X280" s="156"/>
      <c r="Y280" s="147"/>
      <c r="Z280" s="147"/>
      <c r="AA280" s="147"/>
      <c r="AB280" s="147"/>
      <c r="AC280" s="147"/>
      <c r="AD280" s="147"/>
      <c r="AE280" s="147"/>
      <c r="AF280" s="147"/>
      <c r="AG280" s="147" t="s">
        <v>172</v>
      </c>
      <c r="AH280" s="147"/>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ht="22.5" outlineLevel="1">
      <c r="A281" s="164">
        <v>67</v>
      </c>
      <c r="B281" s="165" t="s">
        <v>494</v>
      </c>
      <c r="C281" s="174" t="s">
        <v>495</v>
      </c>
      <c r="D281" s="166" t="s">
        <v>253</v>
      </c>
      <c r="E281" s="167">
        <v>11.434200000000001</v>
      </c>
      <c r="F281" s="168"/>
      <c r="G281" s="169">
        <f>ROUND(E281*F281,2)</f>
        <v>0</v>
      </c>
      <c r="H281" s="168"/>
      <c r="I281" s="169">
        <f>ROUND(E281*H281,2)</f>
        <v>0</v>
      </c>
      <c r="J281" s="168"/>
      <c r="K281" s="169">
        <f>ROUND(E281*J281,2)</f>
        <v>0</v>
      </c>
      <c r="L281" s="169">
        <v>21</v>
      </c>
      <c r="M281" s="169">
        <f>G281*(1+L281/100)</f>
        <v>0</v>
      </c>
      <c r="N281" s="169">
        <v>2.9999999999999997E-4</v>
      </c>
      <c r="O281" s="169">
        <f>ROUND(E281*N281,2)</f>
        <v>0</v>
      </c>
      <c r="P281" s="169">
        <v>0</v>
      </c>
      <c r="Q281" s="169">
        <f>ROUND(E281*P281,2)</f>
        <v>0</v>
      </c>
      <c r="R281" s="169" t="s">
        <v>480</v>
      </c>
      <c r="S281" s="169" t="s">
        <v>168</v>
      </c>
      <c r="T281" s="170" t="s">
        <v>168</v>
      </c>
      <c r="U281" s="156">
        <v>0</v>
      </c>
      <c r="V281" s="156">
        <f>ROUND(E281*U281,2)</f>
        <v>0</v>
      </c>
      <c r="W281" s="156"/>
      <c r="X281" s="156" t="s">
        <v>310</v>
      </c>
      <c r="Y281" s="147"/>
      <c r="Z281" s="147"/>
      <c r="AA281" s="147"/>
      <c r="AB281" s="147"/>
      <c r="AC281" s="147"/>
      <c r="AD281" s="147"/>
      <c r="AE281" s="147"/>
      <c r="AF281" s="147"/>
      <c r="AG281" s="147" t="s">
        <v>311</v>
      </c>
      <c r="AH281" s="147"/>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1">
      <c r="A282" s="154"/>
      <c r="B282" s="155"/>
      <c r="C282" s="180" t="s">
        <v>496</v>
      </c>
      <c r="D282" s="178"/>
      <c r="E282" s="179">
        <v>11.434200000000001</v>
      </c>
      <c r="F282" s="156"/>
      <c r="G282" s="156"/>
      <c r="H282" s="156"/>
      <c r="I282" s="156"/>
      <c r="J282" s="156"/>
      <c r="K282" s="156"/>
      <c r="L282" s="156"/>
      <c r="M282" s="156"/>
      <c r="N282" s="156"/>
      <c r="O282" s="156"/>
      <c r="P282" s="156"/>
      <c r="Q282" s="156"/>
      <c r="R282" s="156"/>
      <c r="S282" s="156"/>
      <c r="T282" s="156"/>
      <c r="U282" s="156"/>
      <c r="V282" s="156"/>
      <c r="W282" s="156"/>
      <c r="X282" s="156"/>
      <c r="Y282" s="147"/>
      <c r="Z282" s="147"/>
      <c r="AA282" s="147"/>
      <c r="AB282" s="147"/>
      <c r="AC282" s="147"/>
      <c r="AD282" s="147"/>
      <c r="AE282" s="147"/>
      <c r="AF282" s="147"/>
      <c r="AG282" s="147" t="s">
        <v>249</v>
      </c>
      <c r="AH282" s="147">
        <v>0</v>
      </c>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1">
      <c r="A283" s="154"/>
      <c r="B283" s="155"/>
      <c r="C283" s="238"/>
      <c r="D283" s="239"/>
      <c r="E283" s="239"/>
      <c r="F283" s="239"/>
      <c r="G283" s="239"/>
      <c r="H283" s="156"/>
      <c r="I283" s="156"/>
      <c r="J283" s="156"/>
      <c r="K283" s="156"/>
      <c r="L283" s="156"/>
      <c r="M283" s="156"/>
      <c r="N283" s="156"/>
      <c r="O283" s="156"/>
      <c r="P283" s="156"/>
      <c r="Q283" s="156"/>
      <c r="R283" s="156"/>
      <c r="S283" s="156"/>
      <c r="T283" s="156"/>
      <c r="U283" s="156"/>
      <c r="V283" s="156"/>
      <c r="W283" s="156"/>
      <c r="X283" s="156"/>
      <c r="Y283" s="147"/>
      <c r="Z283" s="147"/>
      <c r="AA283" s="147"/>
      <c r="AB283" s="147"/>
      <c r="AC283" s="147"/>
      <c r="AD283" s="147"/>
      <c r="AE283" s="147"/>
      <c r="AF283" s="147"/>
      <c r="AG283" s="147" t="s">
        <v>172</v>
      </c>
      <c r="AH283" s="147"/>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c r="A284" s="158" t="s">
        <v>163</v>
      </c>
      <c r="B284" s="159" t="s">
        <v>73</v>
      </c>
      <c r="C284" s="173" t="s">
        <v>74</v>
      </c>
      <c r="D284" s="160"/>
      <c r="E284" s="161"/>
      <c r="F284" s="162"/>
      <c r="G284" s="162">
        <f>SUMIF(AG285:AG292,"&lt;&gt;NOR",G285:G292)</f>
        <v>0</v>
      </c>
      <c r="H284" s="162"/>
      <c r="I284" s="162">
        <f>SUM(I285:I292)</f>
        <v>0</v>
      </c>
      <c r="J284" s="162"/>
      <c r="K284" s="162">
        <f>SUM(K285:K292)</f>
        <v>0</v>
      </c>
      <c r="L284" s="162"/>
      <c r="M284" s="162">
        <f>SUM(M285:M292)</f>
        <v>0</v>
      </c>
      <c r="N284" s="162"/>
      <c r="O284" s="162">
        <f>SUM(O285:O292)</f>
        <v>11.86</v>
      </c>
      <c r="P284" s="162"/>
      <c r="Q284" s="162">
        <f>SUM(Q285:Q292)</f>
        <v>0</v>
      </c>
      <c r="R284" s="162"/>
      <c r="S284" s="162"/>
      <c r="T284" s="163"/>
      <c r="U284" s="157"/>
      <c r="V284" s="157">
        <f>SUM(V285:V292)</f>
        <v>163.27000000000001</v>
      </c>
      <c r="W284" s="157"/>
      <c r="X284" s="157"/>
      <c r="AG284" t="s">
        <v>164</v>
      </c>
    </row>
    <row r="285" spans="1:60" outlineLevel="1">
      <c r="A285" s="164">
        <v>68</v>
      </c>
      <c r="B285" s="165" t="s">
        <v>497</v>
      </c>
      <c r="C285" s="174" t="s">
        <v>498</v>
      </c>
      <c r="D285" s="166" t="s">
        <v>253</v>
      </c>
      <c r="E285" s="167">
        <v>248.89</v>
      </c>
      <c r="F285" s="168"/>
      <c r="G285" s="169">
        <f>ROUND(E285*F285,2)</f>
        <v>0</v>
      </c>
      <c r="H285" s="168"/>
      <c r="I285" s="169">
        <f>ROUND(E285*H285,2)</f>
        <v>0</v>
      </c>
      <c r="J285" s="168"/>
      <c r="K285" s="169">
        <f>ROUND(E285*J285,2)</f>
        <v>0</v>
      </c>
      <c r="L285" s="169">
        <v>21</v>
      </c>
      <c r="M285" s="169">
        <f>G285*(1+L285/100)</f>
        <v>0</v>
      </c>
      <c r="N285" s="169">
        <v>4.7660000000000001E-2</v>
      </c>
      <c r="O285" s="169">
        <f>ROUND(E285*N285,2)</f>
        <v>11.86</v>
      </c>
      <c r="P285" s="169">
        <v>0</v>
      </c>
      <c r="Q285" s="169">
        <f>ROUND(E285*P285,2)</f>
        <v>0</v>
      </c>
      <c r="R285" s="169" t="s">
        <v>276</v>
      </c>
      <c r="S285" s="169" t="s">
        <v>168</v>
      </c>
      <c r="T285" s="170" t="s">
        <v>168</v>
      </c>
      <c r="U285" s="156">
        <v>0.65600000000000003</v>
      </c>
      <c r="V285" s="156">
        <f>ROUND(E285*U285,2)</f>
        <v>163.27000000000001</v>
      </c>
      <c r="W285" s="156"/>
      <c r="X285" s="156" t="s">
        <v>244</v>
      </c>
      <c r="Y285" s="147"/>
      <c r="Z285" s="147"/>
      <c r="AA285" s="147"/>
      <c r="AB285" s="147"/>
      <c r="AC285" s="147"/>
      <c r="AD285" s="147"/>
      <c r="AE285" s="147"/>
      <c r="AF285" s="147"/>
      <c r="AG285" s="147" t="s">
        <v>245</v>
      </c>
      <c r="AH285" s="147"/>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outlineLevel="1">
      <c r="A286" s="154"/>
      <c r="B286" s="155"/>
      <c r="C286" s="180" t="s">
        <v>499</v>
      </c>
      <c r="D286" s="178"/>
      <c r="E286" s="179"/>
      <c r="F286" s="156"/>
      <c r="G286" s="156"/>
      <c r="H286" s="156"/>
      <c r="I286" s="156"/>
      <c r="J286" s="156"/>
      <c r="K286" s="156"/>
      <c r="L286" s="156"/>
      <c r="M286" s="156"/>
      <c r="N286" s="156"/>
      <c r="O286" s="156"/>
      <c r="P286" s="156"/>
      <c r="Q286" s="156"/>
      <c r="R286" s="156"/>
      <c r="S286" s="156"/>
      <c r="T286" s="156"/>
      <c r="U286" s="156"/>
      <c r="V286" s="156"/>
      <c r="W286" s="156"/>
      <c r="X286" s="156"/>
      <c r="Y286" s="147"/>
      <c r="Z286" s="147"/>
      <c r="AA286" s="147"/>
      <c r="AB286" s="147"/>
      <c r="AC286" s="147"/>
      <c r="AD286" s="147"/>
      <c r="AE286" s="147"/>
      <c r="AF286" s="147"/>
      <c r="AG286" s="147" t="s">
        <v>249</v>
      </c>
      <c r="AH286" s="147">
        <v>0</v>
      </c>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1">
      <c r="A287" s="154"/>
      <c r="B287" s="155"/>
      <c r="C287" s="180" t="s">
        <v>500</v>
      </c>
      <c r="D287" s="178"/>
      <c r="E287" s="179">
        <v>94.8</v>
      </c>
      <c r="F287" s="156"/>
      <c r="G287" s="156"/>
      <c r="H287" s="156"/>
      <c r="I287" s="156"/>
      <c r="J287" s="156"/>
      <c r="K287" s="156"/>
      <c r="L287" s="156"/>
      <c r="M287" s="156"/>
      <c r="N287" s="156"/>
      <c r="O287" s="156"/>
      <c r="P287" s="156"/>
      <c r="Q287" s="156"/>
      <c r="R287" s="156"/>
      <c r="S287" s="156"/>
      <c r="T287" s="156"/>
      <c r="U287" s="156"/>
      <c r="V287" s="156"/>
      <c r="W287" s="156"/>
      <c r="X287" s="156"/>
      <c r="Y287" s="147"/>
      <c r="Z287" s="147"/>
      <c r="AA287" s="147"/>
      <c r="AB287" s="147"/>
      <c r="AC287" s="147"/>
      <c r="AD287" s="147"/>
      <c r="AE287" s="147"/>
      <c r="AF287" s="147"/>
      <c r="AG287" s="147" t="s">
        <v>249</v>
      </c>
      <c r="AH287" s="147">
        <v>0</v>
      </c>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1">
      <c r="A288" s="154"/>
      <c r="B288" s="155"/>
      <c r="C288" s="180" t="s">
        <v>501</v>
      </c>
      <c r="D288" s="178"/>
      <c r="E288" s="179">
        <v>88.2</v>
      </c>
      <c r="F288" s="156"/>
      <c r="G288" s="156"/>
      <c r="H288" s="156"/>
      <c r="I288" s="156"/>
      <c r="J288" s="156"/>
      <c r="K288" s="156"/>
      <c r="L288" s="156"/>
      <c r="M288" s="156"/>
      <c r="N288" s="156"/>
      <c r="O288" s="156"/>
      <c r="P288" s="156"/>
      <c r="Q288" s="156"/>
      <c r="R288" s="156"/>
      <c r="S288" s="156"/>
      <c r="T288" s="156"/>
      <c r="U288" s="156"/>
      <c r="V288" s="156"/>
      <c r="W288" s="156"/>
      <c r="X288" s="156"/>
      <c r="Y288" s="147"/>
      <c r="Z288" s="147"/>
      <c r="AA288" s="147"/>
      <c r="AB288" s="147"/>
      <c r="AC288" s="147"/>
      <c r="AD288" s="147"/>
      <c r="AE288" s="147"/>
      <c r="AF288" s="147"/>
      <c r="AG288" s="147" t="s">
        <v>249</v>
      </c>
      <c r="AH288" s="147">
        <v>0</v>
      </c>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1">
      <c r="A289" s="154"/>
      <c r="B289" s="155"/>
      <c r="C289" s="180" t="s">
        <v>502</v>
      </c>
      <c r="D289" s="178"/>
      <c r="E289" s="179">
        <v>28</v>
      </c>
      <c r="F289" s="156"/>
      <c r="G289" s="156"/>
      <c r="H289" s="156"/>
      <c r="I289" s="156"/>
      <c r="J289" s="156"/>
      <c r="K289" s="156"/>
      <c r="L289" s="156"/>
      <c r="M289" s="156"/>
      <c r="N289" s="156"/>
      <c r="O289" s="156"/>
      <c r="P289" s="156"/>
      <c r="Q289" s="156"/>
      <c r="R289" s="156"/>
      <c r="S289" s="156"/>
      <c r="T289" s="156"/>
      <c r="U289" s="156"/>
      <c r="V289" s="156"/>
      <c r="W289" s="156"/>
      <c r="X289" s="156"/>
      <c r="Y289" s="147"/>
      <c r="Z289" s="147"/>
      <c r="AA289" s="147"/>
      <c r="AB289" s="147"/>
      <c r="AC289" s="147"/>
      <c r="AD289" s="147"/>
      <c r="AE289" s="147"/>
      <c r="AF289" s="147"/>
      <c r="AG289" s="147" t="s">
        <v>249</v>
      </c>
      <c r="AH289" s="147">
        <v>0</v>
      </c>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1">
      <c r="A290" s="154"/>
      <c r="B290" s="155"/>
      <c r="C290" s="180" t="s">
        <v>503</v>
      </c>
      <c r="D290" s="178"/>
      <c r="E290" s="179">
        <v>43.8</v>
      </c>
      <c r="F290" s="156"/>
      <c r="G290" s="156"/>
      <c r="H290" s="156"/>
      <c r="I290" s="156"/>
      <c r="J290" s="156"/>
      <c r="K290" s="156"/>
      <c r="L290" s="156"/>
      <c r="M290" s="156"/>
      <c r="N290" s="156"/>
      <c r="O290" s="156"/>
      <c r="P290" s="156"/>
      <c r="Q290" s="156"/>
      <c r="R290" s="156"/>
      <c r="S290" s="156"/>
      <c r="T290" s="156"/>
      <c r="U290" s="156"/>
      <c r="V290" s="156"/>
      <c r="W290" s="156"/>
      <c r="X290" s="156"/>
      <c r="Y290" s="147"/>
      <c r="Z290" s="147"/>
      <c r="AA290" s="147"/>
      <c r="AB290" s="147"/>
      <c r="AC290" s="147"/>
      <c r="AD290" s="147"/>
      <c r="AE290" s="147"/>
      <c r="AF290" s="147"/>
      <c r="AG290" s="147" t="s">
        <v>249</v>
      </c>
      <c r="AH290" s="147">
        <v>0</v>
      </c>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1">
      <c r="A291" s="154"/>
      <c r="B291" s="155"/>
      <c r="C291" s="180" t="s">
        <v>334</v>
      </c>
      <c r="D291" s="178"/>
      <c r="E291" s="179">
        <v>-5.91</v>
      </c>
      <c r="F291" s="156"/>
      <c r="G291" s="156"/>
      <c r="H291" s="156"/>
      <c r="I291" s="156"/>
      <c r="J291" s="156"/>
      <c r="K291" s="156"/>
      <c r="L291" s="156"/>
      <c r="M291" s="156"/>
      <c r="N291" s="156"/>
      <c r="O291" s="156"/>
      <c r="P291" s="156"/>
      <c r="Q291" s="156"/>
      <c r="R291" s="156"/>
      <c r="S291" s="156"/>
      <c r="T291" s="156"/>
      <c r="U291" s="156"/>
      <c r="V291" s="156"/>
      <c r="W291" s="156"/>
      <c r="X291" s="156"/>
      <c r="Y291" s="147"/>
      <c r="Z291" s="147"/>
      <c r="AA291" s="147"/>
      <c r="AB291" s="147"/>
      <c r="AC291" s="147"/>
      <c r="AD291" s="147"/>
      <c r="AE291" s="147"/>
      <c r="AF291" s="147"/>
      <c r="AG291" s="147" t="s">
        <v>249</v>
      </c>
      <c r="AH291" s="147">
        <v>0</v>
      </c>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1">
      <c r="A292" s="154"/>
      <c r="B292" s="155"/>
      <c r="C292" s="238"/>
      <c r="D292" s="239"/>
      <c r="E292" s="239"/>
      <c r="F292" s="239"/>
      <c r="G292" s="239"/>
      <c r="H292" s="156"/>
      <c r="I292" s="156"/>
      <c r="J292" s="156"/>
      <c r="K292" s="156"/>
      <c r="L292" s="156"/>
      <c r="M292" s="156"/>
      <c r="N292" s="156"/>
      <c r="O292" s="156"/>
      <c r="P292" s="156"/>
      <c r="Q292" s="156"/>
      <c r="R292" s="156"/>
      <c r="S292" s="156"/>
      <c r="T292" s="156"/>
      <c r="U292" s="156"/>
      <c r="V292" s="156"/>
      <c r="W292" s="156"/>
      <c r="X292" s="156"/>
      <c r="Y292" s="147"/>
      <c r="Z292" s="147"/>
      <c r="AA292" s="147"/>
      <c r="AB292" s="147"/>
      <c r="AC292" s="147"/>
      <c r="AD292" s="147"/>
      <c r="AE292" s="147"/>
      <c r="AF292" s="147"/>
      <c r="AG292" s="147" t="s">
        <v>172</v>
      </c>
      <c r="AH292" s="147"/>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c r="A293" s="158" t="s">
        <v>163</v>
      </c>
      <c r="B293" s="159" t="s">
        <v>75</v>
      </c>
      <c r="C293" s="173" t="s">
        <v>76</v>
      </c>
      <c r="D293" s="160"/>
      <c r="E293" s="161"/>
      <c r="F293" s="162"/>
      <c r="G293" s="162">
        <f>SUMIF(AG294:AG322,"&lt;&gt;NOR",G294:G322)</f>
        <v>0</v>
      </c>
      <c r="H293" s="162"/>
      <c r="I293" s="162">
        <f>SUM(I294:I322)</f>
        <v>0</v>
      </c>
      <c r="J293" s="162"/>
      <c r="K293" s="162">
        <f>SUM(K294:K322)</f>
        <v>0</v>
      </c>
      <c r="L293" s="162"/>
      <c r="M293" s="162">
        <f>SUM(M294:M322)</f>
        <v>0</v>
      </c>
      <c r="N293" s="162"/>
      <c r="O293" s="162">
        <f>SUM(O294:O322)</f>
        <v>36.880000000000003</v>
      </c>
      <c r="P293" s="162"/>
      <c r="Q293" s="162">
        <f>SUM(Q294:Q322)</f>
        <v>0</v>
      </c>
      <c r="R293" s="162"/>
      <c r="S293" s="162"/>
      <c r="T293" s="163"/>
      <c r="U293" s="157"/>
      <c r="V293" s="157">
        <f>SUM(V294:V322)</f>
        <v>516.11</v>
      </c>
      <c r="W293" s="157"/>
      <c r="X293" s="157"/>
      <c r="AG293" t="s">
        <v>164</v>
      </c>
    </row>
    <row r="294" spans="1:60" outlineLevel="1">
      <c r="A294" s="164">
        <v>69</v>
      </c>
      <c r="B294" s="165" t="s">
        <v>504</v>
      </c>
      <c r="C294" s="174" t="s">
        <v>505</v>
      </c>
      <c r="D294" s="166" t="s">
        <v>242</v>
      </c>
      <c r="E294" s="167">
        <v>0.441</v>
      </c>
      <c r="F294" s="168"/>
      <c r="G294" s="169">
        <f>ROUND(E294*F294,2)</f>
        <v>0</v>
      </c>
      <c r="H294" s="168"/>
      <c r="I294" s="169">
        <f>ROUND(E294*H294,2)</f>
        <v>0</v>
      </c>
      <c r="J294" s="168"/>
      <c r="K294" s="169">
        <f>ROUND(E294*J294,2)</f>
        <v>0</v>
      </c>
      <c r="L294" s="169">
        <v>21</v>
      </c>
      <c r="M294" s="169">
        <f>G294*(1+L294/100)</f>
        <v>0</v>
      </c>
      <c r="N294" s="169">
        <v>2.5249999999999999</v>
      </c>
      <c r="O294" s="169">
        <f>ROUND(E294*N294,2)</f>
        <v>1.1100000000000001</v>
      </c>
      <c r="P294" s="169">
        <v>0</v>
      </c>
      <c r="Q294" s="169">
        <f>ROUND(E294*P294,2)</f>
        <v>0</v>
      </c>
      <c r="R294" s="169" t="s">
        <v>276</v>
      </c>
      <c r="S294" s="169" t="s">
        <v>168</v>
      </c>
      <c r="T294" s="170" t="s">
        <v>168</v>
      </c>
      <c r="U294" s="156">
        <v>3.2130000000000001</v>
      </c>
      <c r="V294" s="156">
        <f>ROUND(E294*U294,2)</f>
        <v>1.42</v>
      </c>
      <c r="W294" s="156"/>
      <c r="X294" s="156" t="s">
        <v>244</v>
      </c>
      <c r="Y294" s="147"/>
      <c r="Z294" s="147"/>
      <c r="AA294" s="147"/>
      <c r="AB294" s="147"/>
      <c r="AC294" s="147"/>
      <c r="AD294" s="147"/>
      <c r="AE294" s="147"/>
      <c r="AF294" s="147"/>
      <c r="AG294" s="147" t="s">
        <v>245</v>
      </c>
      <c r="AH294" s="147"/>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1">
      <c r="A295" s="154"/>
      <c r="B295" s="155"/>
      <c r="C295" s="253" t="s">
        <v>506</v>
      </c>
      <c r="D295" s="254"/>
      <c r="E295" s="254"/>
      <c r="F295" s="254"/>
      <c r="G295" s="254"/>
      <c r="H295" s="156"/>
      <c r="I295" s="156"/>
      <c r="J295" s="156"/>
      <c r="K295" s="156"/>
      <c r="L295" s="156"/>
      <c r="M295" s="156"/>
      <c r="N295" s="156"/>
      <c r="O295" s="156"/>
      <c r="P295" s="156"/>
      <c r="Q295" s="156"/>
      <c r="R295" s="156"/>
      <c r="S295" s="156"/>
      <c r="T295" s="156"/>
      <c r="U295" s="156"/>
      <c r="V295" s="156"/>
      <c r="W295" s="156"/>
      <c r="X295" s="156"/>
      <c r="Y295" s="147"/>
      <c r="Z295" s="147"/>
      <c r="AA295" s="147"/>
      <c r="AB295" s="147"/>
      <c r="AC295" s="147"/>
      <c r="AD295" s="147"/>
      <c r="AE295" s="147"/>
      <c r="AF295" s="147"/>
      <c r="AG295" s="147" t="s">
        <v>247</v>
      </c>
      <c r="AH295" s="147"/>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1">
      <c r="A296" s="154"/>
      <c r="B296" s="155"/>
      <c r="C296" s="242" t="s">
        <v>507</v>
      </c>
      <c r="D296" s="243"/>
      <c r="E296" s="243"/>
      <c r="F296" s="243"/>
      <c r="G296" s="243"/>
      <c r="H296" s="156"/>
      <c r="I296" s="156"/>
      <c r="J296" s="156"/>
      <c r="K296" s="156"/>
      <c r="L296" s="156"/>
      <c r="M296" s="156"/>
      <c r="N296" s="156"/>
      <c r="O296" s="156"/>
      <c r="P296" s="156"/>
      <c r="Q296" s="156"/>
      <c r="R296" s="156"/>
      <c r="S296" s="156"/>
      <c r="T296" s="156"/>
      <c r="U296" s="156"/>
      <c r="V296" s="156"/>
      <c r="W296" s="156"/>
      <c r="X296" s="156"/>
      <c r="Y296" s="147"/>
      <c r="Z296" s="147"/>
      <c r="AA296" s="147"/>
      <c r="AB296" s="147"/>
      <c r="AC296" s="147"/>
      <c r="AD296" s="147"/>
      <c r="AE296" s="147"/>
      <c r="AF296" s="147"/>
      <c r="AG296" s="147" t="s">
        <v>178</v>
      </c>
      <c r="AH296" s="147"/>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outlineLevel="1">
      <c r="A297" s="154"/>
      <c r="B297" s="155"/>
      <c r="C297" s="180" t="s">
        <v>508</v>
      </c>
      <c r="D297" s="178"/>
      <c r="E297" s="179">
        <v>0.441</v>
      </c>
      <c r="F297" s="156"/>
      <c r="G297" s="156"/>
      <c r="H297" s="156"/>
      <c r="I297" s="156"/>
      <c r="J297" s="156"/>
      <c r="K297" s="156"/>
      <c r="L297" s="156"/>
      <c r="M297" s="156"/>
      <c r="N297" s="156"/>
      <c r="O297" s="156"/>
      <c r="P297" s="156"/>
      <c r="Q297" s="156"/>
      <c r="R297" s="156"/>
      <c r="S297" s="156"/>
      <c r="T297" s="156"/>
      <c r="U297" s="156"/>
      <c r="V297" s="156"/>
      <c r="W297" s="156"/>
      <c r="X297" s="156"/>
      <c r="Y297" s="147"/>
      <c r="Z297" s="147"/>
      <c r="AA297" s="147"/>
      <c r="AB297" s="147"/>
      <c r="AC297" s="147"/>
      <c r="AD297" s="147"/>
      <c r="AE297" s="147"/>
      <c r="AF297" s="147"/>
      <c r="AG297" s="147" t="s">
        <v>249</v>
      </c>
      <c r="AH297" s="147">
        <v>0</v>
      </c>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1">
      <c r="A298" s="154"/>
      <c r="B298" s="155"/>
      <c r="C298" s="238"/>
      <c r="D298" s="239"/>
      <c r="E298" s="239"/>
      <c r="F298" s="239"/>
      <c r="G298" s="239"/>
      <c r="H298" s="156"/>
      <c r="I298" s="156"/>
      <c r="J298" s="156"/>
      <c r="K298" s="156"/>
      <c r="L298" s="156"/>
      <c r="M298" s="156"/>
      <c r="N298" s="156"/>
      <c r="O298" s="156"/>
      <c r="P298" s="156"/>
      <c r="Q298" s="156"/>
      <c r="R298" s="156"/>
      <c r="S298" s="156"/>
      <c r="T298" s="156"/>
      <c r="U298" s="156"/>
      <c r="V298" s="156"/>
      <c r="W298" s="156"/>
      <c r="X298" s="156"/>
      <c r="Y298" s="147"/>
      <c r="Z298" s="147"/>
      <c r="AA298" s="147"/>
      <c r="AB298" s="147"/>
      <c r="AC298" s="147"/>
      <c r="AD298" s="147"/>
      <c r="AE298" s="147"/>
      <c r="AF298" s="147"/>
      <c r="AG298" s="147" t="s">
        <v>172</v>
      </c>
      <c r="AH298" s="147"/>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ht="22.5" outlineLevel="1">
      <c r="A299" s="164">
        <v>70</v>
      </c>
      <c r="B299" s="165" t="s">
        <v>509</v>
      </c>
      <c r="C299" s="174" t="s">
        <v>510</v>
      </c>
      <c r="D299" s="166" t="s">
        <v>293</v>
      </c>
      <c r="E299" s="167">
        <v>1.3599999999999999E-2</v>
      </c>
      <c r="F299" s="168"/>
      <c r="G299" s="169">
        <f>ROUND(E299*F299,2)</f>
        <v>0</v>
      </c>
      <c r="H299" s="168"/>
      <c r="I299" s="169">
        <f>ROUND(E299*H299,2)</f>
        <v>0</v>
      </c>
      <c r="J299" s="168"/>
      <c r="K299" s="169">
        <f>ROUND(E299*J299,2)</f>
        <v>0</v>
      </c>
      <c r="L299" s="169">
        <v>21</v>
      </c>
      <c r="M299" s="169">
        <f>G299*(1+L299/100)</f>
        <v>0</v>
      </c>
      <c r="N299" s="169">
        <v>1.0662499999999999</v>
      </c>
      <c r="O299" s="169">
        <f>ROUND(E299*N299,2)</f>
        <v>0.01</v>
      </c>
      <c r="P299" s="169">
        <v>0</v>
      </c>
      <c r="Q299" s="169">
        <f>ROUND(E299*P299,2)</f>
        <v>0</v>
      </c>
      <c r="R299" s="169" t="s">
        <v>276</v>
      </c>
      <c r="S299" s="169" t="s">
        <v>168</v>
      </c>
      <c r="T299" s="170" t="s">
        <v>168</v>
      </c>
      <c r="U299" s="156">
        <v>15.231</v>
      </c>
      <c r="V299" s="156">
        <f>ROUND(E299*U299,2)</f>
        <v>0.21</v>
      </c>
      <c r="W299" s="156"/>
      <c r="X299" s="156" t="s">
        <v>244</v>
      </c>
      <c r="Y299" s="147"/>
      <c r="Z299" s="147"/>
      <c r="AA299" s="147"/>
      <c r="AB299" s="147"/>
      <c r="AC299" s="147"/>
      <c r="AD299" s="147"/>
      <c r="AE299" s="147"/>
      <c r="AF299" s="147"/>
      <c r="AG299" s="147" t="s">
        <v>245</v>
      </c>
      <c r="AH299" s="147"/>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outlineLevel="1">
      <c r="A300" s="154"/>
      <c r="B300" s="155"/>
      <c r="C300" s="253" t="s">
        <v>294</v>
      </c>
      <c r="D300" s="254"/>
      <c r="E300" s="254"/>
      <c r="F300" s="254"/>
      <c r="G300" s="254"/>
      <c r="H300" s="156"/>
      <c r="I300" s="156"/>
      <c r="J300" s="156"/>
      <c r="K300" s="156"/>
      <c r="L300" s="156"/>
      <c r="M300" s="156"/>
      <c r="N300" s="156"/>
      <c r="O300" s="156"/>
      <c r="P300" s="156"/>
      <c r="Q300" s="156"/>
      <c r="R300" s="156"/>
      <c r="S300" s="156"/>
      <c r="T300" s="156"/>
      <c r="U300" s="156"/>
      <c r="V300" s="156"/>
      <c r="W300" s="156"/>
      <c r="X300" s="156"/>
      <c r="Y300" s="147"/>
      <c r="Z300" s="147"/>
      <c r="AA300" s="147"/>
      <c r="AB300" s="147"/>
      <c r="AC300" s="147"/>
      <c r="AD300" s="147"/>
      <c r="AE300" s="147"/>
      <c r="AF300" s="147"/>
      <c r="AG300" s="147" t="s">
        <v>247</v>
      </c>
      <c r="AH300" s="147"/>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outlineLevel="1">
      <c r="A301" s="154"/>
      <c r="B301" s="155"/>
      <c r="C301" s="180" t="s">
        <v>511</v>
      </c>
      <c r="D301" s="178"/>
      <c r="E301" s="179">
        <v>1.3599999999999999E-2</v>
      </c>
      <c r="F301" s="156"/>
      <c r="G301" s="156"/>
      <c r="H301" s="156"/>
      <c r="I301" s="156"/>
      <c r="J301" s="156"/>
      <c r="K301" s="156"/>
      <c r="L301" s="156"/>
      <c r="M301" s="156"/>
      <c r="N301" s="156"/>
      <c r="O301" s="156"/>
      <c r="P301" s="156"/>
      <c r="Q301" s="156"/>
      <c r="R301" s="156"/>
      <c r="S301" s="156"/>
      <c r="T301" s="156"/>
      <c r="U301" s="156"/>
      <c r="V301" s="156"/>
      <c r="W301" s="156"/>
      <c r="X301" s="156"/>
      <c r="Y301" s="147"/>
      <c r="Z301" s="147"/>
      <c r="AA301" s="147"/>
      <c r="AB301" s="147"/>
      <c r="AC301" s="147"/>
      <c r="AD301" s="147"/>
      <c r="AE301" s="147"/>
      <c r="AF301" s="147"/>
      <c r="AG301" s="147" t="s">
        <v>249</v>
      </c>
      <c r="AH301" s="147">
        <v>0</v>
      </c>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1">
      <c r="A302" s="154"/>
      <c r="B302" s="155"/>
      <c r="C302" s="238"/>
      <c r="D302" s="239"/>
      <c r="E302" s="239"/>
      <c r="F302" s="239"/>
      <c r="G302" s="239"/>
      <c r="H302" s="156"/>
      <c r="I302" s="156"/>
      <c r="J302" s="156"/>
      <c r="K302" s="156"/>
      <c r="L302" s="156"/>
      <c r="M302" s="156"/>
      <c r="N302" s="156"/>
      <c r="O302" s="156"/>
      <c r="P302" s="156"/>
      <c r="Q302" s="156"/>
      <c r="R302" s="156"/>
      <c r="S302" s="156"/>
      <c r="T302" s="156"/>
      <c r="U302" s="156"/>
      <c r="V302" s="156"/>
      <c r="W302" s="156"/>
      <c r="X302" s="156"/>
      <c r="Y302" s="147"/>
      <c r="Z302" s="147"/>
      <c r="AA302" s="147"/>
      <c r="AB302" s="147"/>
      <c r="AC302" s="147"/>
      <c r="AD302" s="147"/>
      <c r="AE302" s="147"/>
      <c r="AF302" s="147"/>
      <c r="AG302" s="147" t="s">
        <v>172</v>
      </c>
      <c r="AH302" s="147"/>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ht="22.5" outlineLevel="1">
      <c r="A303" s="164">
        <v>71</v>
      </c>
      <c r="B303" s="165" t="s">
        <v>512</v>
      </c>
      <c r="C303" s="174" t="s">
        <v>513</v>
      </c>
      <c r="D303" s="166" t="s">
        <v>253</v>
      </c>
      <c r="E303" s="167">
        <v>493.45</v>
      </c>
      <c r="F303" s="168"/>
      <c r="G303" s="169">
        <f>ROUND(E303*F303,2)</f>
        <v>0</v>
      </c>
      <c r="H303" s="168"/>
      <c r="I303" s="169">
        <f>ROUND(E303*H303,2)</f>
        <v>0</v>
      </c>
      <c r="J303" s="168"/>
      <c r="K303" s="169">
        <f>ROUND(E303*J303,2)</f>
        <v>0</v>
      </c>
      <c r="L303" s="169">
        <v>21</v>
      </c>
      <c r="M303" s="169">
        <f>G303*(1+L303/100)</f>
        <v>0</v>
      </c>
      <c r="N303" s="169">
        <v>4.4690000000000001E-2</v>
      </c>
      <c r="O303" s="169">
        <f>ROUND(E303*N303,2)</f>
        <v>22.05</v>
      </c>
      <c r="P303" s="169">
        <v>0</v>
      </c>
      <c r="Q303" s="169">
        <f>ROUND(E303*P303,2)</f>
        <v>0</v>
      </c>
      <c r="R303" s="169" t="s">
        <v>276</v>
      </c>
      <c r="S303" s="169" t="s">
        <v>306</v>
      </c>
      <c r="T303" s="170" t="s">
        <v>169</v>
      </c>
      <c r="U303" s="156">
        <v>0.6</v>
      </c>
      <c r="V303" s="156">
        <f>ROUND(E303*U303,2)</f>
        <v>296.07</v>
      </c>
      <c r="W303" s="156"/>
      <c r="X303" s="156" t="s">
        <v>244</v>
      </c>
      <c r="Y303" s="147"/>
      <c r="Z303" s="147"/>
      <c r="AA303" s="147"/>
      <c r="AB303" s="147"/>
      <c r="AC303" s="147"/>
      <c r="AD303" s="147"/>
      <c r="AE303" s="147"/>
      <c r="AF303" s="147"/>
      <c r="AG303" s="147" t="s">
        <v>245</v>
      </c>
      <c r="AH303" s="147"/>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ht="22.5" outlineLevel="1">
      <c r="A304" s="154"/>
      <c r="B304" s="155"/>
      <c r="C304" s="240" t="s">
        <v>514</v>
      </c>
      <c r="D304" s="241"/>
      <c r="E304" s="241"/>
      <c r="F304" s="241"/>
      <c r="G304" s="241"/>
      <c r="H304" s="156"/>
      <c r="I304" s="156"/>
      <c r="J304" s="156"/>
      <c r="K304" s="156"/>
      <c r="L304" s="156"/>
      <c r="M304" s="156"/>
      <c r="N304" s="156"/>
      <c r="O304" s="156"/>
      <c r="P304" s="156"/>
      <c r="Q304" s="156"/>
      <c r="R304" s="156"/>
      <c r="S304" s="156"/>
      <c r="T304" s="156"/>
      <c r="U304" s="156"/>
      <c r="V304" s="156"/>
      <c r="W304" s="156"/>
      <c r="X304" s="156"/>
      <c r="Y304" s="147"/>
      <c r="Z304" s="147"/>
      <c r="AA304" s="147"/>
      <c r="AB304" s="147"/>
      <c r="AC304" s="147"/>
      <c r="AD304" s="147"/>
      <c r="AE304" s="147"/>
      <c r="AF304" s="147"/>
      <c r="AG304" s="147" t="s">
        <v>178</v>
      </c>
      <c r="AH304" s="147"/>
      <c r="AI304" s="147"/>
      <c r="AJ304" s="147"/>
      <c r="AK304" s="147"/>
      <c r="AL304" s="147"/>
      <c r="AM304" s="147"/>
      <c r="AN304" s="147"/>
      <c r="AO304" s="147"/>
      <c r="AP304" s="147"/>
      <c r="AQ304" s="147"/>
      <c r="AR304" s="147"/>
      <c r="AS304" s="147"/>
      <c r="AT304" s="147"/>
      <c r="AU304" s="147"/>
      <c r="AV304" s="147"/>
      <c r="AW304" s="147"/>
      <c r="AX304" s="147"/>
      <c r="AY304" s="147"/>
      <c r="AZ304" s="147"/>
      <c r="BA304" s="171" t="str">
        <f>C304</f>
        <v>Položení cementotřískových desek, akustické minerální izolace 25 mm, umístění okrajových pásků,úprava cementotřískových desek na potřebný rozměr, položení desek ve dvou vrstvách, sešroubování v místě spojů.</v>
      </c>
      <c r="BB304" s="147"/>
      <c r="BC304" s="147"/>
      <c r="BD304" s="147"/>
      <c r="BE304" s="147"/>
      <c r="BF304" s="147"/>
      <c r="BG304" s="147"/>
      <c r="BH304" s="147"/>
    </row>
    <row r="305" spans="1:60" outlineLevel="1">
      <c r="A305" s="154"/>
      <c r="B305" s="155"/>
      <c r="C305" s="180" t="s">
        <v>515</v>
      </c>
      <c r="D305" s="178"/>
      <c r="E305" s="179">
        <v>444.05</v>
      </c>
      <c r="F305" s="156"/>
      <c r="G305" s="156"/>
      <c r="H305" s="156"/>
      <c r="I305" s="156"/>
      <c r="J305" s="156"/>
      <c r="K305" s="156"/>
      <c r="L305" s="156"/>
      <c r="M305" s="156"/>
      <c r="N305" s="156"/>
      <c r="O305" s="156"/>
      <c r="P305" s="156"/>
      <c r="Q305" s="156"/>
      <c r="R305" s="156"/>
      <c r="S305" s="156"/>
      <c r="T305" s="156"/>
      <c r="U305" s="156"/>
      <c r="V305" s="156"/>
      <c r="W305" s="156"/>
      <c r="X305" s="156"/>
      <c r="Y305" s="147"/>
      <c r="Z305" s="147"/>
      <c r="AA305" s="147"/>
      <c r="AB305" s="147"/>
      <c r="AC305" s="147"/>
      <c r="AD305" s="147"/>
      <c r="AE305" s="147"/>
      <c r="AF305" s="147"/>
      <c r="AG305" s="147" t="s">
        <v>249</v>
      </c>
      <c r="AH305" s="147">
        <v>0</v>
      </c>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outlineLevel="1">
      <c r="A306" s="154"/>
      <c r="B306" s="155"/>
      <c r="C306" s="180" t="s">
        <v>516</v>
      </c>
      <c r="D306" s="178"/>
      <c r="E306" s="179">
        <v>49.4</v>
      </c>
      <c r="F306" s="156"/>
      <c r="G306" s="156"/>
      <c r="H306" s="156"/>
      <c r="I306" s="156"/>
      <c r="J306" s="156"/>
      <c r="K306" s="156"/>
      <c r="L306" s="156"/>
      <c r="M306" s="156"/>
      <c r="N306" s="156"/>
      <c r="O306" s="156"/>
      <c r="P306" s="156"/>
      <c r="Q306" s="156"/>
      <c r="R306" s="156"/>
      <c r="S306" s="156"/>
      <c r="T306" s="156"/>
      <c r="U306" s="156"/>
      <c r="V306" s="156"/>
      <c r="W306" s="156"/>
      <c r="X306" s="156"/>
      <c r="Y306" s="147"/>
      <c r="Z306" s="147"/>
      <c r="AA306" s="147"/>
      <c r="AB306" s="147"/>
      <c r="AC306" s="147"/>
      <c r="AD306" s="147"/>
      <c r="AE306" s="147"/>
      <c r="AF306" s="147"/>
      <c r="AG306" s="147" t="s">
        <v>249</v>
      </c>
      <c r="AH306" s="147">
        <v>0</v>
      </c>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1">
      <c r="A307" s="154"/>
      <c r="B307" s="155"/>
      <c r="C307" s="238"/>
      <c r="D307" s="239"/>
      <c r="E307" s="239"/>
      <c r="F307" s="239"/>
      <c r="G307" s="239"/>
      <c r="H307" s="156"/>
      <c r="I307" s="156"/>
      <c r="J307" s="156"/>
      <c r="K307" s="156"/>
      <c r="L307" s="156"/>
      <c r="M307" s="156"/>
      <c r="N307" s="156"/>
      <c r="O307" s="156"/>
      <c r="P307" s="156"/>
      <c r="Q307" s="156"/>
      <c r="R307" s="156"/>
      <c r="S307" s="156"/>
      <c r="T307" s="156"/>
      <c r="U307" s="156"/>
      <c r="V307" s="156"/>
      <c r="W307" s="156"/>
      <c r="X307" s="156"/>
      <c r="Y307" s="147"/>
      <c r="Z307" s="147"/>
      <c r="AA307" s="147"/>
      <c r="AB307" s="147"/>
      <c r="AC307" s="147"/>
      <c r="AD307" s="147"/>
      <c r="AE307" s="147"/>
      <c r="AF307" s="147"/>
      <c r="AG307" s="147" t="s">
        <v>172</v>
      </c>
      <c r="AH307" s="147"/>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1">
      <c r="A308" s="164">
        <v>72</v>
      </c>
      <c r="B308" s="165" t="s">
        <v>517</v>
      </c>
      <c r="C308" s="174" t="s">
        <v>518</v>
      </c>
      <c r="D308" s="166" t="s">
        <v>242</v>
      </c>
      <c r="E308" s="167">
        <v>0.5</v>
      </c>
      <c r="F308" s="168"/>
      <c r="G308" s="169">
        <f>ROUND(E308*F308,2)</f>
        <v>0</v>
      </c>
      <c r="H308" s="168"/>
      <c r="I308" s="169">
        <f>ROUND(E308*H308,2)</f>
        <v>0</v>
      </c>
      <c r="J308" s="168"/>
      <c r="K308" s="169">
        <f>ROUND(E308*J308,2)</f>
        <v>0</v>
      </c>
      <c r="L308" s="169">
        <v>21</v>
      </c>
      <c r="M308" s="169">
        <f>G308*(1+L308/100)</f>
        <v>0</v>
      </c>
      <c r="N308" s="169">
        <v>2.5249999999999999</v>
      </c>
      <c r="O308" s="169">
        <f>ROUND(E308*N308,2)</f>
        <v>1.26</v>
      </c>
      <c r="P308" s="169">
        <v>0</v>
      </c>
      <c r="Q308" s="169">
        <f>ROUND(E308*P308,2)</f>
        <v>0</v>
      </c>
      <c r="R308" s="169"/>
      <c r="S308" s="169" t="s">
        <v>306</v>
      </c>
      <c r="T308" s="170" t="s">
        <v>332</v>
      </c>
      <c r="U308" s="156">
        <v>2.58</v>
      </c>
      <c r="V308" s="156">
        <f>ROUND(E308*U308,2)</f>
        <v>1.29</v>
      </c>
      <c r="W308" s="156"/>
      <c r="X308" s="156" t="s">
        <v>244</v>
      </c>
      <c r="Y308" s="147"/>
      <c r="Z308" s="147"/>
      <c r="AA308" s="147"/>
      <c r="AB308" s="147"/>
      <c r="AC308" s="147"/>
      <c r="AD308" s="147"/>
      <c r="AE308" s="147"/>
      <c r="AF308" s="147"/>
      <c r="AG308" s="147" t="s">
        <v>245</v>
      </c>
      <c r="AH308" s="147"/>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1">
      <c r="A309" s="154"/>
      <c r="B309" s="155"/>
      <c r="C309" s="240" t="s">
        <v>519</v>
      </c>
      <c r="D309" s="241"/>
      <c r="E309" s="241"/>
      <c r="F309" s="241"/>
      <c r="G309" s="241"/>
      <c r="H309" s="156"/>
      <c r="I309" s="156"/>
      <c r="J309" s="156"/>
      <c r="K309" s="156"/>
      <c r="L309" s="156"/>
      <c r="M309" s="156"/>
      <c r="N309" s="156"/>
      <c r="O309" s="156"/>
      <c r="P309" s="156"/>
      <c r="Q309" s="156"/>
      <c r="R309" s="156"/>
      <c r="S309" s="156"/>
      <c r="T309" s="156"/>
      <c r="U309" s="156"/>
      <c r="V309" s="156"/>
      <c r="W309" s="156"/>
      <c r="X309" s="156"/>
      <c r="Y309" s="147"/>
      <c r="Z309" s="147"/>
      <c r="AA309" s="147"/>
      <c r="AB309" s="147"/>
      <c r="AC309" s="147"/>
      <c r="AD309" s="147"/>
      <c r="AE309" s="147"/>
      <c r="AF309" s="147"/>
      <c r="AG309" s="147" t="s">
        <v>178</v>
      </c>
      <c r="AH309" s="147"/>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outlineLevel="1">
      <c r="A310" s="154"/>
      <c r="B310" s="155"/>
      <c r="C310" s="242" t="s">
        <v>520</v>
      </c>
      <c r="D310" s="243"/>
      <c r="E310" s="243"/>
      <c r="F310" s="243"/>
      <c r="G310" s="243"/>
      <c r="H310" s="156"/>
      <c r="I310" s="156"/>
      <c r="J310" s="156"/>
      <c r="K310" s="156"/>
      <c r="L310" s="156"/>
      <c r="M310" s="156"/>
      <c r="N310" s="156"/>
      <c r="O310" s="156"/>
      <c r="P310" s="156"/>
      <c r="Q310" s="156"/>
      <c r="R310" s="156"/>
      <c r="S310" s="156"/>
      <c r="T310" s="156"/>
      <c r="U310" s="156"/>
      <c r="V310" s="156"/>
      <c r="W310" s="156"/>
      <c r="X310" s="156"/>
      <c r="Y310" s="147"/>
      <c r="Z310" s="147"/>
      <c r="AA310" s="147"/>
      <c r="AB310" s="147"/>
      <c r="AC310" s="147"/>
      <c r="AD310" s="147"/>
      <c r="AE310" s="147"/>
      <c r="AF310" s="147"/>
      <c r="AG310" s="147" t="s">
        <v>178</v>
      </c>
      <c r="AH310" s="147"/>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1">
      <c r="A311" s="154"/>
      <c r="B311" s="155"/>
      <c r="C311" s="180" t="s">
        <v>521</v>
      </c>
      <c r="D311" s="178"/>
      <c r="E311" s="179">
        <v>0.5</v>
      </c>
      <c r="F311" s="156"/>
      <c r="G311" s="156"/>
      <c r="H311" s="156"/>
      <c r="I311" s="156"/>
      <c r="J311" s="156"/>
      <c r="K311" s="156"/>
      <c r="L311" s="156"/>
      <c r="M311" s="156"/>
      <c r="N311" s="156"/>
      <c r="O311" s="156"/>
      <c r="P311" s="156"/>
      <c r="Q311" s="156"/>
      <c r="R311" s="156"/>
      <c r="S311" s="156"/>
      <c r="T311" s="156"/>
      <c r="U311" s="156"/>
      <c r="V311" s="156"/>
      <c r="W311" s="156"/>
      <c r="X311" s="156"/>
      <c r="Y311" s="147"/>
      <c r="Z311" s="147"/>
      <c r="AA311" s="147"/>
      <c r="AB311" s="147"/>
      <c r="AC311" s="147"/>
      <c r="AD311" s="147"/>
      <c r="AE311" s="147"/>
      <c r="AF311" s="147"/>
      <c r="AG311" s="147" t="s">
        <v>249</v>
      </c>
      <c r="AH311" s="147">
        <v>0</v>
      </c>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1">
      <c r="A312" s="154"/>
      <c r="B312" s="155"/>
      <c r="C312" s="238"/>
      <c r="D312" s="239"/>
      <c r="E312" s="239"/>
      <c r="F312" s="239"/>
      <c r="G312" s="239"/>
      <c r="H312" s="156"/>
      <c r="I312" s="156"/>
      <c r="J312" s="156"/>
      <c r="K312" s="156"/>
      <c r="L312" s="156"/>
      <c r="M312" s="156"/>
      <c r="N312" s="156"/>
      <c r="O312" s="156"/>
      <c r="P312" s="156"/>
      <c r="Q312" s="156"/>
      <c r="R312" s="156"/>
      <c r="S312" s="156"/>
      <c r="T312" s="156"/>
      <c r="U312" s="156"/>
      <c r="V312" s="156"/>
      <c r="W312" s="156"/>
      <c r="X312" s="156"/>
      <c r="Y312" s="147"/>
      <c r="Z312" s="147"/>
      <c r="AA312" s="147"/>
      <c r="AB312" s="147"/>
      <c r="AC312" s="147"/>
      <c r="AD312" s="147"/>
      <c r="AE312" s="147"/>
      <c r="AF312" s="147"/>
      <c r="AG312" s="147" t="s">
        <v>172</v>
      </c>
      <c r="AH312" s="147"/>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outlineLevel="1">
      <c r="A313" s="164">
        <v>73</v>
      </c>
      <c r="B313" s="165" t="s">
        <v>522</v>
      </c>
      <c r="C313" s="174" t="s">
        <v>523</v>
      </c>
      <c r="D313" s="166" t="s">
        <v>253</v>
      </c>
      <c r="E313" s="167">
        <v>493.45</v>
      </c>
      <c r="F313" s="168"/>
      <c r="G313" s="169">
        <f>ROUND(E313*F313,2)</f>
        <v>0</v>
      </c>
      <c r="H313" s="168"/>
      <c r="I313" s="169">
        <f>ROUND(E313*H313,2)</f>
        <v>0</v>
      </c>
      <c r="J313" s="168"/>
      <c r="K313" s="169">
        <f>ROUND(E313*J313,2)</f>
        <v>0</v>
      </c>
      <c r="L313" s="169">
        <v>21</v>
      </c>
      <c r="M313" s="169">
        <f>G313*(1+L313/100)</f>
        <v>0</v>
      </c>
      <c r="N313" s="169">
        <v>9.0299999999999998E-3</v>
      </c>
      <c r="O313" s="169">
        <f>ROUND(E313*N313,2)</f>
        <v>4.46</v>
      </c>
      <c r="P313" s="169">
        <v>0</v>
      </c>
      <c r="Q313" s="169">
        <f>ROUND(E313*P313,2)</f>
        <v>0</v>
      </c>
      <c r="R313" s="169"/>
      <c r="S313" s="169" t="s">
        <v>306</v>
      </c>
      <c r="T313" s="170" t="s">
        <v>169</v>
      </c>
      <c r="U313" s="156">
        <v>0.35</v>
      </c>
      <c r="V313" s="156">
        <f>ROUND(E313*U313,2)</f>
        <v>172.71</v>
      </c>
      <c r="W313" s="156"/>
      <c r="X313" s="156" t="s">
        <v>244</v>
      </c>
      <c r="Y313" s="147"/>
      <c r="Z313" s="147"/>
      <c r="AA313" s="147"/>
      <c r="AB313" s="147"/>
      <c r="AC313" s="147"/>
      <c r="AD313" s="147"/>
      <c r="AE313" s="147"/>
      <c r="AF313" s="147"/>
      <c r="AG313" s="147" t="s">
        <v>245</v>
      </c>
      <c r="AH313" s="147"/>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1">
      <c r="A314" s="154"/>
      <c r="B314" s="155"/>
      <c r="C314" s="180" t="s">
        <v>515</v>
      </c>
      <c r="D314" s="178"/>
      <c r="E314" s="179">
        <v>444.05</v>
      </c>
      <c r="F314" s="156"/>
      <c r="G314" s="156"/>
      <c r="H314" s="156"/>
      <c r="I314" s="156"/>
      <c r="J314" s="156"/>
      <c r="K314" s="156"/>
      <c r="L314" s="156"/>
      <c r="M314" s="156"/>
      <c r="N314" s="156"/>
      <c r="O314" s="156"/>
      <c r="P314" s="156"/>
      <c r="Q314" s="156"/>
      <c r="R314" s="156"/>
      <c r="S314" s="156"/>
      <c r="T314" s="156"/>
      <c r="U314" s="156"/>
      <c r="V314" s="156"/>
      <c r="W314" s="156"/>
      <c r="X314" s="156"/>
      <c r="Y314" s="147"/>
      <c r="Z314" s="147"/>
      <c r="AA314" s="147"/>
      <c r="AB314" s="147"/>
      <c r="AC314" s="147"/>
      <c r="AD314" s="147"/>
      <c r="AE314" s="147"/>
      <c r="AF314" s="147"/>
      <c r="AG314" s="147" t="s">
        <v>249</v>
      </c>
      <c r="AH314" s="147">
        <v>0</v>
      </c>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outlineLevel="1">
      <c r="A315" s="154"/>
      <c r="B315" s="155"/>
      <c r="C315" s="180" t="s">
        <v>516</v>
      </c>
      <c r="D315" s="178"/>
      <c r="E315" s="179">
        <v>49.4</v>
      </c>
      <c r="F315" s="156"/>
      <c r="G315" s="156"/>
      <c r="H315" s="156"/>
      <c r="I315" s="156"/>
      <c r="J315" s="156"/>
      <c r="K315" s="156"/>
      <c r="L315" s="156"/>
      <c r="M315" s="156"/>
      <c r="N315" s="156"/>
      <c r="O315" s="156"/>
      <c r="P315" s="156"/>
      <c r="Q315" s="156"/>
      <c r="R315" s="156"/>
      <c r="S315" s="156"/>
      <c r="T315" s="156"/>
      <c r="U315" s="156"/>
      <c r="V315" s="156"/>
      <c r="W315" s="156"/>
      <c r="X315" s="156"/>
      <c r="Y315" s="147"/>
      <c r="Z315" s="147"/>
      <c r="AA315" s="147"/>
      <c r="AB315" s="147"/>
      <c r="AC315" s="147"/>
      <c r="AD315" s="147"/>
      <c r="AE315" s="147"/>
      <c r="AF315" s="147"/>
      <c r="AG315" s="147" t="s">
        <v>249</v>
      </c>
      <c r="AH315" s="147">
        <v>0</v>
      </c>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outlineLevel="1">
      <c r="A316" s="154"/>
      <c r="B316" s="155"/>
      <c r="C316" s="238"/>
      <c r="D316" s="239"/>
      <c r="E316" s="239"/>
      <c r="F316" s="239"/>
      <c r="G316" s="239"/>
      <c r="H316" s="156"/>
      <c r="I316" s="156"/>
      <c r="J316" s="156"/>
      <c r="K316" s="156"/>
      <c r="L316" s="156"/>
      <c r="M316" s="156"/>
      <c r="N316" s="156"/>
      <c r="O316" s="156"/>
      <c r="P316" s="156"/>
      <c r="Q316" s="156"/>
      <c r="R316" s="156"/>
      <c r="S316" s="156"/>
      <c r="T316" s="156"/>
      <c r="U316" s="156"/>
      <c r="V316" s="156"/>
      <c r="W316" s="156"/>
      <c r="X316" s="156"/>
      <c r="Y316" s="147"/>
      <c r="Z316" s="147"/>
      <c r="AA316" s="147"/>
      <c r="AB316" s="147"/>
      <c r="AC316" s="147"/>
      <c r="AD316" s="147"/>
      <c r="AE316" s="147"/>
      <c r="AF316" s="147"/>
      <c r="AG316" s="147" t="s">
        <v>172</v>
      </c>
      <c r="AH316" s="147"/>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outlineLevel="1">
      <c r="A317" s="164">
        <v>74</v>
      </c>
      <c r="B317" s="165" t="s">
        <v>524</v>
      </c>
      <c r="C317" s="174" t="s">
        <v>525</v>
      </c>
      <c r="D317" s="166" t="s">
        <v>253</v>
      </c>
      <c r="E317" s="167">
        <v>493.45</v>
      </c>
      <c r="F317" s="168"/>
      <c r="G317" s="169">
        <f>ROUND(E317*F317,2)</f>
        <v>0</v>
      </c>
      <c r="H317" s="168"/>
      <c r="I317" s="169">
        <f>ROUND(E317*H317,2)</f>
        <v>0</v>
      </c>
      <c r="J317" s="168"/>
      <c r="K317" s="169">
        <f>ROUND(E317*J317,2)</f>
        <v>0</v>
      </c>
      <c r="L317" s="169">
        <v>21</v>
      </c>
      <c r="M317" s="169">
        <f>G317*(1+L317/100)</f>
        <v>0</v>
      </c>
      <c r="N317" s="169">
        <v>1.9000000000000001E-4</v>
      </c>
      <c r="O317" s="169">
        <f>ROUND(E317*N317,2)</f>
        <v>0.09</v>
      </c>
      <c r="P317" s="169">
        <v>0</v>
      </c>
      <c r="Q317" s="169">
        <f>ROUND(E317*P317,2)</f>
        <v>0</v>
      </c>
      <c r="R317" s="169"/>
      <c r="S317" s="169" t="s">
        <v>306</v>
      </c>
      <c r="T317" s="170" t="s">
        <v>169</v>
      </c>
      <c r="U317" s="156">
        <v>0.09</v>
      </c>
      <c r="V317" s="156">
        <f>ROUND(E317*U317,2)</f>
        <v>44.41</v>
      </c>
      <c r="W317" s="156"/>
      <c r="X317" s="156" t="s">
        <v>244</v>
      </c>
      <c r="Y317" s="147"/>
      <c r="Z317" s="147"/>
      <c r="AA317" s="147"/>
      <c r="AB317" s="147"/>
      <c r="AC317" s="147"/>
      <c r="AD317" s="147"/>
      <c r="AE317" s="147"/>
      <c r="AF317" s="147"/>
      <c r="AG317" s="147" t="s">
        <v>245</v>
      </c>
      <c r="AH317" s="147"/>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1">
      <c r="A318" s="154"/>
      <c r="B318" s="155"/>
      <c r="C318" s="240" t="s">
        <v>526</v>
      </c>
      <c r="D318" s="241"/>
      <c r="E318" s="241"/>
      <c r="F318" s="241"/>
      <c r="G318" s="241"/>
      <c r="H318" s="156"/>
      <c r="I318" s="156"/>
      <c r="J318" s="156"/>
      <c r="K318" s="156"/>
      <c r="L318" s="156"/>
      <c r="M318" s="156"/>
      <c r="N318" s="156"/>
      <c r="O318" s="156"/>
      <c r="P318" s="156"/>
      <c r="Q318" s="156"/>
      <c r="R318" s="156"/>
      <c r="S318" s="156"/>
      <c r="T318" s="156"/>
      <c r="U318" s="156"/>
      <c r="V318" s="156"/>
      <c r="W318" s="156"/>
      <c r="X318" s="156"/>
      <c r="Y318" s="147"/>
      <c r="Z318" s="147"/>
      <c r="AA318" s="147"/>
      <c r="AB318" s="147"/>
      <c r="AC318" s="147"/>
      <c r="AD318" s="147"/>
      <c r="AE318" s="147"/>
      <c r="AF318" s="147"/>
      <c r="AG318" s="147" t="s">
        <v>178</v>
      </c>
      <c r="AH318" s="147"/>
      <c r="AI318" s="147"/>
      <c r="AJ318" s="147"/>
      <c r="AK318" s="147"/>
      <c r="AL318" s="147"/>
      <c r="AM318" s="147"/>
      <c r="AN318" s="147"/>
      <c r="AO318" s="147"/>
      <c r="AP318" s="147"/>
      <c r="AQ318" s="147"/>
      <c r="AR318" s="147"/>
      <c r="AS318" s="147"/>
      <c r="AT318" s="147"/>
      <c r="AU318" s="147"/>
      <c r="AV318" s="147"/>
      <c r="AW318" s="147"/>
      <c r="AX318" s="147"/>
      <c r="AY318" s="147"/>
      <c r="AZ318" s="147"/>
      <c r="BA318" s="171" t="str">
        <f>C318</f>
        <v>Umístění okrajových pásků, úprava dílců na potřebný rozměr, položení jedné vrstvy podlahového dílcena vč.spojovacího materiálu.</v>
      </c>
      <c r="BB318" s="147"/>
      <c r="BC318" s="147"/>
      <c r="BD318" s="147"/>
      <c r="BE318" s="147"/>
      <c r="BF318" s="147"/>
      <c r="BG318" s="147"/>
      <c r="BH318" s="147"/>
    </row>
    <row r="319" spans="1:60" outlineLevel="1">
      <c r="A319" s="154"/>
      <c r="B319" s="155"/>
      <c r="C319" s="238"/>
      <c r="D319" s="239"/>
      <c r="E319" s="239"/>
      <c r="F319" s="239"/>
      <c r="G319" s="239"/>
      <c r="H319" s="156"/>
      <c r="I319" s="156"/>
      <c r="J319" s="156"/>
      <c r="K319" s="156"/>
      <c r="L319" s="156"/>
      <c r="M319" s="156"/>
      <c r="N319" s="156"/>
      <c r="O319" s="156"/>
      <c r="P319" s="156"/>
      <c r="Q319" s="156"/>
      <c r="R319" s="156"/>
      <c r="S319" s="156"/>
      <c r="T319" s="156"/>
      <c r="U319" s="156"/>
      <c r="V319" s="156"/>
      <c r="W319" s="156"/>
      <c r="X319" s="156"/>
      <c r="Y319" s="147"/>
      <c r="Z319" s="147"/>
      <c r="AA319" s="147"/>
      <c r="AB319" s="147"/>
      <c r="AC319" s="147"/>
      <c r="AD319" s="147"/>
      <c r="AE319" s="147"/>
      <c r="AF319" s="147"/>
      <c r="AG319" s="147" t="s">
        <v>172</v>
      </c>
      <c r="AH319" s="147"/>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ht="22.5" outlineLevel="1">
      <c r="A320" s="164">
        <v>75</v>
      </c>
      <c r="B320" s="165" t="s">
        <v>527</v>
      </c>
      <c r="C320" s="174" t="s">
        <v>528</v>
      </c>
      <c r="D320" s="166" t="s">
        <v>253</v>
      </c>
      <c r="E320" s="167">
        <v>503.31900000000002</v>
      </c>
      <c r="F320" s="168"/>
      <c r="G320" s="169">
        <f>ROUND(E320*F320,2)</f>
        <v>0</v>
      </c>
      <c r="H320" s="168"/>
      <c r="I320" s="169">
        <f>ROUND(E320*H320,2)</f>
        <v>0</v>
      </c>
      <c r="J320" s="168"/>
      <c r="K320" s="169">
        <f>ROUND(E320*J320,2)</f>
        <v>0</v>
      </c>
      <c r="L320" s="169">
        <v>21</v>
      </c>
      <c r="M320" s="169">
        <f>G320*(1+L320/100)</f>
        <v>0</v>
      </c>
      <c r="N320" s="169">
        <v>1.5699999999999999E-2</v>
      </c>
      <c r="O320" s="169">
        <f>ROUND(E320*N320,2)</f>
        <v>7.9</v>
      </c>
      <c r="P320" s="169">
        <v>0</v>
      </c>
      <c r="Q320" s="169">
        <f>ROUND(E320*P320,2)</f>
        <v>0</v>
      </c>
      <c r="R320" s="169" t="s">
        <v>480</v>
      </c>
      <c r="S320" s="169" t="s">
        <v>168</v>
      </c>
      <c r="T320" s="170" t="s">
        <v>168</v>
      </c>
      <c r="U320" s="156">
        <v>0</v>
      </c>
      <c r="V320" s="156">
        <f>ROUND(E320*U320,2)</f>
        <v>0</v>
      </c>
      <c r="W320" s="156"/>
      <c r="X320" s="156" t="s">
        <v>310</v>
      </c>
      <c r="Y320" s="147"/>
      <c r="Z320" s="147"/>
      <c r="AA320" s="147"/>
      <c r="AB320" s="147"/>
      <c r="AC320" s="147"/>
      <c r="AD320" s="147"/>
      <c r="AE320" s="147"/>
      <c r="AF320" s="147"/>
      <c r="AG320" s="147" t="s">
        <v>311</v>
      </c>
      <c r="AH320" s="147"/>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1">
      <c r="A321" s="154"/>
      <c r="B321" s="155"/>
      <c r="C321" s="180" t="s">
        <v>529</v>
      </c>
      <c r="D321" s="178"/>
      <c r="E321" s="179">
        <v>503.31900000000002</v>
      </c>
      <c r="F321" s="156"/>
      <c r="G321" s="156"/>
      <c r="H321" s="156"/>
      <c r="I321" s="156"/>
      <c r="J321" s="156"/>
      <c r="K321" s="156"/>
      <c r="L321" s="156"/>
      <c r="M321" s="156"/>
      <c r="N321" s="156"/>
      <c r="O321" s="156"/>
      <c r="P321" s="156"/>
      <c r="Q321" s="156"/>
      <c r="R321" s="156"/>
      <c r="S321" s="156"/>
      <c r="T321" s="156"/>
      <c r="U321" s="156"/>
      <c r="V321" s="156"/>
      <c r="W321" s="156"/>
      <c r="X321" s="156"/>
      <c r="Y321" s="147"/>
      <c r="Z321" s="147"/>
      <c r="AA321" s="147"/>
      <c r="AB321" s="147"/>
      <c r="AC321" s="147"/>
      <c r="AD321" s="147"/>
      <c r="AE321" s="147"/>
      <c r="AF321" s="147"/>
      <c r="AG321" s="147" t="s">
        <v>249</v>
      </c>
      <c r="AH321" s="147">
        <v>0</v>
      </c>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1">
      <c r="A322" s="154"/>
      <c r="B322" s="155"/>
      <c r="C322" s="238"/>
      <c r="D322" s="239"/>
      <c r="E322" s="239"/>
      <c r="F322" s="239"/>
      <c r="G322" s="239"/>
      <c r="H322" s="156"/>
      <c r="I322" s="156"/>
      <c r="J322" s="156"/>
      <c r="K322" s="156"/>
      <c r="L322" s="156"/>
      <c r="M322" s="156"/>
      <c r="N322" s="156"/>
      <c r="O322" s="156"/>
      <c r="P322" s="156"/>
      <c r="Q322" s="156"/>
      <c r="R322" s="156"/>
      <c r="S322" s="156"/>
      <c r="T322" s="156"/>
      <c r="U322" s="156"/>
      <c r="V322" s="156"/>
      <c r="W322" s="156"/>
      <c r="X322" s="156"/>
      <c r="Y322" s="147"/>
      <c r="Z322" s="147"/>
      <c r="AA322" s="147"/>
      <c r="AB322" s="147"/>
      <c r="AC322" s="147"/>
      <c r="AD322" s="147"/>
      <c r="AE322" s="147"/>
      <c r="AF322" s="147"/>
      <c r="AG322" s="147" t="s">
        <v>172</v>
      </c>
      <c r="AH322" s="147"/>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c r="A323" s="158" t="s">
        <v>163</v>
      </c>
      <c r="B323" s="159" t="s">
        <v>77</v>
      </c>
      <c r="C323" s="173" t="s">
        <v>78</v>
      </c>
      <c r="D323" s="160"/>
      <c r="E323" s="161"/>
      <c r="F323" s="162"/>
      <c r="G323" s="162">
        <f>SUMIF(AG324:AG391,"&lt;&gt;NOR",G324:G391)</f>
        <v>0</v>
      </c>
      <c r="H323" s="162"/>
      <c r="I323" s="162">
        <f>SUM(I324:I391)</f>
        <v>0</v>
      </c>
      <c r="J323" s="162"/>
      <c r="K323" s="162">
        <f>SUM(K324:K391)</f>
        <v>0</v>
      </c>
      <c r="L323" s="162"/>
      <c r="M323" s="162">
        <f>SUM(M324:M391)</f>
        <v>0</v>
      </c>
      <c r="N323" s="162"/>
      <c r="O323" s="162">
        <f>SUM(O324:O391)</f>
        <v>2.8799999999999994</v>
      </c>
      <c r="P323" s="162"/>
      <c r="Q323" s="162">
        <f>SUM(Q324:Q391)</f>
        <v>0</v>
      </c>
      <c r="R323" s="162"/>
      <c r="S323" s="162"/>
      <c r="T323" s="163"/>
      <c r="U323" s="157"/>
      <c r="V323" s="157">
        <f>SUM(V324:V391)</f>
        <v>27.200000000000003</v>
      </c>
      <c r="W323" s="157"/>
      <c r="X323" s="157"/>
      <c r="AG323" t="s">
        <v>164</v>
      </c>
    </row>
    <row r="324" spans="1:60" ht="56.25" outlineLevel="1">
      <c r="A324" s="164">
        <v>76</v>
      </c>
      <c r="B324" s="165" t="s">
        <v>530</v>
      </c>
      <c r="C324" s="174" t="s">
        <v>531</v>
      </c>
      <c r="D324" s="166" t="s">
        <v>309</v>
      </c>
      <c r="E324" s="167">
        <v>1</v>
      </c>
      <c r="F324" s="168"/>
      <c r="G324" s="169">
        <f>ROUND(E324*F324,2)</f>
        <v>0</v>
      </c>
      <c r="H324" s="168"/>
      <c r="I324" s="169">
        <f>ROUND(E324*H324,2)</f>
        <v>0</v>
      </c>
      <c r="J324" s="168"/>
      <c r="K324" s="169">
        <f>ROUND(E324*J324,2)</f>
        <v>0</v>
      </c>
      <c r="L324" s="169">
        <v>21</v>
      </c>
      <c r="M324" s="169">
        <f>G324*(1+L324/100)</f>
        <v>0</v>
      </c>
      <c r="N324" s="169">
        <v>3.083E-2</v>
      </c>
      <c r="O324" s="169">
        <f>ROUND(E324*N324,2)</f>
        <v>0.03</v>
      </c>
      <c r="P324" s="169">
        <v>0</v>
      </c>
      <c r="Q324" s="169">
        <f>ROUND(E324*P324,2)</f>
        <v>0</v>
      </c>
      <c r="R324" s="169" t="s">
        <v>276</v>
      </c>
      <c r="S324" s="169" t="s">
        <v>168</v>
      </c>
      <c r="T324" s="170" t="s">
        <v>168</v>
      </c>
      <c r="U324" s="156">
        <v>1.86</v>
      </c>
      <c r="V324" s="156">
        <f>ROUND(E324*U324,2)</f>
        <v>1.86</v>
      </c>
      <c r="W324" s="156"/>
      <c r="X324" s="156" t="s">
        <v>244</v>
      </c>
      <c r="Y324" s="147"/>
      <c r="Z324" s="147"/>
      <c r="AA324" s="147"/>
      <c r="AB324" s="147"/>
      <c r="AC324" s="147"/>
      <c r="AD324" s="147"/>
      <c r="AE324" s="147"/>
      <c r="AF324" s="147"/>
      <c r="AG324" s="147" t="s">
        <v>245</v>
      </c>
      <c r="AH324" s="147"/>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outlineLevel="1">
      <c r="A325" s="154"/>
      <c r="B325" s="155"/>
      <c r="C325" s="180" t="s">
        <v>532</v>
      </c>
      <c r="D325" s="178"/>
      <c r="E325" s="179">
        <v>1</v>
      </c>
      <c r="F325" s="156"/>
      <c r="G325" s="156"/>
      <c r="H325" s="156"/>
      <c r="I325" s="156"/>
      <c r="J325" s="156"/>
      <c r="K325" s="156"/>
      <c r="L325" s="156"/>
      <c r="M325" s="156"/>
      <c r="N325" s="156"/>
      <c r="O325" s="156"/>
      <c r="P325" s="156"/>
      <c r="Q325" s="156"/>
      <c r="R325" s="156"/>
      <c r="S325" s="156"/>
      <c r="T325" s="156"/>
      <c r="U325" s="156"/>
      <c r="V325" s="156"/>
      <c r="W325" s="156"/>
      <c r="X325" s="156"/>
      <c r="Y325" s="147"/>
      <c r="Z325" s="147"/>
      <c r="AA325" s="147"/>
      <c r="AB325" s="147"/>
      <c r="AC325" s="147"/>
      <c r="AD325" s="147"/>
      <c r="AE325" s="147"/>
      <c r="AF325" s="147"/>
      <c r="AG325" s="147" t="s">
        <v>249</v>
      </c>
      <c r="AH325" s="147">
        <v>0</v>
      </c>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outlineLevel="1">
      <c r="A326" s="154"/>
      <c r="B326" s="155"/>
      <c r="C326" s="238"/>
      <c r="D326" s="239"/>
      <c r="E326" s="239"/>
      <c r="F326" s="239"/>
      <c r="G326" s="239"/>
      <c r="H326" s="156"/>
      <c r="I326" s="156"/>
      <c r="J326" s="156"/>
      <c r="K326" s="156"/>
      <c r="L326" s="156"/>
      <c r="M326" s="156"/>
      <c r="N326" s="156"/>
      <c r="O326" s="156"/>
      <c r="P326" s="156"/>
      <c r="Q326" s="156"/>
      <c r="R326" s="156"/>
      <c r="S326" s="156"/>
      <c r="T326" s="156"/>
      <c r="U326" s="156"/>
      <c r="V326" s="156"/>
      <c r="W326" s="156"/>
      <c r="X326" s="156"/>
      <c r="Y326" s="147"/>
      <c r="Z326" s="147"/>
      <c r="AA326" s="147"/>
      <c r="AB326" s="147"/>
      <c r="AC326" s="147"/>
      <c r="AD326" s="147"/>
      <c r="AE326" s="147"/>
      <c r="AF326" s="147"/>
      <c r="AG326" s="147" t="s">
        <v>172</v>
      </c>
      <c r="AH326" s="147"/>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ht="22.5" outlineLevel="1">
      <c r="A327" s="164">
        <v>77</v>
      </c>
      <c r="B327" s="165" t="s">
        <v>533</v>
      </c>
      <c r="C327" s="174" t="s">
        <v>534</v>
      </c>
      <c r="D327" s="166" t="s">
        <v>309</v>
      </c>
      <c r="E327" s="167">
        <v>4</v>
      </c>
      <c r="F327" s="168"/>
      <c r="G327" s="169">
        <f>ROUND(E327*F327,2)</f>
        <v>0</v>
      </c>
      <c r="H327" s="168"/>
      <c r="I327" s="169">
        <f>ROUND(E327*H327,2)</f>
        <v>0</v>
      </c>
      <c r="J327" s="168"/>
      <c r="K327" s="169">
        <f>ROUND(E327*J327,2)</f>
        <v>0</v>
      </c>
      <c r="L327" s="169">
        <v>21</v>
      </c>
      <c r="M327" s="169">
        <f>G327*(1+L327/100)</f>
        <v>0</v>
      </c>
      <c r="N327" s="169">
        <v>2.7619999999999999E-2</v>
      </c>
      <c r="O327" s="169">
        <f>ROUND(E327*N327,2)</f>
        <v>0.11</v>
      </c>
      <c r="P327" s="169">
        <v>0</v>
      </c>
      <c r="Q327" s="169">
        <f>ROUND(E327*P327,2)</f>
        <v>0</v>
      </c>
      <c r="R327" s="169"/>
      <c r="S327" s="169" t="s">
        <v>306</v>
      </c>
      <c r="T327" s="170" t="s">
        <v>169</v>
      </c>
      <c r="U327" s="156">
        <v>1.05</v>
      </c>
      <c r="V327" s="156">
        <f>ROUND(E327*U327,2)</f>
        <v>4.2</v>
      </c>
      <c r="W327" s="156"/>
      <c r="X327" s="156" t="s">
        <v>244</v>
      </c>
      <c r="Y327" s="147"/>
      <c r="Z327" s="147"/>
      <c r="AA327" s="147"/>
      <c r="AB327" s="147"/>
      <c r="AC327" s="147"/>
      <c r="AD327" s="147"/>
      <c r="AE327" s="147"/>
      <c r="AF327" s="147"/>
      <c r="AG327" s="147" t="s">
        <v>245</v>
      </c>
      <c r="AH327" s="147"/>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ht="22.5" outlineLevel="1">
      <c r="A328" s="154"/>
      <c r="B328" s="155"/>
      <c r="C328" s="240" t="s">
        <v>535</v>
      </c>
      <c r="D328" s="241"/>
      <c r="E328" s="241"/>
      <c r="F328" s="241"/>
      <c r="G328" s="241"/>
      <c r="H328" s="156"/>
      <c r="I328" s="156"/>
      <c r="J328" s="156"/>
      <c r="K328" s="156"/>
      <c r="L328" s="156"/>
      <c r="M328" s="156"/>
      <c r="N328" s="156"/>
      <c r="O328" s="156"/>
      <c r="P328" s="156"/>
      <c r="Q328" s="156"/>
      <c r="R328" s="156"/>
      <c r="S328" s="156"/>
      <c r="T328" s="156"/>
      <c r="U328" s="156"/>
      <c r="V328" s="156"/>
      <c r="W328" s="156"/>
      <c r="X328" s="156"/>
      <c r="Y328" s="147"/>
      <c r="Z328" s="147"/>
      <c r="AA328" s="147"/>
      <c r="AB328" s="147"/>
      <c r="AC328" s="147"/>
      <c r="AD328" s="147"/>
      <c r="AE328" s="147"/>
      <c r="AF328" s="147"/>
      <c r="AG328" s="147" t="s">
        <v>178</v>
      </c>
      <c r="AH328" s="147"/>
      <c r="AI328" s="147"/>
      <c r="AJ328" s="147"/>
      <c r="AK328" s="147"/>
      <c r="AL328" s="147"/>
      <c r="AM328" s="147"/>
      <c r="AN328" s="147"/>
      <c r="AO328" s="147"/>
      <c r="AP328" s="147"/>
      <c r="AQ328" s="147"/>
      <c r="AR328" s="147"/>
      <c r="AS328" s="147"/>
      <c r="AT328" s="147"/>
      <c r="AU328" s="147"/>
      <c r="AV328" s="147"/>
      <c r="AW328" s="147"/>
      <c r="AX328" s="147"/>
      <c r="AY328" s="147"/>
      <c r="AZ328" s="147"/>
      <c r="BA328" s="171" t="str">
        <f>C328</f>
        <v>Včetně kotvení rámů  a platí pro jakýkoliv způsob provádění (např. bodovým přivařením k obnažené výztuži, uklínováním, zalitím pracen apod.).</v>
      </c>
      <c r="BB328" s="147"/>
      <c r="BC328" s="147"/>
      <c r="BD328" s="147"/>
      <c r="BE328" s="147"/>
      <c r="BF328" s="147"/>
      <c r="BG328" s="147"/>
      <c r="BH328" s="147"/>
    </row>
    <row r="329" spans="1:60" outlineLevel="1">
      <c r="A329" s="154"/>
      <c r="B329" s="155"/>
      <c r="C329" s="180" t="s">
        <v>536</v>
      </c>
      <c r="D329" s="178"/>
      <c r="E329" s="179">
        <v>4</v>
      </c>
      <c r="F329" s="156"/>
      <c r="G329" s="156"/>
      <c r="H329" s="156"/>
      <c r="I329" s="156"/>
      <c r="J329" s="156"/>
      <c r="K329" s="156"/>
      <c r="L329" s="156"/>
      <c r="M329" s="156"/>
      <c r="N329" s="156"/>
      <c r="O329" s="156"/>
      <c r="P329" s="156"/>
      <c r="Q329" s="156"/>
      <c r="R329" s="156"/>
      <c r="S329" s="156"/>
      <c r="T329" s="156"/>
      <c r="U329" s="156"/>
      <c r="V329" s="156"/>
      <c r="W329" s="156"/>
      <c r="X329" s="156"/>
      <c r="Y329" s="147"/>
      <c r="Z329" s="147"/>
      <c r="AA329" s="147"/>
      <c r="AB329" s="147"/>
      <c r="AC329" s="147"/>
      <c r="AD329" s="147"/>
      <c r="AE329" s="147"/>
      <c r="AF329" s="147"/>
      <c r="AG329" s="147" t="s">
        <v>249</v>
      </c>
      <c r="AH329" s="147">
        <v>0</v>
      </c>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outlineLevel="1">
      <c r="A330" s="154"/>
      <c r="B330" s="155"/>
      <c r="C330" s="238"/>
      <c r="D330" s="239"/>
      <c r="E330" s="239"/>
      <c r="F330" s="239"/>
      <c r="G330" s="239"/>
      <c r="H330" s="156"/>
      <c r="I330" s="156"/>
      <c r="J330" s="156"/>
      <c r="K330" s="156"/>
      <c r="L330" s="156"/>
      <c r="M330" s="156"/>
      <c r="N330" s="156"/>
      <c r="O330" s="156"/>
      <c r="P330" s="156"/>
      <c r="Q330" s="156"/>
      <c r="R330" s="156"/>
      <c r="S330" s="156"/>
      <c r="T330" s="156"/>
      <c r="U330" s="156"/>
      <c r="V330" s="156"/>
      <c r="W330" s="156"/>
      <c r="X330" s="156"/>
      <c r="Y330" s="147"/>
      <c r="Z330" s="147"/>
      <c r="AA330" s="147"/>
      <c r="AB330" s="147"/>
      <c r="AC330" s="147"/>
      <c r="AD330" s="147"/>
      <c r="AE330" s="147"/>
      <c r="AF330" s="147"/>
      <c r="AG330" s="147" t="s">
        <v>172</v>
      </c>
      <c r="AH330" s="147"/>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row>
    <row r="331" spans="1:60" ht="22.5" outlineLevel="1">
      <c r="A331" s="164">
        <v>78</v>
      </c>
      <c r="B331" s="165" t="s">
        <v>537</v>
      </c>
      <c r="C331" s="174" t="s">
        <v>538</v>
      </c>
      <c r="D331" s="166" t="s">
        <v>309</v>
      </c>
      <c r="E331" s="167">
        <v>8</v>
      </c>
      <c r="F331" s="168"/>
      <c r="G331" s="169">
        <f>ROUND(E331*F331,2)</f>
        <v>0</v>
      </c>
      <c r="H331" s="168"/>
      <c r="I331" s="169">
        <f>ROUND(E331*H331,2)</f>
        <v>0</v>
      </c>
      <c r="J331" s="168"/>
      <c r="K331" s="169">
        <f>ROUND(E331*J331,2)</f>
        <v>0</v>
      </c>
      <c r="L331" s="169">
        <v>21</v>
      </c>
      <c r="M331" s="169">
        <f>G331*(1+L331/100)</f>
        <v>0</v>
      </c>
      <c r="N331" s="169">
        <v>2.7619999999999999E-2</v>
      </c>
      <c r="O331" s="169">
        <f>ROUND(E331*N331,2)</f>
        <v>0.22</v>
      </c>
      <c r="P331" s="169">
        <v>0</v>
      </c>
      <c r="Q331" s="169">
        <f>ROUND(E331*P331,2)</f>
        <v>0</v>
      </c>
      <c r="R331" s="169"/>
      <c r="S331" s="169" t="s">
        <v>306</v>
      </c>
      <c r="T331" s="170" t="s">
        <v>169</v>
      </c>
      <c r="U331" s="156">
        <v>1.05</v>
      </c>
      <c r="V331" s="156">
        <f>ROUND(E331*U331,2)</f>
        <v>8.4</v>
      </c>
      <c r="W331" s="156"/>
      <c r="X331" s="156" t="s">
        <v>244</v>
      </c>
      <c r="Y331" s="147"/>
      <c r="Z331" s="147"/>
      <c r="AA331" s="147"/>
      <c r="AB331" s="147"/>
      <c r="AC331" s="147"/>
      <c r="AD331" s="147"/>
      <c r="AE331" s="147"/>
      <c r="AF331" s="147"/>
      <c r="AG331" s="147" t="s">
        <v>245</v>
      </c>
      <c r="AH331" s="147"/>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ht="22.5" outlineLevel="1">
      <c r="A332" s="154"/>
      <c r="B332" s="155"/>
      <c r="C332" s="240" t="s">
        <v>535</v>
      </c>
      <c r="D332" s="241"/>
      <c r="E332" s="241"/>
      <c r="F332" s="241"/>
      <c r="G332" s="241"/>
      <c r="H332" s="156"/>
      <c r="I332" s="156"/>
      <c r="J332" s="156"/>
      <c r="K332" s="156"/>
      <c r="L332" s="156"/>
      <c r="M332" s="156"/>
      <c r="N332" s="156"/>
      <c r="O332" s="156"/>
      <c r="P332" s="156"/>
      <c r="Q332" s="156"/>
      <c r="R332" s="156"/>
      <c r="S332" s="156"/>
      <c r="T332" s="156"/>
      <c r="U332" s="156"/>
      <c r="V332" s="156"/>
      <c r="W332" s="156"/>
      <c r="X332" s="156"/>
      <c r="Y332" s="147"/>
      <c r="Z332" s="147"/>
      <c r="AA332" s="147"/>
      <c r="AB332" s="147"/>
      <c r="AC332" s="147"/>
      <c r="AD332" s="147"/>
      <c r="AE332" s="147"/>
      <c r="AF332" s="147"/>
      <c r="AG332" s="147" t="s">
        <v>178</v>
      </c>
      <c r="AH332" s="147"/>
      <c r="AI332" s="147"/>
      <c r="AJ332" s="147"/>
      <c r="AK332" s="147"/>
      <c r="AL332" s="147"/>
      <c r="AM332" s="147"/>
      <c r="AN332" s="147"/>
      <c r="AO332" s="147"/>
      <c r="AP332" s="147"/>
      <c r="AQ332" s="147"/>
      <c r="AR332" s="147"/>
      <c r="AS332" s="147"/>
      <c r="AT332" s="147"/>
      <c r="AU332" s="147"/>
      <c r="AV332" s="147"/>
      <c r="AW332" s="147"/>
      <c r="AX332" s="147"/>
      <c r="AY332" s="147"/>
      <c r="AZ332" s="147"/>
      <c r="BA332" s="171" t="str">
        <f>C332</f>
        <v>Včetně kotvení rámů  a platí pro jakýkoliv způsob provádění (např. bodovým přivařením k obnažené výztuži, uklínováním, zalitím pracen apod.).</v>
      </c>
      <c r="BB332" s="147"/>
      <c r="BC332" s="147"/>
      <c r="BD332" s="147"/>
      <c r="BE332" s="147"/>
      <c r="BF332" s="147"/>
      <c r="BG332" s="147"/>
      <c r="BH332" s="147"/>
    </row>
    <row r="333" spans="1:60" outlineLevel="1">
      <c r="A333" s="154"/>
      <c r="B333" s="155"/>
      <c r="C333" s="180" t="s">
        <v>539</v>
      </c>
      <c r="D333" s="178"/>
      <c r="E333" s="179">
        <v>8</v>
      </c>
      <c r="F333" s="156"/>
      <c r="G333" s="156"/>
      <c r="H333" s="156"/>
      <c r="I333" s="156"/>
      <c r="J333" s="156"/>
      <c r="K333" s="156"/>
      <c r="L333" s="156"/>
      <c r="M333" s="156"/>
      <c r="N333" s="156"/>
      <c r="O333" s="156"/>
      <c r="P333" s="156"/>
      <c r="Q333" s="156"/>
      <c r="R333" s="156"/>
      <c r="S333" s="156"/>
      <c r="T333" s="156"/>
      <c r="U333" s="156"/>
      <c r="V333" s="156"/>
      <c r="W333" s="156"/>
      <c r="X333" s="156"/>
      <c r="Y333" s="147"/>
      <c r="Z333" s="147"/>
      <c r="AA333" s="147"/>
      <c r="AB333" s="147"/>
      <c r="AC333" s="147"/>
      <c r="AD333" s="147"/>
      <c r="AE333" s="147"/>
      <c r="AF333" s="147"/>
      <c r="AG333" s="147" t="s">
        <v>249</v>
      </c>
      <c r="AH333" s="147">
        <v>0</v>
      </c>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1">
      <c r="A334" s="154"/>
      <c r="B334" s="155"/>
      <c r="C334" s="238"/>
      <c r="D334" s="239"/>
      <c r="E334" s="239"/>
      <c r="F334" s="239"/>
      <c r="G334" s="239"/>
      <c r="H334" s="156"/>
      <c r="I334" s="156"/>
      <c r="J334" s="156"/>
      <c r="K334" s="156"/>
      <c r="L334" s="156"/>
      <c r="M334" s="156"/>
      <c r="N334" s="156"/>
      <c r="O334" s="156"/>
      <c r="P334" s="156"/>
      <c r="Q334" s="156"/>
      <c r="R334" s="156"/>
      <c r="S334" s="156"/>
      <c r="T334" s="156"/>
      <c r="U334" s="156"/>
      <c r="V334" s="156"/>
      <c r="W334" s="156"/>
      <c r="X334" s="156"/>
      <c r="Y334" s="147"/>
      <c r="Z334" s="147"/>
      <c r="AA334" s="147"/>
      <c r="AB334" s="147"/>
      <c r="AC334" s="147"/>
      <c r="AD334" s="147"/>
      <c r="AE334" s="147"/>
      <c r="AF334" s="147"/>
      <c r="AG334" s="147" t="s">
        <v>172</v>
      </c>
      <c r="AH334" s="147"/>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ht="22.5" outlineLevel="1">
      <c r="A335" s="164">
        <v>79</v>
      </c>
      <c r="B335" s="165" t="s">
        <v>540</v>
      </c>
      <c r="C335" s="174" t="s">
        <v>541</v>
      </c>
      <c r="D335" s="166" t="s">
        <v>309</v>
      </c>
      <c r="E335" s="167">
        <v>5</v>
      </c>
      <c r="F335" s="168"/>
      <c r="G335" s="169">
        <f>ROUND(E335*F335,2)</f>
        <v>0</v>
      </c>
      <c r="H335" s="168"/>
      <c r="I335" s="169">
        <f>ROUND(E335*H335,2)</f>
        <v>0</v>
      </c>
      <c r="J335" s="168"/>
      <c r="K335" s="169">
        <f>ROUND(E335*J335,2)</f>
        <v>0</v>
      </c>
      <c r="L335" s="169">
        <v>21</v>
      </c>
      <c r="M335" s="169">
        <f>G335*(1+L335/100)</f>
        <v>0</v>
      </c>
      <c r="N335" s="169">
        <v>2.7619999999999999E-2</v>
      </c>
      <c r="O335" s="169">
        <f>ROUND(E335*N335,2)</f>
        <v>0.14000000000000001</v>
      </c>
      <c r="P335" s="169">
        <v>0</v>
      </c>
      <c r="Q335" s="169">
        <f>ROUND(E335*P335,2)</f>
        <v>0</v>
      </c>
      <c r="R335" s="169"/>
      <c r="S335" s="169" t="s">
        <v>306</v>
      </c>
      <c r="T335" s="170" t="s">
        <v>169</v>
      </c>
      <c r="U335" s="156">
        <v>1.05</v>
      </c>
      <c r="V335" s="156">
        <f>ROUND(E335*U335,2)</f>
        <v>5.25</v>
      </c>
      <c r="W335" s="156"/>
      <c r="X335" s="156" t="s">
        <v>244</v>
      </c>
      <c r="Y335" s="147"/>
      <c r="Z335" s="147"/>
      <c r="AA335" s="147"/>
      <c r="AB335" s="147"/>
      <c r="AC335" s="147"/>
      <c r="AD335" s="147"/>
      <c r="AE335" s="147"/>
      <c r="AF335" s="147"/>
      <c r="AG335" s="147" t="s">
        <v>245</v>
      </c>
      <c r="AH335" s="147"/>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ht="22.5" outlineLevel="1">
      <c r="A336" s="154"/>
      <c r="B336" s="155"/>
      <c r="C336" s="240" t="s">
        <v>535</v>
      </c>
      <c r="D336" s="241"/>
      <c r="E336" s="241"/>
      <c r="F336" s="241"/>
      <c r="G336" s="241"/>
      <c r="H336" s="156"/>
      <c r="I336" s="156"/>
      <c r="J336" s="156"/>
      <c r="K336" s="156"/>
      <c r="L336" s="156"/>
      <c r="M336" s="156"/>
      <c r="N336" s="156"/>
      <c r="O336" s="156"/>
      <c r="P336" s="156"/>
      <c r="Q336" s="156"/>
      <c r="R336" s="156"/>
      <c r="S336" s="156"/>
      <c r="T336" s="156"/>
      <c r="U336" s="156"/>
      <c r="V336" s="156"/>
      <c r="W336" s="156"/>
      <c r="X336" s="156"/>
      <c r="Y336" s="147"/>
      <c r="Z336" s="147"/>
      <c r="AA336" s="147"/>
      <c r="AB336" s="147"/>
      <c r="AC336" s="147"/>
      <c r="AD336" s="147"/>
      <c r="AE336" s="147"/>
      <c r="AF336" s="147"/>
      <c r="AG336" s="147" t="s">
        <v>178</v>
      </c>
      <c r="AH336" s="147"/>
      <c r="AI336" s="147"/>
      <c r="AJ336" s="147"/>
      <c r="AK336" s="147"/>
      <c r="AL336" s="147"/>
      <c r="AM336" s="147"/>
      <c r="AN336" s="147"/>
      <c r="AO336" s="147"/>
      <c r="AP336" s="147"/>
      <c r="AQ336" s="147"/>
      <c r="AR336" s="147"/>
      <c r="AS336" s="147"/>
      <c r="AT336" s="147"/>
      <c r="AU336" s="147"/>
      <c r="AV336" s="147"/>
      <c r="AW336" s="147"/>
      <c r="AX336" s="147"/>
      <c r="AY336" s="147"/>
      <c r="AZ336" s="147"/>
      <c r="BA336" s="171" t="str">
        <f>C336</f>
        <v>Včetně kotvení rámů  a platí pro jakýkoliv způsob provádění (např. bodovým přivařením k obnažené výztuži, uklínováním, zalitím pracen apod.).</v>
      </c>
      <c r="BB336" s="147"/>
      <c r="BC336" s="147"/>
      <c r="BD336" s="147"/>
      <c r="BE336" s="147"/>
      <c r="BF336" s="147"/>
      <c r="BG336" s="147"/>
      <c r="BH336" s="147"/>
    </row>
    <row r="337" spans="1:60" outlineLevel="1">
      <c r="A337" s="154"/>
      <c r="B337" s="155"/>
      <c r="C337" s="180" t="s">
        <v>542</v>
      </c>
      <c r="D337" s="178"/>
      <c r="E337" s="179">
        <v>5</v>
      </c>
      <c r="F337" s="156"/>
      <c r="G337" s="156"/>
      <c r="H337" s="156"/>
      <c r="I337" s="156"/>
      <c r="J337" s="156"/>
      <c r="K337" s="156"/>
      <c r="L337" s="156"/>
      <c r="M337" s="156"/>
      <c r="N337" s="156"/>
      <c r="O337" s="156"/>
      <c r="P337" s="156"/>
      <c r="Q337" s="156"/>
      <c r="R337" s="156"/>
      <c r="S337" s="156"/>
      <c r="T337" s="156"/>
      <c r="U337" s="156"/>
      <c r="V337" s="156"/>
      <c r="W337" s="156"/>
      <c r="X337" s="156"/>
      <c r="Y337" s="147"/>
      <c r="Z337" s="147"/>
      <c r="AA337" s="147"/>
      <c r="AB337" s="147"/>
      <c r="AC337" s="147"/>
      <c r="AD337" s="147"/>
      <c r="AE337" s="147"/>
      <c r="AF337" s="147"/>
      <c r="AG337" s="147" t="s">
        <v>249</v>
      </c>
      <c r="AH337" s="147">
        <v>0</v>
      </c>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outlineLevel="1">
      <c r="A338" s="154"/>
      <c r="B338" s="155"/>
      <c r="C338" s="238"/>
      <c r="D338" s="239"/>
      <c r="E338" s="239"/>
      <c r="F338" s="239"/>
      <c r="G338" s="239"/>
      <c r="H338" s="156"/>
      <c r="I338" s="156"/>
      <c r="J338" s="156"/>
      <c r="K338" s="156"/>
      <c r="L338" s="156"/>
      <c r="M338" s="156"/>
      <c r="N338" s="156"/>
      <c r="O338" s="156"/>
      <c r="P338" s="156"/>
      <c r="Q338" s="156"/>
      <c r="R338" s="156"/>
      <c r="S338" s="156"/>
      <c r="T338" s="156"/>
      <c r="U338" s="156"/>
      <c r="V338" s="156"/>
      <c r="W338" s="156"/>
      <c r="X338" s="156"/>
      <c r="Y338" s="147"/>
      <c r="Z338" s="147"/>
      <c r="AA338" s="147"/>
      <c r="AB338" s="147"/>
      <c r="AC338" s="147"/>
      <c r="AD338" s="147"/>
      <c r="AE338" s="147"/>
      <c r="AF338" s="147"/>
      <c r="AG338" s="147" t="s">
        <v>172</v>
      </c>
      <c r="AH338" s="147"/>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ht="22.5" outlineLevel="1">
      <c r="A339" s="164">
        <v>80</v>
      </c>
      <c r="B339" s="165" t="s">
        <v>543</v>
      </c>
      <c r="C339" s="174" t="s">
        <v>544</v>
      </c>
      <c r="D339" s="166" t="s">
        <v>309</v>
      </c>
      <c r="E339" s="167">
        <v>1</v>
      </c>
      <c r="F339" s="168"/>
      <c r="G339" s="169">
        <f>ROUND(E339*F339,2)</f>
        <v>0</v>
      </c>
      <c r="H339" s="168"/>
      <c r="I339" s="169">
        <f>ROUND(E339*H339,2)</f>
        <v>0</v>
      </c>
      <c r="J339" s="168"/>
      <c r="K339" s="169">
        <f>ROUND(E339*J339,2)</f>
        <v>0</v>
      </c>
      <c r="L339" s="169">
        <v>21</v>
      </c>
      <c r="M339" s="169">
        <f>G339*(1+L339/100)</f>
        <v>0</v>
      </c>
      <c r="N339" s="169">
        <v>2.7619999999999999E-2</v>
      </c>
      <c r="O339" s="169">
        <f>ROUND(E339*N339,2)</f>
        <v>0.03</v>
      </c>
      <c r="P339" s="169">
        <v>0</v>
      </c>
      <c r="Q339" s="169">
        <f>ROUND(E339*P339,2)</f>
        <v>0</v>
      </c>
      <c r="R339" s="169"/>
      <c r="S339" s="169" t="s">
        <v>306</v>
      </c>
      <c r="T339" s="170" t="s">
        <v>169</v>
      </c>
      <c r="U339" s="156">
        <v>1.05</v>
      </c>
      <c r="V339" s="156">
        <f>ROUND(E339*U339,2)</f>
        <v>1.05</v>
      </c>
      <c r="W339" s="156"/>
      <c r="X339" s="156" t="s">
        <v>244</v>
      </c>
      <c r="Y339" s="147"/>
      <c r="Z339" s="147"/>
      <c r="AA339" s="147"/>
      <c r="AB339" s="147"/>
      <c r="AC339" s="147"/>
      <c r="AD339" s="147"/>
      <c r="AE339" s="147"/>
      <c r="AF339" s="147"/>
      <c r="AG339" s="147" t="s">
        <v>245</v>
      </c>
      <c r="AH339" s="147"/>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ht="22.5" outlineLevel="1">
      <c r="A340" s="154"/>
      <c r="B340" s="155"/>
      <c r="C340" s="240" t="s">
        <v>535</v>
      </c>
      <c r="D340" s="241"/>
      <c r="E340" s="241"/>
      <c r="F340" s="241"/>
      <c r="G340" s="241"/>
      <c r="H340" s="156"/>
      <c r="I340" s="156"/>
      <c r="J340" s="156"/>
      <c r="K340" s="156"/>
      <c r="L340" s="156"/>
      <c r="M340" s="156"/>
      <c r="N340" s="156"/>
      <c r="O340" s="156"/>
      <c r="P340" s="156"/>
      <c r="Q340" s="156"/>
      <c r="R340" s="156"/>
      <c r="S340" s="156"/>
      <c r="T340" s="156"/>
      <c r="U340" s="156"/>
      <c r="V340" s="156"/>
      <c r="W340" s="156"/>
      <c r="X340" s="156"/>
      <c r="Y340" s="147"/>
      <c r="Z340" s="147"/>
      <c r="AA340" s="147"/>
      <c r="AB340" s="147"/>
      <c r="AC340" s="147"/>
      <c r="AD340" s="147"/>
      <c r="AE340" s="147"/>
      <c r="AF340" s="147"/>
      <c r="AG340" s="147" t="s">
        <v>178</v>
      </c>
      <c r="AH340" s="147"/>
      <c r="AI340" s="147"/>
      <c r="AJ340" s="147"/>
      <c r="AK340" s="147"/>
      <c r="AL340" s="147"/>
      <c r="AM340" s="147"/>
      <c r="AN340" s="147"/>
      <c r="AO340" s="147"/>
      <c r="AP340" s="147"/>
      <c r="AQ340" s="147"/>
      <c r="AR340" s="147"/>
      <c r="AS340" s="147"/>
      <c r="AT340" s="147"/>
      <c r="AU340" s="147"/>
      <c r="AV340" s="147"/>
      <c r="AW340" s="147"/>
      <c r="AX340" s="147"/>
      <c r="AY340" s="147"/>
      <c r="AZ340" s="147"/>
      <c r="BA340" s="171" t="str">
        <f>C340</f>
        <v>Včetně kotvení rámů  a platí pro jakýkoliv způsob provádění (např. bodovým přivařením k obnažené výztuži, uklínováním, zalitím pracen apod.).</v>
      </c>
      <c r="BB340" s="147"/>
      <c r="BC340" s="147"/>
      <c r="BD340" s="147"/>
      <c r="BE340" s="147"/>
      <c r="BF340" s="147"/>
      <c r="BG340" s="147"/>
      <c r="BH340" s="147"/>
    </row>
    <row r="341" spans="1:60" outlineLevel="1">
      <c r="A341" s="154"/>
      <c r="B341" s="155"/>
      <c r="C341" s="180" t="s">
        <v>545</v>
      </c>
      <c r="D341" s="178"/>
      <c r="E341" s="179">
        <v>1</v>
      </c>
      <c r="F341" s="156"/>
      <c r="G341" s="156"/>
      <c r="H341" s="156"/>
      <c r="I341" s="156"/>
      <c r="J341" s="156"/>
      <c r="K341" s="156"/>
      <c r="L341" s="156"/>
      <c r="M341" s="156"/>
      <c r="N341" s="156"/>
      <c r="O341" s="156"/>
      <c r="P341" s="156"/>
      <c r="Q341" s="156"/>
      <c r="R341" s="156"/>
      <c r="S341" s="156"/>
      <c r="T341" s="156"/>
      <c r="U341" s="156"/>
      <c r="V341" s="156"/>
      <c r="W341" s="156"/>
      <c r="X341" s="156"/>
      <c r="Y341" s="147"/>
      <c r="Z341" s="147"/>
      <c r="AA341" s="147"/>
      <c r="AB341" s="147"/>
      <c r="AC341" s="147"/>
      <c r="AD341" s="147"/>
      <c r="AE341" s="147"/>
      <c r="AF341" s="147"/>
      <c r="AG341" s="147" t="s">
        <v>249</v>
      </c>
      <c r="AH341" s="147">
        <v>0</v>
      </c>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outlineLevel="1">
      <c r="A342" s="154"/>
      <c r="B342" s="155"/>
      <c r="C342" s="238"/>
      <c r="D342" s="239"/>
      <c r="E342" s="239"/>
      <c r="F342" s="239"/>
      <c r="G342" s="239"/>
      <c r="H342" s="156"/>
      <c r="I342" s="156"/>
      <c r="J342" s="156"/>
      <c r="K342" s="156"/>
      <c r="L342" s="156"/>
      <c r="M342" s="156"/>
      <c r="N342" s="156"/>
      <c r="O342" s="156"/>
      <c r="P342" s="156"/>
      <c r="Q342" s="156"/>
      <c r="R342" s="156"/>
      <c r="S342" s="156"/>
      <c r="T342" s="156"/>
      <c r="U342" s="156"/>
      <c r="V342" s="156"/>
      <c r="W342" s="156"/>
      <c r="X342" s="156"/>
      <c r="Y342" s="147"/>
      <c r="Z342" s="147"/>
      <c r="AA342" s="147"/>
      <c r="AB342" s="147"/>
      <c r="AC342" s="147"/>
      <c r="AD342" s="147"/>
      <c r="AE342" s="147"/>
      <c r="AF342" s="147"/>
      <c r="AG342" s="147" t="s">
        <v>172</v>
      </c>
      <c r="AH342" s="147"/>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ht="22.5" outlineLevel="1">
      <c r="A343" s="164">
        <v>81</v>
      </c>
      <c r="B343" s="165" t="s">
        <v>546</v>
      </c>
      <c r="C343" s="174" t="s">
        <v>547</v>
      </c>
      <c r="D343" s="166" t="s">
        <v>309</v>
      </c>
      <c r="E343" s="167">
        <v>2</v>
      </c>
      <c r="F343" s="168"/>
      <c r="G343" s="169">
        <f>ROUND(E343*F343,2)</f>
        <v>0</v>
      </c>
      <c r="H343" s="168"/>
      <c r="I343" s="169">
        <f>ROUND(E343*H343,2)</f>
        <v>0</v>
      </c>
      <c r="J343" s="168"/>
      <c r="K343" s="169">
        <f>ROUND(E343*J343,2)</f>
        <v>0</v>
      </c>
      <c r="L343" s="169">
        <v>21</v>
      </c>
      <c r="M343" s="169">
        <f>G343*(1+L343/100)</f>
        <v>0</v>
      </c>
      <c r="N343" s="169">
        <v>2.7619999999999999E-2</v>
      </c>
      <c r="O343" s="169">
        <f>ROUND(E343*N343,2)</f>
        <v>0.06</v>
      </c>
      <c r="P343" s="169">
        <v>0</v>
      </c>
      <c r="Q343" s="169">
        <f>ROUND(E343*P343,2)</f>
        <v>0</v>
      </c>
      <c r="R343" s="169"/>
      <c r="S343" s="169" t="s">
        <v>306</v>
      </c>
      <c r="T343" s="170" t="s">
        <v>169</v>
      </c>
      <c r="U343" s="156">
        <v>1.05</v>
      </c>
      <c r="V343" s="156">
        <f>ROUND(E343*U343,2)</f>
        <v>2.1</v>
      </c>
      <c r="W343" s="156"/>
      <c r="X343" s="156" t="s">
        <v>244</v>
      </c>
      <c r="Y343" s="147"/>
      <c r="Z343" s="147"/>
      <c r="AA343" s="147"/>
      <c r="AB343" s="147"/>
      <c r="AC343" s="147"/>
      <c r="AD343" s="147"/>
      <c r="AE343" s="147"/>
      <c r="AF343" s="147"/>
      <c r="AG343" s="147" t="s">
        <v>245</v>
      </c>
      <c r="AH343" s="147"/>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ht="22.5" outlineLevel="1">
      <c r="A344" s="154"/>
      <c r="B344" s="155"/>
      <c r="C344" s="240" t="s">
        <v>535</v>
      </c>
      <c r="D344" s="241"/>
      <c r="E344" s="241"/>
      <c r="F344" s="241"/>
      <c r="G344" s="241"/>
      <c r="H344" s="156"/>
      <c r="I344" s="156"/>
      <c r="J344" s="156"/>
      <c r="K344" s="156"/>
      <c r="L344" s="156"/>
      <c r="M344" s="156"/>
      <c r="N344" s="156"/>
      <c r="O344" s="156"/>
      <c r="P344" s="156"/>
      <c r="Q344" s="156"/>
      <c r="R344" s="156"/>
      <c r="S344" s="156"/>
      <c r="T344" s="156"/>
      <c r="U344" s="156"/>
      <c r="V344" s="156"/>
      <c r="W344" s="156"/>
      <c r="X344" s="156"/>
      <c r="Y344" s="147"/>
      <c r="Z344" s="147"/>
      <c r="AA344" s="147"/>
      <c r="AB344" s="147"/>
      <c r="AC344" s="147"/>
      <c r="AD344" s="147"/>
      <c r="AE344" s="147"/>
      <c r="AF344" s="147"/>
      <c r="AG344" s="147" t="s">
        <v>178</v>
      </c>
      <c r="AH344" s="147"/>
      <c r="AI344" s="147"/>
      <c r="AJ344" s="147"/>
      <c r="AK344" s="147"/>
      <c r="AL344" s="147"/>
      <c r="AM344" s="147"/>
      <c r="AN344" s="147"/>
      <c r="AO344" s="147"/>
      <c r="AP344" s="147"/>
      <c r="AQ344" s="147"/>
      <c r="AR344" s="147"/>
      <c r="AS344" s="147"/>
      <c r="AT344" s="147"/>
      <c r="AU344" s="147"/>
      <c r="AV344" s="147"/>
      <c r="AW344" s="147"/>
      <c r="AX344" s="147"/>
      <c r="AY344" s="147"/>
      <c r="AZ344" s="147"/>
      <c r="BA344" s="171" t="str">
        <f>C344</f>
        <v>Včetně kotvení rámů  a platí pro jakýkoliv způsob provádění (např. bodovým přivařením k obnažené výztuži, uklínováním, zalitím pracen apod.).</v>
      </c>
      <c r="BB344" s="147"/>
      <c r="BC344" s="147"/>
      <c r="BD344" s="147"/>
      <c r="BE344" s="147"/>
      <c r="BF344" s="147"/>
      <c r="BG344" s="147"/>
      <c r="BH344" s="147"/>
    </row>
    <row r="345" spans="1:60" outlineLevel="1">
      <c r="A345" s="154"/>
      <c r="B345" s="155"/>
      <c r="C345" s="180" t="s">
        <v>548</v>
      </c>
      <c r="D345" s="178"/>
      <c r="E345" s="179">
        <v>2</v>
      </c>
      <c r="F345" s="156"/>
      <c r="G345" s="156"/>
      <c r="H345" s="156"/>
      <c r="I345" s="156"/>
      <c r="J345" s="156"/>
      <c r="K345" s="156"/>
      <c r="L345" s="156"/>
      <c r="M345" s="156"/>
      <c r="N345" s="156"/>
      <c r="O345" s="156"/>
      <c r="P345" s="156"/>
      <c r="Q345" s="156"/>
      <c r="R345" s="156"/>
      <c r="S345" s="156"/>
      <c r="T345" s="156"/>
      <c r="U345" s="156"/>
      <c r="V345" s="156"/>
      <c r="W345" s="156"/>
      <c r="X345" s="156"/>
      <c r="Y345" s="147"/>
      <c r="Z345" s="147"/>
      <c r="AA345" s="147"/>
      <c r="AB345" s="147"/>
      <c r="AC345" s="147"/>
      <c r="AD345" s="147"/>
      <c r="AE345" s="147"/>
      <c r="AF345" s="147"/>
      <c r="AG345" s="147" t="s">
        <v>249</v>
      </c>
      <c r="AH345" s="147">
        <v>0</v>
      </c>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1">
      <c r="A346" s="154"/>
      <c r="B346" s="155"/>
      <c r="C346" s="238"/>
      <c r="D346" s="239"/>
      <c r="E346" s="239"/>
      <c r="F346" s="239"/>
      <c r="G346" s="239"/>
      <c r="H346" s="156"/>
      <c r="I346" s="156"/>
      <c r="J346" s="156"/>
      <c r="K346" s="156"/>
      <c r="L346" s="156"/>
      <c r="M346" s="156"/>
      <c r="N346" s="156"/>
      <c r="O346" s="156"/>
      <c r="P346" s="156"/>
      <c r="Q346" s="156"/>
      <c r="R346" s="156"/>
      <c r="S346" s="156"/>
      <c r="T346" s="156"/>
      <c r="U346" s="156"/>
      <c r="V346" s="156"/>
      <c r="W346" s="156"/>
      <c r="X346" s="156"/>
      <c r="Y346" s="147"/>
      <c r="Z346" s="147"/>
      <c r="AA346" s="147"/>
      <c r="AB346" s="147"/>
      <c r="AC346" s="147"/>
      <c r="AD346" s="147"/>
      <c r="AE346" s="147"/>
      <c r="AF346" s="147"/>
      <c r="AG346" s="147" t="s">
        <v>172</v>
      </c>
      <c r="AH346" s="147"/>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ht="22.5" outlineLevel="1">
      <c r="A347" s="164">
        <v>82</v>
      </c>
      <c r="B347" s="165" t="s">
        <v>549</v>
      </c>
      <c r="C347" s="174" t="s">
        <v>550</v>
      </c>
      <c r="D347" s="166" t="s">
        <v>309</v>
      </c>
      <c r="E347" s="167">
        <v>1</v>
      </c>
      <c r="F347" s="168"/>
      <c r="G347" s="169">
        <f>ROUND(E347*F347,2)</f>
        <v>0</v>
      </c>
      <c r="H347" s="168"/>
      <c r="I347" s="169">
        <f>ROUND(E347*H347,2)</f>
        <v>0</v>
      </c>
      <c r="J347" s="168"/>
      <c r="K347" s="169">
        <f>ROUND(E347*J347,2)</f>
        <v>0</v>
      </c>
      <c r="L347" s="169">
        <v>21</v>
      </c>
      <c r="M347" s="169">
        <f>G347*(1+L347/100)</f>
        <v>0</v>
      </c>
      <c r="N347" s="169">
        <v>5.6050000000000003E-2</v>
      </c>
      <c r="O347" s="169">
        <f>ROUND(E347*N347,2)</f>
        <v>0.06</v>
      </c>
      <c r="P347" s="169">
        <v>0</v>
      </c>
      <c r="Q347" s="169">
        <f>ROUND(E347*P347,2)</f>
        <v>0</v>
      </c>
      <c r="R347" s="169"/>
      <c r="S347" s="169" t="s">
        <v>306</v>
      </c>
      <c r="T347" s="170" t="s">
        <v>169</v>
      </c>
      <c r="U347" s="156">
        <v>2.17</v>
      </c>
      <c r="V347" s="156">
        <f>ROUND(E347*U347,2)</f>
        <v>2.17</v>
      </c>
      <c r="W347" s="156"/>
      <c r="X347" s="156" t="s">
        <v>244</v>
      </c>
      <c r="Y347" s="147"/>
      <c r="Z347" s="147"/>
      <c r="AA347" s="147"/>
      <c r="AB347" s="147"/>
      <c r="AC347" s="147"/>
      <c r="AD347" s="147"/>
      <c r="AE347" s="147"/>
      <c r="AF347" s="147"/>
      <c r="AG347" s="147" t="s">
        <v>245</v>
      </c>
      <c r="AH347" s="147"/>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1">
      <c r="A348" s="154"/>
      <c r="B348" s="155"/>
      <c r="C348" s="180" t="s">
        <v>551</v>
      </c>
      <c r="D348" s="178"/>
      <c r="E348" s="179">
        <v>1</v>
      </c>
      <c r="F348" s="156"/>
      <c r="G348" s="156"/>
      <c r="H348" s="156"/>
      <c r="I348" s="156"/>
      <c r="J348" s="156"/>
      <c r="K348" s="156"/>
      <c r="L348" s="156"/>
      <c r="M348" s="156"/>
      <c r="N348" s="156"/>
      <c r="O348" s="156"/>
      <c r="P348" s="156"/>
      <c r="Q348" s="156"/>
      <c r="R348" s="156"/>
      <c r="S348" s="156"/>
      <c r="T348" s="156"/>
      <c r="U348" s="156"/>
      <c r="V348" s="156"/>
      <c r="W348" s="156"/>
      <c r="X348" s="156"/>
      <c r="Y348" s="147"/>
      <c r="Z348" s="147"/>
      <c r="AA348" s="147"/>
      <c r="AB348" s="147"/>
      <c r="AC348" s="147"/>
      <c r="AD348" s="147"/>
      <c r="AE348" s="147"/>
      <c r="AF348" s="147"/>
      <c r="AG348" s="147" t="s">
        <v>249</v>
      </c>
      <c r="AH348" s="147">
        <v>0</v>
      </c>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outlineLevel="1">
      <c r="A349" s="154"/>
      <c r="B349" s="155"/>
      <c r="C349" s="238"/>
      <c r="D349" s="239"/>
      <c r="E349" s="239"/>
      <c r="F349" s="239"/>
      <c r="G349" s="239"/>
      <c r="H349" s="156"/>
      <c r="I349" s="156"/>
      <c r="J349" s="156"/>
      <c r="K349" s="156"/>
      <c r="L349" s="156"/>
      <c r="M349" s="156"/>
      <c r="N349" s="156"/>
      <c r="O349" s="156"/>
      <c r="P349" s="156"/>
      <c r="Q349" s="156"/>
      <c r="R349" s="156"/>
      <c r="S349" s="156"/>
      <c r="T349" s="156"/>
      <c r="U349" s="156"/>
      <c r="V349" s="156"/>
      <c r="W349" s="156"/>
      <c r="X349" s="156"/>
      <c r="Y349" s="147"/>
      <c r="Z349" s="147"/>
      <c r="AA349" s="147"/>
      <c r="AB349" s="147"/>
      <c r="AC349" s="147"/>
      <c r="AD349" s="147"/>
      <c r="AE349" s="147"/>
      <c r="AF349" s="147"/>
      <c r="AG349" s="147" t="s">
        <v>172</v>
      </c>
      <c r="AH349" s="147"/>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ht="22.5" outlineLevel="1">
      <c r="A350" s="164">
        <v>83</v>
      </c>
      <c r="B350" s="165" t="s">
        <v>552</v>
      </c>
      <c r="C350" s="174" t="s">
        <v>553</v>
      </c>
      <c r="D350" s="166" t="s">
        <v>309</v>
      </c>
      <c r="E350" s="167">
        <v>1</v>
      </c>
      <c r="F350" s="168"/>
      <c r="G350" s="169">
        <f>ROUND(E350*F350,2)</f>
        <v>0</v>
      </c>
      <c r="H350" s="168"/>
      <c r="I350" s="169">
        <f>ROUND(E350*H350,2)</f>
        <v>0</v>
      </c>
      <c r="J350" s="168"/>
      <c r="K350" s="169">
        <f>ROUND(E350*J350,2)</f>
        <v>0</v>
      </c>
      <c r="L350" s="169">
        <v>21</v>
      </c>
      <c r="M350" s="169">
        <f>G350*(1+L350/100)</f>
        <v>0</v>
      </c>
      <c r="N350" s="169">
        <v>5.6050000000000003E-2</v>
      </c>
      <c r="O350" s="169">
        <f>ROUND(E350*N350,2)</f>
        <v>0.06</v>
      </c>
      <c r="P350" s="169">
        <v>0</v>
      </c>
      <c r="Q350" s="169">
        <f>ROUND(E350*P350,2)</f>
        <v>0</v>
      </c>
      <c r="R350" s="169"/>
      <c r="S350" s="169" t="s">
        <v>306</v>
      </c>
      <c r="T350" s="170" t="s">
        <v>169</v>
      </c>
      <c r="U350" s="156">
        <v>2.17</v>
      </c>
      <c r="V350" s="156">
        <f>ROUND(E350*U350,2)</f>
        <v>2.17</v>
      </c>
      <c r="W350" s="156"/>
      <c r="X350" s="156" t="s">
        <v>244</v>
      </c>
      <c r="Y350" s="147"/>
      <c r="Z350" s="147"/>
      <c r="AA350" s="147"/>
      <c r="AB350" s="147"/>
      <c r="AC350" s="147"/>
      <c r="AD350" s="147"/>
      <c r="AE350" s="147"/>
      <c r="AF350" s="147"/>
      <c r="AG350" s="147" t="s">
        <v>245</v>
      </c>
      <c r="AH350" s="147"/>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1">
      <c r="A351" s="154"/>
      <c r="B351" s="155"/>
      <c r="C351" s="180" t="s">
        <v>551</v>
      </c>
      <c r="D351" s="178"/>
      <c r="E351" s="179">
        <v>1</v>
      </c>
      <c r="F351" s="156"/>
      <c r="G351" s="156"/>
      <c r="H351" s="156"/>
      <c r="I351" s="156"/>
      <c r="J351" s="156"/>
      <c r="K351" s="156"/>
      <c r="L351" s="156"/>
      <c r="M351" s="156"/>
      <c r="N351" s="156"/>
      <c r="O351" s="156"/>
      <c r="P351" s="156"/>
      <c r="Q351" s="156"/>
      <c r="R351" s="156"/>
      <c r="S351" s="156"/>
      <c r="T351" s="156"/>
      <c r="U351" s="156"/>
      <c r="V351" s="156"/>
      <c r="W351" s="156"/>
      <c r="X351" s="156"/>
      <c r="Y351" s="147"/>
      <c r="Z351" s="147"/>
      <c r="AA351" s="147"/>
      <c r="AB351" s="147"/>
      <c r="AC351" s="147"/>
      <c r="AD351" s="147"/>
      <c r="AE351" s="147"/>
      <c r="AF351" s="147"/>
      <c r="AG351" s="147" t="s">
        <v>249</v>
      </c>
      <c r="AH351" s="147">
        <v>0</v>
      </c>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outlineLevel="1">
      <c r="A352" s="154"/>
      <c r="B352" s="155"/>
      <c r="C352" s="238"/>
      <c r="D352" s="239"/>
      <c r="E352" s="239"/>
      <c r="F352" s="239"/>
      <c r="G352" s="239"/>
      <c r="H352" s="156"/>
      <c r="I352" s="156"/>
      <c r="J352" s="156"/>
      <c r="K352" s="156"/>
      <c r="L352" s="156"/>
      <c r="M352" s="156"/>
      <c r="N352" s="156"/>
      <c r="O352" s="156"/>
      <c r="P352" s="156"/>
      <c r="Q352" s="156"/>
      <c r="R352" s="156"/>
      <c r="S352" s="156"/>
      <c r="T352" s="156"/>
      <c r="U352" s="156"/>
      <c r="V352" s="156"/>
      <c r="W352" s="156"/>
      <c r="X352" s="156"/>
      <c r="Y352" s="147"/>
      <c r="Z352" s="147"/>
      <c r="AA352" s="147"/>
      <c r="AB352" s="147"/>
      <c r="AC352" s="147"/>
      <c r="AD352" s="147"/>
      <c r="AE352" s="147"/>
      <c r="AF352" s="147"/>
      <c r="AG352" s="147" t="s">
        <v>172</v>
      </c>
      <c r="AH352" s="147"/>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ht="22.5" outlineLevel="1">
      <c r="A353" s="164">
        <v>84</v>
      </c>
      <c r="B353" s="165" t="s">
        <v>554</v>
      </c>
      <c r="C353" s="174" t="s">
        <v>555</v>
      </c>
      <c r="D353" s="166" t="s">
        <v>556</v>
      </c>
      <c r="E353" s="167">
        <v>1</v>
      </c>
      <c r="F353" s="168"/>
      <c r="G353" s="169">
        <f>ROUND(E353*F353,2)</f>
        <v>0</v>
      </c>
      <c r="H353" s="168"/>
      <c r="I353" s="169">
        <f>ROUND(E353*H353,2)</f>
        <v>0</v>
      </c>
      <c r="J353" s="168"/>
      <c r="K353" s="169">
        <f>ROUND(E353*J353,2)</f>
        <v>0</v>
      </c>
      <c r="L353" s="169">
        <v>21</v>
      </c>
      <c r="M353" s="169">
        <f>G353*(1+L353/100)</f>
        <v>0</v>
      </c>
      <c r="N353" s="169">
        <v>3.0000000000000001E-3</v>
      </c>
      <c r="O353" s="169">
        <f>ROUND(E353*N353,2)</f>
        <v>0</v>
      </c>
      <c r="P353" s="169">
        <v>0</v>
      </c>
      <c r="Q353" s="169">
        <f>ROUND(E353*P353,2)</f>
        <v>0</v>
      </c>
      <c r="R353" s="169"/>
      <c r="S353" s="169" t="s">
        <v>306</v>
      </c>
      <c r="T353" s="170" t="s">
        <v>169</v>
      </c>
      <c r="U353" s="156">
        <v>0</v>
      </c>
      <c r="V353" s="156">
        <f>ROUND(E353*U353,2)</f>
        <v>0</v>
      </c>
      <c r="W353" s="156"/>
      <c r="X353" s="156" t="s">
        <v>310</v>
      </c>
      <c r="Y353" s="147"/>
      <c r="Z353" s="147"/>
      <c r="AA353" s="147"/>
      <c r="AB353" s="147"/>
      <c r="AC353" s="147"/>
      <c r="AD353" s="147"/>
      <c r="AE353" s="147"/>
      <c r="AF353" s="147"/>
      <c r="AG353" s="147" t="s">
        <v>311</v>
      </c>
      <c r="AH353" s="147"/>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outlineLevel="1">
      <c r="A354" s="154"/>
      <c r="B354" s="155"/>
      <c r="C354" s="240" t="s">
        <v>557</v>
      </c>
      <c r="D354" s="241"/>
      <c r="E354" s="241"/>
      <c r="F354" s="241"/>
      <c r="G354" s="241"/>
      <c r="H354" s="156"/>
      <c r="I354" s="156"/>
      <c r="J354" s="156"/>
      <c r="K354" s="156"/>
      <c r="L354" s="156"/>
      <c r="M354" s="156"/>
      <c r="N354" s="156"/>
      <c r="O354" s="156"/>
      <c r="P354" s="156"/>
      <c r="Q354" s="156"/>
      <c r="R354" s="156"/>
      <c r="S354" s="156"/>
      <c r="T354" s="156"/>
      <c r="U354" s="156"/>
      <c r="V354" s="156"/>
      <c r="W354" s="156"/>
      <c r="X354" s="156"/>
      <c r="Y354" s="147"/>
      <c r="Z354" s="147"/>
      <c r="AA354" s="147"/>
      <c r="AB354" s="147"/>
      <c r="AC354" s="147"/>
      <c r="AD354" s="147"/>
      <c r="AE354" s="147"/>
      <c r="AF354" s="147"/>
      <c r="AG354" s="147" t="s">
        <v>178</v>
      </c>
      <c r="AH354" s="147"/>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outlineLevel="1">
      <c r="A355" s="154"/>
      <c r="B355" s="155"/>
      <c r="C355" s="238"/>
      <c r="D355" s="239"/>
      <c r="E355" s="239"/>
      <c r="F355" s="239"/>
      <c r="G355" s="239"/>
      <c r="H355" s="156"/>
      <c r="I355" s="156"/>
      <c r="J355" s="156"/>
      <c r="K355" s="156"/>
      <c r="L355" s="156"/>
      <c r="M355" s="156"/>
      <c r="N355" s="156"/>
      <c r="O355" s="156"/>
      <c r="P355" s="156"/>
      <c r="Q355" s="156"/>
      <c r="R355" s="156"/>
      <c r="S355" s="156"/>
      <c r="T355" s="156"/>
      <c r="U355" s="156"/>
      <c r="V355" s="156"/>
      <c r="W355" s="156"/>
      <c r="X355" s="156"/>
      <c r="Y355" s="147"/>
      <c r="Z355" s="147"/>
      <c r="AA355" s="147"/>
      <c r="AB355" s="147"/>
      <c r="AC355" s="147"/>
      <c r="AD355" s="147"/>
      <c r="AE355" s="147"/>
      <c r="AF355" s="147"/>
      <c r="AG355" s="147" t="s">
        <v>172</v>
      </c>
      <c r="AH355" s="147"/>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ht="22.5" outlineLevel="1">
      <c r="A356" s="164">
        <v>85</v>
      </c>
      <c r="B356" s="165" t="s">
        <v>558</v>
      </c>
      <c r="C356" s="174" t="s">
        <v>559</v>
      </c>
      <c r="D356" s="166" t="s">
        <v>309</v>
      </c>
      <c r="E356" s="167">
        <v>2</v>
      </c>
      <c r="F356" s="168"/>
      <c r="G356" s="169">
        <f>ROUND(E356*F356,2)</f>
        <v>0</v>
      </c>
      <c r="H356" s="168"/>
      <c r="I356" s="169">
        <f>ROUND(E356*H356,2)</f>
        <v>0</v>
      </c>
      <c r="J356" s="168"/>
      <c r="K356" s="169">
        <f>ROUND(E356*J356,2)</f>
        <v>0</v>
      </c>
      <c r="L356" s="169">
        <v>21</v>
      </c>
      <c r="M356" s="169">
        <f>G356*(1+L356/100)</f>
        <v>0</v>
      </c>
      <c r="N356" s="169">
        <v>0.13900000000000001</v>
      </c>
      <c r="O356" s="169">
        <f>ROUND(E356*N356,2)</f>
        <v>0.28000000000000003</v>
      </c>
      <c r="P356" s="169">
        <v>0</v>
      </c>
      <c r="Q356" s="169">
        <f>ROUND(E356*P356,2)</f>
        <v>0</v>
      </c>
      <c r="R356" s="169"/>
      <c r="S356" s="169" t="s">
        <v>306</v>
      </c>
      <c r="T356" s="170" t="s">
        <v>169</v>
      </c>
      <c r="U356" s="156">
        <v>0</v>
      </c>
      <c r="V356" s="156">
        <f>ROUND(E356*U356,2)</f>
        <v>0</v>
      </c>
      <c r="W356" s="156"/>
      <c r="X356" s="156" t="s">
        <v>310</v>
      </c>
      <c r="Y356" s="147"/>
      <c r="Z356" s="147"/>
      <c r="AA356" s="147"/>
      <c r="AB356" s="147"/>
      <c r="AC356" s="147"/>
      <c r="AD356" s="147"/>
      <c r="AE356" s="147"/>
      <c r="AF356" s="147"/>
      <c r="AG356" s="147" t="s">
        <v>311</v>
      </c>
      <c r="AH356" s="147"/>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outlineLevel="1">
      <c r="A357" s="154"/>
      <c r="B357" s="155"/>
      <c r="C357" s="240" t="s">
        <v>560</v>
      </c>
      <c r="D357" s="241"/>
      <c r="E357" s="241"/>
      <c r="F357" s="241"/>
      <c r="G357" s="241"/>
      <c r="H357" s="156"/>
      <c r="I357" s="156"/>
      <c r="J357" s="156"/>
      <c r="K357" s="156"/>
      <c r="L357" s="156"/>
      <c r="M357" s="156"/>
      <c r="N357" s="156"/>
      <c r="O357" s="156"/>
      <c r="P357" s="156"/>
      <c r="Q357" s="156"/>
      <c r="R357" s="156"/>
      <c r="S357" s="156"/>
      <c r="T357" s="156"/>
      <c r="U357" s="156"/>
      <c r="V357" s="156"/>
      <c r="W357" s="156"/>
      <c r="X357" s="156"/>
      <c r="Y357" s="147"/>
      <c r="Z357" s="147"/>
      <c r="AA357" s="147"/>
      <c r="AB357" s="147"/>
      <c r="AC357" s="147"/>
      <c r="AD357" s="147"/>
      <c r="AE357" s="147"/>
      <c r="AF357" s="147"/>
      <c r="AG357" s="147" t="s">
        <v>178</v>
      </c>
      <c r="AH357" s="147"/>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outlineLevel="1">
      <c r="A358" s="154"/>
      <c r="B358" s="155"/>
      <c r="C358" s="180" t="s">
        <v>548</v>
      </c>
      <c r="D358" s="178"/>
      <c r="E358" s="179">
        <v>2</v>
      </c>
      <c r="F358" s="156"/>
      <c r="G358" s="156"/>
      <c r="H358" s="156"/>
      <c r="I358" s="156"/>
      <c r="J358" s="156"/>
      <c r="K358" s="156"/>
      <c r="L358" s="156"/>
      <c r="M358" s="156"/>
      <c r="N358" s="156"/>
      <c r="O358" s="156"/>
      <c r="P358" s="156"/>
      <c r="Q358" s="156"/>
      <c r="R358" s="156"/>
      <c r="S358" s="156"/>
      <c r="T358" s="156"/>
      <c r="U358" s="156"/>
      <c r="V358" s="156"/>
      <c r="W358" s="156"/>
      <c r="X358" s="156"/>
      <c r="Y358" s="147"/>
      <c r="Z358" s="147"/>
      <c r="AA358" s="147"/>
      <c r="AB358" s="147"/>
      <c r="AC358" s="147"/>
      <c r="AD358" s="147"/>
      <c r="AE358" s="147"/>
      <c r="AF358" s="147"/>
      <c r="AG358" s="147" t="s">
        <v>249</v>
      </c>
      <c r="AH358" s="147">
        <v>0</v>
      </c>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spans="1:60" outlineLevel="1">
      <c r="A359" s="154"/>
      <c r="B359" s="155"/>
      <c r="C359" s="238"/>
      <c r="D359" s="239"/>
      <c r="E359" s="239"/>
      <c r="F359" s="239"/>
      <c r="G359" s="239"/>
      <c r="H359" s="156"/>
      <c r="I359" s="156"/>
      <c r="J359" s="156"/>
      <c r="K359" s="156"/>
      <c r="L359" s="156"/>
      <c r="M359" s="156"/>
      <c r="N359" s="156"/>
      <c r="O359" s="156"/>
      <c r="P359" s="156"/>
      <c r="Q359" s="156"/>
      <c r="R359" s="156"/>
      <c r="S359" s="156"/>
      <c r="T359" s="156"/>
      <c r="U359" s="156"/>
      <c r="V359" s="156"/>
      <c r="W359" s="156"/>
      <c r="X359" s="156"/>
      <c r="Y359" s="147"/>
      <c r="Z359" s="147"/>
      <c r="AA359" s="147"/>
      <c r="AB359" s="147"/>
      <c r="AC359" s="147"/>
      <c r="AD359" s="147"/>
      <c r="AE359" s="147"/>
      <c r="AF359" s="147"/>
      <c r="AG359" s="147" t="s">
        <v>172</v>
      </c>
      <c r="AH359" s="147"/>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row>
    <row r="360" spans="1:60" ht="22.5" outlineLevel="1">
      <c r="A360" s="164">
        <v>86</v>
      </c>
      <c r="B360" s="165" t="s">
        <v>561</v>
      </c>
      <c r="C360" s="174" t="s">
        <v>562</v>
      </c>
      <c r="D360" s="166" t="s">
        <v>309</v>
      </c>
      <c r="E360" s="167">
        <v>2</v>
      </c>
      <c r="F360" s="168"/>
      <c r="G360" s="169">
        <f>ROUND(E360*F360,2)</f>
        <v>0</v>
      </c>
      <c r="H360" s="168"/>
      <c r="I360" s="169">
        <f>ROUND(E360*H360,2)</f>
        <v>0</v>
      </c>
      <c r="J360" s="168"/>
      <c r="K360" s="169">
        <f>ROUND(E360*J360,2)</f>
        <v>0</v>
      </c>
      <c r="L360" s="169">
        <v>21</v>
      </c>
      <c r="M360" s="169">
        <f>G360*(1+L360/100)</f>
        <v>0</v>
      </c>
      <c r="N360" s="169">
        <v>0.13900000000000001</v>
      </c>
      <c r="O360" s="169">
        <f>ROUND(E360*N360,2)</f>
        <v>0.28000000000000003</v>
      </c>
      <c r="P360" s="169">
        <v>0</v>
      </c>
      <c r="Q360" s="169">
        <f>ROUND(E360*P360,2)</f>
        <v>0</v>
      </c>
      <c r="R360" s="169"/>
      <c r="S360" s="169" t="s">
        <v>306</v>
      </c>
      <c r="T360" s="170" t="s">
        <v>169</v>
      </c>
      <c r="U360" s="156">
        <v>0</v>
      </c>
      <c r="V360" s="156">
        <f>ROUND(E360*U360,2)</f>
        <v>0</v>
      </c>
      <c r="W360" s="156"/>
      <c r="X360" s="156" t="s">
        <v>310</v>
      </c>
      <c r="Y360" s="147"/>
      <c r="Z360" s="147"/>
      <c r="AA360" s="147"/>
      <c r="AB360" s="147"/>
      <c r="AC360" s="147"/>
      <c r="AD360" s="147"/>
      <c r="AE360" s="147"/>
      <c r="AF360" s="147"/>
      <c r="AG360" s="147" t="s">
        <v>311</v>
      </c>
      <c r="AH360" s="147"/>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outlineLevel="1">
      <c r="A361" s="154"/>
      <c r="B361" s="155"/>
      <c r="C361" s="240" t="s">
        <v>563</v>
      </c>
      <c r="D361" s="241"/>
      <c r="E361" s="241"/>
      <c r="F361" s="241"/>
      <c r="G361" s="241"/>
      <c r="H361" s="156"/>
      <c r="I361" s="156"/>
      <c r="J361" s="156"/>
      <c r="K361" s="156"/>
      <c r="L361" s="156"/>
      <c r="M361" s="156"/>
      <c r="N361" s="156"/>
      <c r="O361" s="156"/>
      <c r="P361" s="156"/>
      <c r="Q361" s="156"/>
      <c r="R361" s="156"/>
      <c r="S361" s="156"/>
      <c r="T361" s="156"/>
      <c r="U361" s="156"/>
      <c r="V361" s="156"/>
      <c r="W361" s="156"/>
      <c r="X361" s="156"/>
      <c r="Y361" s="147"/>
      <c r="Z361" s="147"/>
      <c r="AA361" s="147"/>
      <c r="AB361" s="147"/>
      <c r="AC361" s="147"/>
      <c r="AD361" s="147"/>
      <c r="AE361" s="147"/>
      <c r="AF361" s="147"/>
      <c r="AG361" s="147" t="s">
        <v>178</v>
      </c>
      <c r="AH361" s="147"/>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outlineLevel="1">
      <c r="A362" s="154"/>
      <c r="B362" s="155"/>
      <c r="C362" s="180" t="s">
        <v>564</v>
      </c>
      <c r="D362" s="178"/>
      <c r="E362" s="179">
        <v>2</v>
      </c>
      <c r="F362" s="156"/>
      <c r="G362" s="156"/>
      <c r="H362" s="156"/>
      <c r="I362" s="156"/>
      <c r="J362" s="156"/>
      <c r="K362" s="156"/>
      <c r="L362" s="156"/>
      <c r="M362" s="156"/>
      <c r="N362" s="156"/>
      <c r="O362" s="156"/>
      <c r="P362" s="156"/>
      <c r="Q362" s="156"/>
      <c r="R362" s="156"/>
      <c r="S362" s="156"/>
      <c r="T362" s="156"/>
      <c r="U362" s="156"/>
      <c r="V362" s="156"/>
      <c r="W362" s="156"/>
      <c r="X362" s="156"/>
      <c r="Y362" s="147"/>
      <c r="Z362" s="147"/>
      <c r="AA362" s="147"/>
      <c r="AB362" s="147"/>
      <c r="AC362" s="147"/>
      <c r="AD362" s="147"/>
      <c r="AE362" s="147"/>
      <c r="AF362" s="147"/>
      <c r="AG362" s="147" t="s">
        <v>249</v>
      </c>
      <c r="AH362" s="147">
        <v>0</v>
      </c>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spans="1:60" outlineLevel="1">
      <c r="A363" s="154"/>
      <c r="B363" s="155"/>
      <c r="C363" s="238"/>
      <c r="D363" s="239"/>
      <c r="E363" s="239"/>
      <c r="F363" s="239"/>
      <c r="G363" s="239"/>
      <c r="H363" s="156"/>
      <c r="I363" s="156"/>
      <c r="J363" s="156"/>
      <c r="K363" s="156"/>
      <c r="L363" s="156"/>
      <c r="M363" s="156"/>
      <c r="N363" s="156"/>
      <c r="O363" s="156"/>
      <c r="P363" s="156"/>
      <c r="Q363" s="156"/>
      <c r="R363" s="156"/>
      <c r="S363" s="156"/>
      <c r="T363" s="156"/>
      <c r="U363" s="156"/>
      <c r="V363" s="156"/>
      <c r="W363" s="156"/>
      <c r="X363" s="156"/>
      <c r="Y363" s="147"/>
      <c r="Z363" s="147"/>
      <c r="AA363" s="147"/>
      <c r="AB363" s="147"/>
      <c r="AC363" s="147"/>
      <c r="AD363" s="147"/>
      <c r="AE363" s="147"/>
      <c r="AF363" s="147"/>
      <c r="AG363" s="147" t="s">
        <v>172</v>
      </c>
      <c r="AH363" s="147"/>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ht="22.5" outlineLevel="1">
      <c r="A364" s="164">
        <v>87</v>
      </c>
      <c r="B364" s="165" t="s">
        <v>565</v>
      </c>
      <c r="C364" s="174" t="s">
        <v>566</v>
      </c>
      <c r="D364" s="166" t="s">
        <v>309</v>
      </c>
      <c r="E364" s="167">
        <v>10</v>
      </c>
      <c r="F364" s="168"/>
      <c r="G364" s="169">
        <f>ROUND(E364*F364,2)</f>
        <v>0</v>
      </c>
      <c r="H364" s="168"/>
      <c r="I364" s="169">
        <f>ROUND(E364*H364,2)</f>
        <v>0</v>
      </c>
      <c r="J364" s="168"/>
      <c r="K364" s="169">
        <f>ROUND(E364*J364,2)</f>
        <v>0</v>
      </c>
      <c r="L364" s="169">
        <v>21</v>
      </c>
      <c r="M364" s="169">
        <f>G364*(1+L364/100)</f>
        <v>0</v>
      </c>
      <c r="N364" s="169">
        <v>6.9000000000000006E-2</v>
      </c>
      <c r="O364" s="169">
        <f>ROUND(E364*N364,2)</f>
        <v>0.69</v>
      </c>
      <c r="P364" s="169">
        <v>0</v>
      </c>
      <c r="Q364" s="169">
        <f>ROUND(E364*P364,2)</f>
        <v>0</v>
      </c>
      <c r="R364" s="169"/>
      <c r="S364" s="169" t="s">
        <v>306</v>
      </c>
      <c r="T364" s="170" t="s">
        <v>169</v>
      </c>
      <c r="U364" s="156">
        <v>0</v>
      </c>
      <c r="V364" s="156">
        <f>ROUND(E364*U364,2)</f>
        <v>0</v>
      </c>
      <c r="W364" s="156"/>
      <c r="X364" s="156" t="s">
        <v>310</v>
      </c>
      <c r="Y364" s="147"/>
      <c r="Z364" s="147"/>
      <c r="AA364" s="147"/>
      <c r="AB364" s="147"/>
      <c r="AC364" s="147"/>
      <c r="AD364" s="147"/>
      <c r="AE364" s="147"/>
      <c r="AF364" s="147"/>
      <c r="AG364" s="147" t="s">
        <v>311</v>
      </c>
      <c r="AH364" s="147"/>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outlineLevel="1">
      <c r="A365" s="154"/>
      <c r="B365" s="155"/>
      <c r="C365" s="244"/>
      <c r="D365" s="245"/>
      <c r="E365" s="245"/>
      <c r="F365" s="245"/>
      <c r="G365" s="245"/>
      <c r="H365" s="156"/>
      <c r="I365" s="156"/>
      <c r="J365" s="156"/>
      <c r="K365" s="156"/>
      <c r="L365" s="156"/>
      <c r="M365" s="156"/>
      <c r="N365" s="156"/>
      <c r="O365" s="156"/>
      <c r="P365" s="156"/>
      <c r="Q365" s="156"/>
      <c r="R365" s="156"/>
      <c r="S365" s="156"/>
      <c r="T365" s="156"/>
      <c r="U365" s="156"/>
      <c r="V365" s="156"/>
      <c r="W365" s="156"/>
      <c r="X365" s="156"/>
      <c r="Y365" s="147"/>
      <c r="Z365" s="147"/>
      <c r="AA365" s="147"/>
      <c r="AB365" s="147"/>
      <c r="AC365" s="147"/>
      <c r="AD365" s="147"/>
      <c r="AE365" s="147"/>
      <c r="AF365" s="147"/>
      <c r="AG365" s="147" t="s">
        <v>172</v>
      </c>
      <c r="AH365" s="147"/>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ht="22.5" outlineLevel="1">
      <c r="A366" s="164">
        <v>88</v>
      </c>
      <c r="B366" s="165" t="s">
        <v>567</v>
      </c>
      <c r="C366" s="174" t="s">
        <v>568</v>
      </c>
      <c r="D366" s="166" t="s">
        <v>309</v>
      </c>
      <c r="E366" s="167">
        <v>1</v>
      </c>
      <c r="F366" s="168"/>
      <c r="G366" s="169">
        <f>ROUND(E366*F366,2)</f>
        <v>0</v>
      </c>
      <c r="H366" s="168"/>
      <c r="I366" s="169">
        <f>ROUND(E366*H366,2)</f>
        <v>0</v>
      </c>
      <c r="J366" s="168"/>
      <c r="K366" s="169">
        <f>ROUND(E366*J366,2)</f>
        <v>0</v>
      </c>
      <c r="L366" s="169">
        <v>21</v>
      </c>
      <c r="M366" s="169">
        <f>G366*(1+L366/100)</f>
        <v>0</v>
      </c>
      <c r="N366" s="169">
        <v>6.9000000000000006E-2</v>
      </c>
      <c r="O366" s="169">
        <f>ROUND(E366*N366,2)</f>
        <v>7.0000000000000007E-2</v>
      </c>
      <c r="P366" s="169">
        <v>0</v>
      </c>
      <c r="Q366" s="169">
        <f>ROUND(E366*P366,2)</f>
        <v>0</v>
      </c>
      <c r="R366" s="169"/>
      <c r="S366" s="169" t="s">
        <v>306</v>
      </c>
      <c r="T366" s="170" t="s">
        <v>169</v>
      </c>
      <c r="U366" s="156">
        <v>0</v>
      </c>
      <c r="V366" s="156">
        <f>ROUND(E366*U366,2)</f>
        <v>0</v>
      </c>
      <c r="W366" s="156"/>
      <c r="X366" s="156" t="s">
        <v>310</v>
      </c>
      <c r="Y366" s="147"/>
      <c r="Z366" s="147"/>
      <c r="AA366" s="147"/>
      <c r="AB366" s="147"/>
      <c r="AC366" s="147"/>
      <c r="AD366" s="147"/>
      <c r="AE366" s="147"/>
      <c r="AF366" s="147"/>
      <c r="AG366" s="147" t="s">
        <v>311</v>
      </c>
      <c r="AH366" s="147"/>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row>
    <row r="367" spans="1:60" outlineLevel="1">
      <c r="A367" s="154"/>
      <c r="B367" s="155"/>
      <c r="C367" s="244"/>
      <c r="D367" s="245"/>
      <c r="E367" s="245"/>
      <c r="F367" s="245"/>
      <c r="G367" s="245"/>
      <c r="H367" s="156"/>
      <c r="I367" s="156"/>
      <c r="J367" s="156"/>
      <c r="K367" s="156"/>
      <c r="L367" s="156"/>
      <c r="M367" s="156"/>
      <c r="N367" s="156"/>
      <c r="O367" s="156"/>
      <c r="P367" s="156"/>
      <c r="Q367" s="156"/>
      <c r="R367" s="156"/>
      <c r="S367" s="156"/>
      <c r="T367" s="156"/>
      <c r="U367" s="156"/>
      <c r="V367" s="156"/>
      <c r="W367" s="156"/>
      <c r="X367" s="156"/>
      <c r="Y367" s="147"/>
      <c r="Z367" s="147"/>
      <c r="AA367" s="147"/>
      <c r="AB367" s="147"/>
      <c r="AC367" s="147"/>
      <c r="AD367" s="147"/>
      <c r="AE367" s="147"/>
      <c r="AF367" s="147"/>
      <c r="AG367" s="147" t="s">
        <v>172</v>
      </c>
      <c r="AH367" s="147"/>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ht="22.5" outlineLevel="1">
      <c r="A368" s="164">
        <v>89</v>
      </c>
      <c r="B368" s="165" t="s">
        <v>569</v>
      </c>
      <c r="C368" s="174" t="s">
        <v>570</v>
      </c>
      <c r="D368" s="166" t="s">
        <v>309</v>
      </c>
      <c r="E368" s="167">
        <v>5</v>
      </c>
      <c r="F368" s="168"/>
      <c r="G368" s="169">
        <f>ROUND(E368*F368,2)</f>
        <v>0</v>
      </c>
      <c r="H368" s="168"/>
      <c r="I368" s="169">
        <f>ROUND(E368*H368,2)</f>
        <v>0</v>
      </c>
      <c r="J368" s="168"/>
      <c r="K368" s="169">
        <f>ROUND(E368*J368,2)</f>
        <v>0</v>
      </c>
      <c r="L368" s="169">
        <v>21</v>
      </c>
      <c r="M368" s="169">
        <f>G368*(1+L368/100)</f>
        <v>0</v>
      </c>
      <c r="N368" s="169">
        <v>6.9000000000000006E-2</v>
      </c>
      <c r="O368" s="169">
        <f>ROUND(E368*N368,2)</f>
        <v>0.35</v>
      </c>
      <c r="P368" s="169">
        <v>0</v>
      </c>
      <c r="Q368" s="169">
        <f>ROUND(E368*P368,2)</f>
        <v>0</v>
      </c>
      <c r="R368" s="169"/>
      <c r="S368" s="169" t="s">
        <v>306</v>
      </c>
      <c r="T368" s="170" t="s">
        <v>169</v>
      </c>
      <c r="U368" s="156">
        <v>0</v>
      </c>
      <c r="V368" s="156">
        <f>ROUND(E368*U368,2)</f>
        <v>0</v>
      </c>
      <c r="W368" s="156"/>
      <c r="X368" s="156" t="s">
        <v>310</v>
      </c>
      <c r="Y368" s="147"/>
      <c r="Z368" s="147"/>
      <c r="AA368" s="147"/>
      <c r="AB368" s="147"/>
      <c r="AC368" s="147"/>
      <c r="AD368" s="147"/>
      <c r="AE368" s="147"/>
      <c r="AF368" s="147"/>
      <c r="AG368" s="147" t="s">
        <v>311</v>
      </c>
      <c r="AH368" s="147"/>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outlineLevel="1">
      <c r="A369" s="154"/>
      <c r="B369" s="155"/>
      <c r="C369" s="244"/>
      <c r="D369" s="245"/>
      <c r="E369" s="245"/>
      <c r="F369" s="245"/>
      <c r="G369" s="245"/>
      <c r="H369" s="156"/>
      <c r="I369" s="156"/>
      <c r="J369" s="156"/>
      <c r="K369" s="156"/>
      <c r="L369" s="156"/>
      <c r="M369" s="156"/>
      <c r="N369" s="156"/>
      <c r="O369" s="156"/>
      <c r="P369" s="156"/>
      <c r="Q369" s="156"/>
      <c r="R369" s="156"/>
      <c r="S369" s="156"/>
      <c r="T369" s="156"/>
      <c r="U369" s="156"/>
      <c r="V369" s="156"/>
      <c r="W369" s="156"/>
      <c r="X369" s="156"/>
      <c r="Y369" s="147"/>
      <c r="Z369" s="147"/>
      <c r="AA369" s="147"/>
      <c r="AB369" s="147"/>
      <c r="AC369" s="147"/>
      <c r="AD369" s="147"/>
      <c r="AE369" s="147"/>
      <c r="AF369" s="147"/>
      <c r="AG369" s="147" t="s">
        <v>172</v>
      </c>
      <c r="AH369" s="147"/>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ht="22.5" outlineLevel="1">
      <c r="A370" s="164">
        <v>90</v>
      </c>
      <c r="B370" s="165" t="s">
        <v>571</v>
      </c>
      <c r="C370" s="174" t="s">
        <v>572</v>
      </c>
      <c r="D370" s="166" t="s">
        <v>309</v>
      </c>
      <c r="E370" s="167">
        <v>1</v>
      </c>
      <c r="F370" s="168"/>
      <c r="G370" s="169">
        <f>ROUND(E370*F370,2)</f>
        <v>0</v>
      </c>
      <c r="H370" s="168"/>
      <c r="I370" s="169">
        <f>ROUND(E370*H370,2)</f>
        <v>0</v>
      </c>
      <c r="J370" s="168"/>
      <c r="K370" s="169">
        <f>ROUND(E370*J370,2)</f>
        <v>0</v>
      </c>
      <c r="L370" s="169">
        <v>21</v>
      </c>
      <c r="M370" s="169">
        <f>G370*(1+L370/100)</f>
        <v>0</v>
      </c>
      <c r="N370" s="169">
        <v>6.9000000000000006E-2</v>
      </c>
      <c r="O370" s="169">
        <f>ROUND(E370*N370,2)</f>
        <v>7.0000000000000007E-2</v>
      </c>
      <c r="P370" s="169">
        <v>0</v>
      </c>
      <c r="Q370" s="169">
        <f>ROUND(E370*P370,2)</f>
        <v>0</v>
      </c>
      <c r="R370" s="169"/>
      <c r="S370" s="169" t="s">
        <v>306</v>
      </c>
      <c r="T370" s="170" t="s">
        <v>169</v>
      </c>
      <c r="U370" s="156">
        <v>0</v>
      </c>
      <c r="V370" s="156">
        <f>ROUND(E370*U370,2)</f>
        <v>0</v>
      </c>
      <c r="W370" s="156"/>
      <c r="X370" s="156" t="s">
        <v>310</v>
      </c>
      <c r="Y370" s="147"/>
      <c r="Z370" s="147"/>
      <c r="AA370" s="147"/>
      <c r="AB370" s="147"/>
      <c r="AC370" s="147"/>
      <c r="AD370" s="147"/>
      <c r="AE370" s="147"/>
      <c r="AF370" s="147"/>
      <c r="AG370" s="147" t="s">
        <v>311</v>
      </c>
      <c r="AH370" s="147"/>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outlineLevel="1">
      <c r="A371" s="154"/>
      <c r="B371" s="155"/>
      <c r="C371" s="244"/>
      <c r="D371" s="245"/>
      <c r="E371" s="245"/>
      <c r="F371" s="245"/>
      <c r="G371" s="245"/>
      <c r="H371" s="156"/>
      <c r="I371" s="156"/>
      <c r="J371" s="156"/>
      <c r="K371" s="156"/>
      <c r="L371" s="156"/>
      <c r="M371" s="156"/>
      <c r="N371" s="156"/>
      <c r="O371" s="156"/>
      <c r="P371" s="156"/>
      <c r="Q371" s="156"/>
      <c r="R371" s="156"/>
      <c r="S371" s="156"/>
      <c r="T371" s="156"/>
      <c r="U371" s="156"/>
      <c r="V371" s="156"/>
      <c r="W371" s="156"/>
      <c r="X371" s="156"/>
      <c r="Y371" s="147"/>
      <c r="Z371" s="147"/>
      <c r="AA371" s="147"/>
      <c r="AB371" s="147"/>
      <c r="AC371" s="147"/>
      <c r="AD371" s="147"/>
      <c r="AE371" s="147"/>
      <c r="AF371" s="147"/>
      <c r="AG371" s="147" t="s">
        <v>172</v>
      </c>
      <c r="AH371" s="147"/>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spans="1:60" ht="22.5" outlineLevel="1">
      <c r="A372" s="164">
        <v>91</v>
      </c>
      <c r="B372" s="165" t="s">
        <v>573</v>
      </c>
      <c r="C372" s="174" t="s">
        <v>574</v>
      </c>
      <c r="D372" s="166" t="s">
        <v>309</v>
      </c>
      <c r="E372" s="167">
        <v>5</v>
      </c>
      <c r="F372" s="168"/>
      <c r="G372" s="169">
        <f>ROUND(E372*F372,2)</f>
        <v>0</v>
      </c>
      <c r="H372" s="168"/>
      <c r="I372" s="169">
        <f>ROUND(E372*H372,2)</f>
        <v>0</v>
      </c>
      <c r="J372" s="168"/>
      <c r="K372" s="169">
        <f>ROUND(E372*J372,2)</f>
        <v>0</v>
      </c>
      <c r="L372" s="169">
        <v>21</v>
      </c>
      <c r="M372" s="169">
        <f>G372*(1+L372/100)</f>
        <v>0</v>
      </c>
      <c r="N372" s="169">
        <v>1.7000000000000001E-2</v>
      </c>
      <c r="O372" s="169">
        <f>ROUND(E372*N372,2)</f>
        <v>0.09</v>
      </c>
      <c r="P372" s="169">
        <v>0</v>
      </c>
      <c r="Q372" s="169">
        <f>ROUND(E372*P372,2)</f>
        <v>0</v>
      </c>
      <c r="R372" s="169"/>
      <c r="S372" s="169" t="s">
        <v>306</v>
      </c>
      <c r="T372" s="170" t="s">
        <v>169</v>
      </c>
      <c r="U372" s="156">
        <v>0</v>
      </c>
      <c r="V372" s="156">
        <f>ROUND(E372*U372,2)</f>
        <v>0</v>
      </c>
      <c r="W372" s="156"/>
      <c r="X372" s="156" t="s">
        <v>310</v>
      </c>
      <c r="Y372" s="147"/>
      <c r="Z372" s="147"/>
      <c r="AA372" s="147"/>
      <c r="AB372" s="147"/>
      <c r="AC372" s="147"/>
      <c r="AD372" s="147"/>
      <c r="AE372" s="147"/>
      <c r="AF372" s="147"/>
      <c r="AG372" s="147" t="s">
        <v>311</v>
      </c>
      <c r="AH372" s="147"/>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outlineLevel="1">
      <c r="A373" s="154"/>
      <c r="B373" s="155"/>
      <c r="C373" s="240" t="s">
        <v>575</v>
      </c>
      <c r="D373" s="241"/>
      <c r="E373" s="241"/>
      <c r="F373" s="241"/>
      <c r="G373" s="241"/>
      <c r="H373" s="156"/>
      <c r="I373" s="156"/>
      <c r="J373" s="156"/>
      <c r="K373" s="156"/>
      <c r="L373" s="156"/>
      <c r="M373" s="156"/>
      <c r="N373" s="156"/>
      <c r="O373" s="156"/>
      <c r="P373" s="156"/>
      <c r="Q373" s="156"/>
      <c r="R373" s="156"/>
      <c r="S373" s="156"/>
      <c r="T373" s="156"/>
      <c r="U373" s="156"/>
      <c r="V373" s="156"/>
      <c r="W373" s="156"/>
      <c r="X373" s="156"/>
      <c r="Y373" s="147"/>
      <c r="Z373" s="147"/>
      <c r="AA373" s="147"/>
      <c r="AB373" s="147"/>
      <c r="AC373" s="147"/>
      <c r="AD373" s="147"/>
      <c r="AE373" s="147"/>
      <c r="AF373" s="147"/>
      <c r="AG373" s="147" t="s">
        <v>178</v>
      </c>
      <c r="AH373" s="147"/>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row>
    <row r="374" spans="1:60" outlineLevel="1">
      <c r="A374" s="154"/>
      <c r="B374" s="155"/>
      <c r="C374" s="180" t="s">
        <v>542</v>
      </c>
      <c r="D374" s="178"/>
      <c r="E374" s="179">
        <v>5</v>
      </c>
      <c r="F374" s="156"/>
      <c r="G374" s="156"/>
      <c r="H374" s="156"/>
      <c r="I374" s="156"/>
      <c r="J374" s="156"/>
      <c r="K374" s="156"/>
      <c r="L374" s="156"/>
      <c r="M374" s="156"/>
      <c r="N374" s="156"/>
      <c r="O374" s="156"/>
      <c r="P374" s="156"/>
      <c r="Q374" s="156"/>
      <c r="R374" s="156"/>
      <c r="S374" s="156"/>
      <c r="T374" s="156"/>
      <c r="U374" s="156"/>
      <c r="V374" s="156"/>
      <c r="W374" s="156"/>
      <c r="X374" s="156"/>
      <c r="Y374" s="147"/>
      <c r="Z374" s="147"/>
      <c r="AA374" s="147"/>
      <c r="AB374" s="147"/>
      <c r="AC374" s="147"/>
      <c r="AD374" s="147"/>
      <c r="AE374" s="147"/>
      <c r="AF374" s="147"/>
      <c r="AG374" s="147" t="s">
        <v>249</v>
      </c>
      <c r="AH374" s="147">
        <v>0</v>
      </c>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outlineLevel="1">
      <c r="A375" s="154"/>
      <c r="B375" s="155"/>
      <c r="C375" s="238"/>
      <c r="D375" s="239"/>
      <c r="E375" s="239"/>
      <c r="F375" s="239"/>
      <c r="G375" s="239"/>
      <c r="H375" s="156"/>
      <c r="I375" s="156"/>
      <c r="J375" s="156"/>
      <c r="K375" s="156"/>
      <c r="L375" s="156"/>
      <c r="M375" s="156"/>
      <c r="N375" s="156"/>
      <c r="O375" s="156"/>
      <c r="P375" s="156"/>
      <c r="Q375" s="156"/>
      <c r="R375" s="156"/>
      <c r="S375" s="156"/>
      <c r="T375" s="156"/>
      <c r="U375" s="156"/>
      <c r="V375" s="156"/>
      <c r="W375" s="156"/>
      <c r="X375" s="156"/>
      <c r="Y375" s="147"/>
      <c r="Z375" s="147"/>
      <c r="AA375" s="147"/>
      <c r="AB375" s="147"/>
      <c r="AC375" s="147"/>
      <c r="AD375" s="147"/>
      <c r="AE375" s="147"/>
      <c r="AF375" s="147"/>
      <c r="AG375" s="147" t="s">
        <v>172</v>
      </c>
      <c r="AH375" s="147"/>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row>
    <row r="376" spans="1:60" ht="22.5" outlineLevel="1">
      <c r="A376" s="164">
        <v>92</v>
      </c>
      <c r="B376" s="165" t="s">
        <v>576</v>
      </c>
      <c r="C376" s="174" t="s">
        <v>577</v>
      </c>
      <c r="D376" s="166" t="s">
        <v>309</v>
      </c>
      <c r="E376" s="167">
        <v>8</v>
      </c>
      <c r="F376" s="168"/>
      <c r="G376" s="169">
        <f>ROUND(E376*F376,2)</f>
        <v>0</v>
      </c>
      <c r="H376" s="168"/>
      <c r="I376" s="169">
        <f>ROUND(E376*H376,2)</f>
        <v>0</v>
      </c>
      <c r="J376" s="168"/>
      <c r="K376" s="169">
        <f>ROUND(E376*J376,2)</f>
        <v>0</v>
      </c>
      <c r="L376" s="169">
        <v>21</v>
      </c>
      <c r="M376" s="169">
        <f>G376*(1+L376/100)</f>
        <v>0</v>
      </c>
      <c r="N376" s="169">
        <v>2.1499999999999998E-2</v>
      </c>
      <c r="O376" s="169">
        <f>ROUND(E376*N376,2)</f>
        <v>0.17</v>
      </c>
      <c r="P376" s="169">
        <v>0</v>
      </c>
      <c r="Q376" s="169">
        <f>ROUND(E376*P376,2)</f>
        <v>0</v>
      </c>
      <c r="R376" s="169"/>
      <c r="S376" s="169" t="s">
        <v>306</v>
      </c>
      <c r="T376" s="170" t="s">
        <v>169</v>
      </c>
      <c r="U376" s="156">
        <v>0</v>
      </c>
      <c r="V376" s="156">
        <f>ROUND(E376*U376,2)</f>
        <v>0</v>
      </c>
      <c r="W376" s="156"/>
      <c r="X376" s="156" t="s">
        <v>310</v>
      </c>
      <c r="Y376" s="147"/>
      <c r="Z376" s="147"/>
      <c r="AA376" s="147"/>
      <c r="AB376" s="147"/>
      <c r="AC376" s="147"/>
      <c r="AD376" s="147"/>
      <c r="AE376" s="147"/>
      <c r="AF376" s="147"/>
      <c r="AG376" s="147" t="s">
        <v>311</v>
      </c>
      <c r="AH376" s="147"/>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outlineLevel="1">
      <c r="A377" s="154"/>
      <c r="B377" s="155"/>
      <c r="C377" s="240" t="s">
        <v>575</v>
      </c>
      <c r="D377" s="241"/>
      <c r="E377" s="241"/>
      <c r="F377" s="241"/>
      <c r="G377" s="241"/>
      <c r="H377" s="156"/>
      <c r="I377" s="156"/>
      <c r="J377" s="156"/>
      <c r="K377" s="156"/>
      <c r="L377" s="156"/>
      <c r="M377" s="156"/>
      <c r="N377" s="156"/>
      <c r="O377" s="156"/>
      <c r="P377" s="156"/>
      <c r="Q377" s="156"/>
      <c r="R377" s="156"/>
      <c r="S377" s="156"/>
      <c r="T377" s="156"/>
      <c r="U377" s="156"/>
      <c r="V377" s="156"/>
      <c r="W377" s="156"/>
      <c r="X377" s="156"/>
      <c r="Y377" s="147"/>
      <c r="Z377" s="147"/>
      <c r="AA377" s="147"/>
      <c r="AB377" s="147"/>
      <c r="AC377" s="147"/>
      <c r="AD377" s="147"/>
      <c r="AE377" s="147"/>
      <c r="AF377" s="147"/>
      <c r="AG377" s="147" t="s">
        <v>178</v>
      </c>
      <c r="AH377" s="147"/>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outlineLevel="1">
      <c r="A378" s="154"/>
      <c r="B378" s="155"/>
      <c r="C378" s="180" t="s">
        <v>539</v>
      </c>
      <c r="D378" s="178"/>
      <c r="E378" s="179">
        <v>8</v>
      </c>
      <c r="F378" s="156"/>
      <c r="G378" s="156"/>
      <c r="H378" s="156"/>
      <c r="I378" s="156"/>
      <c r="J378" s="156"/>
      <c r="K378" s="156"/>
      <c r="L378" s="156"/>
      <c r="M378" s="156"/>
      <c r="N378" s="156"/>
      <c r="O378" s="156"/>
      <c r="P378" s="156"/>
      <c r="Q378" s="156"/>
      <c r="R378" s="156"/>
      <c r="S378" s="156"/>
      <c r="T378" s="156"/>
      <c r="U378" s="156"/>
      <c r="V378" s="156"/>
      <c r="W378" s="156"/>
      <c r="X378" s="156"/>
      <c r="Y378" s="147"/>
      <c r="Z378" s="147"/>
      <c r="AA378" s="147"/>
      <c r="AB378" s="147"/>
      <c r="AC378" s="147"/>
      <c r="AD378" s="147"/>
      <c r="AE378" s="147"/>
      <c r="AF378" s="147"/>
      <c r="AG378" s="147" t="s">
        <v>249</v>
      </c>
      <c r="AH378" s="147">
        <v>0</v>
      </c>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row>
    <row r="379" spans="1:60" outlineLevel="1">
      <c r="A379" s="154"/>
      <c r="B379" s="155"/>
      <c r="C379" s="238"/>
      <c r="D379" s="239"/>
      <c r="E379" s="239"/>
      <c r="F379" s="239"/>
      <c r="G379" s="239"/>
      <c r="H379" s="156"/>
      <c r="I379" s="156"/>
      <c r="J379" s="156"/>
      <c r="K379" s="156"/>
      <c r="L379" s="156"/>
      <c r="M379" s="156"/>
      <c r="N379" s="156"/>
      <c r="O379" s="156"/>
      <c r="P379" s="156"/>
      <c r="Q379" s="156"/>
      <c r="R379" s="156"/>
      <c r="S379" s="156"/>
      <c r="T379" s="156"/>
      <c r="U379" s="156"/>
      <c r="V379" s="156"/>
      <c r="W379" s="156"/>
      <c r="X379" s="156"/>
      <c r="Y379" s="147"/>
      <c r="Z379" s="147"/>
      <c r="AA379" s="147"/>
      <c r="AB379" s="147"/>
      <c r="AC379" s="147"/>
      <c r="AD379" s="147"/>
      <c r="AE379" s="147"/>
      <c r="AF379" s="147"/>
      <c r="AG379" s="147" t="s">
        <v>172</v>
      </c>
      <c r="AH379" s="147"/>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row>
    <row r="380" spans="1:60" ht="22.5" outlineLevel="1">
      <c r="A380" s="164">
        <v>93</v>
      </c>
      <c r="B380" s="165" t="s">
        <v>578</v>
      </c>
      <c r="C380" s="174" t="s">
        <v>579</v>
      </c>
      <c r="D380" s="166" t="s">
        <v>309</v>
      </c>
      <c r="E380" s="167">
        <v>4</v>
      </c>
      <c r="F380" s="168"/>
      <c r="G380" s="169">
        <f>ROUND(E380*F380,2)</f>
        <v>0</v>
      </c>
      <c r="H380" s="168"/>
      <c r="I380" s="169">
        <f>ROUND(E380*H380,2)</f>
        <v>0</v>
      </c>
      <c r="J380" s="168"/>
      <c r="K380" s="169">
        <f>ROUND(E380*J380,2)</f>
        <v>0</v>
      </c>
      <c r="L380" s="169">
        <v>21</v>
      </c>
      <c r="M380" s="169">
        <f>G380*(1+L380/100)</f>
        <v>0</v>
      </c>
      <c r="N380" s="169">
        <v>2.3E-2</v>
      </c>
      <c r="O380" s="169">
        <f>ROUND(E380*N380,2)</f>
        <v>0.09</v>
      </c>
      <c r="P380" s="169">
        <v>0</v>
      </c>
      <c r="Q380" s="169">
        <f>ROUND(E380*P380,2)</f>
        <v>0</v>
      </c>
      <c r="R380" s="169"/>
      <c r="S380" s="169" t="s">
        <v>306</v>
      </c>
      <c r="T380" s="170" t="s">
        <v>169</v>
      </c>
      <c r="U380" s="156">
        <v>0</v>
      </c>
      <c r="V380" s="156">
        <f>ROUND(E380*U380,2)</f>
        <v>0</v>
      </c>
      <c r="W380" s="156"/>
      <c r="X380" s="156" t="s">
        <v>310</v>
      </c>
      <c r="Y380" s="147"/>
      <c r="Z380" s="147"/>
      <c r="AA380" s="147"/>
      <c r="AB380" s="147"/>
      <c r="AC380" s="147"/>
      <c r="AD380" s="147"/>
      <c r="AE380" s="147"/>
      <c r="AF380" s="147"/>
      <c r="AG380" s="147" t="s">
        <v>311</v>
      </c>
      <c r="AH380" s="147"/>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row>
    <row r="381" spans="1:60" outlineLevel="1">
      <c r="A381" s="154"/>
      <c r="B381" s="155"/>
      <c r="C381" s="240" t="s">
        <v>575</v>
      </c>
      <c r="D381" s="241"/>
      <c r="E381" s="241"/>
      <c r="F381" s="241"/>
      <c r="G381" s="241"/>
      <c r="H381" s="156"/>
      <c r="I381" s="156"/>
      <c r="J381" s="156"/>
      <c r="K381" s="156"/>
      <c r="L381" s="156"/>
      <c r="M381" s="156"/>
      <c r="N381" s="156"/>
      <c r="O381" s="156"/>
      <c r="P381" s="156"/>
      <c r="Q381" s="156"/>
      <c r="R381" s="156"/>
      <c r="S381" s="156"/>
      <c r="T381" s="156"/>
      <c r="U381" s="156"/>
      <c r="V381" s="156"/>
      <c r="W381" s="156"/>
      <c r="X381" s="156"/>
      <c r="Y381" s="147"/>
      <c r="Z381" s="147"/>
      <c r="AA381" s="147"/>
      <c r="AB381" s="147"/>
      <c r="AC381" s="147"/>
      <c r="AD381" s="147"/>
      <c r="AE381" s="147"/>
      <c r="AF381" s="147"/>
      <c r="AG381" s="147" t="s">
        <v>178</v>
      </c>
      <c r="AH381" s="147"/>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outlineLevel="1">
      <c r="A382" s="154"/>
      <c r="B382" s="155"/>
      <c r="C382" s="180" t="s">
        <v>536</v>
      </c>
      <c r="D382" s="178"/>
      <c r="E382" s="179">
        <v>4</v>
      </c>
      <c r="F382" s="156"/>
      <c r="G382" s="156"/>
      <c r="H382" s="156"/>
      <c r="I382" s="156"/>
      <c r="J382" s="156"/>
      <c r="K382" s="156"/>
      <c r="L382" s="156"/>
      <c r="M382" s="156"/>
      <c r="N382" s="156"/>
      <c r="O382" s="156"/>
      <c r="P382" s="156"/>
      <c r="Q382" s="156"/>
      <c r="R382" s="156"/>
      <c r="S382" s="156"/>
      <c r="T382" s="156"/>
      <c r="U382" s="156"/>
      <c r="V382" s="156"/>
      <c r="W382" s="156"/>
      <c r="X382" s="156"/>
      <c r="Y382" s="147"/>
      <c r="Z382" s="147"/>
      <c r="AA382" s="147"/>
      <c r="AB382" s="147"/>
      <c r="AC382" s="147"/>
      <c r="AD382" s="147"/>
      <c r="AE382" s="147"/>
      <c r="AF382" s="147"/>
      <c r="AG382" s="147" t="s">
        <v>249</v>
      </c>
      <c r="AH382" s="147">
        <v>0</v>
      </c>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spans="1:60" outlineLevel="1">
      <c r="A383" s="154"/>
      <c r="B383" s="155"/>
      <c r="C383" s="238"/>
      <c r="D383" s="239"/>
      <c r="E383" s="239"/>
      <c r="F383" s="239"/>
      <c r="G383" s="239"/>
      <c r="H383" s="156"/>
      <c r="I383" s="156"/>
      <c r="J383" s="156"/>
      <c r="K383" s="156"/>
      <c r="L383" s="156"/>
      <c r="M383" s="156"/>
      <c r="N383" s="156"/>
      <c r="O383" s="156"/>
      <c r="P383" s="156"/>
      <c r="Q383" s="156"/>
      <c r="R383" s="156"/>
      <c r="S383" s="156"/>
      <c r="T383" s="156"/>
      <c r="U383" s="156"/>
      <c r="V383" s="156"/>
      <c r="W383" s="156"/>
      <c r="X383" s="156"/>
      <c r="Y383" s="147"/>
      <c r="Z383" s="147"/>
      <c r="AA383" s="147"/>
      <c r="AB383" s="147"/>
      <c r="AC383" s="147"/>
      <c r="AD383" s="147"/>
      <c r="AE383" s="147"/>
      <c r="AF383" s="147"/>
      <c r="AG383" s="147" t="s">
        <v>172</v>
      </c>
      <c r="AH383" s="147"/>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spans="1:60" ht="22.5" outlineLevel="1">
      <c r="A384" s="164">
        <v>94</v>
      </c>
      <c r="B384" s="165" t="s">
        <v>580</v>
      </c>
      <c r="C384" s="174" t="s">
        <v>581</v>
      </c>
      <c r="D384" s="166" t="s">
        <v>309</v>
      </c>
      <c r="E384" s="167">
        <v>1</v>
      </c>
      <c r="F384" s="168"/>
      <c r="G384" s="169">
        <f>ROUND(E384*F384,2)</f>
        <v>0</v>
      </c>
      <c r="H384" s="168"/>
      <c r="I384" s="169">
        <f>ROUND(E384*H384,2)</f>
        <v>0</v>
      </c>
      <c r="J384" s="168"/>
      <c r="K384" s="169">
        <f>ROUND(E384*J384,2)</f>
        <v>0</v>
      </c>
      <c r="L384" s="169">
        <v>21</v>
      </c>
      <c r="M384" s="169">
        <f>G384*(1+L384/100)</f>
        <v>0</v>
      </c>
      <c r="N384" s="169">
        <v>2.5000000000000001E-2</v>
      </c>
      <c r="O384" s="169">
        <f>ROUND(E384*N384,2)</f>
        <v>0.03</v>
      </c>
      <c r="P384" s="169">
        <v>0</v>
      </c>
      <c r="Q384" s="169">
        <f>ROUND(E384*P384,2)</f>
        <v>0</v>
      </c>
      <c r="R384" s="169"/>
      <c r="S384" s="169" t="s">
        <v>306</v>
      </c>
      <c r="T384" s="170" t="s">
        <v>169</v>
      </c>
      <c r="U384" s="156">
        <v>0</v>
      </c>
      <c r="V384" s="156">
        <f>ROUND(E384*U384,2)</f>
        <v>0</v>
      </c>
      <c r="W384" s="156"/>
      <c r="X384" s="156" t="s">
        <v>310</v>
      </c>
      <c r="Y384" s="147"/>
      <c r="Z384" s="147"/>
      <c r="AA384" s="147"/>
      <c r="AB384" s="147"/>
      <c r="AC384" s="147"/>
      <c r="AD384" s="147"/>
      <c r="AE384" s="147"/>
      <c r="AF384" s="147"/>
      <c r="AG384" s="147" t="s">
        <v>311</v>
      </c>
      <c r="AH384" s="147"/>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1">
      <c r="A385" s="154"/>
      <c r="B385" s="155"/>
      <c r="C385" s="240" t="s">
        <v>575</v>
      </c>
      <c r="D385" s="241"/>
      <c r="E385" s="241"/>
      <c r="F385" s="241"/>
      <c r="G385" s="241"/>
      <c r="H385" s="156"/>
      <c r="I385" s="156"/>
      <c r="J385" s="156"/>
      <c r="K385" s="156"/>
      <c r="L385" s="156"/>
      <c r="M385" s="156"/>
      <c r="N385" s="156"/>
      <c r="O385" s="156"/>
      <c r="P385" s="156"/>
      <c r="Q385" s="156"/>
      <c r="R385" s="156"/>
      <c r="S385" s="156"/>
      <c r="T385" s="156"/>
      <c r="U385" s="156"/>
      <c r="V385" s="156"/>
      <c r="W385" s="156"/>
      <c r="X385" s="156"/>
      <c r="Y385" s="147"/>
      <c r="Z385" s="147"/>
      <c r="AA385" s="147"/>
      <c r="AB385" s="147"/>
      <c r="AC385" s="147"/>
      <c r="AD385" s="147"/>
      <c r="AE385" s="147"/>
      <c r="AF385" s="147"/>
      <c r="AG385" s="147" t="s">
        <v>178</v>
      </c>
      <c r="AH385" s="147"/>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outlineLevel="1">
      <c r="A386" s="154"/>
      <c r="B386" s="155"/>
      <c r="C386" s="180" t="s">
        <v>532</v>
      </c>
      <c r="D386" s="178"/>
      <c r="E386" s="179">
        <v>1</v>
      </c>
      <c r="F386" s="156"/>
      <c r="G386" s="156"/>
      <c r="H386" s="156"/>
      <c r="I386" s="156"/>
      <c r="J386" s="156"/>
      <c r="K386" s="156"/>
      <c r="L386" s="156"/>
      <c r="M386" s="156"/>
      <c r="N386" s="156"/>
      <c r="O386" s="156"/>
      <c r="P386" s="156"/>
      <c r="Q386" s="156"/>
      <c r="R386" s="156"/>
      <c r="S386" s="156"/>
      <c r="T386" s="156"/>
      <c r="U386" s="156"/>
      <c r="V386" s="156"/>
      <c r="W386" s="156"/>
      <c r="X386" s="156"/>
      <c r="Y386" s="147"/>
      <c r="Z386" s="147"/>
      <c r="AA386" s="147"/>
      <c r="AB386" s="147"/>
      <c r="AC386" s="147"/>
      <c r="AD386" s="147"/>
      <c r="AE386" s="147"/>
      <c r="AF386" s="147"/>
      <c r="AG386" s="147" t="s">
        <v>249</v>
      </c>
      <c r="AH386" s="147">
        <v>0</v>
      </c>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row>
    <row r="387" spans="1:60" outlineLevel="1">
      <c r="A387" s="154"/>
      <c r="B387" s="155"/>
      <c r="C387" s="238"/>
      <c r="D387" s="239"/>
      <c r="E387" s="239"/>
      <c r="F387" s="239"/>
      <c r="G387" s="239"/>
      <c r="H387" s="156"/>
      <c r="I387" s="156"/>
      <c r="J387" s="156"/>
      <c r="K387" s="156"/>
      <c r="L387" s="156"/>
      <c r="M387" s="156"/>
      <c r="N387" s="156"/>
      <c r="O387" s="156"/>
      <c r="P387" s="156"/>
      <c r="Q387" s="156"/>
      <c r="R387" s="156"/>
      <c r="S387" s="156"/>
      <c r="T387" s="156"/>
      <c r="U387" s="156"/>
      <c r="V387" s="156"/>
      <c r="W387" s="156"/>
      <c r="X387" s="156"/>
      <c r="Y387" s="147"/>
      <c r="Z387" s="147"/>
      <c r="AA387" s="147"/>
      <c r="AB387" s="147"/>
      <c r="AC387" s="147"/>
      <c r="AD387" s="147"/>
      <c r="AE387" s="147"/>
      <c r="AF387" s="147"/>
      <c r="AG387" s="147" t="s">
        <v>172</v>
      </c>
      <c r="AH387" s="147"/>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ht="22.5" outlineLevel="1">
      <c r="A388" s="164">
        <v>95</v>
      </c>
      <c r="B388" s="165" t="s">
        <v>582</v>
      </c>
      <c r="C388" s="174" t="s">
        <v>583</v>
      </c>
      <c r="D388" s="166" t="s">
        <v>309</v>
      </c>
      <c r="E388" s="167">
        <v>1</v>
      </c>
      <c r="F388" s="168"/>
      <c r="G388" s="169">
        <f>ROUND(E388*F388,2)</f>
        <v>0</v>
      </c>
      <c r="H388" s="168"/>
      <c r="I388" s="169">
        <f>ROUND(E388*H388,2)</f>
        <v>0</v>
      </c>
      <c r="J388" s="168"/>
      <c r="K388" s="169">
        <f>ROUND(E388*J388,2)</f>
        <v>0</v>
      </c>
      <c r="L388" s="169">
        <v>21</v>
      </c>
      <c r="M388" s="169">
        <f>G388*(1+L388/100)</f>
        <v>0</v>
      </c>
      <c r="N388" s="169">
        <v>4.7E-2</v>
      </c>
      <c r="O388" s="169">
        <f>ROUND(E388*N388,2)</f>
        <v>0.05</v>
      </c>
      <c r="P388" s="169">
        <v>0</v>
      </c>
      <c r="Q388" s="169">
        <f>ROUND(E388*P388,2)</f>
        <v>0</v>
      </c>
      <c r="R388" s="169"/>
      <c r="S388" s="169" t="s">
        <v>306</v>
      </c>
      <c r="T388" s="170" t="s">
        <v>169</v>
      </c>
      <c r="U388" s="156">
        <v>0</v>
      </c>
      <c r="V388" s="156">
        <f>ROUND(E388*U388,2)</f>
        <v>0</v>
      </c>
      <c r="W388" s="156"/>
      <c r="X388" s="156" t="s">
        <v>310</v>
      </c>
      <c r="Y388" s="147"/>
      <c r="Z388" s="147"/>
      <c r="AA388" s="147"/>
      <c r="AB388" s="147"/>
      <c r="AC388" s="147"/>
      <c r="AD388" s="147"/>
      <c r="AE388" s="147"/>
      <c r="AF388" s="147"/>
      <c r="AG388" s="147" t="s">
        <v>311</v>
      </c>
      <c r="AH388" s="147"/>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outlineLevel="1">
      <c r="A389" s="154"/>
      <c r="B389" s="155"/>
      <c r="C389" s="240" t="s">
        <v>563</v>
      </c>
      <c r="D389" s="241"/>
      <c r="E389" s="241"/>
      <c r="F389" s="241"/>
      <c r="G389" s="241"/>
      <c r="H389" s="156"/>
      <c r="I389" s="156"/>
      <c r="J389" s="156"/>
      <c r="K389" s="156"/>
      <c r="L389" s="156"/>
      <c r="M389" s="156"/>
      <c r="N389" s="156"/>
      <c r="O389" s="156"/>
      <c r="P389" s="156"/>
      <c r="Q389" s="156"/>
      <c r="R389" s="156"/>
      <c r="S389" s="156"/>
      <c r="T389" s="156"/>
      <c r="U389" s="156"/>
      <c r="V389" s="156"/>
      <c r="W389" s="156"/>
      <c r="X389" s="156"/>
      <c r="Y389" s="147"/>
      <c r="Z389" s="147"/>
      <c r="AA389" s="147"/>
      <c r="AB389" s="147"/>
      <c r="AC389" s="147"/>
      <c r="AD389" s="147"/>
      <c r="AE389" s="147"/>
      <c r="AF389" s="147"/>
      <c r="AG389" s="147" t="s">
        <v>178</v>
      </c>
      <c r="AH389" s="147"/>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outlineLevel="1">
      <c r="A390" s="154"/>
      <c r="B390" s="155"/>
      <c r="C390" s="180" t="s">
        <v>545</v>
      </c>
      <c r="D390" s="178"/>
      <c r="E390" s="179">
        <v>1</v>
      </c>
      <c r="F390" s="156"/>
      <c r="G390" s="156"/>
      <c r="H390" s="156"/>
      <c r="I390" s="156"/>
      <c r="J390" s="156"/>
      <c r="K390" s="156"/>
      <c r="L390" s="156"/>
      <c r="M390" s="156"/>
      <c r="N390" s="156"/>
      <c r="O390" s="156"/>
      <c r="P390" s="156"/>
      <c r="Q390" s="156"/>
      <c r="R390" s="156"/>
      <c r="S390" s="156"/>
      <c r="T390" s="156"/>
      <c r="U390" s="156"/>
      <c r="V390" s="156"/>
      <c r="W390" s="156"/>
      <c r="X390" s="156"/>
      <c r="Y390" s="147"/>
      <c r="Z390" s="147"/>
      <c r="AA390" s="147"/>
      <c r="AB390" s="147"/>
      <c r="AC390" s="147"/>
      <c r="AD390" s="147"/>
      <c r="AE390" s="147"/>
      <c r="AF390" s="147"/>
      <c r="AG390" s="147" t="s">
        <v>249</v>
      </c>
      <c r="AH390" s="147">
        <v>0</v>
      </c>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outlineLevel="1">
      <c r="A391" s="154"/>
      <c r="B391" s="155"/>
      <c r="C391" s="238"/>
      <c r="D391" s="239"/>
      <c r="E391" s="239"/>
      <c r="F391" s="239"/>
      <c r="G391" s="239"/>
      <c r="H391" s="156"/>
      <c r="I391" s="156"/>
      <c r="J391" s="156"/>
      <c r="K391" s="156"/>
      <c r="L391" s="156"/>
      <c r="M391" s="156"/>
      <c r="N391" s="156"/>
      <c r="O391" s="156"/>
      <c r="P391" s="156"/>
      <c r="Q391" s="156"/>
      <c r="R391" s="156"/>
      <c r="S391" s="156"/>
      <c r="T391" s="156"/>
      <c r="U391" s="156"/>
      <c r="V391" s="156"/>
      <c r="W391" s="156"/>
      <c r="X391" s="156"/>
      <c r="Y391" s="147"/>
      <c r="Z391" s="147"/>
      <c r="AA391" s="147"/>
      <c r="AB391" s="147"/>
      <c r="AC391" s="147"/>
      <c r="AD391" s="147"/>
      <c r="AE391" s="147"/>
      <c r="AF391" s="147"/>
      <c r="AG391" s="147" t="s">
        <v>172</v>
      </c>
      <c r="AH391" s="147"/>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c r="A392" s="158" t="s">
        <v>163</v>
      </c>
      <c r="B392" s="159" t="s">
        <v>79</v>
      </c>
      <c r="C392" s="173" t="s">
        <v>80</v>
      </c>
      <c r="D392" s="160"/>
      <c r="E392" s="161"/>
      <c r="F392" s="162"/>
      <c r="G392" s="162">
        <f>SUMIF(AG393:AG406,"&lt;&gt;NOR",G393:G406)</f>
        <v>0</v>
      </c>
      <c r="H392" s="162"/>
      <c r="I392" s="162">
        <f>SUM(I393:I406)</f>
        <v>0</v>
      </c>
      <c r="J392" s="162"/>
      <c r="K392" s="162">
        <f>SUM(K393:K406)</f>
        <v>0</v>
      </c>
      <c r="L392" s="162"/>
      <c r="M392" s="162">
        <f>SUM(M393:M406)</f>
        <v>0</v>
      </c>
      <c r="N392" s="162"/>
      <c r="O392" s="162">
        <f>SUM(O393:O406)</f>
        <v>2.1500000000000004</v>
      </c>
      <c r="P392" s="162"/>
      <c r="Q392" s="162">
        <f>SUM(Q393:Q406)</f>
        <v>0</v>
      </c>
      <c r="R392" s="162"/>
      <c r="S392" s="162"/>
      <c r="T392" s="163"/>
      <c r="U392" s="157"/>
      <c r="V392" s="157">
        <f>SUM(V393:V406)</f>
        <v>116.45000000000002</v>
      </c>
      <c r="W392" s="157"/>
      <c r="X392" s="157"/>
      <c r="AG392" t="s">
        <v>164</v>
      </c>
    </row>
    <row r="393" spans="1:60" ht="22.5" outlineLevel="1">
      <c r="A393" s="164">
        <v>96</v>
      </c>
      <c r="B393" s="165" t="s">
        <v>584</v>
      </c>
      <c r="C393" s="174" t="s">
        <v>585</v>
      </c>
      <c r="D393" s="166" t="s">
        <v>253</v>
      </c>
      <c r="E393" s="167">
        <v>50</v>
      </c>
      <c r="F393" s="168"/>
      <c r="G393" s="169">
        <f>ROUND(E393*F393,2)</f>
        <v>0</v>
      </c>
      <c r="H393" s="168"/>
      <c r="I393" s="169">
        <f>ROUND(E393*H393,2)</f>
        <v>0</v>
      </c>
      <c r="J393" s="168"/>
      <c r="K393" s="169">
        <f>ROUND(E393*J393,2)</f>
        <v>0</v>
      </c>
      <c r="L393" s="169">
        <v>21</v>
      </c>
      <c r="M393" s="169">
        <f>G393*(1+L393/100)</f>
        <v>0</v>
      </c>
      <c r="N393" s="169">
        <v>1.8380000000000001E-2</v>
      </c>
      <c r="O393" s="169">
        <f>ROUND(E393*N393,2)</f>
        <v>0.92</v>
      </c>
      <c r="P393" s="169">
        <v>0</v>
      </c>
      <c r="Q393" s="169">
        <f>ROUND(E393*P393,2)</f>
        <v>0</v>
      </c>
      <c r="R393" s="169" t="s">
        <v>586</v>
      </c>
      <c r="S393" s="169" t="s">
        <v>168</v>
      </c>
      <c r="T393" s="170" t="s">
        <v>168</v>
      </c>
      <c r="U393" s="156">
        <v>0.14399999999999999</v>
      </c>
      <c r="V393" s="156">
        <f>ROUND(E393*U393,2)</f>
        <v>7.2</v>
      </c>
      <c r="W393" s="156"/>
      <c r="X393" s="156" t="s">
        <v>244</v>
      </c>
      <c r="Y393" s="147"/>
      <c r="Z393" s="147"/>
      <c r="AA393" s="147"/>
      <c r="AB393" s="147"/>
      <c r="AC393" s="147"/>
      <c r="AD393" s="147"/>
      <c r="AE393" s="147"/>
      <c r="AF393" s="147"/>
      <c r="AG393" s="147" t="s">
        <v>245</v>
      </c>
      <c r="AH393" s="147"/>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outlineLevel="1">
      <c r="A394" s="154"/>
      <c r="B394" s="155"/>
      <c r="C394" s="253" t="s">
        <v>587</v>
      </c>
      <c r="D394" s="254"/>
      <c r="E394" s="254"/>
      <c r="F394" s="254"/>
      <c r="G394" s="254"/>
      <c r="H394" s="156"/>
      <c r="I394" s="156"/>
      <c r="J394" s="156"/>
      <c r="K394" s="156"/>
      <c r="L394" s="156"/>
      <c r="M394" s="156"/>
      <c r="N394" s="156"/>
      <c r="O394" s="156"/>
      <c r="P394" s="156"/>
      <c r="Q394" s="156"/>
      <c r="R394" s="156"/>
      <c r="S394" s="156"/>
      <c r="T394" s="156"/>
      <c r="U394" s="156"/>
      <c r="V394" s="156"/>
      <c r="W394" s="156"/>
      <c r="X394" s="156"/>
      <c r="Y394" s="147"/>
      <c r="Z394" s="147"/>
      <c r="AA394" s="147"/>
      <c r="AB394" s="147"/>
      <c r="AC394" s="147"/>
      <c r="AD394" s="147"/>
      <c r="AE394" s="147"/>
      <c r="AF394" s="147"/>
      <c r="AG394" s="147" t="s">
        <v>247</v>
      </c>
      <c r="AH394" s="147"/>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outlineLevel="1">
      <c r="A395" s="154"/>
      <c r="B395" s="155"/>
      <c r="C395" s="242" t="s">
        <v>588</v>
      </c>
      <c r="D395" s="243"/>
      <c r="E395" s="243"/>
      <c r="F395" s="243"/>
      <c r="G395" s="243"/>
      <c r="H395" s="156"/>
      <c r="I395" s="156"/>
      <c r="J395" s="156"/>
      <c r="K395" s="156"/>
      <c r="L395" s="156"/>
      <c r="M395" s="156"/>
      <c r="N395" s="156"/>
      <c r="O395" s="156"/>
      <c r="P395" s="156"/>
      <c r="Q395" s="156"/>
      <c r="R395" s="156"/>
      <c r="S395" s="156"/>
      <c r="T395" s="156"/>
      <c r="U395" s="156"/>
      <c r="V395" s="156"/>
      <c r="W395" s="156"/>
      <c r="X395" s="156"/>
      <c r="Y395" s="147"/>
      <c r="Z395" s="147"/>
      <c r="AA395" s="147"/>
      <c r="AB395" s="147"/>
      <c r="AC395" s="147"/>
      <c r="AD395" s="147"/>
      <c r="AE395" s="147"/>
      <c r="AF395" s="147"/>
      <c r="AG395" s="147" t="s">
        <v>178</v>
      </c>
      <c r="AH395" s="147"/>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outlineLevel="1">
      <c r="A396" s="154"/>
      <c r="B396" s="155"/>
      <c r="C396" s="238"/>
      <c r="D396" s="239"/>
      <c r="E396" s="239"/>
      <c r="F396" s="239"/>
      <c r="G396" s="239"/>
      <c r="H396" s="156"/>
      <c r="I396" s="156"/>
      <c r="J396" s="156"/>
      <c r="K396" s="156"/>
      <c r="L396" s="156"/>
      <c r="M396" s="156"/>
      <c r="N396" s="156"/>
      <c r="O396" s="156"/>
      <c r="P396" s="156"/>
      <c r="Q396" s="156"/>
      <c r="R396" s="156"/>
      <c r="S396" s="156"/>
      <c r="T396" s="156"/>
      <c r="U396" s="156"/>
      <c r="V396" s="156"/>
      <c r="W396" s="156"/>
      <c r="X396" s="156"/>
      <c r="Y396" s="147"/>
      <c r="Z396" s="147"/>
      <c r="AA396" s="147"/>
      <c r="AB396" s="147"/>
      <c r="AC396" s="147"/>
      <c r="AD396" s="147"/>
      <c r="AE396" s="147"/>
      <c r="AF396" s="147"/>
      <c r="AG396" s="147" t="s">
        <v>172</v>
      </c>
      <c r="AH396" s="147"/>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row>
    <row r="397" spans="1:60" ht="33.75" outlineLevel="1">
      <c r="A397" s="164">
        <v>97</v>
      </c>
      <c r="B397" s="165" t="s">
        <v>589</v>
      </c>
      <c r="C397" s="174" t="s">
        <v>590</v>
      </c>
      <c r="D397" s="166" t="s">
        <v>253</v>
      </c>
      <c r="E397" s="167">
        <v>200</v>
      </c>
      <c r="F397" s="168"/>
      <c r="G397" s="169">
        <f>ROUND(E397*F397,2)</f>
        <v>0</v>
      </c>
      <c r="H397" s="168"/>
      <c r="I397" s="169">
        <f>ROUND(E397*H397,2)</f>
        <v>0</v>
      </c>
      <c r="J397" s="168"/>
      <c r="K397" s="169">
        <f>ROUND(E397*J397,2)</f>
        <v>0</v>
      </c>
      <c r="L397" s="169">
        <v>21</v>
      </c>
      <c r="M397" s="169">
        <f>G397*(1+L397/100)</f>
        <v>0</v>
      </c>
      <c r="N397" s="169">
        <v>9.7000000000000005E-4</v>
      </c>
      <c r="O397" s="169">
        <f>ROUND(E397*N397,2)</f>
        <v>0.19</v>
      </c>
      <c r="P397" s="169">
        <v>0</v>
      </c>
      <c r="Q397" s="169">
        <f>ROUND(E397*P397,2)</f>
        <v>0</v>
      </c>
      <c r="R397" s="169" t="s">
        <v>586</v>
      </c>
      <c r="S397" s="169" t="s">
        <v>168</v>
      </c>
      <c r="T397" s="170" t="s">
        <v>168</v>
      </c>
      <c r="U397" s="156">
        <v>6.0000000000000001E-3</v>
      </c>
      <c r="V397" s="156">
        <f>ROUND(E397*U397,2)</f>
        <v>1.2</v>
      </c>
      <c r="W397" s="156"/>
      <c r="X397" s="156" t="s">
        <v>244</v>
      </c>
      <c r="Y397" s="147"/>
      <c r="Z397" s="147"/>
      <c r="AA397" s="147"/>
      <c r="AB397" s="147"/>
      <c r="AC397" s="147"/>
      <c r="AD397" s="147"/>
      <c r="AE397" s="147"/>
      <c r="AF397" s="147"/>
      <c r="AG397" s="147" t="s">
        <v>245</v>
      </c>
      <c r="AH397" s="147"/>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1">
      <c r="A398" s="154"/>
      <c r="B398" s="155"/>
      <c r="C398" s="253" t="s">
        <v>587</v>
      </c>
      <c r="D398" s="254"/>
      <c r="E398" s="254"/>
      <c r="F398" s="254"/>
      <c r="G398" s="254"/>
      <c r="H398" s="156"/>
      <c r="I398" s="156"/>
      <c r="J398" s="156"/>
      <c r="K398" s="156"/>
      <c r="L398" s="156"/>
      <c r="M398" s="156"/>
      <c r="N398" s="156"/>
      <c r="O398" s="156"/>
      <c r="P398" s="156"/>
      <c r="Q398" s="156"/>
      <c r="R398" s="156"/>
      <c r="S398" s="156"/>
      <c r="T398" s="156"/>
      <c r="U398" s="156"/>
      <c r="V398" s="156"/>
      <c r="W398" s="156"/>
      <c r="X398" s="156"/>
      <c r="Y398" s="147"/>
      <c r="Z398" s="147"/>
      <c r="AA398" s="147"/>
      <c r="AB398" s="147"/>
      <c r="AC398" s="147"/>
      <c r="AD398" s="147"/>
      <c r="AE398" s="147"/>
      <c r="AF398" s="147"/>
      <c r="AG398" s="147" t="s">
        <v>247</v>
      </c>
      <c r="AH398" s="147"/>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outlineLevel="1">
      <c r="A399" s="154"/>
      <c r="B399" s="155"/>
      <c r="C399" s="180" t="s">
        <v>591</v>
      </c>
      <c r="D399" s="178"/>
      <c r="E399" s="179">
        <v>200</v>
      </c>
      <c r="F399" s="156"/>
      <c r="G399" s="156"/>
      <c r="H399" s="156"/>
      <c r="I399" s="156"/>
      <c r="J399" s="156"/>
      <c r="K399" s="156"/>
      <c r="L399" s="156"/>
      <c r="M399" s="156"/>
      <c r="N399" s="156"/>
      <c r="O399" s="156"/>
      <c r="P399" s="156"/>
      <c r="Q399" s="156"/>
      <c r="R399" s="156"/>
      <c r="S399" s="156"/>
      <c r="T399" s="156"/>
      <c r="U399" s="156"/>
      <c r="V399" s="156"/>
      <c r="W399" s="156"/>
      <c r="X399" s="156"/>
      <c r="Y399" s="147"/>
      <c r="Z399" s="147"/>
      <c r="AA399" s="147"/>
      <c r="AB399" s="147"/>
      <c r="AC399" s="147"/>
      <c r="AD399" s="147"/>
      <c r="AE399" s="147"/>
      <c r="AF399" s="147"/>
      <c r="AG399" s="147" t="s">
        <v>249</v>
      </c>
      <c r="AH399" s="147">
        <v>0</v>
      </c>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outlineLevel="1">
      <c r="A400" s="154"/>
      <c r="B400" s="155"/>
      <c r="C400" s="238"/>
      <c r="D400" s="239"/>
      <c r="E400" s="239"/>
      <c r="F400" s="239"/>
      <c r="G400" s="239"/>
      <c r="H400" s="156"/>
      <c r="I400" s="156"/>
      <c r="J400" s="156"/>
      <c r="K400" s="156"/>
      <c r="L400" s="156"/>
      <c r="M400" s="156"/>
      <c r="N400" s="156"/>
      <c r="O400" s="156"/>
      <c r="P400" s="156"/>
      <c r="Q400" s="156"/>
      <c r="R400" s="156"/>
      <c r="S400" s="156"/>
      <c r="T400" s="156"/>
      <c r="U400" s="156"/>
      <c r="V400" s="156"/>
      <c r="W400" s="156"/>
      <c r="X400" s="156"/>
      <c r="Y400" s="147"/>
      <c r="Z400" s="147"/>
      <c r="AA400" s="147"/>
      <c r="AB400" s="147"/>
      <c r="AC400" s="147"/>
      <c r="AD400" s="147"/>
      <c r="AE400" s="147"/>
      <c r="AF400" s="147"/>
      <c r="AG400" s="147" t="s">
        <v>172</v>
      </c>
      <c r="AH400" s="147"/>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1">
      <c r="A401" s="164">
        <v>98</v>
      </c>
      <c r="B401" s="165" t="s">
        <v>592</v>
      </c>
      <c r="C401" s="174" t="s">
        <v>593</v>
      </c>
      <c r="D401" s="166" t="s">
        <v>253</v>
      </c>
      <c r="E401" s="167">
        <v>50</v>
      </c>
      <c r="F401" s="168"/>
      <c r="G401" s="169">
        <f>ROUND(E401*F401,2)</f>
        <v>0</v>
      </c>
      <c r="H401" s="168"/>
      <c r="I401" s="169">
        <f>ROUND(E401*H401,2)</f>
        <v>0</v>
      </c>
      <c r="J401" s="168"/>
      <c r="K401" s="169">
        <f>ROUND(E401*J401,2)</f>
        <v>0</v>
      </c>
      <c r="L401" s="169">
        <v>21</v>
      </c>
      <c r="M401" s="169">
        <f>G401*(1+L401/100)</f>
        <v>0</v>
      </c>
      <c r="N401" s="169">
        <v>0</v>
      </c>
      <c r="O401" s="169">
        <f>ROUND(E401*N401,2)</f>
        <v>0</v>
      </c>
      <c r="P401" s="169">
        <v>0</v>
      </c>
      <c r="Q401" s="169">
        <f>ROUND(E401*P401,2)</f>
        <v>0</v>
      </c>
      <c r="R401" s="169" t="s">
        <v>586</v>
      </c>
      <c r="S401" s="169" t="s">
        <v>168</v>
      </c>
      <c r="T401" s="170" t="s">
        <v>168</v>
      </c>
      <c r="U401" s="156">
        <v>0.126</v>
      </c>
      <c r="V401" s="156">
        <f>ROUND(E401*U401,2)</f>
        <v>6.3</v>
      </c>
      <c r="W401" s="156"/>
      <c r="X401" s="156" t="s">
        <v>244</v>
      </c>
      <c r="Y401" s="147"/>
      <c r="Z401" s="147"/>
      <c r="AA401" s="147"/>
      <c r="AB401" s="147"/>
      <c r="AC401" s="147"/>
      <c r="AD401" s="147"/>
      <c r="AE401" s="147"/>
      <c r="AF401" s="147"/>
      <c r="AG401" s="147" t="s">
        <v>245</v>
      </c>
      <c r="AH401" s="147"/>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outlineLevel="1">
      <c r="A402" s="154"/>
      <c r="B402" s="155"/>
      <c r="C402" s="244"/>
      <c r="D402" s="245"/>
      <c r="E402" s="245"/>
      <c r="F402" s="245"/>
      <c r="G402" s="245"/>
      <c r="H402" s="156"/>
      <c r="I402" s="156"/>
      <c r="J402" s="156"/>
      <c r="K402" s="156"/>
      <c r="L402" s="156"/>
      <c r="M402" s="156"/>
      <c r="N402" s="156"/>
      <c r="O402" s="156"/>
      <c r="P402" s="156"/>
      <c r="Q402" s="156"/>
      <c r="R402" s="156"/>
      <c r="S402" s="156"/>
      <c r="T402" s="156"/>
      <c r="U402" s="156"/>
      <c r="V402" s="156"/>
      <c r="W402" s="156"/>
      <c r="X402" s="156"/>
      <c r="Y402" s="147"/>
      <c r="Z402" s="147"/>
      <c r="AA402" s="147"/>
      <c r="AB402" s="147"/>
      <c r="AC402" s="147"/>
      <c r="AD402" s="147"/>
      <c r="AE402" s="147"/>
      <c r="AF402" s="147"/>
      <c r="AG402" s="147" t="s">
        <v>172</v>
      </c>
      <c r="AH402" s="147"/>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1">
      <c r="A403" s="164">
        <v>99</v>
      </c>
      <c r="B403" s="165" t="s">
        <v>594</v>
      </c>
      <c r="C403" s="174" t="s">
        <v>595</v>
      </c>
      <c r="D403" s="166" t="s">
        <v>253</v>
      </c>
      <c r="E403" s="167">
        <v>450</v>
      </c>
      <c r="F403" s="168"/>
      <c r="G403" s="169">
        <f>ROUND(E403*F403,2)</f>
        <v>0</v>
      </c>
      <c r="H403" s="168"/>
      <c r="I403" s="169">
        <f>ROUND(E403*H403,2)</f>
        <v>0</v>
      </c>
      <c r="J403" s="168"/>
      <c r="K403" s="169">
        <f>ROUND(E403*J403,2)</f>
        <v>0</v>
      </c>
      <c r="L403" s="169">
        <v>21</v>
      </c>
      <c r="M403" s="169">
        <f>G403*(1+L403/100)</f>
        <v>0</v>
      </c>
      <c r="N403" s="169">
        <v>1.2099999999999999E-3</v>
      </c>
      <c r="O403" s="169">
        <f>ROUND(E403*N403,2)</f>
        <v>0.54</v>
      </c>
      <c r="P403" s="169">
        <v>0</v>
      </c>
      <c r="Q403" s="169">
        <f>ROUND(E403*P403,2)</f>
        <v>0</v>
      </c>
      <c r="R403" s="169" t="s">
        <v>586</v>
      </c>
      <c r="S403" s="169" t="s">
        <v>168</v>
      </c>
      <c r="T403" s="170" t="s">
        <v>168</v>
      </c>
      <c r="U403" s="156">
        <v>0.17699999999999999</v>
      </c>
      <c r="V403" s="156">
        <f>ROUND(E403*U403,2)</f>
        <v>79.650000000000006</v>
      </c>
      <c r="W403" s="156"/>
      <c r="X403" s="156" t="s">
        <v>244</v>
      </c>
      <c r="Y403" s="147"/>
      <c r="Z403" s="147"/>
      <c r="AA403" s="147"/>
      <c r="AB403" s="147"/>
      <c r="AC403" s="147"/>
      <c r="AD403" s="147"/>
      <c r="AE403" s="147"/>
      <c r="AF403" s="147"/>
      <c r="AG403" s="147" t="s">
        <v>245</v>
      </c>
      <c r="AH403" s="147"/>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outlineLevel="1">
      <c r="A404" s="154"/>
      <c r="B404" s="155"/>
      <c r="C404" s="244"/>
      <c r="D404" s="245"/>
      <c r="E404" s="245"/>
      <c r="F404" s="245"/>
      <c r="G404" s="245"/>
      <c r="H404" s="156"/>
      <c r="I404" s="156"/>
      <c r="J404" s="156"/>
      <c r="K404" s="156"/>
      <c r="L404" s="156"/>
      <c r="M404" s="156"/>
      <c r="N404" s="156"/>
      <c r="O404" s="156"/>
      <c r="P404" s="156"/>
      <c r="Q404" s="156"/>
      <c r="R404" s="156"/>
      <c r="S404" s="156"/>
      <c r="T404" s="156"/>
      <c r="U404" s="156"/>
      <c r="V404" s="156"/>
      <c r="W404" s="156"/>
      <c r="X404" s="156"/>
      <c r="Y404" s="147"/>
      <c r="Z404" s="147"/>
      <c r="AA404" s="147"/>
      <c r="AB404" s="147"/>
      <c r="AC404" s="147"/>
      <c r="AD404" s="147"/>
      <c r="AE404" s="147"/>
      <c r="AF404" s="147"/>
      <c r="AG404" s="147" t="s">
        <v>172</v>
      </c>
      <c r="AH404" s="147"/>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outlineLevel="1">
      <c r="A405" s="164">
        <v>100</v>
      </c>
      <c r="B405" s="165" t="s">
        <v>596</v>
      </c>
      <c r="C405" s="174" t="s">
        <v>597</v>
      </c>
      <c r="D405" s="166" t="s">
        <v>253</v>
      </c>
      <c r="E405" s="167">
        <v>85</v>
      </c>
      <c r="F405" s="168"/>
      <c r="G405" s="169">
        <f>ROUND(E405*F405,2)</f>
        <v>0</v>
      </c>
      <c r="H405" s="168"/>
      <c r="I405" s="169">
        <f>ROUND(E405*H405,2)</f>
        <v>0</v>
      </c>
      <c r="J405" s="168"/>
      <c r="K405" s="169">
        <f>ROUND(E405*J405,2)</f>
        <v>0</v>
      </c>
      <c r="L405" s="169">
        <v>21</v>
      </c>
      <c r="M405" s="169">
        <f>G405*(1+L405/100)</f>
        <v>0</v>
      </c>
      <c r="N405" s="169">
        <v>5.9199999999999999E-3</v>
      </c>
      <c r="O405" s="169">
        <f>ROUND(E405*N405,2)</f>
        <v>0.5</v>
      </c>
      <c r="P405" s="169">
        <v>0</v>
      </c>
      <c r="Q405" s="169">
        <f>ROUND(E405*P405,2)</f>
        <v>0</v>
      </c>
      <c r="R405" s="169" t="s">
        <v>586</v>
      </c>
      <c r="S405" s="169" t="s">
        <v>168</v>
      </c>
      <c r="T405" s="170" t="s">
        <v>168</v>
      </c>
      <c r="U405" s="156">
        <v>0.26</v>
      </c>
      <c r="V405" s="156">
        <f>ROUND(E405*U405,2)</f>
        <v>22.1</v>
      </c>
      <c r="W405" s="156"/>
      <c r="X405" s="156" t="s">
        <v>244</v>
      </c>
      <c r="Y405" s="147"/>
      <c r="Z405" s="147"/>
      <c r="AA405" s="147"/>
      <c r="AB405" s="147"/>
      <c r="AC405" s="147"/>
      <c r="AD405" s="147"/>
      <c r="AE405" s="147"/>
      <c r="AF405" s="147"/>
      <c r="AG405" s="147" t="s">
        <v>598</v>
      </c>
      <c r="AH405" s="147"/>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outlineLevel="1">
      <c r="A406" s="154"/>
      <c r="B406" s="155"/>
      <c r="C406" s="244"/>
      <c r="D406" s="245"/>
      <c r="E406" s="245"/>
      <c r="F406" s="245"/>
      <c r="G406" s="245"/>
      <c r="H406" s="156"/>
      <c r="I406" s="156"/>
      <c r="J406" s="156"/>
      <c r="K406" s="156"/>
      <c r="L406" s="156"/>
      <c r="M406" s="156"/>
      <c r="N406" s="156"/>
      <c r="O406" s="156"/>
      <c r="P406" s="156"/>
      <c r="Q406" s="156"/>
      <c r="R406" s="156"/>
      <c r="S406" s="156"/>
      <c r="T406" s="156"/>
      <c r="U406" s="156"/>
      <c r="V406" s="156"/>
      <c r="W406" s="156"/>
      <c r="X406" s="156"/>
      <c r="Y406" s="147"/>
      <c r="Z406" s="147"/>
      <c r="AA406" s="147"/>
      <c r="AB406" s="147"/>
      <c r="AC406" s="147"/>
      <c r="AD406" s="147"/>
      <c r="AE406" s="147"/>
      <c r="AF406" s="147"/>
      <c r="AG406" s="147" t="s">
        <v>172</v>
      </c>
      <c r="AH406" s="147"/>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c r="A407" s="158" t="s">
        <v>163</v>
      </c>
      <c r="B407" s="159" t="s">
        <v>81</v>
      </c>
      <c r="C407" s="173" t="s">
        <v>82</v>
      </c>
      <c r="D407" s="160"/>
      <c r="E407" s="161"/>
      <c r="F407" s="162"/>
      <c r="G407" s="162">
        <f>SUMIF(AG408:AG409,"&lt;&gt;NOR",G408:G409)</f>
        <v>0</v>
      </c>
      <c r="H407" s="162"/>
      <c r="I407" s="162">
        <f>SUM(I408:I409)</f>
        <v>0</v>
      </c>
      <c r="J407" s="162"/>
      <c r="K407" s="162">
        <f>SUM(K408:K409)</f>
        <v>0</v>
      </c>
      <c r="L407" s="162"/>
      <c r="M407" s="162">
        <f>SUM(M408:M409)</f>
        <v>0</v>
      </c>
      <c r="N407" s="162"/>
      <c r="O407" s="162">
        <f>SUM(O408:O409)</f>
        <v>0.03</v>
      </c>
      <c r="P407" s="162"/>
      <c r="Q407" s="162">
        <f>SUM(Q408:Q409)</f>
        <v>0</v>
      </c>
      <c r="R407" s="162"/>
      <c r="S407" s="162"/>
      <c r="T407" s="163"/>
      <c r="U407" s="157"/>
      <c r="V407" s="157">
        <f>SUM(V408:V409)</f>
        <v>200.2</v>
      </c>
      <c r="W407" s="157"/>
      <c r="X407" s="157"/>
      <c r="AG407" t="s">
        <v>164</v>
      </c>
    </row>
    <row r="408" spans="1:60" ht="56.25" outlineLevel="1">
      <c r="A408" s="164">
        <v>101</v>
      </c>
      <c r="B408" s="165" t="s">
        <v>599</v>
      </c>
      <c r="C408" s="181" t="s">
        <v>600</v>
      </c>
      <c r="D408" s="166" t="s">
        <v>253</v>
      </c>
      <c r="E408" s="167">
        <v>650</v>
      </c>
      <c r="F408" s="168"/>
      <c r="G408" s="169">
        <f>ROUND(E408*F408,2)</f>
        <v>0</v>
      </c>
      <c r="H408" s="168"/>
      <c r="I408" s="169">
        <f>ROUND(E408*H408,2)</f>
        <v>0</v>
      </c>
      <c r="J408" s="168"/>
      <c r="K408" s="169">
        <f>ROUND(E408*J408,2)</f>
        <v>0</v>
      </c>
      <c r="L408" s="169">
        <v>21</v>
      </c>
      <c r="M408" s="169">
        <f>G408*(1+L408/100)</f>
        <v>0</v>
      </c>
      <c r="N408" s="169">
        <v>4.0000000000000003E-5</v>
      </c>
      <c r="O408" s="169">
        <f>ROUND(E408*N408,2)</f>
        <v>0.03</v>
      </c>
      <c r="P408" s="169">
        <v>0</v>
      </c>
      <c r="Q408" s="169">
        <f>ROUND(E408*P408,2)</f>
        <v>0</v>
      </c>
      <c r="R408" s="169" t="s">
        <v>276</v>
      </c>
      <c r="S408" s="169" t="s">
        <v>168</v>
      </c>
      <c r="T408" s="170" t="s">
        <v>168</v>
      </c>
      <c r="U408" s="156">
        <v>0.308</v>
      </c>
      <c r="V408" s="156">
        <f>ROUND(E408*U408,2)</f>
        <v>200.2</v>
      </c>
      <c r="W408" s="156"/>
      <c r="X408" s="156" t="s">
        <v>244</v>
      </c>
      <c r="Y408" s="147"/>
      <c r="Z408" s="147"/>
      <c r="AA408" s="147"/>
      <c r="AB408" s="147"/>
      <c r="AC408" s="147"/>
      <c r="AD408" s="147"/>
      <c r="AE408" s="147"/>
      <c r="AF408" s="147"/>
      <c r="AG408" s="147" t="s">
        <v>245</v>
      </c>
      <c r="AH408" s="147"/>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outlineLevel="1">
      <c r="A409" s="154"/>
      <c r="B409" s="155"/>
      <c r="C409" s="244"/>
      <c r="D409" s="245"/>
      <c r="E409" s="245"/>
      <c r="F409" s="245"/>
      <c r="G409" s="245"/>
      <c r="H409" s="156"/>
      <c r="I409" s="156"/>
      <c r="J409" s="156"/>
      <c r="K409" s="156"/>
      <c r="L409" s="156"/>
      <c r="M409" s="156"/>
      <c r="N409" s="156"/>
      <c r="O409" s="156"/>
      <c r="P409" s="156"/>
      <c r="Q409" s="156"/>
      <c r="R409" s="156"/>
      <c r="S409" s="156"/>
      <c r="T409" s="156"/>
      <c r="U409" s="156"/>
      <c r="V409" s="156"/>
      <c r="W409" s="156"/>
      <c r="X409" s="156"/>
      <c r="Y409" s="147"/>
      <c r="Z409" s="147"/>
      <c r="AA409" s="147"/>
      <c r="AB409" s="147"/>
      <c r="AC409" s="147"/>
      <c r="AD409" s="147"/>
      <c r="AE409" s="147"/>
      <c r="AF409" s="147"/>
      <c r="AG409" s="147" t="s">
        <v>172</v>
      </c>
      <c r="AH409" s="147"/>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row>
    <row r="410" spans="1:60">
      <c r="A410" s="158" t="s">
        <v>163</v>
      </c>
      <c r="B410" s="159" t="s">
        <v>83</v>
      </c>
      <c r="C410" s="173" t="s">
        <v>84</v>
      </c>
      <c r="D410" s="160"/>
      <c r="E410" s="161"/>
      <c r="F410" s="162"/>
      <c r="G410" s="162">
        <f>SUMIF(AG411:AG452,"&lt;&gt;NOR",G411:G452)</f>
        <v>0</v>
      </c>
      <c r="H410" s="162"/>
      <c r="I410" s="162">
        <f>SUM(I411:I452)</f>
        <v>0</v>
      </c>
      <c r="J410" s="162"/>
      <c r="K410" s="162">
        <f>SUM(K411:K452)</f>
        <v>0</v>
      </c>
      <c r="L410" s="162"/>
      <c r="M410" s="162">
        <f>SUM(M411:M452)</f>
        <v>0</v>
      </c>
      <c r="N410" s="162"/>
      <c r="O410" s="162">
        <f>SUM(O411:O452)</f>
        <v>0.92999999999999994</v>
      </c>
      <c r="P410" s="162"/>
      <c r="Q410" s="162">
        <f>SUM(Q411:Q452)</f>
        <v>181.43</v>
      </c>
      <c r="R410" s="162"/>
      <c r="S410" s="162"/>
      <c r="T410" s="163"/>
      <c r="U410" s="157"/>
      <c r="V410" s="157">
        <f>SUM(V411:V452)</f>
        <v>929.45</v>
      </c>
      <c r="W410" s="157"/>
      <c r="X410" s="157"/>
      <c r="AG410" t="s">
        <v>164</v>
      </c>
    </row>
    <row r="411" spans="1:60" outlineLevel="1">
      <c r="A411" s="164">
        <v>102</v>
      </c>
      <c r="B411" s="165" t="s">
        <v>601</v>
      </c>
      <c r="C411" s="174" t="s">
        <v>602</v>
      </c>
      <c r="D411" s="166" t="s">
        <v>242</v>
      </c>
      <c r="E411" s="167">
        <v>1.0625</v>
      </c>
      <c r="F411" s="168"/>
      <c r="G411" s="169">
        <f>ROUND(E411*F411,2)</f>
        <v>0</v>
      </c>
      <c r="H411" s="168"/>
      <c r="I411" s="169">
        <f>ROUND(E411*H411,2)</f>
        <v>0</v>
      </c>
      <c r="J411" s="168"/>
      <c r="K411" s="169">
        <f>ROUND(E411*J411,2)</f>
        <v>0</v>
      </c>
      <c r="L411" s="169">
        <v>21</v>
      </c>
      <c r="M411" s="169">
        <f>G411*(1+L411/100)</f>
        <v>0</v>
      </c>
      <c r="N411" s="169">
        <v>0</v>
      </c>
      <c r="O411" s="169">
        <f>ROUND(E411*N411,2)</f>
        <v>0</v>
      </c>
      <c r="P411" s="169">
        <v>2.4</v>
      </c>
      <c r="Q411" s="169">
        <f>ROUND(E411*P411,2)</f>
        <v>2.5499999999999998</v>
      </c>
      <c r="R411" s="169" t="s">
        <v>603</v>
      </c>
      <c r="S411" s="169" t="s">
        <v>168</v>
      </c>
      <c r="T411" s="170" t="s">
        <v>168</v>
      </c>
      <c r="U411" s="156">
        <v>13.301</v>
      </c>
      <c r="V411" s="156">
        <f>ROUND(E411*U411,2)</f>
        <v>14.13</v>
      </c>
      <c r="W411" s="156"/>
      <c r="X411" s="156" t="s">
        <v>244</v>
      </c>
      <c r="Y411" s="147"/>
      <c r="Z411" s="147"/>
      <c r="AA411" s="147"/>
      <c r="AB411" s="147"/>
      <c r="AC411" s="147"/>
      <c r="AD411" s="147"/>
      <c r="AE411" s="147"/>
      <c r="AF411" s="147"/>
      <c r="AG411" s="147" t="s">
        <v>245</v>
      </c>
      <c r="AH411" s="147"/>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row>
    <row r="412" spans="1:60" outlineLevel="1">
      <c r="A412" s="154"/>
      <c r="B412" s="155"/>
      <c r="C412" s="253" t="s">
        <v>604</v>
      </c>
      <c r="D412" s="254"/>
      <c r="E412" s="254"/>
      <c r="F412" s="254"/>
      <c r="G412" s="254"/>
      <c r="H412" s="156"/>
      <c r="I412" s="156"/>
      <c r="J412" s="156"/>
      <c r="K412" s="156"/>
      <c r="L412" s="156"/>
      <c r="M412" s="156"/>
      <c r="N412" s="156"/>
      <c r="O412" s="156"/>
      <c r="P412" s="156"/>
      <c r="Q412" s="156"/>
      <c r="R412" s="156"/>
      <c r="S412" s="156"/>
      <c r="T412" s="156"/>
      <c r="U412" s="156"/>
      <c r="V412" s="156"/>
      <c r="W412" s="156"/>
      <c r="X412" s="156"/>
      <c r="Y412" s="147"/>
      <c r="Z412" s="147"/>
      <c r="AA412" s="147"/>
      <c r="AB412" s="147"/>
      <c r="AC412" s="147"/>
      <c r="AD412" s="147"/>
      <c r="AE412" s="147"/>
      <c r="AF412" s="147"/>
      <c r="AG412" s="147" t="s">
        <v>247</v>
      </c>
      <c r="AH412" s="147"/>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outlineLevel="1">
      <c r="A413" s="154"/>
      <c r="B413" s="155"/>
      <c r="C413" s="180" t="s">
        <v>605</v>
      </c>
      <c r="D413" s="178"/>
      <c r="E413" s="179">
        <v>1.0625</v>
      </c>
      <c r="F413" s="156"/>
      <c r="G413" s="156"/>
      <c r="H413" s="156"/>
      <c r="I413" s="156"/>
      <c r="J413" s="156"/>
      <c r="K413" s="156"/>
      <c r="L413" s="156"/>
      <c r="M413" s="156"/>
      <c r="N413" s="156"/>
      <c r="O413" s="156"/>
      <c r="P413" s="156"/>
      <c r="Q413" s="156"/>
      <c r="R413" s="156"/>
      <c r="S413" s="156"/>
      <c r="T413" s="156"/>
      <c r="U413" s="156"/>
      <c r="V413" s="156"/>
      <c r="W413" s="156"/>
      <c r="X413" s="156"/>
      <c r="Y413" s="147"/>
      <c r="Z413" s="147"/>
      <c r="AA413" s="147"/>
      <c r="AB413" s="147"/>
      <c r="AC413" s="147"/>
      <c r="AD413" s="147"/>
      <c r="AE413" s="147"/>
      <c r="AF413" s="147"/>
      <c r="AG413" s="147" t="s">
        <v>249</v>
      </c>
      <c r="AH413" s="147">
        <v>0</v>
      </c>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row>
    <row r="414" spans="1:60" outlineLevel="1">
      <c r="A414" s="154"/>
      <c r="B414" s="155"/>
      <c r="C414" s="238"/>
      <c r="D414" s="239"/>
      <c r="E414" s="239"/>
      <c r="F414" s="239"/>
      <c r="G414" s="239"/>
      <c r="H414" s="156"/>
      <c r="I414" s="156"/>
      <c r="J414" s="156"/>
      <c r="K414" s="156"/>
      <c r="L414" s="156"/>
      <c r="M414" s="156"/>
      <c r="N414" s="156"/>
      <c r="O414" s="156"/>
      <c r="P414" s="156"/>
      <c r="Q414" s="156"/>
      <c r="R414" s="156"/>
      <c r="S414" s="156"/>
      <c r="T414" s="156"/>
      <c r="U414" s="156"/>
      <c r="V414" s="156"/>
      <c r="W414" s="156"/>
      <c r="X414" s="156"/>
      <c r="Y414" s="147"/>
      <c r="Z414" s="147"/>
      <c r="AA414" s="147"/>
      <c r="AB414" s="147"/>
      <c r="AC414" s="147"/>
      <c r="AD414" s="147"/>
      <c r="AE414" s="147"/>
      <c r="AF414" s="147"/>
      <c r="AG414" s="147" t="s">
        <v>172</v>
      </c>
      <c r="AH414" s="147"/>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outlineLevel="1">
      <c r="A415" s="164">
        <v>103</v>
      </c>
      <c r="B415" s="165" t="s">
        <v>606</v>
      </c>
      <c r="C415" s="174" t="s">
        <v>607</v>
      </c>
      <c r="D415" s="166" t="s">
        <v>253</v>
      </c>
      <c r="E415" s="167">
        <v>53</v>
      </c>
      <c r="F415" s="168"/>
      <c r="G415" s="169">
        <f>ROUND(E415*F415,2)</f>
        <v>0</v>
      </c>
      <c r="H415" s="168"/>
      <c r="I415" s="169">
        <f>ROUND(E415*H415,2)</f>
        <v>0</v>
      </c>
      <c r="J415" s="168"/>
      <c r="K415" s="169">
        <f>ROUND(E415*J415,2)</f>
        <v>0</v>
      </c>
      <c r="L415" s="169">
        <v>21</v>
      </c>
      <c r="M415" s="169">
        <f>G415*(1+L415/100)</f>
        <v>0</v>
      </c>
      <c r="N415" s="169">
        <v>6.7000000000000002E-4</v>
      </c>
      <c r="O415" s="169">
        <f>ROUND(E415*N415,2)</f>
        <v>0.04</v>
      </c>
      <c r="P415" s="169">
        <v>0.26100000000000001</v>
      </c>
      <c r="Q415" s="169">
        <f>ROUND(E415*P415,2)</f>
        <v>13.83</v>
      </c>
      <c r="R415" s="169" t="s">
        <v>603</v>
      </c>
      <c r="S415" s="169" t="s">
        <v>608</v>
      </c>
      <c r="T415" s="170" t="s">
        <v>608</v>
      </c>
      <c r="U415" s="156">
        <v>0.25800000000000001</v>
      </c>
      <c r="V415" s="156">
        <f>ROUND(E415*U415,2)</f>
        <v>13.67</v>
      </c>
      <c r="W415" s="156"/>
      <c r="X415" s="156" t="s">
        <v>244</v>
      </c>
      <c r="Y415" s="147"/>
      <c r="Z415" s="147"/>
      <c r="AA415" s="147"/>
      <c r="AB415" s="147"/>
      <c r="AC415" s="147"/>
      <c r="AD415" s="147"/>
      <c r="AE415" s="147"/>
      <c r="AF415" s="147"/>
      <c r="AG415" s="147" t="s">
        <v>245</v>
      </c>
      <c r="AH415" s="147"/>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ht="22.5" outlineLevel="1">
      <c r="A416" s="154"/>
      <c r="B416" s="155"/>
      <c r="C416" s="253" t="s">
        <v>609</v>
      </c>
      <c r="D416" s="254"/>
      <c r="E416" s="254"/>
      <c r="F416" s="254"/>
      <c r="G416" s="254"/>
      <c r="H416" s="156"/>
      <c r="I416" s="156"/>
      <c r="J416" s="156"/>
      <c r="K416" s="156"/>
      <c r="L416" s="156"/>
      <c r="M416" s="156"/>
      <c r="N416" s="156"/>
      <c r="O416" s="156"/>
      <c r="P416" s="156"/>
      <c r="Q416" s="156"/>
      <c r="R416" s="156"/>
      <c r="S416" s="156"/>
      <c r="T416" s="156"/>
      <c r="U416" s="156"/>
      <c r="V416" s="156"/>
      <c r="W416" s="156"/>
      <c r="X416" s="156"/>
      <c r="Y416" s="147"/>
      <c r="Z416" s="147"/>
      <c r="AA416" s="147"/>
      <c r="AB416" s="147"/>
      <c r="AC416" s="147"/>
      <c r="AD416" s="147"/>
      <c r="AE416" s="147"/>
      <c r="AF416" s="147"/>
      <c r="AG416" s="147" t="s">
        <v>247</v>
      </c>
      <c r="AH416" s="147"/>
      <c r="AI416" s="147"/>
      <c r="AJ416" s="147"/>
      <c r="AK416" s="147"/>
      <c r="AL416" s="147"/>
      <c r="AM416" s="147"/>
      <c r="AN416" s="147"/>
      <c r="AO416" s="147"/>
      <c r="AP416" s="147"/>
      <c r="AQ416" s="147"/>
      <c r="AR416" s="147"/>
      <c r="AS416" s="147"/>
      <c r="AT416" s="147"/>
      <c r="AU416" s="147"/>
      <c r="AV416" s="147"/>
      <c r="AW416" s="147"/>
      <c r="AX416" s="147"/>
      <c r="AY416" s="147"/>
      <c r="AZ416" s="147"/>
      <c r="BA416" s="171" t="str">
        <f>C416</f>
        <v>nebo vybourání otvorů průřezové plochy přes 4 m2 v příčkách, včetně pomocného lešení o výšce podlahy do 1900 mm a pro zatížení do 1,5 kPa  (150 kg/m2),</v>
      </c>
      <c r="BB416" s="147"/>
      <c r="BC416" s="147"/>
      <c r="BD416" s="147"/>
      <c r="BE416" s="147"/>
      <c r="BF416" s="147"/>
      <c r="BG416" s="147"/>
      <c r="BH416" s="147"/>
    </row>
    <row r="417" spans="1:60" outlineLevel="1">
      <c r="A417" s="154"/>
      <c r="B417" s="155"/>
      <c r="C417" s="238"/>
      <c r="D417" s="239"/>
      <c r="E417" s="239"/>
      <c r="F417" s="239"/>
      <c r="G417" s="239"/>
      <c r="H417" s="156"/>
      <c r="I417" s="156"/>
      <c r="J417" s="156"/>
      <c r="K417" s="156"/>
      <c r="L417" s="156"/>
      <c r="M417" s="156"/>
      <c r="N417" s="156"/>
      <c r="O417" s="156"/>
      <c r="P417" s="156"/>
      <c r="Q417" s="156"/>
      <c r="R417" s="156"/>
      <c r="S417" s="156"/>
      <c r="T417" s="156"/>
      <c r="U417" s="156"/>
      <c r="V417" s="156"/>
      <c r="W417" s="156"/>
      <c r="X417" s="156"/>
      <c r="Y417" s="147"/>
      <c r="Z417" s="147"/>
      <c r="AA417" s="147"/>
      <c r="AB417" s="147"/>
      <c r="AC417" s="147"/>
      <c r="AD417" s="147"/>
      <c r="AE417" s="147"/>
      <c r="AF417" s="147"/>
      <c r="AG417" s="147" t="s">
        <v>172</v>
      </c>
      <c r="AH417" s="147"/>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row>
    <row r="418" spans="1:60" outlineLevel="1">
      <c r="A418" s="164">
        <v>104</v>
      </c>
      <c r="B418" s="165" t="s">
        <v>610</v>
      </c>
      <c r="C418" s="174" t="s">
        <v>611</v>
      </c>
      <c r="D418" s="166" t="s">
        <v>242</v>
      </c>
      <c r="E418" s="167">
        <v>8.6479999999999997</v>
      </c>
      <c r="F418" s="168"/>
      <c r="G418" s="169">
        <f>ROUND(E418*F418,2)</f>
        <v>0</v>
      </c>
      <c r="H418" s="168"/>
      <c r="I418" s="169">
        <f>ROUND(E418*H418,2)</f>
        <v>0</v>
      </c>
      <c r="J418" s="168"/>
      <c r="K418" s="169">
        <f>ROUND(E418*J418,2)</f>
        <v>0</v>
      </c>
      <c r="L418" s="169">
        <v>21</v>
      </c>
      <c r="M418" s="169">
        <f>G418*(1+L418/100)</f>
        <v>0</v>
      </c>
      <c r="N418" s="169">
        <v>1.6299999999999999E-3</v>
      </c>
      <c r="O418" s="169">
        <f>ROUND(E418*N418,2)</f>
        <v>0.01</v>
      </c>
      <c r="P418" s="169">
        <v>2.4</v>
      </c>
      <c r="Q418" s="169">
        <f>ROUND(E418*P418,2)</f>
        <v>20.76</v>
      </c>
      <c r="R418" s="169" t="s">
        <v>603</v>
      </c>
      <c r="S418" s="169" t="s">
        <v>168</v>
      </c>
      <c r="T418" s="170" t="s">
        <v>168</v>
      </c>
      <c r="U418" s="156">
        <v>15.932</v>
      </c>
      <c r="V418" s="156">
        <f>ROUND(E418*U418,2)</f>
        <v>137.78</v>
      </c>
      <c r="W418" s="156"/>
      <c r="X418" s="156" t="s">
        <v>244</v>
      </c>
      <c r="Y418" s="147"/>
      <c r="Z418" s="147"/>
      <c r="AA418" s="147"/>
      <c r="AB418" s="147"/>
      <c r="AC418" s="147"/>
      <c r="AD418" s="147"/>
      <c r="AE418" s="147"/>
      <c r="AF418" s="147"/>
      <c r="AG418" s="147" t="s">
        <v>245</v>
      </c>
      <c r="AH418" s="147"/>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outlineLevel="1">
      <c r="A419" s="154"/>
      <c r="B419" s="155"/>
      <c r="C419" s="253" t="s">
        <v>612</v>
      </c>
      <c r="D419" s="254"/>
      <c r="E419" s="254"/>
      <c r="F419" s="254"/>
      <c r="G419" s="254"/>
      <c r="H419" s="156"/>
      <c r="I419" s="156"/>
      <c r="J419" s="156"/>
      <c r="K419" s="156"/>
      <c r="L419" s="156"/>
      <c r="M419" s="156"/>
      <c r="N419" s="156"/>
      <c r="O419" s="156"/>
      <c r="P419" s="156"/>
      <c r="Q419" s="156"/>
      <c r="R419" s="156"/>
      <c r="S419" s="156"/>
      <c r="T419" s="156"/>
      <c r="U419" s="156"/>
      <c r="V419" s="156"/>
      <c r="W419" s="156"/>
      <c r="X419" s="156"/>
      <c r="Y419" s="147"/>
      <c r="Z419" s="147"/>
      <c r="AA419" s="147"/>
      <c r="AB419" s="147"/>
      <c r="AC419" s="147"/>
      <c r="AD419" s="147"/>
      <c r="AE419" s="147"/>
      <c r="AF419" s="147"/>
      <c r="AG419" s="147" t="s">
        <v>247</v>
      </c>
      <c r="AH419" s="147"/>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row>
    <row r="420" spans="1:60" outlineLevel="1">
      <c r="A420" s="154"/>
      <c r="B420" s="155"/>
      <c r="C420" s="180" t="s">
        <v>613</v>
      </c>
      <c r="D420" s="178"/>
      <c r="E420" s="179">
        <v>3.948</v>
      </c>
      <c r="F420" s="156"/>
      <c r="G420" s="156"/>
      <c r="H420" s="156"/>
      <c r="I420" s="156"/>
      <c r="J420" s="156"/>
      <c r="K420" s="156"/>
      <c r="L420" s="156"/>
      <c r="M420" s="156"/>
      <c r="N420" s="156"/>
      <c r="O420" s="156"/>
      <c r="P420" s="156"/>
      <c r="Q420" s="156"/>
      <c r="R420" s="156"/>
      <c r="S420" s="156"/>
      <c r="T420" s="156"/>
      <c r="U420" s="156"/>
      <c r="V420" s="156"/>
      <c r="W420" s="156"/>
      <c r="X420" s="156"/>
      <c r="Y420" s="147"/>
      <c r="Z420" s="147"/>
      <c r="AA420" s="147"/>
      <c r="AB420" s="147"/>
      <c r="AC420" s="147"/>
      <c r="AD420" s="147"/>
      <c r="AE420" s="147"/>
      <c r="AF420" s="147"/>
      <c r="AG420" s="147" t="s">
        <v>249</v>
      </c>
      <c r="AH420" s="147">
        <v>0</v>
      </c>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outlineLevel="1">
      <c r="A421" s="154"/>
      <c r="B421" s="155"/>
      <c r="C421" s="180" t="s">
        <v>614</v>
      </c>
      <c r="D421" s="178"/>
      <c r="E421" s="179">
        <v>4.7</v>
      </c>
      <c r="F421" s="156"/>
      <c r="G421" s="156"/>
      <c r="H421" s="156"/>
      <c r="I421" s="156"/>
      <c r="J421" s="156"/>
      <c r="K421" s="156"/>
      <c r="L421" s="156"/>
      <c r="M421" s="156"/>
      <c r="N421" s="156"/>
      <c r="O421" s="156"/>
      <c r="P421" s="156"/>
      <c r="Q421" s="156"/>
      <c r="R421" s="156"/>
      <c r="S421" s="156"/>
      <c r="T421" s="156"/>
      <c r="U421" s="156"/>
      <c r="V421" s="156"/>
      <c r="W421" s="156"/>
      <c r="X421" s="156"/>
      <c r="Y421" s="147"/>
      <c r="Z421" s="147"/>
      <c r="AA421" s="147"/>
      <c r="AB421" s="147"/>
      <c r="AC421" s="147"/>
      <c r="AD421" s="147"/>
      <c r="AE421" s="147"/>
      <c r="AF421" s="147"/>
      <c r="AG421" s="147" t="s">
        <v>249</v>
      </c>
      <c r="AH421" s="147">
        <v>0</v>
      </c>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outlineLevel="1">
      <c r="A422" s="154"/>
      <c r="B422" s="155"/>
      <c r="C422" s="238"/>
      <c r="D422" s="239"/>
      <c r="E422" s="239"/>
      <c r="F422" s="239"/>
      <c r="G422" s="239"/>
      <c r="H422" s="156"/>
      <c r="I422" s="156"/>
      <c r="J422" s="156"/>
      <c r="K422" s="156"/>
      <c r="L422" s="156"/>
      <c r="M422" s="156"/>
      <c r="N422" s="156"/>
      <c r="O422" s="156"/>
      <c r="P422" s="156"/>
      <c r="Q422" s="156"/>
      <c r="R422" s="156"/>
      <c r="S422" s="156"/>
      <c r="T422" s="156"/>
      <c r="U422" s="156"/>
      <c r="V422" s="156"/>
      <c r="W422" s="156"/>
      <c r="X422" s="156"/>
      <c r="Y422" s="147"/>
      <c r="Z422" s="147"/>
      <c r="AA422" s="147"/>
      <c r="AB422" s="147"/>
      <c r="AC422" s="147"/>
      <c r="AD422" s="147"/>
      <c r="AE422" s="147"/>
      <c r="AF422" s="147"/>
      <c r="AG422" s="147" t="s">
        <v>172</v>
      </c>
      <c r="AH422" s="147"/>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ht="22.5" outlineLevel="1">
      <c r="A423" s="164">
        <v>105</v>
      </c>
      <c r="B423" s="165" t="s">
        <v>615</v>
      </c>
      <c r="C423" s="174" t="s">
        <v>616</v>
      </c>
      <c r="D423" s="166" t="s">
        <v>242</v>
      </c>
      <c r="E423" s="167">
        <v>30.5</v>
      </c>
      <c r="F423" s="168"/>
      <c r="G423" s="169">
        <f>ROUND(E423*F423,2)</f>
        <v>0</v>
      </c>
      <c r="H423" s="168"/>
      <c r="I423" s="169">
        <f>ROUND(E423*H423,2)</f>
        <v>0</v>
      </c>
      <c r="J423" s="168"/>
      <c r="K423" s="169">
        <f>ROUND(E423*J423,2)</f>
        <v>0</v>
      </c>
      <c r="L423" s="169">
        <v>21</v>
      </c>
      <c r="M423" s="169">
        <f>G423*(1+L423/100)</f>
        <v>0</v>
      </c>
      <c r="N423" s="169">
        <v>0</v>
      </c>
      <c r="O423" s="169">
        <f>ROUND(E423*N423,2)</f>
        <v>0</v>
      </c>
      <c r="P423" s="169">
        <v>2.2000000000000002</v>
      </c>
      <c r="Q423" s="169">
        <f>ROUND(E423*P423,2)</f>
        <v>67.099999999999994</v>
      </c>
      <c r="R423" s="169" t="s">
        <v>603</v>
      </c>
      <c r="S423" s="169" t="s">
        <v>168</v>
      </c>
      <c r="T423" s="170" t="s">
        <v>168</v>
      </c>
      <c r="U423" s="156">
        <v>5.0750000000000002</v>
      </c>
      <c r="V423" s="156">
        <f>ROUND(E423*U423,2)</f>
        <v>154.79</v>
      </c>
      <c r="W423" s="156"/>
      <c r="X423" s="156" t="s">
        <v>244</v>
      </c>
      <c r="Y423" s="147"/>
      <c r="Z423" s="147"/>
      <c r="AA423" s="147"/>
      <c r="AB423" s="147"/>
      <c r="AC423" s="147"/>
      <c r="AD423" s="147"/>
      <c r="AE423" s="147"/>
      <c r="AF423" s="147"/>
      <c r="AG423" s="147" t="s">
        <v>245</v>
      </c>
      <c r="AH423" s="147"/>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1">
      <c r="A424" s="154"/>
      <c r="B424" s="155"/>
      <c r="C424" s="240" t="s">
        <v>617</v>
      </c>
      <c r="D424" s="241"/>
      <c r="E424" s="241"/>
      <c r="F424" s="241"/>
      <c r="G424" s="241"/>
      <c r="H424" s="156"/>
      <c r="I424" s="156"/>
      <c r="J424" s="156"/>
      <c r="K424" s="156"/>
      <c r="L424" s="156"/>
      <c r="M424" s="156"/>
      <c r="N424" s="156"/>
      <c r="O424" s="156"/>
      <c r="P424" s="156"/>
      <c r="Q424" s="156"/>
      <c r="R424" s="156"/>
      <c r="S424" s="156"/>
      <c r="T424" s="156"/>
      <c r="U424" s="156"/>
      <c r="V424" s="156"/>
      <c r="W424" s="156"/>
      <c r="X424" s="156"/>
      <c r="Y424" s="147"/>
      <c r="Z424" s="147"/>
      <c r="AA424" s="147"/>
      <c r="AB424" s="147"/>
      <c r="AC424" s="147"/>
      <c r="AD424" s="147"/>
      <c r="AE424" s="147"/>
      <c r="AF424" s="147"/>
      <c r="AG424" s="147" t="s">
        <v>178</v>
      </c>
      <c r="AH424" s="147"/>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outlineLevel="1">
      <c r="A425" s="154"/>
      <c r="B425" s="155"/>
      <c r="C425" s="180" t="s">
        <v>618</v>
      </c>
      <c r="D425" s="178"/>
      <c r="E425" s="179">
        <v>30.5</v>
      </c>
      <c r="F425" s="156"/>
      <c r="G425" s="156"/>
      <c r="H425" s="156"/>
      <c r="I425" s="156"/>
      <c r="J425" s="156"/>
      <c r="K425" s="156"/>
      <c r="L425" s="156"/>
      <c r="M425" s="156"/>
      <c r="N425" s="156"/>
      <c r="O425" s="156"/>
      <c r="P425" s="156"/>
      <c r="Q425" s="156"/>
      <c r="R425" s="156"/>
      <c r="S425" s="156"/>
      <c r="T425" s="156"/>
      <c r="U425" s="156"/>
      <c r="V425" s="156"/>
      <c r="W425" s="156"/>
      <c r="X425" s="156"/>
      <c r="Y425" s="147"/>
      <c r="Z425" s="147"/>
      <c r="AA425" s="147"/>
      <c r="AB425" s="147"/>
      <c r="AC425" s="147"/>
      <c r="AD425" s="147"/>
      <c r="AE425" s="147"/>
      <c r="AF425" s="147"/>
      <c r="AG425" s="147" t="s">
        <v>249</v>
      </c>
      <c r="AH425" s="147">
        <v>0</v>
      </c>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row>
    <row r="426" spans="1:60" outlineLevel="1">
      <c r="A426" s="154"/>
      <c r="B426" s="155"/>
      <c r="C426" s="238"/>
      <c r="D426" s="239"/>
      <c r="E426" s="239"/>
      <c r="F426" s="239"/>
      <c r="G426" s="239"/>
      <c r="H426" s="156"/>
      <c r="I426" s="156"/>
      <c r="J426" s="156"/>
      <c r="K426" s="156"/>
      <c r="L426" s="156"/>
      <c r="M426" s="156"/>
      <c r="N426" s="156"/>
      <c r="O426" s="156"/>
      <c r="P426" s="156"/>
      <c r="Q426" s="156"/>
      <c r="R426" s="156"/>
      <c r="S426" s="156"/>
      <c r="T426" s="156"/>
      <c r="U426" s="156"/>
      <c r="V426" s="156"/>
      <c r="W426" s="156"/>
      <c r="X426" s="156"/>
      <c r="Y426" s="147"/>
      <c r="Z426" s="147"/>
      <c r="AA426" s="147"/>
      <c r="AB426" s="147"/>
      <c r="AC426" s="147"/>
      <c r="AD426" s="147"/>
      <c r="AE426" s="147"/>
      <c r="AF426" s="147"/>
      <c r="AG426" s="147" t="s">
        <v>172</v>
      </c>
      <c r="AH426" s="147"/>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ht="22.5" outlineLevel="1">
      <c r="A427" s="164">
        <v>106</v>
      </c>
      <c r="B427" s="165" t="s">
        <v>619</v>
      </c>
      <c r="C427" s="174" t="s">
        <v>616</v>
      </c>
      <c r="D427" s="166" t="s">
        <v>242</v>
      </c>
      <c r="E427" s="167">
        <v>2.3624999999999998</v>
      </c>
      <c r="F427" s="168"/>
      <c r="G427" s="169">
        <f>ROUND(E427*F427,2)</f>
        <v>0</v>
      </c>
      <c r="H427" s="168"/>
      <c r="I427" s="169">
        <f>ROUND(E427*H427,2)</f>
        <v>0</v>
      </c>
      <c r="J427" s="168"/>
      <c r="K427" s="169">
        <f>ROUND(E427*J427,2)</f>
        <v>0</v>
      </c>
      <c r="L427" s="169">
        <v>21</v>
      </c>
      <c r="M427" s="169">
        <f>G427*(1+L427/100)</f>
        <v>0</v>
      </c>
      <c r="N427" s="169">
        <v>0</v>
      </c>
      <c r="O427" s="169">
        <f>ROUND(E427*N427,2)</f>
        <v>0</v>
      </c>
      <c r="P427" s="169">
        <v>2.2000000000000002</v>
      </c>
      <c r="Q427" s="169">
        <f>ROUND(E427*P427,2)</f>
        <v>5.2</v>
      </c>
      <c r="R427" s="169" t="s">
        <v>603</v>
      </c>
      <c r="S427" s="169" t="s">
        <v>168</v>
      </c>
      <c r="T427" s="170" t="s">
        <v>168</v>
      </c>
      <c r="U427" s="156">
        <v>4.6550000000000002</v>
      </c>
      <c r="V427" s="156">
        <f>ROUND(E427*U427,2)</f>
        <v>11</v>
      </c>
      <c r="W427" s="156"/>
      <c r="X427" s="156" t="s">
        <v>244</v>
      </c>
      <c r="Y427" s="147"/>
      <c r="Z427" s="147"/>
      <c r="AA427" s="147"/>
      <c r="AB427" s="147"/>
      <c r="AC427" s="147"/>
      <c r="AD427" s="147"/>
      <c r="AE427" s="147"/>
      <c r="AF427" s="147"/>
      <c r="AG427" s="147" t="s">
        <v>245</v>
      </c>
      <c r="AH427" s="147"/>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row>
    <row r="428" spans="1:60" outlineLevel="1">
      <c r="A428" s="154"/>
      <c r="B428" s="155"/>
      <c r="C428" s="240" t="s">
        <v>620</v>
      </c>
      <c r="D428" s="241"/>
      <c r="E428" s="241"/>
      <c r="F428" s="241"/>
      <c r="G428" s="241"/>
      <c r="H428" s="156"/>
      <c r="I428" s="156"/>
      <c r="J428" s="156"/>
      <c r="K428" s="156"/>
      <c r="L428" s="156"/>
      <c r="M428" s="156"/>
      <c r="N428" s="156"/>
      <c r="O428" s="156"/>
      <c r="P428" s="156"/>
      <c r="Q428" s="156"/>
      <c r="R428" s="156"/>
      <c r="S428" s="156"/>
      <c r="T428" s="156"/>
      <c r="U428" s="156"/>
      <c r="V428" s="156"/>
      <c r="W428" s="156"/>
      <c r="X428" s="156"/>
      <c r="Y428" s="147"/>
      <c r="Z428" s="147"/>
      <c r="AA428" s="147"/>
      <c r="AB428" s="147"/>
      <c r="AC428" s="147"/>
      <c r="AD428" s="147"/>
      <c r="AE428" s="147"/>
      <c r="AF428" s="147"/>
      <c r="AG428" s="147" t="s">
        <v>178</v>
      </c>
      <c r="AH428" s="147"/>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row>
    <row r="429" spans="1:60" outlineLevel="1">
      <c r="A429" s="154"/>
      <c r="B429" s="155"/>
      <c r="C429" s="180" t="s">
        <v>621</v>
      </c>
      <c r="D429" s="178"/>
      <c r="E429" s="179">
        <v>1.0625</v>
      </c>
      <c r="F429" s="156"/>
      <c r="G429" s="156"/>
      <c r="H429" s="156"/>
      <c r="I429" s="156"/>
      <c r="J429" s="156"/>
      <c r="K429" s="156"/>
      <c r="L429" s="156"/>
      <c r="M429" s="156"/>
      <c r="N429" s="156"/>
      <c r="O429" s="156"/>
      <c r="P429" s="156"/>
      <c r="Q429" s="156"/>
      <c r="R429" s="156"/>
      <c r="S429" s="156"/>
      <c r="T429" s="156"/>
      <c r="U429" s="156"/>
      <c r="V429" s="156"/>
      <c r="W429" s="156"/>
      <c r="X429" s="156"/>
      <c r="Y429" s="147"/>
      <c r="Z429" s="147"/>
      <c r="AA429" s="147"/>
      <c r="AB429" s="147"/>
      <c r="AC429" s="147"/>
      <c r="AD429" s="147"/>
      <c r="AE429" s="147"/>
      <c r="AF429" s="147"/>
      <c r="AG429" s="147" t="s">
        <v>249</v>
      </c>
      <c r="AH429" s="147">
        <v>0</v>
      </c>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outlineLevel="1">
      <c r="A430" s="154"/>
      <c r="B430" s="155"/>
      <c r="C430" s="180" t="s">
        <v>622</v>
      </c>
      <c r="D430" s="178"/>
      <c r="E430" s="179">
        <v>0.8</v>
      </c>
      <c r="F430" s="156"/>
      <c r="G430" s="156"/>
      <c r="H430" s="156"/>
      <c r="I430" s="156"/>
      <c r="J430" s="156"/>
      <c r="K430" s="156"/>
      <c r="L430" s="156"/>
      <c r="M430" s="156"/>
      <c r="N430" s="156"/>
      <c r="O430" s="156"/>
      <c r="P430" s="156"/>
      <c r="Q430" s="156"/>
      <c r="R430" s="156"/>
      <c r="S430" s="156"/>
      <c r="T430" s="156"/>
      <c r="U430" s="156"/>
      <c r="V430" s="156"/>
      <c r="W430" s="156"/>
      <c r="X430" s="156"/>
      <c r="Y430" s="147"/>
      <c r="Z430" s="147"/>
      <c r="AA430" s="147"/>
      <c r="AB430" s="147"/>
      <c r="AC430" s="147"/>
      <c r="AD430" s="147"/>
      <c r="AE430" s="147"/>
      <c r="AF430" s="147"/>
      <c r="AG430" s="147" t="s">
        <v>249</v>
      </c>
      <c r="AH430" s="147">
        <v>0</v>
      </c>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row>
    <row r="431" spans="1:60" outlineLevel="1">
      <c r="A431" s="154"/>
      <c r="B431" s="155"/>
      <c r="C431" s="180" t="s">
        <v>623</v>
      </c>
      <c r="D431" s="178"/>
      <c r="E431" s="179">
        <v>0.5</v>
      </c>
      <c r="F431" s="156"/>
      <c r="G431" s="156"/>
      <c r="H431" s="156"/>
      <c r="I431" s="156"/>
      <c r="J431" s="156"/>
      <c r="K431" s="156"/>
      <c r="L431" s="156"/>
      <c r="M431" s="156"/>
      <c r="N431" s="156"/>
      <c r="O431" s="156"/>
      <c r="P431" s="156"/>
      <c r="Q431" s="156"/>
      <c r="R431" s="156"/>
      <c r="S431" s="156"/>
      <c r="T431" s="156"/>
      <c r="U431" s="156"/>
      <c r="V431" s="156"/>
      <c r="W431" s="156"/>
      <c r="X431" s="156"/>
      <c r="Y431" s="147"/>
      <c r="Z431" s="147"/>
      <c r="AA431" s="147"/>
      <c r="AB431" s="147"/>
      <c r="AC431" s="147"/>
      <c r="AD431" s="147"/>
      <c r="AE431" s="147"/>
      <c r="AF431" s="147"/>
      <c r="AG431" s="147" t="s">
        <v>249</v>
      </c>
      <c r="AH431" s="147">
        <v>0</v>
      </c>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outlineLevel="1">
      <c r="A432" s="154"/>
      <c r="B432" s="155"/>
      <c r="C432" s="238"/>
      <c r="D432" s="239"/>
      <c r="E432" s="239"/>
      <c r="F432" s="239"/>
      <c r="G432" s="239"/>
      <c r="H432" s="156"/>
      <c r="I432" s="156"/>
      <c r="J432" s="156"/>
      <c r="K432" s="156"/>
      <c r="L432" s="156"/>
      <c r="M432" s="156"/>
      <c r="N432" s="156"/>
      <c r="O432" s="156"/>
      <c r="P432" s="156"/>
      <c r="Q432" s="156"/>
      <c r="R432" s="156"/>
      <c r="S432" s="156"/>
      <c r="T432" s="156"/>
      <c r="U432" s="156"/>
      <c r="V432" s="156"/>
      <c r="W432" s="156"/>
      <c r="X432" s="156"/>
      <c r="Y432" s="147"/>
      <c r="Z432" s="147"/>
      <c r="AA432" s="147"/>
      <c r="AB432" s="147"/>
      <c r="AC432" s="147"/>
      <c r="AD432" s="147"/>
      <c r="AE432" s="147"/>
      <c r="AF432" s="147"/>
      <c r="AG432" s="147" t="s">
        <v>172</v>
      </c>
      <c r="AH432" s="147"/>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row>
    <row r="433" spans="1:60" outlineLevel="1">
      <c r="A433" s="164">
        <v>107</v>
      </c>
      <c r="B433" s="165" t="s">
        <v>624</v>
      </c>
      <c r="C433" s="174" t="s">
        <v>625</v>
      </c>
      <c r="D433" s="166" t="s">
        <v>309</v>
      </c>
      <c r="E433" s="167">
        <v>4</v>
      </c>
      <c r="F433" s="168"/>
      <c r="G433" s="169">
        <f>ROUND(E433*F433,2)</f>
        <v>0</v>
      </c>
      <c r="H433" s="168"/>
      <c r="I433" s="169">
        <f>ROUND(E433*H433,2)</f>
        <v>0</v>
      </c>
      <c r="J433" s="168"/>
      <c r="K433" s="169">
        <f>ROUND(E433*J433,2)</f>
        <v>0</v>
      </c>
      <c r="L433" s="169">
        <v>21</v>
      </c>
      <c r="M433" s="169">
        <f>G433*(1+L433/100)</f>
        <v>0</v>
      </c>
      <c r="N433" s="169">
        <v>0</v>
      </c>
      <c r="O433" s="169">
        <f>ROUND(E433*N433,2)</f>
        <v>0</v>
      </c>
      <c r="P433" s="169">
        <v>0</v>
      </c>
      <c r="Q433" s="169">
        <f>ROUND(E433*P433,2)</f>
        <v>0</v>
      </c>
      <c r="R433" s="169" t="s">
        <v>603</v>
      </c>
      <c r="S433" s="169" t="s">
        <v>168</v>
      </c>
      <c r="T433" s="170" t="s">
        <v>168</v>
      </c>
      <c r="U433" s="156">
        <v>0.05</v>
      </c>
      <c r="V433" s="156">
        <f>ROUND(E433*U433,2)</f>
        <v>0.2</v>
      </c>
      <c r="W433" s="156"/>
      <c r="X433" s="156" t="s">
        <v>244</v>
      </c>
      <c r="Y433" s="147"/>
      <c r="Z433" s="147"/>
      <c r="AA433" s="147"/>
      <c r="AB433" s="147"/>
      <c r="AC433" s="147"/>
      <c r="AD433" s="147"/>
      <c r="AE433" s="147"/>
      <c r="AF433" s="147"/>
      <c r="AG433" s="147" t="s">
        <v>245</v>
      </c>
      <c r="AH433" s="147"/>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spans="1:60" outlineLevel="1">
      <c r="A434" s="154"/>
      <c r="B434" s="155"/>
      <c r="C434" s="253" t="s">
        <v>626</v>
      </c>
      <c r="D434" s="254"/>
      <c r="E434" s="254"/>
      <c r="F434" s="254"/>
      <c r="G434" s="254"/>
      <c r="H434" s="156"/>
      <c r="I434" s="156"/>
      <c r="J434" s="156"/>
      <c r="K434" s="156"/>
      <c r="L434" s="156"/>
      <c r="M434" s="156"/>
      <c r="N434" s="156"/>
      <c r="O434" s="156"/>
      <c r="P434" s="156"/>
      <c r="Q434" s="156"/>
      <c r="R434" s="156"/>
      <c r="S434" s="156"/>
      <c r="T434" s="156"/>
      <c r="U434" s="156"/>
      <c r="V434" s="156"/>
      <c r="W434" s="156"/>
      <c r="X434" s="156"/>
      <c r="Y434" s="147"/>
      <c r="Z434" s="147"/>
      <c r="AA434" s="147"/>
      <c r="AB434" s="147"/>
      <c r="AC434" s="147"/>
      <c r="AD434" s="147"/>
      <c r="AE434" s="147"/>
      <c r="AF434" s="147"/>
      <c r="AG434" s="147" t="s">
        <v>247</v>
      </c>
      <c r="AH434" s="147"/>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row>
    <row r="435" spans="1:60" outlineLevel="1">
      <c r="A435" s="154"/>
      <c r="B435" s="155"/>
      <c r="C435" s="238"/>
      <c r="D435" s="239"/>
      <c r="E435" s="239"/>
      <c r="F435" s="239"/>
      <c r="G435" s="239"/>
      <c r="H435" s="156"/>
      <c r="I435" s="156"/>
      <c r="J435" s="156"/>
      <c r="K435" s="156"/>
      <c r="L435" s="156"/>
      <c r="M435" s="156"/>
      <c r="N435" s="156"/>
      <c r="O435" s="156"/>
      <c r="P435" s="156"/>
      <c r="Q435" s="156"/>
      <c r="R435" s="156"/>
      <c r="S435" s="156"/>
      <c r="T435" s="156"/>
      <c r="U435" s="156"/>
      <c r="V435" s="156"/>
      <c r="W435" s="156"/>
      <c r="X435" s="156"/>
      <c r="Y435" s="147"/>
      <c r="Z435" s="147"/>
      <c r="AA435" s="147"/>
      <c r="AB435" s="147"/>
      <c r="AC435" s="147"/>
      <c r="AD435" s="147"/>
      <c r="AE435" s="147"/>
      <c r="AF435" s="147"/>
      <c r="AG435" s="147" t="s">
        <v>172</v>
      </c>
      <c r="AH435" s="147"/>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row>
    <row r="436" spans="1:60" outlineLevel="1">
      <c r="A436" s="164">
        <v>108</v>
      </c>
      <c r="B436" s="165" t="s">
        <v>627</v>
      </c>
      <c r="C436" s="174" t="s">
        <v>628</v>
      </c>
      <c r="D436" s="166" t="s">
        <v>253</v>
      </c>
      <c r="E436" s="167">
        <v>2</v>
      </c>
      <c r="F436" s="168"/>
      <c r="G436" s="169">
        <f>ROUND(E436*F436,2)</f>
        <v>0</v>
      </c>
      <c r="H436" s="168"/>
      <c r="I436" s="169">
        <f>ROUND(E436*H436,2)</f>
        <v>0</v>
      </c>
      <c r="J436" s="168"/>
      <c r="K436" s="169">
        <f>ROUND(E436*J436,2)</f>
        <v>0</v>
      </c>
      <c r="L436" s="169">
        <v>21</v>
      </c>
      <c r="M436" s="169">
        <f>G436*(1+L436/100)</f>
        <v>0</v>
      </c>
      <c r="N436" s="169">
        <v>1.17E-3</v>
      </c>
      <c r="O436" s="169">
        <f>ROUND(E436*N436,2)</f>
        <v>0</v>
      </c>
      <c r="P436" s="169">
        <v>8.7999999999999995E-2</v>
      </c>
      <c r="Q436" s="169">
        <f>ROUND(E436*P436,2)</f>
        <v>0.18</v>
      </c>
      <c r="R436" s="169" t="s">
        <v>603</v>
      </c>
      <c r="S436" s="169" t="s">
        <v>168</v>
      </c>
      <c r="T436" s="170" t="s">
        <v>168</v>
      </c>
      <c r="U436" s="156">
        <v>0.55600000000000005</v>
      </c>
      <c r="V436" s="156">
        <f>ROUND(E436*U436,2)</f>
        <v>1.1100000000000001</v>
      </c>
      <c r="W436" s="156"/>
      <c r="X436" s="156" t="s">
        <v>244</v>
      </c>
      <c r="Y436" s="147"/>
      <c r="Z436" s="147"/>
      <c r="AA436" s="147"/>
      <c r="AB436" s="147"/>
      <c r="AC436" s="147"/>
      <c r="AD436" s="147"/>
      <c r="AE436" s="147"/>
      <c r="AF436" s="147"/>
      <c r="AG436" s="147" t="s">
        <v>245</v>
      </c>
      <c r="AH436" s="147"/>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row>
    <row r="437" spans="1:60" outlineLevel="1">
      <c r="A437" s="154"/>
      <c r="B437" s="155"/>
      <c r="C437" s="253" t="s">
        <v>612</v>
      </c>
      <c r="D437" s="254"/>
      <c r="E437" s="254"/>
      <c r="F437" s="254"/>
      <c r="G437" s="254"/>
      <c r="H437" s="156"/>
      <c r="I437" s="156"/>
      <c r="J437" s="156"/>
      <c r="K437" s="156"/>
      <c r="L437" s="156"/>
      <c r="M437" s="156"/>
      <c r="N437" s="156"/>
      <c r="O437" s="156"/>
      <c r="P437" s="156"/>
      <c r="Q437" s="156"/>
      <c r="R437" s="156"/>
      <c r="S437" s="156"/>
      <c r="T437" s="156"/>
      <c r="U437" s="156"/>
      <c r="V437" s="156"/>
      <c r="W437" s="156"/>
      <c r="X437" s="156"/>
      <c r="Y437" s="147"/>
      <c r="Z437" s="147"/>
      <c r="AA437" s="147"/>
      <c r="AB437" s="147"/>
      <c r="AC437" s="147"/>
      <c r="AD437" s="147"/>
      <c r="AE437" s="147"/>
      <c r="AF437" s="147"/>
      <c r="AG437" s="147" t="s">
        <v>247</v>
      </c>
      <c r="AH437" s="147"/>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row>
    <row r="438" spans="1:60" outlineLevel="1">
      <c r="A438" s="154"/>
      <c r="B438" s="155"/>
      <c r="C438" s="238"/>
      <c r="D438" s="239"/>
      <c r="E438" s="239"/>
      <c r="F438" s="239"/>
      <c r="G438" s="239"/>
      <c r="H438" s="156"/>
      <c r="I438" s="156"/>
      <c r="J438" s="156"/>
      <c r="K438" s="156"/>
      <c r="L438" s="156"/>
      <c r="M438" s="156"/>
      <c r="N438" s="156"/>
      <c r="O438" s="156"/>
      <c r="P438" s="156"/>
      <c r="Q438" s="156"/>
      <c r="R438" s="156"/>
      <c r="S438" s="156"/>
      <c r="T438" s="156"/>
      <c r="U438" s="156"/>
      <c r="V438" s="156"/>
      <c r="W438" s="156"/>
      <c r="X438" s="156"/>
      <c r="Y438" s="147"/>
      <c r="Z438" s="147"/>
      <c r="AA438" s="147"/>
      <c r="AB438" s="147"/>
      <c r="AC438" s="147"/>
      <c r="AD438" s="147"/>
      <c r="AE438" s="147"/>
      <c r="AF438" s="147"/>
      <c r="AG438" s="147" t="s">
        <v>172</v>
      </c>
      <c r="AH438" s="147"/>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row>
    <row r="439" spans="1:60" outlineLevel="1">
      <c r="A439" s="164">
        <v>109</v>
      </c>
      <c r="B439" s="165" t="s">
        <v>629</v>
      </c>
      <c r="C439" s="174" t="s">
        <v>630</v>
      </c>
      <c r="D439" s="166" t="s">
        <v>253</v>
      </c>
      <c r="E439" s="167">
        <v>1</v>
      </c>
      <c r="F439" s="168"/>
      <c r="G439" s="169">
        <f>ROUND(E439*F439,2)</f>
        <v>0</v>
      </c>
      <c r="H439" s="168"/>
      <c r="I439" s="169">
        <f>ROUND(E439*H439,2)</f>
        <v>0</v>
      </c>
      <c r="J439" s="168"/>
      <c r="K439" s="169">
        <f>ROUND(E439*J439,2)</f>
        <v>0</v>
      </c>
      <c r="L439" s="169">
        <v>21</v>
      </c>
      <c r="M439" s="169">
        <f>G439*(1+L439/100)</f>
        <v>0</v>
      </c>
      <c r="N439" s="169">
        <v>1E-3</v>
      </c>
      <c r="O439" s="169">
        <f>ROUND(E439*N439,2)</f>
        <v>0</v>
      </c>
      <c r="P439" s="169">
        <v>6.7000000000000004E-2</v>
      </c>
      <c r="Q439" s="169">
        <f>ROUND(E439*P439,2)</f>
        <v>7.0000000000000007E-2</v>
      </c>
      <c r="R439" s="169" t="s">
        <v>603</v>
      </c>
      <c r="S439" s="169" t="s">
        <v>168</v>
      </c>
      <c r="T439" s="170" t="s">
        <v>168</v>
      </c>
      <c r="U439" s="156">
        <v>0.53300000000000003</v>
      </c>
      <c r="V439" s="156">
        <f>ROUND(E439*U439,2)</f>
        <v>0.53</v>
      </c>
      <c r="W439" s="156"/>
      <c r="X439" s="156" t="s">
        <v>244</v>
      </c>
      <c r="Y439" s="147"/>
      <c r="Z439" s="147"/>
      <c r="AA439" s="147"/>
      <c r="AB439" s="147"/>
      <c r="AC439" s="147"/>
      <c r="AD439" s="147"/>
      <c r="AE439" s="147"/>
      <c r="AF439" s="147"/>
      <c r="AG439" s="147" t="s">
        <v>245</v>
      </c>
      <c r="AH439" s="147"/>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row>
    <row r="440" spans="1:60" outlineLevel="1">
      <c r="A440" s="154"/>
      <c r="B440" s="155"/>
      <c r="C440" s="253" t="s">
        <v>612</v>
      </c>
      <c r="D440" s="254"/>
      <c r="E440" s="254"/>
      <c r="F440" s="254"/>
      <c r="G440" s="254"/>
      <c r="H440" s="156"/>
      <c r="I440" s="156"/>
      <c r="J440" s="156"/>
      <c r="K440" s="156"/>
      <c r="L440" s="156"/>
      <c r="M440" s="156"/>
      <c r="N440" s="156"/>
      <c r="O440" s="156"/>
      <c r="P440" s="156"/>
      <c r="Q440" s="156"/>
      <c r="R440" s="156"/>
      <c r="S440" s="156"/>
      <c r="T440" s="156"/>
      <c r="U440" s="156"/>
      <c r="V440" s="156"/>
      <c r="W440" s="156"/>
      <c r="X440" s="156"/>
      <c r="Y440" s="147"/>
      <c r="Z440" s="147"/>
      <c r="AA440" s="147"/>
      <c r="AB440" s="147"/>
      <c r="AC440" s="147"/>
      <c r="AD440" s="147"/>
      <c r="AE440" s="147"/>
      <c r="AF440" s="147"/>
      <c r="AG440" s="147" t="s">
        <v>247</v>
      </c>
      <c r="AH440" s="147"/>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row>
    <row r="441" spans="1:60" outlineLevel="1">
      <c r="A441" s="154"/>
      <c r="B441" s="155"/>
      <c r="C441" s="238"/>
      <c r="D441" s="239"/>
      <c r="E441" s="239"/>
      <c r="F441" s="239"/>
      <c r="G441" s="239"/>
      <c r="H441" s="156"/>
      <c r="I441" s="156"/>
      <c r="J441" s="156"/>
      <c r="K441" s="156"/>
      <c r="L441" s="156"/>
      <c r="M441" s="156"/>
      <c r="N441" s="156"/>
      <c r="O441" s="156"/>
      <c r="P441" s="156"/>
      <c r="Q441" s="156"/>
      <c r="R441" s="156"/>
      <c r="S441" s="156"/>
      <c r="T441" s="156"/>
      <c r="U441" s="156"/>
      <c r="V441" s="156"/>
      <c r="W441" s="156"/>
      <c r="X441" s="156"/>
      <c r="Y441" s="147"/>
      <c r="Z441" s="147"/>
      <c r="AA441" s="147"/>
      <c r="AB441" s="147"/>
      <c r="AC441" s="147"/>
      <c r="AD441" s="147"/>
      <c r="AE441" s="147"/>
      <c r="AF441" s="147"/>
      <c r="AG441" s="147" t="s">
        <v>172</v>
      </c>
      <c r="AH441" s="147"/>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row>
    <row r="442" spans="1:60" ht="33.75" outlineLevel="1">
      <c r="A442" s="164">
        <v>110</v>
      </c>
      <c r="B442" s="165" t="s">
        <v>631</v>
      </c>
      <c r="C442" s="174" t="s">
        <v>632</v>
      </c>
      <c r="D442" s="166" t="s">
        <v>435</v>
      </c>
      <c r="E442" s="167">
        <v>14</v>
      </c>
      <c r="F442" s="168"/>
      <c r="G442" s="169">
        <f>ROUND(E442*F442,2)</f>
        <v>0</v>
      </c>
      <c r="H442" s="168"/>
      <c r="I442" s="169">
        <f>ROUND(E442*H442,2)</f>
        <v>0</v>
      </c>
      <c r="J442" s="168"/>
      <c r="K442" s="169">
        <f>ROUND(E442*J442,2)</f>
        <v>0</v>
      </c>
      <c r="L442" s="169">
        <v>21</v>
      </c>
      <c r="M442" s="169">
        <f>G442*(1+L442/100)</f>
        <v>0</v>
      </c>
      <c r="N442" s="169">
        <v>1.8069999999999999E-2</v>
      </c>
      <c r="O442" s="169">
        <f>ROUND(E442*N442,2)</f>
        <v>0.25</v>
      </c>
      <c r="P442" s="169">
        <v>0</v>
      </c>
      <c r="Q442" s="169">
        <f>ROUND(E442*P442,2)</f>
        <v>0</v>
      </c>
      <c r="R442" s="169" t="s">
        <v>603</v>
      </c>
      <c r="S442" s="169" t="s">
        <v>168</v>
      </c>
      <c r="T442" s="170" t="s">
        <v>168</v>
      </c>
      <c r="U442" s="156">
        <v>0.59199999999999997</v>
      </c>
      <c r="V442" s="156">
        <f>ROUND(E442*U442,2)</f>
        <v>8.2899999999999991</v>
      </c>
      <c r="W442" s="156"/>
      <c r="X442" s="156" t="s">
        <v>244</v>
      </c>
      <c r="Y442" s="147"/>
      <c r="Z442" s="147"/>
      <c r="AA442" s="147"/>
      <c r="AB442" s="147"/>
      <c r="AC442" s="147"/>
      <c r="AD442" s="147"/>
      <c r="AE442" s="147"/>
      <c r="AF442" s="147"/>
      <c r="AG442" s="147" t="s">
        <v>245</v>
      </c>
      <c r="AH442" s="147"/>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row>
    <row r="443" spans="1:60" outlineLevel="1">
      <c r="A443" s="154"/>
      <c r="B443" s="155"/>
      <c r="C443" s="244"/>
      <c r="D443" s="245"/>
      <c r="E443" s="245"/>
      <c r="F443" s="245"/>
      <c r="G443" s="245"/>
      <c r="H443" s="156"/>
      <c r="I443" s="156"/>
      <c r="J443" s="156"/>
      <c r="K443" s="156"/>
      <c r="L443" s="156"/>
      <c r="M443" s="156"/>
      <c r="N443" s="156"/>
      <c r="O443" s="156"/>
      <c r="P443" s="156"/>
      <c r="Q443" s="156"/>
      <c r="R443" s="156"/>
      <c r="S443" s="156"/>
      <c r="T443" s="156"/>
      <c r="U443" s="156"/>
      <c r="V443" s="156"/>
      <c r="W443" s="156"/>
      <c r="X443" s="156"/>
      <c r="Y443" s="147"/>
      <c r="Z443" s="147"/>
      <c r="AA443" s="147"/>
      <c r="AB443" s="147"/>
      <c r="AC443" s="147"/>
      <c r="AD443" s="147"/>
      <c r="AE443" s="147"/>
      <c r="AF443" s="147"/>
      <c r="AG443" s="147" t="s">
        <v>172</v>
      </c>
      <c r="AH443" s="147"/>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row>
    <row r="444" spans="1:60" ht="22.5" outlineLevel="1">
      <c r="A444" s="164">
        <v>111</v>
      </c>
      <c r="B444" s="165" t="s">
        <v>633</v>
      </c>
      <c r="C444" s="174" t="s">
        <v>634</v>
      </c>
      <c r="D444" s="166" t="s">
        <v>435</v>
      </c>
      <c r="E444" s="167">
        <v>50</v>
      </c>
      <c r="F444" s="168"/>
      <c r="G444" s="169">
        <f>ROUND(E444*F444,2)</f>
        <v>0</v>
      </c>
      <c r="H444" s="168"/>
      <c r="I444" s="169">
        <f>ROUND(E444*H444,2)</f>
        <v>0</v>
      </c>
      <c r="J444" s="168"/>
      <c r="K444" s="169">
        <f>ROUND(E444*J444,2)</f>
        <v>0</v>
      </c>
      <c r="L444" s="169">
        <v>21</v>
      </c>
      <c r="M444" s="169">
        <f>G444*(1+L444/100)</f>
        <v>0</v>
      </c>
      <c r="N444" s="169">
        <v>1.2630000000000001E-2</v>
      </c>
      <c r="O444" s="169">
        <f>ROUND(E444*N444,2)</f>
        <v>0.63</v>
      </c>
      <c r="P444" s="169">
        <v>0</v>
      </c>
      <c r="Q444" s="169">
        <f>ROUND(E444*P444,2)</f>
        <v>0</v>
      </c>
      <c r="R444" s="169" t="s">
        <v>603</v>
      </c>
      <c r="S444" s="169" t="s">
        <v>168</v>
      </c>
      <c r="T444" s="170" t="s">
        <v>168</v>
      </c>
      <c r="U444" s="156">
        <v>0.65700000000000003</v>
      </c>
      <c r="V444" s="156">
        <f>ROUND(E444*U444,2)</f>
        <v>32.85</v>
      </c>
      <c r="W444" s="156"/>
      <c r="X444" s="156" t="s">
        <v>244</v>
      </c>
      <c r="Y444" s="147"/>
      <c r="Z444" s="147"/>
      <c r="AA444" s="147"/>
      <c r="AB444" s="147"/>
      <c r="AC444" s="147"/>
      <c r="AD444" s="147"/>
      <c r="AE444" s="147"/>
      <c r="AF444" s="147"/>
      <c r="AG444" s="147" t="s">
        <v>245</v>
      </c>
      <c r="AH444" s="147"/>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row>
    <row r="445" spans="1:60" outlineLevel="1">
      <c r="A445" s="154"/>
      <c r="B445" s="155"/>
      <c r="C445" s="244"/>
      <c r="D445" s="245"/>
      <c r="E445" s="245"/>
      <c r="F445" s="245"/>
      <c r="G445" s="245"/>
      <c r="H445" s="156"/>
      <c r="I445" s="156"/>
      <c r="J445" s="156"/>
      <c r="K445" s="156"/>
      <c r="L445" s="156"/>
      <c r="M445" s="156"/>
      <c r="N445" s="156"/>
      <c r="O445" s="156"/>
      <c r="P445" s="156"/>
      <c r="Q445" s="156"/>
      <c r="R445" s="156"/>
      <c r="S445" s="156"/>
      <c r="T445" s="156"/>
      <c r="U445" s="156"/>
      <c r="V445" s="156"/>
      <c r="W445" s="156"/>
      <c r="X445" s="156"/>
      <c r="Y445" s="147"/>
      <c r="Z445" s="147"/>
      <c r="AA445" s="147"/>
      <c r="AB445" s="147"/>
      <c r="AC445" s="147"/>
      <c r="AD445" s="147"/>
      <c r="AE445" s="147"/>
      <c r="AF445" s="147"/>
      <c r="AG445" s="147" t="s">
        <v>172</v>
      </c>
      <c r="AH445" s="147"/>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row>
    <row r="446" spans="1:60" outlineLevel="1">
      <c r="A446" s="164">
        <v>112</v>
      </c>
      <c r="B446" s="165" t="s">
        <v>635</v>
      </c>
      <c r="C446" s="174" t="s">
        <v>636</v>
      </c>
      <c r="D446" s="166" t="s">
        <v>253</v>
      </c>
      <c r="E446" s="167">
        <v>610</v>
      </c>
      <c r="F446" s="168"/>
      <c r="G446" s="169">
        <f>ROUND(E446*F446,2)</f>
        <v>0</v>
      </c>
      <c r="H446" s="168"/>
      <c r="I446" s="169">
        <f>ROUND(E446*H446,2)</f>
        <v>0</v>
      </c>
      <c r="J446" s="168"/>
      <c r="K446" s="169">
        <f>ROUND(E446*J446,2)</f>
        <v>0</v>
      </c>
      <c r="L446" s="169">
        <v>21</v>
      </c>
      <c r="M446" s="169">
        <f>G446*(1+L446/100)</f>
        <v>0</v>
      </c>
      <c r="N446" s="169">
        <v>0</v>
      </c>
      <c r="O446" s="169">
        <f>ROUND(E446*N446,2)</f>
        <v>0</v>
      </c>
      <c r="P446" s="169">
        <v>0.09</v>
      </c>
      <c r="Q446" s="169">
        <f>ROUND(E446*P446,2)</f>
        <v>54.9</v>
      </c>
      <c r="R446" s="169"/>
      <c r="S446" s="169" t="s">
        <v>306</v>
      </c>
      <c r="T446" s="170" t="s">
        <v>332</v>
      </c>
      <c r="U446" s="156">
        <v>0.91</v>
      </c>
      <c r="V446" s="156">
        <f>ROUND(E446*U446,2)</f>
        <v>555.1</v>
      </c>
      <c r="W446" s="156"/>
      <c r="X446" s="156" t="s">
        <v>244</v>
      </c>
      <c r="Y446" s="147"/>
      <c r="Z446" s="147"/>
      <c r="AA446" s="147"/>
      <c r="AB446" s="147"/>
      <c r="AC446" s="147"/>
      <c r="AD446" s="147"/>
      <c r="AE446" s="147"/>
      <c r="AF446" s="147"/>
      <c r="AG446" s="147" t="s">
        <v>245</v>
      </c>
      <c r="AH446" s="147"/>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row>
    <row r="447" spans="1:60" outlineLevel="1">
      <c r="A447" s="154"/>
      <c r="B447" s="155"/>
      <c r="C447" s="180" t="s">
        <v>637</v>
      </c>
      <c r="D447" s="178"/>
      <c r="E447" s="179">
        <v>610</v>
      </c>
      <c r="F447" s="156"/>
      <c r="G447" s="156"/>
      <c r="H447" s="156"/>
      <c r="I447" s="156"/>
      <c r="J447" s="156"/>
      <c r="K447" s="156"/>
      <c r="L447" s="156"/>
      <c r="M447" s="156"/>
      <c r="N447" s="156"/>
      <c r="O447" s="156"/>
      <c r="P447" s="156"/>
      <c r="Q447" s="156"/>
      <c r="R447" s="156"/>
      <c r="S447" s="156"/>
      <c r="T447" s="156"/>
      <c r="U447" s="156"/>
      <c r="V447" s="156"/>
      <c r="W447" s="156"/>
      <c r="X447" s="156"/>
      <c r="Y447" s="147"/>
      <c r="Z447" s="147"/>
      <c r="AA447" s="147"/>
      <c r="AB447" s="147"/>
      <c r="AC447" s="147"/>
      <c r="AD447" s="147"/>
      <c r="AE447" s="147"/>
      <c r="AF447" s="147"/>
      <c r="AG447" s="147" t="s">
        <v>249</v>
      </c>
      <c r="AH447" s="147">
        <v>0</v>
      </c>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row>
    <row r="448" spans="1:60" outlineLevel="1">
      <c r="A448" s="154"/>
      <c r="B448" s="155"/>
      <c r="C448" s="238"/>
      <c r="D448" s="239"/>
      <c r="E448" s="239"/>
      <c r="F448" s="239"/>
      <c r="G448" s="239"/>
      <c r="H448" s="156"/>
      <c r="I448" s="156"/>
      <c r="J448" s="156"/>
      <c r="K448" s="156"/>
      <c r="L448" s="156"/>
      <c r="M448" s="156"/>
      <c r="N448" s="156"/>
      <c r="O448" s="156"/>
      <c r="P448" s="156"/>
      <c r="Q448" s="156"/>
      <c r="R448" s="156"/>
      <c r="S448" s="156"/>
      <c r="T448" s="156"/>
      <c r="U448" s="156"/>
      <c r="V448" s="156"/>
      <c r="W448" s="156"/>
      <c r="X448" s="156"/>
      <c r="Y448" s="147"/>
      <c r="Z448" s="147"/>
      <c r="AA448" s="147"/>
      <c r="AB448" s="147"/>
      <c r="AC448" s="147"/>
      <c r="AD448" s="147"/>
      <c r="AE448" s="147"/>
      <c r="AF448" s="147"/>
      <c r="AG448" s="147" t="s">
        <v>172</v>
      </c>
      <c r="AH448" s="147"/>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row>
    <row r="449" spans="1:60" outlineLevel="1">
      <c r="A449" s="164">
        <v>113</v>
      </c>
      <c r="B449" s="165" t="s">
        <v>638</v>
      </c>
      <c r="C449" s="174" t="s">
        <v>639</v>
      </c>
      <c r="D449" s="166" t="s">
        <v>435</v>
      </c>
      <c r="E449" s="167">
        <v>16</v>
      </c>
      <c r="F449" s="168"/>
      <c r="G449" s="169">
        <f>ROUND(E449*F449,2)</f>
        <v>0</v>
      </c>
      <c r="H449" s="168"/>
      <c r="I449" s="169">
        <f>ROUND(E449*H449,2)</f>
        <v>0</v>
      </c>
      <c r="J449" s="168"/>
      <c r="K449" s="169">
        <f>ROUND(E449*J449,2)</f>
        <v>0</v>
      </c>
      <c r="L449" s="169">
        <v>21</v>
      </c>
      <c r="M449" s="169">
        <f>G449*(1+L449/100)</f>
        <v>0</v>
      </c>
      <c r="N449" s="169">
        <v>0</v>
      </c>
      <c r="O449" s="169">
        <f>ROUND(E449*N449,2)</f>
        <v>0</v>
      </c>
      <c r="P449" s="169">
        <v>1.0527299999999999</v>
      </c>
      <c r="Q449" s="169">
        <f>ROUND(E449*P449,2)</f>
        <v>16.84</v>
      </c>
      <c r="R449" s="169" t="s">
        <v>640</v>
      </c>
      <c r="S449" s="169" t="s">
        <v>168</v>
      </c>
      <c r="T449" s="170" t="s">
        <v>168</v>
      </c>
      <c r="U449" s="156">
        <v>0</v>
      </c>
      <c r="V449" s="156">
        <f>ROUND(E449*U449,2)</f>
        <v>0</v>
      </c>
      <c r="W449" s="156"/>
      <c r="X449" s="156" t="s">
        <v>641</v>
      </c>
      <c r="Y449" s="147"/>
      <c r="Z449" s="147"/>
      <c r="AA449" s="147"/>
      <c r="AB449" s="147"/>
      <c r="AC449" s="147"/>
      <c r="AD449" s="147"/>
      <c r="AE449" s="147"/>
      <c r="AF449" s="147"/>
      <c r="AG449" s="147" t="s">
        <v>642</v>
      </c>
      <c r="AH449" s="147"/>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row>
    <row r="450" spans="1:60" ht="22.5" outlineLevel="1">
      <c r="A450" s="154"/>
      <c r="B450" s="155"/>
      <c r="C450" s="253" t="s">
        <v>643</v>
      </c>
      <c r="D450" s="254"/>
      <c r="E450" s="254"/>
      <c r="F450" s="254"/>
      <c r="G450" s="254"/>
      <c r="H450" s="156"/>
      <c r="I450" s="156"/>
      <c r="J450" s="156"/>
      <c r="K450" s="156"/>
      <c r="L450" s="156"/>
      <c r="M450" s="156"/>
      <c r="N450" s="156"/>
      <c r="O450" s="156"/>
      <c r="P450" s="156"/>
      <c r="Q450" s="156"/>
      <c r="R450" s="156"/>
      <c r="S450" s="156"/>
      <c r="T450" s="156"/>
      <c r="U450" s="156"/>
      <c r="V450" s="156"/>
      <c r="W450" s="156"/>
      <c r="X450" s="156"/>
      <c r="Y450" s="147"/>
      <c r="Z450" s="147"/>
      <c r="AA450" s="147"/>
      <c r="AB450" s="147"/>
      <c r="AC450" s="147"/>
      <c r="AD450" s="147"/>
      <c r="AE450" s="147"/>
      <c r="AF450" s="147"/>
      <c r="AG450" s="147" t="s">
        <v>247</v>
      </c>
      <c r="AH450" s="147"/>
      <c r="AI450" s="147"/>
      <c r="AJ450" s="147"/>
      <c r="AK450" s="147"/>
      <c r="AL450" s="147"/>
      <c r="AM450" s="147"/>
      <c r="AN450" s="147"/>
      <c r="AO450" s="147"/>
      <c r="AP450" s="147"/>
      <c r="AQ450" s="147"/>
      <c r="AR450" s="147"/>
      <c r="AS450" s="147"/>
      <c r="AT450" s="147"/>
      <c r="AU450" s="147"/>
      <c r="AV450" s="147"/>
      <c r="AW450" s="147"/>
      <c r="AX450" s="147"/>
      <c r="AY450" s="147"/>
      <c r="AZ450" s="147"/>
      <c r="BA450" s="171" t="str">
        <f>C450</f>
        <v>z jakýchkoliv cihel pálených, šamotových nebo vápenopískových na maltu cementovou. Svislá a vodorovná doprava suti, odvoz do 10 km.</v>
      </c>
      <c r="BB450" s="147"/>
      <c r="BC450" s="147"/>
      <c r="BD450" s="147"/>
      <c r="BE450" s="147"/>
      <c r="BF450" s="147"/>
      <c r="BG450" s="147"/>
      <c r="BH450" s="147"/>
    </row>
    <row r="451" spans="1:60" outlineLevel="1">
      <c r="A451" s="154"/>
      <c r="B451" s="155"/>
      <c r="C451" s="180" t="s">
        <v>644</v>
      </c>
      <c r="D451" s="178"/>
      <c r="E451" s="179">
        <v>16</v>
      </c>
      <c r="F451" s="156"/>
      <c r="G451" s="156"/>
      <c r="H451" s="156"/>
      <c r="I451" s="156"/>
      <c r="J451" s="156"/>
      <c r="K451" s="156"/>
      <c r="L451" s="156"/>
      <c r="M451" s="156"/>
      <c r="N451" s="156"/>
      <c r="O451" s="156"/>
      <c r="P451" s="156"/>
      <c r="Q451" s="156"/>
      <c r="R451" s="156"/>
      <c r="S451" s="156"/>
      <c r="T451" s="156"/>
      <c r="U451" s="156"/>
      <c r="V451" s="156"/>
      <c r="W451" s="156"/>
      <c r="X451" s="156"/>
      <c r="Y451" s="147"/>
      <c r="Z451" s="147"/>
      <c r="AA451" s="147"/>
      <c r="AB451" s="147"/>
      <c r="AC451" s="147"/>
      <c r="AD451" s="147"/>
      <c r="AE451" s="147"/>
      <c r="AF451" s="147"/>
      <c r="AG451" s="147" t="s">
        <v>249</v>
      </c>
      <c r="AH451" s="147">
        <v>0</v>
      </c>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row>
    <row r="452" spans="1:60" outlineLevel="1">
      <c r="A452" s="154"/>
      <c r="B452" s="155"/>
      <c r="C452" s="238"/>
      <c r="D452" s="239"/>
      <c r="E452" s="239"/>
      <c r="F452" s="239"/>
      <c r="G452" s="239"/>
      <c r="H452" s="156"/>
      <c r="I452" s="156"/>
      <c r="J452" s="156"/>
      <c r="K452" s="156"/>
      <c r="L452" s="156"/>
      <c r="M452" s="156"/>
      <c r="N452" s="156"/>
      <c r="O452" s="156"/>
      <c r="P452" s="156"/>
      <c r="Q452" s="156"/>
      <c r="R452" s="156"/>
      <c r="S452" s="156"/>
      <c r="T452" s="156"/>
      <c r="U452" s="156"/>
      <c r="V452" s="156"/>
      <c r="W452" s="156"/>
      <c r="X452" s="156"/>
      <c r="Y452" s="147"/>
      <c r="Z452" s="147"/>
      <c r="AA452" s="147"/>
      <c r="AB452" s="147"/>
      <c r="AC452" s="147"/>
      <c r="AD452" s="147"/>
      <c r="AE452" s="147"/>
      <c r="AF452" s="147"/>
      <c r="AG452" s="147" t="s">
        <v>172</v>
      </c>
      <c r="AH452" s="147"/>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row>
    <row r="453" spans="1:60">
      <c r="A453" s="158" t="s">
        <v>163</v>
      </c>
      <c r="B453" s="159" t="s">
        <v>85</v>
      </c>
      <c r="C453" s="173" t="s">
        <v>86</v>
      </c>
      <c r="D453" s="160"/>
      <c r="E453" s="161"/>
      <c r="F453" s="162"/>
      <c r="G453" s="162">
        <f>SUMIF(AG454:AG468,"&lt;&gt;NOR",G454:G468)</f>
        <v>0</v>
      </c>
      <c r="H453" s="162"/>
      <c r="I453" s="162">
        <f>SUM(I454:I468)</f>
        <v>0</v>
      </c>
      <c r="J453" s="162"/>
      <c r="K453" s="162">
        <f>SUM(K454:K468)</f>
        <v>0</v>
      </c>
      <c r="L453" s="162"/>
      <c r="M453" s="162">
        <f>SUM(M454:M468)</f>
        <v>0</v>
      </c>
      <c r="N453" s="162"/>
      <c r="O453" s="162">
        <f>SUM(O454:O468)</f>
        <v>7.0000000000000007E-2</v>
      </c>
      <c r="P453" s="162"/>
      <c r="Q453" s="162">
        <f>SUM(Q454:Q468)</f>
        <v>10.39</v>
      </c>
      <c r="R453" s="162"/>
      <c r="S453" s="162"/>
      <c r="T453" s="163"/>
      <c r="U453" s="157"/>
      <c r="V453" s="157">
        <f>SUM(V454:V468)</f>
        <v>198.18</v>
      </c>
      <c r="W453" s="157"/>
      <c r="X453" s="157"/>
      <c r="AG453" t="s">
        <v>164</v>
      </c>
    </row>
    <row r="454" spans="1:60" outlineLevel="1">
      <c r="A454" s="164">
        <v>114</v>
      </c>
      <c r="B454" s="165" t="s">
        <v>645</v>
      </c>
      <c r="C454" s="174" t="s">
        <v>646</v>
      </c>
      <c r="D454" s="166" t="s">
        <v>435</v>
      </c>
      <c r="E454" s="167">
        <v>13.6</v>
      </c>
      <c r="F454" s="168"/>
      <c r="G454" s="169">
        <f>ROUND(E454*F454,2)</f>
        <v>0</v>
      </c>
      <c r="H454" s="168"/>
      <c r="I454" s="169">
        <f>ROUND(E454*H454,2)</f>
        <v>0</v>
      </c>
      <c r="J454" s="168"/>
      <c r="K454" s="169">
        <f>ROUND(E454*J454,2)</f>
        <v>0</v>
      </c>
      <c r="L454" s="169">
        <v>21</v>
      </c>
      <c r="M454" s="169">
        <f>G454*(1+L454/100)</f>
        <v>0</v>
      </c>
      <c r="N454" s="169">
        <v>0</v>
      </c>
      <c r="O454" s="169">
        <f>ROUND(E454*N454,2)</f>
        <v>0</v>
      </c>
      <c r="P454" s="169">
        <v>4.6000000000000001E-4</v>
      </c>
      <c r="Q454" s="169">
        <f>ROUND(E454*P454,2)</f>
        <v>0.01</v>
      </c>
      <c r="R454" s="169" t="s">
        <v>603</v>
      </c>
      <c r="S454" s="169" t="s">
        <v>168</v>
      </c>
      <c r="T454" s="170" t="s">
        <v>168</v>
      </c>
      <c r="U454" s="156">
        <v>3</v>
      </c>
      <c r="V454" s="156">
        <f>ROUND(E454*U454,2)</f>
        <v>40.799999999999997</v>
      </c>
      <c r="W454" s="156"/>
      <c r="X454" s="156" t="s">
        <v>244</v>
      </c>
      <c r="Y454" s="147"/>
      <c r="Z454" s="147"/>
      <c r="AA454" s="147"/>
      <c r="AB454" s="147"/>
      <c r="AC454" s="147"/>
      <c r="AD454" s="147"/>
      <c r="AE454" s="147"/>
      <c r="AF454" s="147"/>
      <c r="AG454" s="147" t="s">
        <v>245</v>
      </c>
      <c r="AH454" s="147"/>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row>
    <row r="455" spans="1:60" outlineLevel="1">
      <c r="A455" s="154"/>
      <c r="B455" s="155"/>
      <c r="C455" s="180" t="s">
        <v>647</v>
      </c>
      <c r="D455" s="178"/>
      <c r="E455" s="179">
        <v>13.6</v>
      </c>
      <c r="F455" s="156"/>
      <c r="G455" s="156"/>
      <c r="H455" s="156"/>
      <c r="I455" s="156"/>
      <c r="J455" s="156"/>
      <c r="K455" s="156"/>
      <c r="L455" s="156"/>
      <c r="M455" s="156"/>
      <c r="N455" s="156"/>
      <c r="O455" s="156"/>
      <c r="P455" s="156"/>
      <c r="Q455" s="156"/>
      <c r="R455" s="156"/>
      <c r="S455" s="156"/>
      <c r="T455" s="156"/>
      <c r="U455" s="156"/>
      <c r="V455" s="156"/>
      <c r="W455" s="156"/>
      <c r="X455" s="156"/>
      <c r="Y455" s="147"/>
      <c r="Z455" s="147"/>
      <c r="AA455" s="147"/>
      <c r="AB455" s="147"/>
      <c r="AC455" s="147"/>
      <c r="AD455" s="147"/>
      <c r="AE455" s="147"/>
      <c r="AF455" s="147"/>
      <c r="AG455" s="147" t="s">
        <v>249</v>
      </c>
      <c r="AH455" s="147">
        <v>0</v>
      </c>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row>
    <row r="456" spans="1:60" outlineLevel="1">
      <c r="A456" s="154"/>
      <c r="B456" s="155"/>
      <c r="C456" s="238"/>
      <c r="D456" s="239"/>
      <c r="E456" s="239"/>
      <c r="F456" s="239"/>
      <c r="G456" s="239"/>
      <c r="H456" s="156"/>
      <c r="I456" s="156"/>
      <c r="J456" s="156"/>
      <c r="K456" s="156"/>
      <c r="L456" s="156"/>
      <c r="M456" s="156"/>
      <c r="N456" s="156"/>
      <c r="O456" s="156"/>
      <c r="P456" s="156"/>
      <c r="Q456" s="156"/>
      <c r="R456" s="156"/>
      <c r="S456" s="156"/>
      <c r="T456" s="156"/>
      <c r="U456" s="156"/>
      <c r="V456" s="156"/>
      <c r="W456" s="156"/>
      <c r="X456" s="156"/>
      <c r="Y456" s="147"/>
      <c r="Z456" s="147"/>
      <c r="AA456" s="147"/>
      <c r="AB456" s="147"/>
      <c r="AC456" s="147"/>
      <c r="AD456" s="147"/>
      <c r="AE456" s="147"/>
      <c r="AF456" s="147"/>
      <c r="AG456" s="147" t="s">
        <v>172</v>
      </c>
      <c r="AH456" s="147"/>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row>
    <row r="457" spans="1:60" ht="33.75" outlineLevel="1">
      <c r="A457" s="164">
        <v>115</v>
      </c>
      <c r="B457" s="165" t="s">
        <v>648</v>
      </c>
      <c r="C457" s="174" t="s">
        <v>649</v>
      </c>
      <c r="D457" s="166" t="s">
        <v>309</v>
      </c>
      <c r="E457" s="167">
        <v>3</v>
      </c>
      <c r="F457" s="168"/>
      <c r="G457" s="169">
        <f>ROUND(E457*F457,2)</f>
        <v>0</v>
      </c>
      <c r="H457" s="168"/>
      <c r="I457" s="169">
        <f>ROUND(E457*H457,2)</f>
        <v>0</v>
      </c>
      <c r="J457" s="168"/>
      <c r="K457" s="169">
        <f>ROUND(E457*J457,2)</f>
        <v>0</v>
      </c>
      <c r="L457" s="169">
        <v>21</v>
      </c>
      <c r="M457" s="169">
        <f>G457*(1+L457/100)</f>
        <v>0</v>
      </c>
      <c r="N457" s="169">
        <v>1.33E-3</v>
      </c>
      <c r="O457" s="169">
        <f>ROUND(E457*N457,2)</f>
        <v>0</v>
      </c>
      <c r="P457" s="169">
        <v>0.27600000000000002</v>
      </c>
      <c r="Q457" s="169">
        <f>ROUND(E457*P457,2)</f>
        <v>0.83</v>
      </c>
      <c r="R457" s="169" t="s">
        <v>603</v>
      </c>
      <c r="S457" s="169" t="s">
        <v>168</v>
      </c>
      <c r="T457" s="170" t="s">
        <v>168</v>
      </c>
      <c r="U457" s="156">
        <v>2.024</v>
      </c>
      <c r="V457" s="156">
        <f>ROUND(E457*U457,2)</f>
        <v>6.07</v>
      </c>
      <c r="W457" s="156"/>
      <c r="X457" s="156" t="s">
        <v>244</v>
      </c>
      <c r="Y457" s="147"/>
      <c r="Z457" s="147"/>
      <c r="AA457" s="147"/>
      <c r="AB457" s="147"/>
      <c r="AC457" s="147"/>
      <c r="AD457" s="147"/>
      <c r="AE457" s="147"/>
      <c r="AF457" s="147"/>
      <c r="AG457" s="147" t="s">
        <v>245</v>
      </c>
      <c r="AH457" s="147"/>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row>
    <row r="458" spans="1:60" outlineLevel="1">
      <c r="A458" s="154"/>
      <c r="B458" s="155"/>
      <c r="C458" s="253" t="s">
        <v>650</v>
      </c>
      <c r="D458" s="254"/>
      <c r="E458" s="254"/>
      <c r="F458" s="254"/>
      <c r="G458" s="254"/>
      <c r="H458" s="156"/>
      <c r="I458" s="156"/>
      <c r="J458" s="156"/>
      <c r="K458" s="156"/>
      <c r="L458" s="156"/>
      <c r="M458" s="156"/>
      <c r="N458" s="156"/>
      <c r="O458" s="156"/>
      <c r="P458" s="156"/>
      <c r="Q458" s="156"/>
      <c r="R458" s="156"/>
      <c r="S458" s="156"/>
      <c r="T458" s="156"/>
      <c r="U458" s="156"/>
      <c r="V458" s="156"/>
      <c r="W458" s="156"/>
      <c r="X458" s="156"/>
      <c r="Y458" s="147"/>
      <c r="Z458" s="147"/>
      <c r="AA458" s="147"/>
      <c r="AB458" s="147"/>
      <c r="AC458" s="147"/>
      <c r="AD458" s="147"/>
      <c r="AE458" s="147"/>
      <c r="AF458" s="147"/>
      <c r="AG458" s="147" t="s">
        <v>247</v>
      </c>
      <c r="AH458" s="147"/>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row>
    <row r="459" spans="1:60" outlineLevel="1">
      <c r="A459" s="154"/>
      <c r="B459" s="155"/>
      <c r="C459" s="242" t="s">
        <v>651</v>
      </c>
      <c r="D459" s="243"/>
      <c r="E459" s="243"/>
      <c r="F459" s="243"/>
      <c r="G459" s="243"/>
      <c r="H459" s="156"/>
      <c r="I459" s="156"/>
      <c r="J459" s="156"/>
      <c r="K459" s="156"/>
      <c r="L459" s="156"/>
      <c r="M459" s="156"/>
      <c r="N459" s="156"/>
      <c r="O459" s="156"/>
      <c r="P459" s="156"/>
      <c r="Q459" s="156"/>
      <c r="R459" s="156"/>
      <c r="S459" s="156"/>
      <c r="T459" s="156"/>
      <c r="U459" s="156"/>
      <c r="V459" s="156"/>
      <c r="W459" s="156"/>
      <c r="X459" s="156"/>
      <c r="Y459" s="147"/>
      <c r="Z459" s="147"/>
      <c r="AA459" s="147"/>
      <c r="AB459" s="147"/>
      <c r="AC459" s="147"/>
      <c r="AD459" s="147"/>
      <c r="AE459" s="147"/>
      <c r="AF459" s="147"/>
      <c r="AG459" s="147" t="s">
        <v>178</v>
      </c>
      <c r="AH459" s="147"/>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47"/>
      <c r="BE459" s="147"/>
      <c r="BF459" s="147"/>
      <c r="BG459" s="147"/>
      <c r="BH459" s="147"/>
    </row>
    <row r="460" spans="1:60" outlineLevel="1">
      <c r="A460" s="154"/>
      <c r="B460" s="155"/>
      <c r="C460" s="238"/>
      <c r="D460" s="239"/>
      <c r="E460" s="239"/>
      <c r="F460" s="239"/>
      <c r="G460" s="239"/>
      <c r="H460" s="156"/>
      <c r="I460" s="156"/>
      <c r="J460" s="156"/>
      <c r="K460" s="156"/>
      <c r="L460" s="156"/>
      <c r="M460" s="156"/>
      <c r="N460" s="156"/>
      <c r="O460" s="156"/>
      <c r="P460" s="156"/>
      <c r="Q460" s="156"/>
      <c r="R460" s="156"/>
      <c r="S460" s="156"/>
      <c r="T460" s="156"/>
      <c r="U460" s="156"/>
      <c r="V460" s="156"/>
      <c r="W460" s="156"/>
      <c r="X460" s="156"/>
      <c r="Y460" s="147"/>
      <c r="Z460" s="147"/>
      <c r="AA460" s="147"/>
      <c r="AB460" s="147"/>
      <c r="AC460" s="147"/>
      <c r="AD460" s="147"/>
      <c r="AE460" s="147"/>
      <c r="AF460" s="147"/>
      <c r="AG460" s="147" t="s">
        <v>172</v>
      </c>
      <c r="AH460" s="147"/>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row>
    <row r="461" spans="1:60" ht="22.5" outlineLevel="1">
      <c r="A461" s="164">
        <v>116</v>
      </c>
      <c r="B461" s="165" t="s">
        <v>652</v>
      </c>
      <c r="C461" s="174" t="s">
        <v>653</v>
      </c>
      <c r="D461" s="166" t="s">
        <v>309</v>
      </c>
      <c r="E461" s="167">
        <v>9</v>
      </c>
      <c r="F461" s="168"/>
      <c r="G461" s="169">
        <f>ROUND(E461*F461,2)</f>
        <v>0</v>
      </c>
      <c r="H461" s="168"/>
      <c r="I461" s="169">
        <f>ROUND(E461*H461,2)</f>
        <v>0</v>
      </c>
      <c r="J461" s="168"/>
      <c r="K461" s="169">
        <f>ROUND(E461*J461,2)</f>
        <v>0</v>
      </c>
      <c r="L461" s="169">
        <v>21</v>
      </c>
      <c r="M461" s="169">
        <f>G461*(1+L461/100)</f>
        <v>0</v>
      </c>
      <c r="N461" s="169">
        <v>0</v>
      </c>
      <c r="O461" s="169">
        <f>ROUND(E461*N461,2)</f>
        <v>0</v>
      </c>
      <c r="P461" s="169">
        <v>0.09</v>
      </c>
      <c r="Q461" s="169">
        <f>ROUND(E461*P461,2)</f>
        <v>0.81</v>
      </c>
      <c r="R461" s="169" t="s">
        <v>603</v>
      </c>
      <c r="S461" s="169" t="s">
        <v>168</v>
      </c>
      <c r="T461" s="170" t="s">
        <v>168</v>
      </c>
      <c r="U461" s="156">
        <v>1.2549999999999999</v>
      </c>
      <c r="V461" s="156">
        <f>ROUND(E461*U461,2)</f>
        <v>11.3</v>
      </c>
      <c r="W461" s="156"/>
      <c r="X461" s="156" t="s">
        <v>244</v>
      </c>
      <c r="Y461" s="147"/>
      <c r="Z461" s="147"/>
      <c r="AA461" s="147"/>
      <c r="AB461" s="147"/>
      <c r="AC461" s="147"/>
      <c r="AD461" s="147"/>
      <c r="AE461" s="147"/>
      <c r="AF461" s="147"/>
      <c r="AG461" s="147" t="s">
        <v>245</v>
      </c>
      <c r="AH461" s="147"/>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row>
    <row r="462" spans="1:60" outlineLevel="1">
      <c r="A462" s="154"/>
      <c r="B462" s="155"/>
      <c r="C462" s="253" t="s">
        <v>654</v>
      </c>
      <c r="D462" s="254"/>
      <c r="E462" s="254"/>
      <c r="F462" s="254"/>
      <c r="G462" s="254"/>
      <c r="H462" s="156"/>
      <c r="I462" s="156"/>
      <c r="J462" s="156"/>
      <c r="K462" s="156"/>
      <c r="L462" s="156"/>
      <c r="M462" s="156"/>
      <c r="N462" s="156"/>
      <c r="O462" s="156"/>
      <c r="P462" s="156"/>
      <c r="Q462" s="156"/>
      <c r="R462" s="156"/>
      <c r="S462" s="156"/>
      <c r="T462" s="156"/>
      <c r="U462" s="156"/>
      <c r="V462" s="156"/>
      <c r="W462" s="156"/>
      <c r="X462" s="156"/>
      <c r="Y462" s="147"/>
      <c r="Z462" s="147"/>
      <c r="AA462" s="147"/>
      <c r="AB462" s="147"/>
      <c r="AC462" s="147"/>
      <c r="AD462" s="147"/>
      <c r="AE462" s="147"/>
      <c r="AF462" s="147"/>
      <c r="AG462" s="147" t="s">
        <v>247</v>
      </c>
      <c r="AH462" s="147"/>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row>
    <row r="463" spans="1:60" outlineLevel="1">
      <c r="A463" s="154"/>
      <c r="B463" s="155"/>
      <c r="C463" s="238"/>
      <c r="D463" s="239"/>
      <c r="E463" s="239"/>
      <c r="F463" s="239"/>
      <c r="G463" s="239"/>
      <c r="H463" s="156"/>
      <c r="I463" s="156"/>
      <c r="J463" s="156"/>
      <c r="K463" s="156"/>
      <c r="L463" s="156"/>
      <c r="M463" s="156"/>
      <c r="N463" s="156"/>
      <c r="O463" s="156"/>
      <c r="P463" s="156"/>
      <c r="Q463" s="156"/>
      <c r="R463" s="156"/>
      <c r="S463" s="156"/>
      <c r="T463" s="156"/>
      <c r="U463" s="156"/>
      <c r="V463" s="156"/>
      <c r="W463" s="156"/>
      <c r="X463" s="156"/>
      <c r="Y463" s="147"/>
      <c r="Z463" s="147"/>
      <c r="AA463" s="147"/>
      <c r="AB463" s="147"/>
      <c r="AC463" s="147"/>
      <c r="AD463" s="147"/>
      <c r="AE463" s="147"/>
      <c r="AF463" s="147"/>
      <c r="AG463" s="147" t="s">
        <v>172</v>
      </c>
      <c r="AH463" s="147"/>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47"/>
      <c r="BE463" s="147"/>
      <c r="BF463" s="147"/>
      <c r="BG463" s="147"/>
      <c r="BH463" s="147"/>
    </row>
    <row r="464" spans="1:60" ht="22.5" outlineLevel="1">
      <c r="A464" s="164">
        <v>117</v>
      </c>
      <c r="B464" s="165" t="s">
        <v>655</v>
      </c>
      <c r="C464" s="174" t="s">
        <v>656</v>
      </c>
      <c r="D464" s="166" t="s">
        <v>309</v>
      </c>
      <c r="E464" s="167">
        <v>141</v>
      </c>
      <c r="F464" s="168"/>
      <c r="G464" s="169">
        <f>ROUND(E464*F464,2)</f>
        <v>0</v>
      </c>
      <c r="H464" s="168"/>
      <c r="I464" s="169">
        <f>ROUND(E464*H464,2)</f>
        <v>0</v>
      </c>
      <c r="J464" s="168"/>
      <c r="K464" s="169">
        <f>ROUND(E464*J464,2)</f>
        <v>0</v>
      </c>
      <c r="L464" s="169">
        <v>21</v>
      </c>
      <c r="M464" s="169">
        <f>G464*(1+L464/100)</f>
        <v>0</v>
      </c>
      <c r="N464" s="169">
        <v>4.8999999999999998E-4</v>
      </c>
      <c r="O464" s="169">
        <f>ROUND(E464*N464,2)</f>
        <v>7.0000000000000007E-2</v>
      </c>
      <c r="P464" s="169">
        <v>6.2E-2</v>
      </c>
      <c r="Q464" s="169">
        <f>ROUND(E464*P464,2)</f>
        <v>8.74</v>
      </c>
      <c r="R464" s="169" t="s">
        <v>603</v>
      </c>
      <c r="S464" s="169" t="s">
        <v>168</v>
      </c>
      <c r="T464" s="170" t="s">
        <v>168</v>
      </c>
      <c r="U464" s="156">
        <v>0.99299999999999999</v>
      </c>
      <c r="V464" s="156">
        <f>ROUND(E464*U464,2)</f>
        <v>140.01</v>
      </c>
      <c r="W464" s="156"/>
      <c r="X464" s="156" t="s">
        <v>244</v>
      </c>
      <c r="Y464" s="147"/>
      <c r="Z464" s="147"/>
      <c r="AA464" s="147"/>
      <c r="AB464" s="147"/>
      <c r="AC464" s="147"/>
      <c r="AD464" s="147"/>
      <c r="AE464" s="147"/>
      <c r="AF464" s="147"/>
      <c r="AG464" s="147" t="s">
        <v>245</v>
      </c>
      <c r="AH464" s="147"/>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row>
    <row r="465" spans="1:60" outlineLevel="1">
      <c r="A465" s="154"/>
      <c r="B465" s="155"/>
      <c r="C465" s="240" t="s">
        <v>651</v>
      </c>
      <c r="D465" s="241"/>
      <c r="E465" s="241"/>
      <c r="F465" s="241"/>
      <c r="G465" s="241"/>
      <c r="H465" s="156"/>
      <c r="I465" s="156"/>
      <c r="J465" s="156"/>
      <c r="K465" s="156"/>
      <c r="L465" s="156"/>
      <c r="M465" s="156"/>
      <c r="N465" s="156"/>
      <c r="O465" s="156"/>
      <c r="P465" s="156"/>
      <c r="Q465" s="156"/>
      <c r="R465" s="156"/>
      <c r="S465" s="156"/>
      <c r="T465" s="156"/>
      <c r="U465" s="156"/>
      <c r="V465" s="156"/>
      <c r="W465" s="156"/>
      <c r="X465" s="156"/>
      <c r="Y465" s="147"/>
      <c r="Z465" s="147"/>
      <c r="AA465" s="147"/>
      <c r="AB465" s="147"/>
      <c r="AC465" s="147"/>
      <c r="AD465" s="147"/>
      <c r="AE465" s="147"/>
      <c r="AF465" s="147"/>
      <c r="AG465" s="147" t="s">
        <v>178</v>
      </c>
      <c r="AH465" s="147"/>
      <c r="AI465" s="147"/>
      <c r="AJ465" s="147"/>
      <c r="AK465" s="147"/>
      <c r="AL465" s="147"/>
      <c r="AM465" s="147"/>
      <c r="AN465" s="147"/>
      <c r="AO465" s="147"/>
      <c r="AP465" s="147"/>
      <c r="AQ465" s="147"/>
      <c r="AR465" s="147"/>
      <c r="AS465" s="147"/>
      <c r="AT465" s="147"/>
      <c r="AU465" s="147"/>
      <c r="AV465" s="147"/>
      <c r="AW465" s="147"/>
      <c r="AX465" s="147"/>
      <c r="AY465" s="147"/>
      <c r="AZ465" s="147"/>
      <c r="BA465" s="147"/>
      <c r="BB465" s="147"/>
      <c r="BC465" s="147"/>
      <c r="BD465" s="147"/>
      <c r="BE465" s="147"/>
      <c r="BF465" s="147"/>
      <c r="BG465" s="147"/>
      <c r="BH465" s="147"/>
    </row>
    <row r="466" spans="1:60" outlineLevel="1">
      <c r="A466" s="154"/>
      <c r="B466" s="155"/>
      <c r="C466" s="180" t="s">
        <v>343</v>
      </c>
      <c r="D466" s="178"/>
      <c r="E466" s="179">
        <v>128</v>
      </c>
      <c r="F466" s="156"/>
      <c r="G466" s="156"/>
      <c r="H466" s="156"/>
      <c r="I466" s="156"/>
      <c r="J466" s="156"/>
      <c r="K466" s="156"/>
      <c r="L466" s="156"/>
      <c r="M466" s="156"/>
      <c r="N466" s="156"/>
      <c r="O466" s="156"/>
      <c r="P466" s="156"/>
      <c r="Q466" s="156"/>
      <c r="R466" s="156"/>
      <c r="S466" s="156"/>
      <c r="T466" s="156"/>
      <c r="U466" s="156"/>
      <c r="V466" s="156"/>
      <c r="W466" s="156"/>
      <c r="X466" s="156"/>
      <c r="Y466" s="147"/>
      <c r="Z466" s="147"/>
      <c r="AA466" s="147"/>
      <c r="AB466" s="147"/>
      <c r="AC466" s="147"/>
      <c r="AD466" s="147"/>
      <c r="AE466" s="147"/>
      <c r="AF466" s="147"/>
      <c r="AG466" s="147" t="s">
        <v>249</v>
      </c>
      <c r="AH466" s="147">
        <v>0</v>
      </c>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row>
    <row r="467" spans="1:60" outlineLevel="1">
      <c r="A467" s="154"/>
      <c r="B467" s="155"/>
      <c r="C467" s="180" t="s">
        <v>657</v>
      </c>
      <c r="D467" s="178"/>
      <c r="E467" s="179">
        <v>13</v>
      </c>
      <c r="F467" s="156"/>
      <c r="G467" s="156"/>
      <c r="H467" s="156"/>
      <c r="I467" s="156"/>
      <c r="J467" s="156"/>
      <c r="K467" s="156"/>
      <c r="L467" s="156"/>
      <c r="M467" s="156"/>
      <c r="N467" s="156"/>
      <c r="O467" s="156"/>
      <c r="P467" s="156"/>
      <c r="Q467" s="156"/>
      <c r="R467" s="156"/>
      <c r="S467" s="156"/>
      <c r="T467" s="156"/>
      <c r="U467" s="156"/>
      <c r="V467" s="156"/>
      <c r="W467" s="156"/>
      <c r="X467" s="156"/>
      <c r="Y467" s="147"/>
      <c r="Z467" s="147"/>
      <c r="AA467" s="147"/>
      <c r="AB467" s="147"/>
      <c r="AC467" s="147"/>
      <c r="AD467" s="147"/>
      <c r="AE467" s="147"/>
      <c r="AF467" s="147"/>
      <c r="AG467" s="147" t="s">
        <v>249</v>
      </c>
      <c r="AH467" s="147">
        <v>0</v>
      </c>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row>
    <row r="468" spans="1:60" outlineLevel="1">
      <c r="A468" s="154"/>
      <c r="B468" s="155"/>
      <c r="C468" s="238"/>
      <c r="D468" s="239"/>
      <c r="E468" s="239"/>
      <c r="F468" s="239"/>
      <c r="G468" s="239"/>
      <c r="H468" s="156"/>
      <c r="I468" s="156"/>
      <c r="J468" s="156"/>
      <c r="K468" s="156"/>
      <c r="L468" s="156"/>
      <c r="M468" s="156"/>
      <c r="N468" s="156"/>
      <c r="O468" s="156"/>
      <c r="P468" s="156"/>
      <c r="Q468" s="156"/>
      <c r="R468" s="156"/>
      <c r="S468" s="156"/>
      <c r="T468" s="156"/>
      <c r="U468" s="156"/>
      <c r="V468" s="156"/>
      <c r="W468" s="156"/>
      <c r="X468" s="156"/>
      <c r="Y468" s="147"/>
      <c r="Z468" s="147"/>
      <c r="AA468" s="147"/>
      <c r="AB468" s="147"/>
      <c r="AC468" s="147"/>
      <c r="AD468" s="147"/>
      <c r="AE468" s="147"/>
      <c r="AF468" s="147"/>
      <c r="AG468" s="147" t="s">
        <v>172</v>
      </c>
      <c r="AH468" s="147"/>
      <c r="AI468" s="147"/>
      <c r="AJ468" s="147"/>
      <c r="AK468" s="147"/>
      <c r="AL468" s="147"/>
      <c r="AM468" s="147"/>
      <c r="AN468" s="147"/>
      <c r="AO468" s="147"/>
      <c r="AP468" s="147"/>
      <c r="AQ468" s="147"/>
      <c r="AR468" s="147"/>
      <c r="AS468" s="147"/>
      <c r="AT468" s="147"/>
      <c r="AU468" s="147"/>
      <c r="AV468" s="147"/>
      <c r="AW468" s="147"/>
      <c r="AX468" s="147"/>
      <c r="AY468" s="147"/>
      <c r="AZ468" s="147"/>
      <c r="BA468" s="147"/>
      <c r="BB468" s="147"/>
      <c r="BC468" s="147"/>
      <c r="BD468" s="147"/>
      <c r="BE468" s="147"/>
      <c r="BF468" s="147"/>
      <c r="BG468" s="147"/>
      <c r="BH468" s="147"/>
    </row>
    <row r="469" spans="1:60">
      <c r="A469" s="158" t="s">
        <v>163</v>
      </c>
      <c r="B469" s="159" t="s">
        <v>87</v>
      </c>
      <c r="C469" s="173" t="s">
        <v>88</v>
      </c>
      <c r="D469" s="160"/>
      <c r="E469" s="161"/>
      <c r="F469" s="162"/>
      <c r="G469" s="162">
        <f>SUMIF(AG470:AG477,"&lt;&gt;NOR",G470:G477)</f>
        <v>0</v>
      </c>
      <c r="H469" s="162"/>
      <c r="I469" s="162">
        <f>SUM(I470:I477)</f>
        <v>0</v>
      </c>
      <c r="J469" s="162"/>
      <c r="K469" s="162">
        <f>SUM(K470:K477)</f>
        <v>0</v>
      </c>
      <c r="L469" s="162"/>
      <c r="M469" s="162">
        <f>SUM(M470:M477)</f>
        <v>0</v>
      </c>
      <c r="N469" s="162"/>
      <c r="O469" s="162">
        <f>SUM(O470:O477)</f>
        <v>0</v>
      </c>
      <c r="P469" s="162"/>
      <c r="Q469" s="162">
        <f>SUM(Q470:Q477)</f>
        <v>0</v>
      </c>
      <c r="R469" s="162"/>
      <c r="S469" s="162"/>
      <c r="T469" s="163"/>
      <c r="U469" s="157"/>
      <c r="V469" s="157">
        <f>SUM(V470:V477)</f>
        <v>448.04</v>
      </c>
      <c r="W469" s="157"/>
      <c r="X469" s="157"/>
      <c r="AG469" t="s">
        <v>164</v>
      </c>
    </row>
    <row r="470" spans="1:60" ht="33.75" outlineLevel="1">
      <c r="A470" s="164">
        <v>118</v>
      </c>
      <c r="B470" s="165" t="s">
        <v>658</v>
      </c>
      <c r="C470" s="174" t="s">
        <v>659</v>
      </c>
      <c r="D470" s="166" t="s">
        <v>293</v>
      </c>
      <c r="E470" s="167">
        <v>236.80557999999999</v>
      </c>
      <c r="F470" s="168"/>
      <c r="G470" s="169">
        <f>ROUND(E470*F470,2)</f>
        <v>0</v>
      </c>
      <c r="H470" s="168"/>
      <c r="I470" s="169">
        <f>ROUND(E470*H470,2)</f>
        <v>0</v>
      </c>
      <c r="J470" s="168"/>
      <c r="K470" s="169">
        <f>ROUND(E470*J470,2)</f>
        <v>0</v>
      </c>
      <c r="L470" s="169">
        <v>21</v>
      </c>
      <c r="M470" s="169">
        <f>G470*(1+L470/100)</f>
        <v>0</v>
      </c>
      <c r="N470" s="169">
        <v>0</v>
      </c>
      <c r="O470" s="169">
        <f>ROUND(E470*N470,2)</f>
        <v>0</v>
      </c>
      <c r="P470" s="169">
        <v>0</v>
      </c>
      <c r="Q470" s="169">
        <f>ROUND(E470*P470,2)</f>
        <v>0</v>
      </c>
      <c r="R470" s="169" t="s">
        <v>322</v>
      </c>
      <c r="S470" s="169" t="s">
        <v>168</v>
      </c>
      <c r="T470" s="170" t="s">
        <v>332</v>
      </c>
      <c r="U470" s="156">
        <v>1.8919999999999999</v>
      </c>
      <c r="V470" s="156">
        <f>ROUND(E470*U470,2)</f>
        <v>448.04</v>
      </c>
      <c r="W470" s="156"/>
      <c r="X470" s="156" t="s">
        <v>660</v>
      </c>
      <c r="Y470" s="147"/>
      <c r="Z470" s="147"/>
      <c r="AA470" s="147"/>
      <c r="AB470" s="147"/>
      <c r="AC470" s="147"/>
      <c r="AD470" s="147"/>
      <c r="AE470" s="147"/>
      <c r="AF470" s="147"/>
      <c r="AG470" s="147" t="s">
        <v>661</v>
      </c>
      <c r="AH470" s="147"/>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c r="BE470" s="147"/>
      <c r="BF470" s="147"/>
      <c r="BG470" s="147"/>
      <c r="BH470" s="147"/>
    </row>
    <row r="471" spans="1:60" outlineLevel="1">
      <c r="A471" s="154"/>
      <c r="B471" s="155"/>
      <c r="C471" s="253" t="s">
        <v>662</v>
      </c>
      <c r="D471" s="254"/>
      <c r="E471" s="254"/>
      <c r="F471" s="254"/>
      <c r="G471" s="254"/>
      <c r="H471" s="156"/>
      <c r="I471" s="156"/>
      <c r="J471" s="156"/>
      <c r="K471" s="156"/>
      <c r="L471" s="156"/>
      <c r="M471" s="156"/>
      <c r="N471" s="156"/>
      <c r="O471" s="156"/>
      <c r="P471" s="156"/>
      <c r="Q471" s="156"/>
      <c r="R471" s="156"/>
      <c r="S471" s="156"/>
      <c r="T471" s="156"/>
      <c r="U471" s="156"/>
      <c r="V471" s="156"/>
      <c r="W471" s="156"/>
      <c r="X471" s="156"/>
      <c r="Y471" s="147"/>
      <c r="Z471" s="147"/>
      <c r="AA471" s="147"/>
      <c r="AB471" s="147"/>
      <c r="AC471" s="147"/>
      <c r="AD471" s="147"/>
      <c r="AE471" s="147"/>
      <c r="AF471" s="147"/>
      <c r="AG471" s="147" t="s">
        <v>247</v>
      </c>
      <c r="AH471" s="147"/>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47"/>
      <c r="BE471" s="147"/>
      <c r="BF471" s="147"/>
      <c r="BG471" s="147"/>
      <c r="BH471" s="147"/>
    </row>
    <row r="472" spans="1:60" outlineLevel="1">
      <c r="A472" s="154"/>
      <c r="B472" s="155"/>
      <c r="C472" s="180" t="s">
        <v>663</v>
      </c>
      <c r="D472" s="178"/>
      <c r="E472" s="179"/>
      <c r="F472" s="156"/>
      <c r="G472" s="156"/>
      <c r="H472" s="156"/>
      <c r="I472" s="156"/>
      <c r="J472" s="156"/>
      <c r="K472" s="156"/>
      <c r="L472" s="156"/>
      <c r="M472" s="156"/>
      <c r="N472" s="156"/>
      <c r="O472" s="156"/>
      <c r="P472" s="156"/>
      <c r="Q472" s="156"/>
      <c r="R472" s="156"/>
      <c r="S472" s="156"/>
      <c r="T472" s="156"/>
      <c r="U472" s="156"/>
      <c r="V472" s="156"/>
      <c r="W472" s="156"/>
      <c r="X472" s="156"/>
      <c r="Y472" s="147"/>
      <c r="Z472" s="147"/>
      <c r="AA472" s="147"/>
      <c r="AB472" s="147"/>
      <c r="AC472" s="147"/>
      <c r="AD472" s="147"/>
      <c r="AE472" s="147"/>
      <c r="AF472" s="147"/>
      <c r="AG472" s="147" t="s">
        <v>249</v>
      </c>
      <c r="AH472" s="147">
        <v>0</v>
      </c>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47"/>
      <c r="BE472" s="147"/>
      <c r="BF472" s="147"/>
      <c r="BG472" s="147"/>
      <c r="BH472" s="147"/>
    </row>
    <row r="473" spans="1:60" ht="22.5" outlineLevel="1">
      <c r="A473" s="154"/>
      <c r="B473" s="155"/>
      <c r="C473" s="180" t="s">
        <v>664</v>
      </c>
      <c r="D473" s="178"/>
      <c r="E473" s="179"/>
      <c r="F473" s="156"/>
      <c r="G473" s="156"/>
      <c r="H473" s="156"/>
      <c r="I473" s="156"/>
      <c r="J473" s="156"/>
      <c r="K473" s="156"/>
      <c r="L473" s="156"/>
      <c r="M473" s="156"/>
      <c r="N473" s="156"/>
      <c r="O473" s="156"/>
      <c r="P473" s="156"/>
      <c r="Q473" s="156"/>
      <c r="R473" s="156"/>
      <c r="S473" s="156"/>
      <c r="T473" s="156"/>
      <c r="U473" s="156"/>
      <c r="V473" s="156"/>
      <c r="W473" s="156"/>
      <c r="X473" s="156"/>
      <c r="Y473" s="147"/>
      <c r="Z473" s="147"/>
      <c r="AA473" s="147"/>
      <c r="AB473" s="147"/>
      <c r="AC473" s="147"/>
      <c r="AD473" s="147"/>
      <c r="AE473" s="147"/>
      <c r="AF473" s="147"/>
      <c r="AG473" s="147" t="s">
        <v>249</v>
      </c>
      <c r="AH473" s="147">
        <v>0</v>
      </c>
      <c r="AI473" s="147"/>
      <c r="AJ473" s="147"/>
      <c r="AK473" s="147"/>
      <c r="AL473" s="147"/>
      <c r="AM473" s="147"/>
      <c r="AN473" s="147"/>
      <c r="AO473" s="147"/>
      <c r="AP473" s="147"/>
      <c r="AQ473" s="147"/>
      <c r="AR473" s="147"/>
      <c r="AS473" s="147"/>
      <c r="AT473" s="147"/>
      <c r="AU473" s="147"/>
      <c r="AV473" s="147"/>
      <c r="AW473" s="147"/>
      <c r="AX473" s="147"/>
      <c r="AY473" s="147"/>
      <c r="AZ473" s="147"/>
      <c r="BA473" s="147"/>
      <c r="BB473" s="147"/>
      <c r="BC473" s="147"/>
      <c r="BD473" s="147"/>
      <c r="BE473" s="147"/>
      <c r="BF473" s="147"/>
      <c r="BG473" s="147"/>
      <c r="BH473" s="147"/>
    </row>
    <row r="474" spans="1:60" ht="22.5" outlineLevel="1">
      <c r="A474" s="154"/>
      <c r="B474" s="155"/>
      <c r="C474" s="180" t="s">
        <v>665</v>
      </c>
      <c r="D474" s="178"/>
      <c r="E474" s="179"/>
      <c r="F474" s="156"/>
      <c r="G474" s="156"/>
      <c r="H474" s="156"/>
      <c r="I474" s="156"/>
      <c r="J474" s="156"/>
      <c r="K474" s="156"/>
      <c r="L474" s="156"/>
      <c r="M474" s="156"/>
      <c r="N474" s="156"/>
      <c r="O474" s="156"/>
      <c r="P474" s="156"/>
      <c r="Q474" s="156"/>
      <c r="R474" s="156"/>
      <c r="S474" s="156"/>
      <c r="T474" s="156"/>
      <c r="U474" s="156"/>
      <c r="V474" s="156"/>
      <c r="W474" s="156"/>
      <c r="X474" s="156"/>
      <c r="Y474" s="147"/>
      <c r="Z474" s="147"/>
      <c r="AA474" s="147"/>
      <c r="AB474" s="147"/>
      <c r="AC474" s="147"/>
      <c r="AD474" s="147"/>
      <c r="AE474" s="147"/>
      <c r="AF474" s="147"/>
      <c r="AG474" s="147" t="s">
        <v>249</v>
      </c>
      <c r="AH474" s="147">
        <v>0</v>
      </c>
      <c r="AI474" s="147"/>
      <c r="AJ474" s="147"/>
      <c r="AK474" s="147"/>
      <c r="AL474" s="147"/>
      <c r="AM474" s="147"/>
      <c r="AN474" s="147"/>
      <c r="AO474" s="147"/>
      <c r="AP474" s="147"/>
      <c r="AQ474" s="147"/>
      <c r="AR474" s="147"/>
      <c r="AS474" s="147"/>
      <c r="AT474" s="147"/>
      <c r="AU474" s="147"/>
      <c r="AV474" s="147"/>
      <c r="AW474" s="147"/>
      <c r="AX474" s="147"/>
      <c r="AY474" s="147"/>
      <c r="AZ474" s="147"/>
      <c r="BA474" s="147"/>
      <c r="BB474" s="147"/>
      <c r="BC474" s="147"/>
      <c r="BD474" s="147"/>
      <c r="BE474" s="147"/>
      <c r="BF474" s="147"/>
      <c r="BG474" s="147"/>
      <c r="BH474" s="147"/>
    </row>
    <row r="475" spans="1:60" ht="22.5" outlineLevel="1">
      <c r="A475" s="154"/>
      <c r="B475" s="155"/>
      <c r="C475" s="180" t="s">
        <v>666</v>
      </c>
      <c r="D475" s="178"/>
      <c r="E475" s="179"/>
      <c r="F475" s="156"/>
      <c r="G475" s="156"/>
      <c r="H475" s="156"/>
      <c r="I475" s="156"/>
      <c r="J475" s="156"/>
      <c r="K475" s="156"/>
      <c r="L475" s="156"/>
      <c r="M475" s="156"/>
      <c r="N475" s="156"/>
      <c r="O475" s="156"/>
      <c r="P475" s="156"/>
      <c r="Q475" s="156"/>
      <c r="R475" s="156"/>
      <c r="S475" s="156"/>
      <c r="T475" s="156"/>
      <c r="U475" s="156"/>
      <c r="V475" s="156"/>
      <c r="W475" s="156"/>
      <c r="X475" s="156"/>
      <c r="Y475" s="147"/>
      <c r="Z475" s="147"/>
      <c r="AA475" s="147"/>
      <c r="AB475" s="147"/>
      <c r="AC475" s="147"/>
      <c r="AD475" s="147"/>
      <c r="AE475" s="147"/>
      <c r="AF475" s="147"/>
      <c r="AG475" s="147" t="s">
        <v>249</v>
      </c>
      <c r="AH475" s="147">
        <v>0</v>
      </c>
      <c r="AI475" s="147"/>
      <c r="AJ475" s="147"/>
      <c r="AK475" s="147"/>
      <c r="AL475" s="147"/>
      <c r="AM475" s="147"/>
      <c r="AN475" s="147"/>
      <c r="AO475" s="147"/>
      <c r="AP475" s="147"/>
      <c r="AQ475" s="147"/>
      <c r="AR475" s="147"/>
      <c r="AS475" s="147"/>
      <c r="AT475" s="147"/>
      <c r="AU475" s="147"/>
      <c r="AV475" s="147"/>
      <c r="AW475" s="147"/>
      <c r="AX475" s="147"/>
      <c r="AY475" s="147"/>
      <c r="AZ475" s="147"/>
      <c r="BA475" s="147"/>
      <c r="BB475" s="147"/>
      <c r="BC475" s="147"/>
      <c r="BD475" s="147"/>
      <c r="BE475" s="147"/>
      <c r="BF475" s="147"/>
      <c r="BG475" s="147"/>
      <c r="BH475" s="147"/>
    </row>
    <row r="476" spans="1:60" outlineLevel="1">
      <c r="A476" s="154"/>
      <c r="B476" s="155"/>
      <c r="C476" s="180" t="s">
        <v>667</v>
      </c>
      <c r="D476" s="178"/>
      <c r="E476" s="179">
        <v>236.80557999999999</v>
      </c>
      <c r="F476" s="156"/>
      <c r="G476" s="156"/>
      <c r="H476" s="156"/>
      <c r="I476" s="156"/>
      <c r="J476" s="156"/>
      <c r="K476" s="156"/>
      <c r="L476" s="156"/>
      <c r="M476" s="156"/>
      <c r="N476" s="156"/>
      <c r="O476" s="156"/>
      <c r="P476" s="156"/>
      <c r="Q476" s="156"/>
      <c r="R476" s="156"/>
      <c r="S476" s="156"/>
      <c r="T476" s="156"/>
      <c r="U476" s="156"/>
      <c r="V476" s="156"/>
      <c r="W476" s="156"/>
      <c r="X476" s="156"/>
      <c r="Y476" s="147"/>
      <c r="Z476" s="147"/>
      <c r="AA476" s="147"/>
      <c r="AB476" s="147"/>
      <c r="AC476" s="147"/>
      <c r="AD476" s="147"/>
      <c r="AE476" s="147"/>
      <c r="AF476" s="147"/>
      <c r="AG476" s="147" t="s">
        <v>249</v>
      </c>
      <c r="AH476" s="147">
        <v>0</v>
      </c>
      <c r="AI476" s="147"/>
      <c r="AJ476" s="147"/>
      <c r="AK476" s="147"/>
      <c r="AL476" s="147"/>
      <c r="AM476" s="147"/>
      <c r="AN476" s="147"/>
      <c r="AO476" s="147"/>
      <c r="AP476" s="147"/>
      <c r="AQ476" s="147"/>
      <c r="AR476" s="147"/>
      <c r="AS476" s="147"/>
      <c r="AT476" s="147"/>
      <c r="AU476" s="147"/>
      <c r="AV476" s="147"/>
      <c r="AW476" s="147"/>
      <c r="AX476" s="147"/>
      <c r="AY476" s="147"/>
      <c r="AZ476" s="147"/>
      <c r="BA476" s="147"/>
      <c r="BB476" s="147"/>
      <c r="BC476" s="147"/>
      <c r="BD476" s="147"/>
      <c r="BE476" s="147"/>
      <c r="BF476" s="147"/>
      <c r="BG476" s="147"/>
      <c r="BH476" s="147"/>
    </row>
    <row r="477" spans="1:60" outlineLevel="1">
      <c r="A477" s="154"/>
      <c r="B477" s="155"/>
      <c r="C477" s="238"/>
      <c r="D477" s="239"/>
      <c r="E477" s="239"/>
      <c r="F477" s="239"/>
      <c r="G477" s="239"/>
      <c r="H477" s="156"/>
      <c r="I477" s="156"/>
      <c r="J477" s="156"/>
      <c r="K477" s="156"/>
      <c r="L477" s="156"/>
      <c r="M477" s="156"/>
      <c r="N477" s="156"/>
      <c r="O477" s="156"/>
      <c r="P477" s="156"/>
      <c r="Q477" s="156"/>
      <c r="R477" s="156"/>
      <c r="S477" s="156"/>
      <c r="T477" s="156"/>
      <c r="U477" s="156"/>
      <c r="V477" s="156"/>
      <c r="W477" s="156"/>
      <c r="X477" s="156"/>
      <c r="Y477" s="147"/>
      <c r="Z477" s="147"/>
      <c r="AA477" s="147"/>
      <c r="AB477" s="147"/>
      <c r="AC477" s="147"/>
      <c r="AD477" s="147"/>
      <c r="AE477" s="147"/>
      <c r="AF477" s="147"/>
      <c r="AG477" s="147" t="s">
        <v>172</v>
      </c>
      <c r="AH477" s="147"/>
      <c r="AI477" s="147"/>
      <c r="AJ477" s="147"/>
      <c r="AK477" s="147"/>
      <c r="AL477" s="147"/>
      <c r="AM477" s="147"/>
      <c r="AN477" s="147"/>
      <c r="AO477" s="147"/>
      <c r="AP477" s="147"/>
      <c r="AQ477" s="147"/>
      <c r="AR477" s="147"/>
      <c r="AS477" s="147"/>
      <c r="AT477" s="147"/>
      <c r="AU477" s="147"/>
      <c r="AV477" s="147"/>
      <c r="AW477" s="147"/>
      <c r="AX477" s="147"/>
      <c r="AY477" s="147"/>
      <c r="AZ477" s="147"/>
      <c r="BA477" s="147"/>
      <c r="BB477" s="147"/>
      <c r="BC477" s="147"/>
      <c r="BD477" s="147"/>
      <c r="BE477" s="147"/>
      <c r="BF477" s="147"/>
      <c r="BG477" s="147"/>
      <c r="BH477" s="147"/>
    </row>
    <row r="478" spans="1:60">
      <c r="A478" s="158" t="s">
        <v>163</v>
      </c>
      <c r="B478" s="159" t="s">
        <v>89</v>
      </c>
      <c r="C478" s="173" t="s">
        <v>90</v>
      </c>
      <c r="D478" s="160"/>
      <c r="E478" s="161"/>
      <c r="F478" s="162"/>
      <c r="G478" s="162">
        <f>SUMIF(AG479:AG496,"&lt;&gt;NOR",G479:G496)</f>
        <v>0</v>
      </c>
      <c r="H478" s="162"/>
      <c r="I478" s="162">
        <f>SUM(I479:I496)</f>
        <v>0</v>
      </c>
      <c r="J478" s="162"/>
      <c r="K478" s="162">
        <f>SUM(K479:K496)</f>
        <v>0</v>
      </c>
      <c r="L478" s="162"/>
      <c r="M478" s="162">
        <f>SUM(M479:M496)</f>
        <v>0</v>
      </c>
      <c r="N478" s="162"/>
      <c r="O478" s="162">
        <f>SUM(O479:O496)</f>
        <v>0.39</v>
      </c>
      <c r="P478" s="162"/>
      <c r="Q478" s="162">
        <f>SUM(Q479:Q496)</f>
        <v>0</v>
      </c>
      <c r="R478" s="162"/>
      <c r="S478" s="162"/>
      <c r="T478" s="163"/>
      <c r="U478" s="157"/>
      <c r="V478" s="157">
        <f>SUM(V479:V496)</f>
        <v>58.47</v>
      </c>
      <c r="W478" s="157"/>
      <c r="X478" s="157"/>
      <c r="AG478" t="s">
        <v>164</v>
      </c>
    </row>
    <row r="479" spans="1:60" outlineLevel="1">
      <c r="A479" s="164">
        <v>119</v>
      </c>
      <c r="B479" s="165" t="s">
        <v>668</v>
      </c>
      <c r="C479" s="174" t="s">
        <v>669</v>
      </c>
      <c r="D479" s="166" t="s">
        <v>253</v>
      </c>
      <c r="E479" s="167">
        <v>142.97999999999999</v>
      </c>
      <c r="F479" s="168"/>
      <c r="G479" s="169">
        <f>ROUND(E479*F479,2)</f>
        <v>0</v>
      </c>
      <c r="H479" s="168"/>
      <c r="I479" s="169">
        <f>ROUND(E479*H479,2)</f>
        <v>0</v>
      </c>
      <c r="J479" s="168"/>
      <c r="K479" s="169">
        <f>ROUND(E479*J479,2)</f>
        <v>0</v>
      </c>
      <c r="L479" s="169">
        <v>21</v>
      </c>
      <c r="M479" s="169">
        <f>G479*(1+L479/100)</f>
        <v>0</v>
      </c>
      <c r="N479" s="169">
        <v>2.5200000000000001E-3</v>
      </c>
      <c r="O479" s="169">
        <f>ROUND(E479*N479,2)</f>
        <v>0.36</v>
      </c>
      <c r="P479" s="169">
        <v>0</v>
      </c>
      <c r="Q479" s="169">
        <f>ROUND(E479*P479,2)</f>
        <v>0</v>
      </c>
      <c r="R479" s="169" t="s">
        <v>670</v>
      </c>
      <c r="S479" s="169" t="s">
        <v>671</v>
      </c>
      <c r="T479" s="170" t="s">
        <v>671</v>
      </c>
      <c r="U479" s="156">
        <v>0.40500000000000003</v>
      </c>
      <c r="V479" s="156">
        <f>ROUND(E479*U479,2)</f>
        <v>57.91</v>
      </c>
      <c r="W479" s="156"/>
      <c r="X479" s="156" t="s">
        <v>244</v>
      </c>
      <c r="Y479" s="147"/>
      <c r="Z479" s="147"/>
      <c r="AA479" s="147"/>
      <c r="AB479" s="147"/>
      <c r="AC479" s="147"/>
      <c r="AD479" s="147"/>
      <c r="AE479" s="147"/>
      <c r="AF479" s="147"/>
      <c r="AG479" s="147" t="s">
        <v>245</v>
      </c>
      <c r="AH479" s="147"/>
      <c r="AI479" s="147"/>
      <c r="AJ479" s="147"/>
      <c r="AK479" s="147"/>
      <c r="AL479" s="147"/>
      <c r="AM479" s="147"/>
      <c r="AN479" s="147"/>
      <c r="AO479" s="147"/>
      <c r="AP479" s="147"/>
      <c r="AQ479" s="147"/>
      <c r="AR479" s="147"/>
      <c r="AS479" s="147"/>
      <c r="AT479" s="147"/>
      <c r="AU479" s="147"/>
      <c r="AV479" s="147"/>
      <c r="AW479" s="147"/>
      <c r="AX479" s="147"/>
      <c r="AY479" s="147"/>
      <c r="AZ479" s="147"/>
      <c r="BA479" s="147"/>
      <c r="BB479" s="147"/>
      <c r="BC479" s="147"/>
      <c r="BD479" s="147"/>
      <c r="BE479" s="147"/>
      <c r="BF479" s="147"/>
      <c r="BG479" s="147"/>
      <c r="BH479" s="147"/>
    </row>
    <row r="480" spans="1:60" outlineLevel="1">
      <c r="A480" s="154"/>
      <c r="B480" s="155"/>
      <c r="C480" s="240" t="s">
        <v>672</v>
      </c>
      <c r="D480" s="241"/>
      <c r="E480" s="241"/>
      <c r="F480" s="241"/>
      <c r="G480" s="241"/>
      <c r="H480" s="156"/>
      <c r="I480" s="156"/>
      <c r="J480" s="156"/>
      <c r="K480" s="156"/>
      <c r="L480" s="156"/>
      <c r="M480" s="156"/>
      <c r="N480" s="156"/>
      <c r="O480" s="156"/>
      <c r="P480" s="156"/>
      <c r="Q480" s="156"/>
      <c r="R480" s="156"/>
      <c r="S480" s="156"/>
      <c r="T480" s="156"/>
      <c r="U480" s="156"/>
      <c r="V480" s="156"/>
      <c r="W480" s="156"/>
      <c r="X480" s="156"/>
      <c r="Y480" s="147"/>
      <c r="Z480" s="147"/>
      <c r="AA480" s="147"/>
      <c r="AB480" s="147"/>
      <c r="AC480" s="147"/>
      <c r="AD480" s="147"/>
      <c r="AE480" s="147"/>
      <c r="AF480" s="147"/>
      <c r="AG480" s="147" t="s">
        <v>178</v>
      </c>
      <c r="AH480" s="147"/>
      <c r="AI480" s="147"/>
      <c r="AJ480" s="147"/>
      <c r="AK480" s="147"/>
      <c r="AL480" s="147"/>
      <c r="AM480" s="147"/>
      <c r="AN480" s="147"/>
      <c r="AO480" s="147"/>
      <c r="AP480" s="147"/>
      <c r="AQ480" s="147"/>
      <c r="AR480" s="147"/>
      <c r="AS480" s="147"/>
      <c r="AT480" s="147"/>
      <c r="AU480" s="147"/>
      <c r="AV480" s="147"/>
      <c r="AW480" s="147"/>
      <c r="AX480" s="147"/>
      <c r="AY480" s="147"/>
      <c r="AZ480" s="147"/>
      <c r="BA480" s="147"/>
      <c r="BB480" s="147"/>
      <c r="BC480" s="147"/>
      <c r="BD480" s="147"/>
      <c r="BE480" s="147"/>
      <c r="BF480" s="147"/>
      <c r="BG480" s="147"/>
      <c r="BH480" s="147"/>
    </row>
    <row r="481" spans="1:60" outlineLevel="1">
      <c r="A481" s="154"/>
      <c r="B481" s="155"/>
      <c r="C481" s="180" t="s">
        <v>673</v>
      </c>
      <c r="D481" s="178"/>
      <c r="E481" s="179"/>
      <c r="F481" s="156"/>
      <c r="G481" s="156"/>
      <c r="H481" s="156"/>
      <c r="I481" s="156"/>
      <c r="J481" s="156"/>
      <c r="K481" s="156"/>
      <c r="L481" s="156"/>
      <c r="M481" s="156"/>
      <c r="N481" s="156"/>
      <c r="O481" s="156"/>
      <c r="P481" s="156"/>
      <c r="Q481" s="156"/>
      <c r="R481" s="156"/>
      <c r="S481" s="156"/>
      <c r="T481" s="156"/>
      <c r="U481" s="156"/>
      <c r="V481" s="156"/>
      <c r="W481" s="156"/>
      <c r="X481" s="156"/>
      <c r="Y481" s="147"/>
      <c r="Z481" s="147"/>
      <c r="AA481" s="147"/>
      <c r="AB481" s="147"/>
      <c r="AC481" s="147"/>
      <c r="AD481" s="147"/>
      <c r="AE481" s="147"/>
      <c r="AF481" s="147"/>
      <c r="AG481" s="147" t="s">
        <v>249</v>
      </c>
      <c r="AH481" s="147">
        <v>0</v>
      </c>
      <c r="AI481" s="147"/>
      <c r="AJ481" s="147"/>
      <c r="AK481" s="147"/>
      <c r="AL481" s="147"/>
      <c r="AM481" s="147"/>
      <c r="AN481" s="147"/>
      <c r="AO481" s="147"/>
      <c r="AP481" s="147"/>
      <c r="AQ481" s="147"/>
      <c r="AR481" s="147"/>
      <c r="AS481" s="147"/>
      <c r="AT481" s="147"/>
      <c r="AU481" s="147"/>
      <c r="AV481" s="147"/>
      <c r="AW481" s="147"/>
      <c r="AX481" s="147"/>
      <c r="AY481" s="147"/>
      <c r="AZ481" s="147"/>
      <c r="BA481" s="147"/>
      <c r="BB481" s="147"/>
      <c r="BC481" s="147"/>
      <c r="BD481" s="147"/>
      <c r="BE481" s="147"/>
      <c r="BF481" s="147"/>
      <c r="BG481" s="147"/>
      <c r="BH481" s="147"/>
    </row>
    <row r="482" spans="1:60" outlineLevel="1">
      <c r="A482" s="154"/>
      <c r="B482" s="155"/>
      <c r="C482" s="180" t="s">
        <v>674</v>
      </c>
      <c r="D482" s="178"/>
      <c r="E482" s="179">
        <v>106.5</v>
      </c>
      <c r="F482" s="156"/>
      <c r="G482" s="156"/>
      <c r="H482" s="156"/>
      <c r="I482" s="156"/>
      <c r="J482" s="156"/>
      <c r="K482" s="156"/>
      <c r="L482" s="156"/>
      <c r="M482" s="156"/>
      <c r="N482" s="156"/>
      <c r="O482" s="156"/>
      <c r="P482" s="156"/>
      <c r="Q482" s="156"/>
      <c r="R482" s="156"/>
      <c r="S482" s="156"/>
      <c r="T482" s="156"/>
      <c r="U482" s="156"/>
      <c r="V482" s="156"/>
      <c r="W482" s="156"/>
      <c r="X482" s="156"/>
      <c r="Y482" s="147"/>
      <c r="Z482" s="147"/>
      <c r="AA482" s="147"/>
      <c r="AB482" s="147"/>
      <c r="AC482" s="147"/>
      <c r="AD482" s="147"/>
      <c r="AE482" s="147"/>
      <c r="AF482" s="147"/>
      <c r="AG482" s="147" t="s">
        <v>249</v>
      </c>
      <c r="AH482" s="147">
        <v>0</v>
      </c>
      <c r="AI482" s="147"/>
      <c r="AJ482" s="147"/>
      <c r="AK482" s="147"/>
      <c r="AL482" s="147"/>
      <c r="AM482" s="147"/>
      <c r="AN482" s="147"/>
      <c r="AO482" s="147"/>
      <c r="AP482" s="147"/>
      <c r="AQ482" s="147"/>
      <c r="AR482" s="147"/>
      <c r="AS482" s="147"/>
      <c r="AT482" s="147"/>
      <c r="AU482" s="147"/>
      <c r="AV482" s="147"/>
      <c r="AW482" s="147"/>
      <c r="AX482" s="147"/>
      <c r="AY482" s="147"/>
      <c r="AZ482" s="147"/>
      <c r="BA482" s="147"/>
      <c r="BB482" s="147"/>
      <c r="BC482" s="147"/>
      <c r="BD482" s="147"/>
      <c r="BE482" s="147"/>
      <c r="BF482" s="147"/>
      <c r="BG482" s="147"/>
      <c r="BH482" s="147"/>
    </row>
    <row r="483" spans="1:60" outlineLevel="1">
      <c r="A483" s="154"/>
      <c r="B483" s="155"/>
      <c r="C483" s="180" t="s">
        <v>675</v>
      </c>
      <c r="D483" s="178"/>
      <c r="E483" s="179">
        <v>36.479999999999997</v>
      </c>
      <c r="F483" s="156"/>
      <c r="G483" s="156"/>
      <c r="H483" s="156"/>
      <c r="I483" s="156"/>
      <c r="J483" s="156"/>
      <c r="K483" s="156"/>
      <c r="L483" s="156"/>
      <c r="M483" s="156"/>
      <c r="N483" s="156"/>
      <c r="O483" s="156"/>
      <c r="P483" s="156"/>
      <c r="Q483" s="156"/>
      <c r="R483" s="156"/>
      <c r="S483" s="156"/>
      <c r="T483" s="156"/>
      <c r="U483" s="156"/>
      <c r="V483" s="156"/>
      <c r="W483" s="156"/>
      <c r="X483" s="156"/>
      <c r="Y483" s="147"/>
      <c r="Z483" s="147"/>
      <c r="AA483" s="147"/>
      <c r="AB483" s="147"/>
      <c r="AC483" s="147"/>
      <c r="AD483" s="147"/>
      <c r="AE483" s="147"/>
      <c r="AF483" s="147"/>
      <c r="AG483" s="147" t="s">
        <v>249</v>
      </c>
      <c r="AH483" s="147">
        <v>0</v>
      </c>
      <c r="AI483" s="147"/>
      <c r="AJ483" s="147"/>
      <c r="AK483" s="147"/>
      <c r="AL483" s="147"/>
      <c r="AM483" s="147"/>
      <c r="AN483" s="147"/>
      <c r="AO483" s="147"/>
      <c r="AP483" s="147"/>
      <c r="AQ483" s="147"/>
      <c r="AR483" s="147"/>
      <c r="AS483" s="147"/>
      <c r="AT483" s="147"/>
      <c r="AU483" s="147"/>
      <c r="AV483" s="147"/>
      <c r="AW483" s="147"/>
      <c r="AX483" s="147"/>
      <c r="AY483" s="147"/>
      <c r="AZ483" s="147"/>
      <c r="BA483" s="147"/>
      <c r="BB483" s="147"/>
      <c r="BC483" s="147"/>
      <c r="BD483" s="147"/>
      <c r="BE483" s="147"/>
      <c r="BF483" s="147"/>
      <c r="BG483" s="147"/>
      <c r="BH483" s="147"/>
    </row>
    <row r="484" spans="1:60" outlineLevel="1">
      <c r="A484" s="154"/>
      <c r="B484" s="155"/>
      <c r="C484" s="238"/>
      <c r="D484" s="239"/>
      <c r="E484" s="239"/>
      <c r="F484" s="239"/>
      <c r="G484" s="239"/>
      <c r="H484" s="156"/>
      <c r="I484" s="156"/>
      <c r="J484" s="156"/>
      <c r="K484" s="156"/>
      <c r="L484" s="156"/>
      <c r="M484" s="156"/>
      <c r="N484" s="156"/>
      <c r="O484" s="156"/>
      <c r="P484" s="156"/>
      <c r="Q484" s="156"/>
      <c r="R484" s="156"/>
      <c r="S484" s="156"/>
      <c r="T484" s="156"/>
      <c r="U484" s="156"/>
      <c r="V484" s="156"/>
      <c r="W484" s="156"/>
      <c r="X484" s="156"/>
      <c r="Y484" s="147"/>
      <c r="Z484" s="147"/>
      <c r="AA484" s="147"/>
      <c r="AB484" s="147"/>
      <c r="AC484" s="147"/>
      <c r="AD484" s="147"/>
      <c r="AE484" s="147"/>
      <c r="AF484" s="147"/>
      <c r="AG484" s="147" t="s">
        <v>172</v>
      </c>
      <c r="AH484" s="147"/>
      <c r="AI484" s="147"/>
      <c r="AJ484" s="147"/>
      <c r="AK484" s="147"/>
      <c r="AL484" s="147"/>
      <c r="AM484" s="147"/>
      <c r="AN484" s="147"/>
      <c r="AO484" s="147"/>
      <c r="AP484" s="147"/>
      <c r="AQ484" s="147"/>
      <c r="AR484" s="147"/>
      <c r="AS484" s="147"/>
      <c r="AT484" s="147"/>
      <c r="AU484" s="147"/>
      <c r="AV484" s="147"/>
      <c r="AW484" s="147"/>
      <c r="AX484" s="147"/>
      <c r="AY484" s="147"/>
      <c r="AZ484" s="147"/>
      <c r="BA484" s="147"/>
      <c r="BB484" s="147"/>
      <c r="BC484" s="147"/>
      <c r="BD484" s="147"/>
      <c r="BE484" s="147"/>
      <c r="BF484" s="147"/>
      <c r="BG484" s="147"/>
      <c r="BH484" s="147"/>
    </row>
    <row r="485" spans="1:60" ht="22.5" outlineLevel="1">
      <c r="A485" s="164">
        <v>120</v>
      </c>
      <c r="B485" s="165" t="s">
        <v>676</v>
      </c>
      <c r="C485" s="174" t="s">
        <v>677</v>
      </c>
      <c r="D485" s="166" t="s">
        <v>253</v>
      </c>
      <c r="E485" s="167">
        <v>3.61</v>
      </c>
      <c r="F485" s="168"/>
      <c r="G485" s="169">
        <f>ROUND(E485*F485,2)</f>
        <v>0</v>
      </c>
      <c r="H485" s="168"/>
      <c r="I485" s="169">
        <f>ROUND(E485*H485,2)</f>
        <v>0</v>
      </c>
      <c r="J485" s="168"/>
      <c r="K485" s="169">
        <f>ROUND(E485*J485,2)</f>
        <v>0</v>
      </c>
      <c r="L485" s="169">
        <v>21</v>
      </c>
      <c r="M485" s="169">
        <f>G485*(1+L485/100)</f>
        <v>0</v>
      </c>
      <c r="N485" s="169">
        <v>2.7499999999999998E-3</v>
      </c>
      <c r="O485" s="169">
        <f>ROUND(E485*N485,2)</f>
        <v>0.01</v>
      </c>
      <c r="P485" s="169">
        <v>0</v>
      </c>
      <c r="Q485" s="169">
        <f>ROUND(E485*P485,2)</f>
        <v>0</v>
      </c>
      <c r="R485" s="169" t="s">
        <v>678</v>
      </c>
      <c r="S485" s="169" t="s">
        <v>168</v>
      </c>
      <c r="T485" s="170" t="s">
        <v>679</v>
      </c>
      <c r="U485" s="156">
        <v>0</v>
      </c>
      <c r="V485" s="156">
        <f>ROUND(E485*U485,2)</f>
        <v>0</v>
      </c>
      <c r="W485" s="156"/>
      <c r="X485" s="156" t="s">
        <v>641</v>
      </c>
      <c r="Y485" s="147"/>
      <c r="Z485" s="147"/>
      <c r="AA485" s="147"/>
      <c r="AB485" s="147"/>
      <c r="AC485" s="147"/>
      <c r="AD485" s="147"/>
      <c r="AE485" s="147"/>
      <c r="AF485" s="147"/>
      <c r="AG485" s="147" t="s">
        <v>642</v>
      </c>
      <c r="AH485" s="147"/>
      <c r="AI485" s="147"/>
      <c r="AJ485" s="147"/>
      <c r="AK485" s="147"/>
      <c r="AL485" s="147"/>
      <c r="AM485" s="147"/>
      <c r="AN485" s="147"/>
      <c r="AO485" s="147"/>
      <c r="AP485" s="147"/>
      <c r="AQ485" s="147"/>
      <c r="AR485" s="147"/>
      <c r="AS485" s="147"/>
      <c r="AT485" s="147"/>
      <c r="AU485" s="147"/>
      <c r="AV485" s="147"/>
      <c r="AW485" s="147"/>
      <c r="AX485" s="147"/>
      <c r="AY485" s="147"/>
      <c r="AZ485" s="147"/>
      <c r="BA485" s="147"/>
      <c r="BB485" s="147"/>
      <c r="BC485" s="147"/>
      <c r="BD485" s="147"/>
      <c r="BE485" s="147"/>
      <c r="BF485" s="147"/>
      <c r="BG485" s="147"/>
      <c r="BH485" s="147"/>
    </row>
    <row r="486" spans="1:60" outlineLevel="1">
      <c r="A486" s="154"/>
      <c r="B486" s="155"/>
      <c r="C486" s="180" t="s">
        <v>680</v>
      </c>
      <c r="D486" s="178"/>
      <c r="E486" s="179">
        <v>3.61</v>
      </c>
      <c r="F486" s="156"/>
      <c r="G486" s="156"/>
      <c r="H486" s="156"/>
      <c r="I486" s="156"/>
      <c r="J486" s="156"/>
      <c r="K486" s="156"/>
      <c r="L486" s="156"/>
      <c r="M486" s="156"/>
      <c r="N486" s="156"/>
      <c r="O486" s="156"/>
      <c r="P486" s="156"/>
      <c r="Q486" s="156"/>
      <c r="R486" s="156"/>
      <c r="S486" s="156"/>
      <c r="T486" s="156"/>
      <c r="U486" s="156"/>
      <c r="V486" s="156"/>
      <c r="W486" s="156"/>
      <c r="X486" s="156"/>
      <c r="Y486" s="147"/>
      <c r="Z486" s="147"/>
      <c r="AA486" s="147"/>
      <c r="AB486" s="147"/>
      <c r="AC486" s="147"/>
      <c r="AD486" s="147"/>
      <c r="AE486" s="147"/>
      <c r="AF486" s="147"/>
      <c r="AG486" s="147" t="s">
        <v>249</v>
      </c>
      <c r="AH486" s="147">
        <v>0</v>
      </c>
      <c r="AI486" s="147"/>
      <c r="AJ486" s="147"/>
      <c r="AK486" s="147"/>
      <c r="AL486" s="147"/>
      <c r="AM486" s="147"/>
      <c r="AN486" s="147"/>
      <c r="AO486" s="147"/>
      <c r="AP486" s="147"/>
      <c r="AQ486" s="147"/>
      <c r="AR486" s="147"/>
      <c r="AS486" s="147"/>
      <c r="AT486" s="147"/>
      <c r="AU486" s="147"/>
      <c r="AV486" s="147"/>
      <c r="AW486" s="147"/>
      <c r="AX486" s="147"/>
      <c r="AY486" s="147"/>
      <c r="AZ486" s="147"/>
      <c r="BA486" s="147"/>
      <c r="BB486" s="147"/>
      <c r="BC486" s="147"/>
      <c r="BD486" s="147"/>
      <c r="BE486" s="147"/>
      <c r="BF486" s="147"/>
      <c r="BG486" s="147"/>
      <c r="BH486" s="147"/>
    </row>
    <row r="487" spans="1:60" outlineLevel="1">
      <c r="A487" s="154"/>
      <c r="B487" s="155"/>
      <c r="C487" s="238"/>
      <c r="D487" s="239"/>
      <c r="E487" s="239"/>
      <c r="F487" s="239"/>
      <c r="G487" s="239"/>
      <c r="H487" s="156"/>
      <c r="I487" s="156"/>
      <c r="J487" s="156"/>
      <c r="K487" s="156"/>
      <c r="L487" s="156"/>
      <c r="M487" s="156"/>
      <c r="N487" s="156"/>
      <c r="O487" s="156"/>
      <c r="P487" s="156"/>
      <c r="Q487" s="156"/>
      <c r="R487" s="156"/>
      <c r="S487" s="156"/>
      <c r="T487" s="156"/>
      <c r="U487" s="156"/>
      <c r="V487" s="156"/>
      <c r="W487" s="156"/>
      <c r="X487" s="156"/>
      <c r="Y487" s="147"/>
      <c r="Z487" s="147"/>
      <c r="AA487" s="147"/>
      <c r="AB487" s="147"/>
      <c r="AC487" s="147"/>
      <c r="AD487" s="147"/>
      <c r="AE487" s="147"/>
      <c r="AF487" s="147"/>
      <c r="AG487" s="147" t="s">
        <v>172</v>
      </c>
      <c r="AH487" s="147"/>
      <c r="AI487" s="147"/>
      <c r="AJ487" s="147"/>
      <c r="AK487" s="147"/>
      <c r="AL487" s="147"/>
      <c r="AM487" s="147"/>
      <c r="AN487" s="147"/>
      <c r="AO487" s="147"/>
      <c r="AP487" s="147"/>
      <c r="AQ487" s="147"/>
      <c r="AR487" s="147"/>
      <c r="AS487" s="147"/>
      <c r="AT487" s="147"/>
      <c r="AU487" s="147"/>
      <c r="AV487" s="147"/>
      <c r="AW487" s="147"/>
      <c r="AX487" s="147"/>
      <c r="AY487" s="147"/>
      <c r="AZ487" s="147"/>
      <c r="BA487" s="147"/>
      <c r="BB487" s="147"/>
      <c r="BC487" s="147"/>
      <c r="BD487" s="147"/>
      <c r="BE487" s="147"/>
      <c r="BF487" s="147"/>
      <c r="BG487" s="147"/>
      <c r="BH487" s="147"/>
    </row>
    <row r="488" spans="1:60" ht="22.5" outlineLevel="1">
      <c r="A488" s="164">
        <v>121</v>
      </c>
      <c r="B488" s="165" t="s">
        <v>681</v>
      </c>
      <c r="C488" s="174" t="s">
        <v>682</v>
      </c>
      <c r="D488" s="166" t="s">
        <v>253</v>
      </c>
      <c r="E488" s="167">
        <v>7.6</v>
      </c>
      <c r="F488" s="168"/>
      <c r="G488" s="169">
        <f>ROUND(E488*F488,2)</f>
        <v>0</v>
      </c>
      <c r="H488" s="168"/>
      <c r="I488" s="169">
        <f>ROUND(E488*H488,2)</f>
        <v>0</v>
      </c>
      <c r="J488" s="168"/>
      <c r="K488" s="169">
        <f>ROUND(E488*J488,2)</f>
        <v>0</v>
      </c>
      <c r="L488" s="169">
        <v>21</v>
      </c>
      <c r="M488" s="169">
        <f>G488*(1+L488/100)</f>
        <v>0</v>
      </c>
      <c r="N488" s="169">
        <v>3.2799999999999999E-3</v>
      </c>
      <c r="O488" s="169">
        <f>ROUND(E488*N488,2)</f>
        <v>0.02</v>
      </c>
      <c r="P488" s="169">
        <v>0</v>
      </c>
      <c r="Q488" s="169">
        <f>ROUND(E488*P488,2)</f>
        <v>0</v>
      </c>
      <c r="R488" s="169" t="s">
        <v>678</v>
      </c>
      <c r="S488" s="169" t="s">
        <v>168</v>
      </c>
      <c r="T488" s="170" t="s">
        <v>679</v>
      </c>
      <c r="U488" s="156">
        <v>0</v>
      </c>
      <c r="V488" s="156">
        <f>ROUND(E488*U488,2)</f>
        <v>0</v>
      </c>
      <c r="W488" s="156"/>
      <c r="X488" s="156" t="s">
        <v>641</v>
      </c>
      <c r="Y488" s="147"/>
      <c r="Z488" s="147"/>
      <c r="AA488" s="147"/>
      <c r="AB488" s="147"/>
      <c r="AC488" s="147"/>
      <c r="AD488" s="147"/>
      <c r="AE488" s="147"/>
      <c r="AF488" s="147"/>
      <c r="AG488" s="147" t="s">
        <v>642</v>
      </c>
      <c r="AH488" s="147"/>
      <c r="AI488" s="147"/>
      <c r="AJ488" s="147"/>
      <c r="AK488" s="147"/>
      <c r="AL488" s="147"/>
      <c r="AM488" s="147"/>
      <c r="AN488" s="147"/>
      <c r="AO488" s="147"/>
      <c r="AP488" s="147"/>
      <c r="AQ488" s="147"/>
      <c r="AR488" s="147"/>
      <c r="AS488" s="147"/>
      <c r="AT488" s="147"/>
      <c r="AU488" s="147"/>
      <c r="AV488" s="147"/>
      <c r="AW488" s="147"/>
      <c r="AX488" s="147"/>
      <c r="AY488" s="147"/>
      <c r="AZ488" s="147"/>
      <c r="BA488" s="147"/>
      <c r="BB488" s="147"/>
      <c r="BC488" s="147"/>
      <c r="BD488" s="147"/>
      <c r="BE488" s="147"/>
      <c r="BF488" s="147"/>
      <c r="BG488" s="147"/>
      <c r="BH488" s="147"/>
    </row>
    <row r="489" spans="1:60" outlineLevel="1">
      <c r="A489" s="154"/>
      <c r="B489" s="155"/>
      <c r="C489" s="180" t="s">
        <v>683</v>
      </c>
      <c r="D489" s="178"/>
      <c r="E489" s="179">
        <v>7.6</v>
      </c>
      <c r="F489" s="156"/>
      <c r="G489" s="156"/>
      <c r="H489" s="156"/>
      <c r="I489" s="156"/>
      <c r="J489" s="156"/>
      <c r="K489" s="156"/>
      <c r="L489" s="156"/>
      <c r="M489" s="156"/>
      <c r="N489" s="156"/>
      <c r="O489" s="156"/>
      <c r="P489" s="156"/>
      <c r="Q489" s="156"/>
      <c r="R489" s="156"/>
      <c r="S489" s="156"/>
      <c r="T489" s="156"/>
      <c r="U489" s="156"/>
      <c r="V489" s="156"/>
      <c r="W489" s="156"/>
      <c r="X489" s="156"/>
      <c r="Y489" s="147"/>
      <c r="Z489" s="147"/>
      <c r="AA489" s="147"/>
      <c r="AB489" s="147"/>
      <c r="AC489" s="147"/>
      <c r="AD489" s="147"/>
      <c r="AE489" s="147"/>
      <c r="AF489" s="147"/>
      <c r="AG489" s="147" t="s">
        <v>249</v>
      </c>
      <c r="AH489" s="147">
        <v>0</v>
      </c>
      <c r="AI489" s="147"/>
      <c r="AJ489" s="147"/>
      <c r="AK489" s="147"/>
      <c r="AL489" s="147"/>
      <c r="AM489" s="147"/>
      <c r="AN489" s="147"/>
      <c r="AO489" s="147"/>
      <c r="AP489" s="147"/>
      <c r="AQ489" s="147"/>
      <c r="AR489" s="147"/>
      <c r="AS489" s="147"/>
      <c r="AT489" s="147"/>
      <c r="AU489" s="147"/>
      <c r="AV489" s="147"/>
      <c r="AW489" s="147"/>
      <c r="AX489" s="147"/>
      <c r="AY489" s="147"/>
      <c r="AZ489" s="147"/>
      <c r="BA489" s="147"/>
      <c r="BB489" s="147"/>
      <c r="BC489" s="147"/>
      <c r="BD489" s="147"/>
      <c r="BE489" s="147"/>
      <c r="BF489" s="147"/>
      <c r="BG489" s="147"/>
      <c r="BH489" s="147"/>
    </row>
    <row r="490" spans="1:60" outlineLevel="1">
      <c r="A490" s="154"/>
      <c r="B490" s="155"/>
      <c r="C490" s="238"/>
      <c r="D490" s="239"/>
      <c r="E490" s="239"/>
      <c r="F490" s="239"/>
      <c r="G490" s="239"/>
      <c r="H490" s="156"/>
      <c r="I490" s="156"/>
      <c r="J490" s="156"/>
      <c r="K490" s="156"/>
      <c r="L490" s="156"/>
      <c r="M490" s="156"/>
      <c r="N490" s="156"/>
      <c r="O490" s="156"/>
      <c r="P490" s="156"/>
      <c r="Q490" s="156"/>
      <c r="R490" s="156"/>
      <c r="S490" s="156"/>
      <c r="T490" s="156"/>
      <c r="U490" s="156"/>
      <c r="V490" s="156"/>
      <c r="W490" s="156"/>
      <c r="X490" s="156"/>
      <c r="Y490" s="147"/>
      <c r="Z490" s="147"/>
      <c r="AA490" s="147"/>
      <c r="AB490" s="147"/>
      <c r="AC490" s="147"/>
      <c r="AD490" s="147"/>
      <c r="AE490" s="147"/>
      <c r="AF490" s="147"/>
      <c r="AG490" s="147" t="s">
        <v>172</v>
      </c>
      <c r="AH490" s="147"/>
      <c r="AI490" s="147"/>
      <c r="AJ490" s="147"/>
      <c r="AK490" s="147"/>
      <c r="AL490" s="147"/>
      <c r="AM490" s="147"/>
      <c r="AN490" s="147"/>
      <c r="AO490" s="147"/>
      <c r="AP490" s="147"/>
      <c r="AQ490" s="147"/>
      <c r="AR490" s="147"/>
      <c r="AS490" s="147"/>
      <c r="AT490" s="147"/>
      <c r="AU490" s="147"/>
      <c r="AV490" s="147"/>
      <c r="AW490" s="147"/>
      <c r="AX490" s="147"/>
      <c r="AY490" s="147"/>
      <c r="AZ490" s="147"/>
      <c r="BA490" s="147"/>
      <c r="BB490" s="147"/>
      <c r="BC490" s="147"/>
      <c r="BD490" s="147"/>
      <c r="BE490" s="147"/>
      <c r="BF490" s="147"/>
      <c r="BG490" s="147"/>
      <c r="BH490" s="147"/>
    </row>
    <row r="491" spans="1:60" outlineLevel="1">
      <c r="A491" s="164">
        <v>122</v>
      </c>
      <c r="B491" s="165" t="s">
        <v>684</v>
      </c>
      <c r="C491" s="174" t="s">
        <v>685</v>
      </c>
      <c r="D491" s="166" t="s">
        <v>293</v>
      </c>
      <c r="E491" s="167">
        <v>0.36031000000000002</v>
      </c>
      <c r="F491" s="168"/>
      <c r="G491" s="169">
        <f>ROUND(E491*F491,2)</f>
        <v>0</v>
      </c>
      <c r="H491" s="168"/>
      <c r="I491" s="169">
        <f>ROUND(E491*H491,2)</f>
        <v>0</v>
      </c>
      <c r="J491" s="168"/>
      <c r="K491" s="169">
        <f>ROUND(E491*J491,2)</f>
        <v>0</v>
      </c>
      <c r="L491" s="169">
        <v>21</v>
      </c>
      <c r="M491" s="169">
        <f>G491*(1+L491/100)</f>
        <v>0</v>
      </c>
      <c r="N491" s="169">
        <v>0</v>
      </c>
      <c r="O491" s="169">
        <f>ROUND(E491*N491,2)</f>
        <v>0</v>
      </c>
      <c r="P491" s="169">
        <v>0</v>
      </c>
      <c r="Q491" s="169">
        <f>ROUND(E491*P491,2)</f>
        <v>0</v>
      </c>
      <c r="R491" s="169" t="s">
        <v>670</v>
      </c>
      <c r="S491" s="169" t="s">
        <v>168</v>
      </c>
      <c r="T491" s="170" t="s">
        <v>168</v>
      </c>
      <c r="U491" s="156">
        <v>1.5669999999999999</v>
      </c>
      <c r="V491" s="156">
        <f>ROUND(E491*U491,2)</f>
        <v>0.56000000000000005</v>
      </c>
      <c r="W491" s="156"/>
      <c r="X491" s="156" t="s">
        <v>660</v>
      </c>
      <c r="Y491" s="147"/>
      <c r="Z491" s="147"/>
      <c r="AA491" s="147"/>
      <c r="AB491" s="147"/>
      <c r="AC491" s="147"/>
      <c r="AD491" s="147"/>
      <c r="AE491" s="147"/>
      <c r="AF491" s="147"/>
      <c r="AG491" s="147" t="s">
        <v>661</v>
      </c>
      <c r="AH491" s="147"/>
      <c r="AI491" s="147"/>
      <c r="AJ491" s="147"/>
      <c r="AK491" s="147"/>
      <c r="AL491" s="147"/>
      <c r="AM491" s="147"/>
      <c r="AN491" s="147"/>
      <c r="AO491" s="147"/>
      <c r="AP491" s="147"/>
      <c r="AQ491" s="147"/>
      <c r="AR491" s="147"/>
      <c r="AS491" s="147"/>
      <c r="AT491" s="147"/>
      <c r="AU491" s="147"/>
      <c r="AV491" s="147"/>
      <c r="AW491" s="147"/>
      <c r="AX491" s="147"/>
      <c r="AY491" s="147"/>
      <c r="AZ491" s="147"/>
      <c r="BA491" s="147"/>
      <c r="BB491" s="147"/>
      <c r="BC491" s="147"/>
      <c r="BD491" s="147"/>
      <c r="BE491" s="147"/>
      <c r="BF491" s="147"/>
      <c r="BG491" s="147"/>
      <c r="BH491" s="147"/>
    </row>
    <row r="492" spans="1:60" outlineLevel="1">
      <c r="A492" s="154"/>
      <c r="B492" s="155"/>
      <c r="C492" s="253" t="s">
        <v>686</v>
      </c>
      <c r="D492" s="254"/>
      <c r="E492" s="254"/>
      <c r="F492" s="254"/>
      <c r="G492" s="254"/>
      <c r="H492" s="156"/>
      <c r="I492" s="156"/>
      <c r="J492" s="156"/>
      <c r="K492" s="156"/>
      <c r="L492" s="156"/>
      <c r="M492" s="156"/>
      <c r="N492" s="156"/>
      <c r="O492" s="156"/>
      <c r="P492" s="156"/>
      <c r="Q492" s="156"/>
      <c r="R492" s="156"/>
      <c r="S492" s="156"/>
      <c r="T492" s="156"/>
      <c r="U492" s="156"/>
      <c r="V492" s="156"/>
      <c r="W492" s="156"/>
      <c r="X492" s="156"/>
      <c r="Y492" s="147"/>
      <c r="Z492" s="147"/>
      <c r="AA492" s="147"/>
      <c r="AB492" s="147"/>
      <c r="AC492" s="147"/>
      <c r="AD492" s="147"/>
      <c r="AE492" s="147"/>
      <c r="AF492" s="147"/>
      <c r="AG492" s="147" t="s">
        <v>247</v>
      </c>
      <c r="AH492" s="147"/>
      <c r="AI492" s="147"/>
      <c r="AJ492" s="147"/>
      <c r="AK492" s="147"/>
      <c r="AL492" s="147"/>
      <c r="AM492" s="147"/>
      <c r="AN492" s="147"/>
      <c r="AO492" s="147"/>
      <c r="AP492" s="147"/>
      <c r="AQ492" s="147"/>
      <c r="AR492" s="147"/>
      <c r="AS492" s="147"/>
      <c r="AT492" s="147"/>
      <c r="AU492" s="147"/>
      <c r="AV492" s="147"/>
      <c r="AW492" s="147"/>
      <c r="AX492" s="147"/>
      <c r="AY492" s="147"/>
      <c r="AZ492" s="147"/>
      <c r="BA492" s="147"/>
      <c r="BB492" s="147"/>
      <c r="BC492" s="147"/>
      <c r="BD492" s="147"/>
      <c r="BE492" s="147"/>
      <c r="BF492" s="147"/>
      <c r="BG492" s="147"/>
      <c r="BH492" s="147"/>
    </row>
    <row r="493" spans="1:60" outlineLevel="1">
      <c r="A493" s="154"/>
      <c r="B493" s="155"/>
      <c r="C493" s="180" t="s">
        <v>663</v>
      </c>
      <c r="D493" s="178"/>
      <c r="E493" s="179"/>
      <c r="F493" s="156"/>
      <c r="G493" s="156"/>
      <c r="H493" s="156"/>
      <c r="I493" s="156"/>
      <c r="J493" s="156"/>
      <c r="K493" s="156"/>
      <c r="L493" s="156"/>
      <c r="M493" s="156"/>
      <c r="N493" s="156"/>
      <c r="O493" s="156"/>
      <c r="P493" s="156"/>
      <c r="Q493" s="156"/>
      <c r="R493" s="156"/>
      <c r="S493" s="156"/>
      <c r="T493" s="156"/>
      <c r="U493" s="156"/>
      <c r="V493" s="156"/>
      <c r="W493" s="156"/>
      <c r="X493" s="156"/>
      <c r="Y493" s="147"/>
      <c r="Z493" s="147"/>
      <c r="AA493" s="147"/>
      <c r="AB493" s="147"/>
      <c r="AC493" s="147"/>
      <c r="AD493" s="147"/>
      <c r="AE493" s="147"/>
      <c r="AF493" s="147"/>
      <c r="AG493" s="147" t="s">
        <v>249</v>
      </c>
      <c r="AH493" s="147">
        <v>0</v>
      </c>
      <c r="AI493" s="147"/>
      <c r="AJ493" s="147"/>
      <c r="AK493" s="147"/>
      <c r="AL493" s="147"/>
      <c r="AM493" s="147"/>
      <c r="AN493" s="147"/>
      <c r="AO493" s="147"/>
      <c r="AP493" s="147"/>
      <c r="AQ493" s="147"/>
      <c r="AR493" s="147"/>
      <c r="AS493" s="147"/>
      <c r="AT493" s="147"/>
      <c r="AU493" s="147"/>
      <c r="AV493" s="147"/>
      <c r="AW493" s="147"/>
      <c r="AX493" s="147"/>
      <c r="AY493" s="147"/>
      <c r="AZ493" s="147"/>
      <c r="BA493" s="147"/>
      <c r="BB493" s="147"/>
      <c r="BC493" s="147"/>
      <c r="BD493" s="147"/>
      <c r="BE493" s="147"/>
      <c r="BF493" s="147"/>
      <c r="BG493" s="147"/>
      <c r="BH493" s="147"/>
    </row>
    <row r="494" spans="1:60" outlineLevel="1">
      <c r="A494" s="154"/>
      <c r="B494" s="155"/>
      <c r="C494" s="180" t="s">
        <v>687</v>
      </c>
      <c r="D494" s="178"/>
      <c r="E494" s="179"/>
      <c r="F494" s="156"/>
      <c r="G494" s="156"/>
      <c r="H494" s="156"/>
      <c r="I494" s="156"/>
      <c r="J494" s="156"/>
      <c r="K494" s="156"/>
      <c r="L494" s="156"/>
      <c r="M494" s="156"/>
      <c r="N494" s="156"/>
      <c r="O494" s="156"/>
      <c r="P494" s="156"/>
      <c r="Q494" s="156"/>
      <c r="R494" s="156"/>
      <c r="S494" s="156"/>
      <c r="T494" s="156"/>
      <c r="U494" s="156"/>
      <c r="V494" s="156"/>
      <c r="W494" s="156"/>
      <c r="X494" s="156"/>
      <c r="Y494" s="147"/>
      <c r="Z494" s="147"/>
      <c r="AA494" s="147"/>
      <c r="AB494" s="147"/>
      <c r="AC494" s="147"/>
      <c r="AD494" s="147"/>
      <c r="AE494" s="147"/>
      <c r="AF494" s="147"/>
      <c r="AG494" s="147" t="s">
        <v>249</v>
      </c>
      <c r="AH494" s="147">
        <v>0</v>
      </c>
      <c r="AI494" s="147"/>
      <c r="AJ494" s="147"/>
      <c r="AK494" s="147"/>
      <c r="AL494" s="147"/>
      <c r="AM494" s="147"/>
      <c r="AN494" s="147"/>
      <c r="AO494" s="147"/>
      <c r="AP494" s="147"/>
      <c r="AQ494" s="147"/>
      <c r="AR494" s="147"/>
      <c r="AS494" s="147"/>
      <c r="AT494" s="147"/>
      <c r="AU494" s="147"/>
      <c r="AV494" s="147"/>
      <c r="AW494" s="147"/>
      <c r="AX494" s="147"/>
      <c r="AY494" s="147"/>
      <c r="AZ494" s="147"/>
      <c r="BA494" s="147"/>
      <c r="BB494" s="147"/>
      <c r="BC494" s="147"/>
      <c r="BD494" s="147"/>
      <c r="BE494" s="147"/>
      <c r="BF494" s="147"/>
      <c r="BG494" s="147"/>
      <c r="BH494" s="147"/>
    </row>
    <row r="495" spans="1:60" outlineLevel="1">
      <c r="A495" s="154"/>
      <c r="B495" s="155"/>
      <c r="C495" s="180" t="s">
        <v>688</v>
      </c>
      <c r="D495" s="178"/>
      <c r="E495" s="179">
        <v>0.36031000000000002</v>
      </c>
      <c r="F495" s="156"/>
      <c r="G495" s="156"/>
      <c r="H495" s="156"/>
      <c r="I495" s="156"/>
      <c r="J495" s="156"/>
      <c r="K495" s="156"/>
      <c r="L495" s="156"/>
      <c r="M495" s="156"/>
      <c r="N495" s="156"/>
      <c r="O495" s="156"/>
      <c r="P495" s="156"/>
      <c r="Q495" s="156"/>
      <c r="R495" s="156"/>
      <c r="S495" s="156"/>
      <c r="T495" s="156"/>
      <c r="U495" s="156"/>
      <c r="V495" s="156"/>
      <c r="W495" s="156"/>
      <c r="X495" s="156"/>
      <c r="Y495" s="147"/>
      <c r="Z495" s="147"/>
      <c r="AA495" s="147"/>
      <c r="AB495" s="147"/>
      <c r="AC495" s="147"/>
      <c r="AD495" s="147"/>
      <c r="AE495" s="147"/>
      <c r="AF495" s="147"/>
      <c r="AG495" s="147" t="s">
        <v>249</v>
      </c>
      <c r="AH495" s="147">
        <v>0</v>
      </c>
      <c r="AI495" s="147"/>
      <c r="AJ495" s="147"/>
      <c r="AK495" s="147"/>
      <c r="AL495" s="147"/>
      <c r="AM495" s="147"/>
      <c r="AN495" s="147"/>
      <c r="AO495" s="147"/>
      <c r="AP495" s="147"/>
      <c r="AQ495" s="147"/>
      <c r="AR495" s="147"/>
      <c r="AS495" s="147"/>
      <c r="AT495" s="147"/>
      <c r="AU495" s="147"/>
      <c r="AV495" s="147"/>
      <c r="AW495" s="147"/>
      <c r="AX495" s="147"/>
      <c r="AY495" s="147"/>
      <c r="AZ495" s="147"/>
      <c r="BA495" s="147"/>
      <c r="BB495" s="147"/>
      <c r="BC495" s="147"/>
      <c r="BD495" s="147"/>
      <c r="BE495" s="147"/>
      <c r="BF495" s="147"/>
      <c r="BG495" s="147"/>
      <c r="BH495" s="147"/>
    </row>
    <row r="496" spans="1:60" outlineLevel="1">
      <c r="A496" s="154"/>
      <c r="B496" s="155"/>
      <c r="C496" s="238"/>
      <c r="D496" s="239"/>
      <c r="E496" s="239"/>
      <c r="F496" s="239"/>
      <c r="G496" s="239"/>
      <c r="H496" s="156"/>
      <c r="I496" s="156"/>
      <c r="J496" s="156"/>
      <c r="K496" s="156"/>
      <c r="L496" s="156"/>
      <c r="M496" s="156"/>
      <c r="N496" s="156"/>
      <c r="O496" s="156"/>
      <c r="P496" s="156"/>
      <c r="Q496" s="156"/>
      <c r="R496" s="156"/>
      <c r="S496" s="156"/>
      <c r="T496" s="156"/>
      <c r="U496" s="156"/>
      <c r="V496" s="156"/>
      <c r="W496" s="156"/>
      <c r="X496" s="156"/>
      <c r="Y496" s="147"/>
      <c r="Z496" s="147"/>
      <c r="AA496" s="147"/>
      <c r="AB496" s="147"/>
      <c r="AC496" s="147"/>
      <c r="AD496" s="147"/>
      <c r="AE496" s="147"/>
      <c r="AF496" s="147"/>
      <c r="AG496" s="147" t="s">
        <v>172</v>
      </c>
      <c r="AH496" s="147"/>
      <c r="AI496" s="147"/>
      <c r="AJ496" s="147"/>
      <c r="AK496" s="147"/>
      <c r="AL496" s="147"/>
      <c r="AM496" s="147"/>
      <c r="AN496" s="147"/>
      <c r="AO496" s="147"/>
      <c r="AP496" s="147"/>
      <c r="AQ496" s="147"/>
      <c r="AR496" s="147"/>
      <c r="AS496" s="147"/>
      <c r="AT496" s="147"/>
      <c r="AU496" s="147"/>
      <c r="AV496" s="147"/>
      <c r="AW496" s="147"/>
      <c r="AX496" s="147"/>
      <c r="AY496" s="147"/>
      <c r="AZ496" s="147"/>
      <c r="BA496" s="147"/>
      <c r="BB496" s="147"/>
      <c r="BC496" s="147"/>
      <c r="BD496" s="147"/>
      <c r="BE496" s="147"/>
      <c r="BF496" s="147"/>
      <c r="BG496" s="147"/>
      <c r="BH496" s="147"/>
    </row>
    <row r="497" spans="1:60">
      <c r="A497" s="158" t="s">
        <v>163</v>
      </c>
      <c r="B497" s="159" t="s">
        <v>91</v>
      </c>
      <c r="C497" s="173" t="s">
        <v>92</v>
      </c>
      <c r="D497" s="160"/>
      <c r="E497" s="161"/>
      <c r="F497" s="162"/>
      <c r="G497" s="162">
        <f>SUMIF(AG498:AG545,"&lt;&gt;NOR",G498:G545)</f>
        <v>0</v>
      </c>
      <c r="H497" s="162"/>
      <c r="I497" s="162">
        <f>SUM(I498:I545)</f>
        <v>0</v>
      </c>
      <c r="J497" s="162"/>
      <c r="K497" s="162">
        <f>SUM(K498:K545)</f>
        <v>0</v>
      </c>
      <c r="L497" s="162"/>
      <c r="M497" s="162">
        <f>SUM(M498:M545)</f>
        <v>0</v>
      </c>
      <c r="N497" s="162"/>
      <c r="O497" s="162">
        <f>SUM(O498:O545)</f>
        <v>18.97</v>
      </c>
      <c r="P497" s="162"/>
      <c r="Q497" s="162">
        <f>SUM(Q498:Q545)</f>
        <v>0</v>
      </c>
      <c r="R497" s="162"/>
      <c r="S497" s="162"/>
      <c r="T497" s="163"/>
      <c r="U497" s="157"/>
      <c r="V497" s="157">
        <f>SUM(V498:V545)</f>
        <v>585.23</v>
      </c>
      <c r="W497" s="157"/>
      <c r="X497" s="157"/>
      <c r="AG497" t="s">
        <v>164</v>
      </c>
    </row>
    <row r="498" spans="1:60" outlineLevel="1">
      <c r="A498" s="164">
        <v>123</v>
      </c>
      <c r="B498" s="165" t="s">
        <v>689</v>
      </c>
      <c r="C498" s="174" t="s">
        <v>690</v>
      </c>
      <c r="D498" s="166" t="s">
        <v>253</v>
      </c>
      <c r="E498" s="167">
        <v>337.41</v>
      </c>
      <c r="F498" s="168"/>
      <c r="G498" s="169">
        <f>ROUND(E498*F498,2)</f>
        <v>0</v>
      </c>
      <c r="H498" s="168"/>
      <c r="I498" s="169">
        <f>ROUND(E498*H498,2)</f>
        <v>0</v>
      </c>
      <c r="J498" s="168"/>
      <c r="K498" s="169">
        <f>ROUND(E498*J498,2)</f>
        <v>0</v>
      </c>
      <c r="L498" s="169">
        <v>21</v>
      </c>
      <c r="M498" s="169">
        <f>G498*(1+L498/100)</f>
        <v>0</v>
      </c>
      <c r="N498" s="169">
        <v>0</v>
      </c>
      <c r="O498" s="169">
        <f>ROUND(E498*N498,2)</f>
        <v>0</v>
      </c>
      <c r="P498" s="169">
        <v>0</v>
      </c>
      <c r="Q498" s="169">
        <f>ROUND(E498*P498,2)</f>
        <v>0</v>
      </c>
      <c r="R498" s="169" t="s">
        <v>691</v>
      </c>
      <c r="S498" s="169" t="s">
        <v>168</v>
      </c>
      <c r="T498" s="170" t="s">
        <v>332</v>
      </c>
      <c r="U498" s="156">
        <v>0.09</v>
      </c>
      <c r="V498" s="156">
        <f>ROUND(E498*U498,2)</f>
        <v>30.37</v>
      </c>
      <c r="W498" s="156"/>
      <c r="X498" s="156" t="s">
        <v>244</v>
      </c>
      <c r="Y498" s="147"/>
      <c r="Z498" s="147"/>
      <c r="AA498" s="147"/>
      <c r="AB498" s="147"/>
      <c r="AC498" s="147"/>
      <c r="AD498" s="147"/>
      <c r="AE498" s="147"/>
      <c r="AF498" s="147"/>
      <c r="AG498" s="147" t="s">
        <v>245</v>
      </c>
      <c r="AH498" s="147"/>
      <c r="AI498" s="147"/>
      <c r="AJ498" s="147"/>
      <c r="AK498" s="147"/>
      <c r="AL498" s="147"/>
      <c r="AM498" s="147"/>
      <c r="AN498" s="147"/>
      <c r="AO498" s="147"/>
      <c r="AP498" s="147"/>
      <c r="AQ498" s="147"/>
      <c r="AR498" s="147"/>
      <c r="AS498" s="147"/>
      <c r="AT498" s="147"/>
      <c r="AU498" s="147"/>
      <c r="AV498" s="147"/>
      <c r="AW498" s="147"/>
      <c r="AX498" s="147"/>
      <c r="AY498" s="147"/>
      <c r="AZ498" s="147"/>
      <c r="BA498" s="147"/>
      <c r="BB498" s="147"/>
      <c r="BC498" s="147"/>
      <c r="BD498" s="147"/>
      <c r="BE498" s="147"/>
      <c r="BF498" s="147"/>
      <c r="BG498" s="147"/>
      <c r="BH498" s="147"/>
    </row>
    <row r="499" spans="1:60" outlineLevel="1">
      <c r="A499" s="154"/>
      <c r="B499" s="155"/>
      <c r="C499" s="180" t="s">
        <v>692</v>
      </c>
      <c r="D499" s="178"/>
      <c r="E499" s="179">
        <v>275</v>
      </c>
      <c r="F499" s="156"/>
      <c r="G499" s="156"/>
      <c r="H499" s="156"/>
      <c r="I499" s="156"/>
      <c r="J499" s="156"/>
      <c r="K499" s="156"/>
      <c r="L499" s="156"/>
      <c r="M499" s="156"/>
      <c r="N499" s="156"/>
      <c r="O499" s="156"/>
      <c r="P499" s="156"/>
      <c r="Q499" s="156"/>
      <c r="R499" s="156"/>
      <c r="S499" s="156"/>
      <c r="T499" s="156"/>
      <c r="U499" s="156"/>
      <c r="V499" s="156"/>
      <c r="W499" s="156"/>
      <c r="X499" s="156"/>
      <c r="Y499" s="147"/>
      <c r="Z499" s="147"/>
      <c r="AA499" s="147"/>
      <c r="AB499" s="147"/>
      <c r="AC499" s="147"/>
      <c r="AD499" s="147"/>
      <c r="AE499" s="147"/>
      <c r="AF499" s="147"/>
      <c r="AG499" s="147" t="s">
        <v>249</v>
      </c>
      <c r="AH499" s="147">
        <v>0</v>
      </c>
      <c r="AI499" s="147"/>
      <c r="AJ499" s="147"/>
      <c r="AK499" s="147"/>
      <c r="AL499" s="147"/>
      <c r="AM499" s="147"/>
      <c r="AN499" s="147"/>
      <c r="AO499" s="147"/>
      <c r="AP499" s="147"/>
      <c r="AQ499" s="147"/>
      <c r="AR499" s="147"/>
      <c r="AS499" s="147"/>
      <c r="AT499" s="147"/>
      <c r="AU499" s="147"/>
      <c r="AV499" s="147"/>
      <c r="AW499" s="147"/>
      <c r="AX499" s="147"/>
      <c r="AY499" s="147"/>
      <c r="AZ499" s="147"/>
      <c r="BA499" s="147"/>
      <c r="BB499" s="147"/>
      <c r="BC499" s="147"/>
      <c r="BD499" s="147"/>
      <c r="BE499" s="147"/>
      <c r="BF499" s="147"/>
      <c r="BG499" s="147"/>
      <c r="BH499" s="147"/>
    </row>
    <row r="500" spans="1:60" outlineLevel="1">
      <c r="A500" s="154"/>
      <c r="B500" s="155"/>
      <c r="C500" s="180" t="s">
        <v>693</v>
      </c>
      <c r="D500" s="178"/>
      <c r="E500" s="179">
        <v>4.41</v>
      </c>
      <c r="F500" s="156"/>
      <c r="G500" s="156"/>
      <c r="H500" s="156"/>
      <c r="I500" s="156"/>
      <c r="J500" s="156"/>
      <c r="K500" s="156"/>
      <c r="L500" s="156"/>
      <c r="M500" s="156"/>
      <c r="N500" s="156"/>
      <c r="O500" s="156"/>
      <c r="P500" s="156"/>
      <c r="Q500" s="156"/>
      <c r="R500" s="156"/>
      <c r="S500" s="156"/>
      <c r="T500" s="156"/>
      <c r="U500" s="156"/>
      <c r="V500" s="156"/>
      <c r="W500" s="156"/>
      <c r="X500" s="156"/>
      <c r="Y500" s="147"/>
      <c r="Z500" s="147"/>
      <c r="AA500" s="147"/>
      <c r="AB500" s="147"/>
      <c r="AC500" s="147"/>
      <c r="AD500" s="147"/>
      <c r="AE500" s="147"/>
      <c r="AF500" s="147"/>
      <c r="AG500" s="147" t="s">
        <v>249</v>
      </c>
      <c r="AH500" s="147">
        <v>0</v>
      </c>
      <c r="AI500" s="147"/>
      <c r="AJ500" s="147"/>
      <c r="AK500" s="147"/>
      <c r="AL500" s="147"/>
      <c r="AM500" s="147"/>
      <c r="AN500" s="147"/>
      <c r="AO500" s="147"/>
      <c r="AP500" s="147"/>
      <c r="AQ500" s="147"/>
      <c r="AR500" s="147"/>
      <c r="AS500" s="147"/>
      <c r="AT500" s="147"/>
      <c r="AU500" s="147"/>
      <c r="AV500" s="147"/>
      <c r="AW500" s="147"/>
      <c r="AX500" s="147"/>
      <c r="AY500" s="147"/>
      <c r="AZ500" s="147"/>
      <c r="BA500" s="147"/>
      <c r="BB500" s="147"/>
      <c r="BC500" s="147"/>
      <c r="BD500" s="147"/>
      <c r="BE500" s="147"/>
      <c r="BF500" s="147"/>
      <c r="BG500" s="147"/>
      <c r="BH500" s="147"/>
    </row>
    <row r="501" spans="1:60" outlineLevel="1">
      <c r="A501" s="154"/>
      <c r="B501" s="155"/>
      <c r="C501" s="180" t="s">
        <v>694</v>
      </c>
      <c r="D501" s="178"/>
      <c r="E501" s="179">
        <v>58</v>
      </c>
      <c r="F501" s="156"/>
      <c r="G501" s="156"/>
      <c r="H501" s="156"/>
      <c r="I501" s="156"/>
      <c r="J501" s="156"/>
      <c r="K501" s="156"/>
      <c r="L501" s="156"/>
      <c r="M501" s="156"/>
      <c r="N501" s="156"/>
      <c r="O501" s="156"/>
      <c r="P501" s="156"/>
      <c r="Q501" s="156"/>
      <c r="R501" s="156"/>
      <c r="S501" s="156"/>
      <c r="T501" s="156"/>
      <c r="U501" s="156"/>
      <c r="V501" s="156"/>
      <c r="W501" s="156"/>
      <c r="X501" s="156"/>
      <c r="Y501" s="147"/>
      <c r="Z501" s="147"/>
      <c r="AA501" s="147"/>
      <c r="AB501" s="147"/>
      <c r="AC501" s="147"/>
      <c r="AD501" s="147"/>
      <c r="AE501" s="147"/>
      <c r="AF501" s="147"/>
      <c r="AG501" s="147" t="s">
        <v>249</v>
      </c>
      <c r="AH501" s="147">
        <v>0</v>
      </c>
      <c r="AI501" s="147"/>
      <c r="AJ501" s="147"/>
      <c r="AK501" s="147"/>
      <c r="AL501" s="147"/>
      <c r="AM501" s="147"/>
      <c r="AN501" s="147"/>
      <c r="AO501" s="147"/>
      <c r="AP501" s="147"/>
      <c r="AQ501" s="147"/>
      <c r="AR501" s="147"/>
      <c r="AS501" s="147"/>
      <c r="AT501" s="147"/>
      <c r="AU501" s="147"/>
      <c r="AV501" s="147"/>
      <c r="AW501" s="147"/>
      <c r="AX501" s="147"/>
      <c r="AY501" s="147"/>
      <c r="AZ501" s="147"/>
      <c r="BA501" s="147"/>
      <c r="BB501" s="147"/>
      <c r="BC501" s="147"/>
      <c r="BD501" s="147"/>
      <c r="BE501" s="147"/>
      <c r="BF501" s="147"/>
      <c r="BG501" s="147"/>
      <c r="BH501" s="147"/>
    </row>
    <row r="502" spans="1:60" outlineLevel="1">
      <c r="A502" s="154"/>
      <c r="B502" s="155"/>
      <c r="C502" s="238"/>
      <c r="D502" s="239"/>
      <c r="E502" s="239"/>
      <c r="F502" s="239"/>
      <c r="G502" s="239"/>
      <c r="H502" s="156"/>
      <c r="I502" s="156"/>
      <c r="J502" s="156"/>
      <c r="K502" s="156"/>
      <c r="L502" s="156"/>
      <c r="M502" s="156"/>
      <c r="N502" s="156"/>
      <c r="O502" s="156"/>
      <c r="P502" s="156"/>
      <c r="Q502" s="156"/>
      <c r="R502" s="156"/>
      <c r="S502" s="156"/>
      <c r="T502" s="156"/>
      <c r="U502" s="156"/>
      <c r="V502" s="156"/>
      <c r="W502" s="156"/>
      <c r="X502" s="156"/>
      <c r="Y502" s="147"/>
      <c r="Z502" s="147"/>
      <c r="AA502" s="147"/>
      <c r="AB502" s="147"/>
      <c r="AC502" s="147"/>
      <c r="AD502" s="147"/>
      <c r="AE502" s="147"/>
      <c r="AF502" s="147"/>
      <c r="AG502" s="147" t="s">
        <v>172</v>
      </c>
      <c r="AH502" s="147"/>
      <c r="AI502" s="147"/>
      <c r="AJ502" s="147"/>
      <c r="AK502" s="147"/>
      <c r="AL502" s="147"/>
      <c r="AM502" s="147"/>
      <c r="AN502" s="147"/>
      <c r="AO502" s="147"/>
      <c r="AP502" s="147"/>
      <c r="AQ502" s="147"/>
      <c r="AR502" s="147"/>
      <c r="AS502" s="147"/>
      <c r="AT502" s="147"/>
      <c r="AU502" s="147"/>
      <c r="AV502" s="147"/>
      <c r="AW502" s="147"/>
      <c r="AX502" s="147"/>
      <c r="AY502" s="147"/>
      <c r="AZ502" s="147"/>
      <c r="BA502" s="147"/>
      <c r="BB502" s="147"/>
      <c r="BC502" s="147"/>
      <c r="BD502" s="147"/>
      <c r="BE502" s="147"/>
      <c r="BF502" s="147"/>
      <c r="BG502" s="147"/>
      <c r="BH502" s="147"/>
    </row>
    <row r="503" spans="1:60" outlineLevel="1">
      <c r="A503" s="164">
        <v>124</v>
      </c>
      <c r="B503" s="165" t="s">
        <v>695</v>
      </c>
      <c r="C503" s="174" t="s">
        <v>696</v>
      </c>
      <c r="D503" s="166" t="s">
        <v>253</v>
      </c>
      <c r="E503" s="167">
        <v>264.5</v>
      </c>
      <c r="F503" s="168"/>
      <c r="G503" s="169">
        <f>ROUND(E503*F503,2)</f>
        <v>0</v>
      </c>
      <c r="H503" s="168"/>
      <c r="I503" s="169">
        <f>ROUND(E503*H503,2)</f>
        <v>0</v>
      </c>
      <c r="J503" s="168"/>
      <c r="K503" s="169">
        <f>ROUND(E503*J503,2)</f>
        <v>0</v>
      </c>
      <c r="L503" s="169">
        <v>21</v>
      </c>
      <c r="M503" s="169">
        <f>G503*(1+L503/100)</f>
        <v>0</v>
      </c>
      <c r="N503" s="169">
        <v>2.3000000000000001E-4</v>
      </c>
      <c r="O503" s="169">
        <f>ROUND(E503*N503,2)</f>
        <v>0.06</v>
      </c>
      <c r="P503" s="169">
        <v>0</v>
      </c>
      <c r="Q503" s="169">
        <f>ROUND(E503*P503,2)</f>
        <v>0</v>
      </c>
      <c r="R503" s="169" t="s">
        <v>691</v>
      </c>
      <c r="S503" s="169" t="s">
        <v>168</v>
      </c>
      <c r="T503" s="170" t="s">
        <v>332</v>
      </c>
      <c r="U503" s="156">
        <v>0.36199999999999999</v>
      </c>
      <c r="V503" s="156">
        <f>ROUND(E503*U503,2)</f>
        <v>95.75</v>
      </c>
      <c r="W503" s="156"/>
      <c r="X503" s="156" t="s">
        <v>244</v>
      </c>
      <c r="Y503" s="147"/>
      <c r="Z503" s="147"/>
      <c r="AA503" s="147"/>
      <c r="AB503" s="147"/>
      <c r="AC503" s="147"/>
      <c r="AD503" s="147"/>
      <c r="AE503" s="147"/>
      <c r="AF503" s="147"/>
      <c r="AG503" s="147" t="s">
        <v>245</v>
      </c>
      <c r="AH503" s="147"/>
      <c r="AI503" s="147"/>
      <c r="AJ503" s="147"/>
      <c r="AK503" s="147"/>
      <c r="AL503" s="147"/>
      <c r="AM503" s="147"/>
      <c r="AN503" s="147"/>
      <c r="AO503" s="147"/>
      <c r="AP503" s="147"/>
      <c r="AQ503" s="147"/>
      <c r="AR503" s="147"/>
      <c r="AS503" s="147"/>
      <c r="AT503" s="147"/>
      <c r="AU503" s="147"/>
      <c r="AV503" s="147"/>
      <c r="AW503" s="147"/>
      <c r="AX503" s="147"/>
      <c r="AY503" s="147"/>
      <c r="AZ503" s="147"/>
      <c r="BA503" s="147"/>
      <c r="BB503" s="147"/>
      <c r="BC503" s="147"/>
      <c r="BD503" s="147"/>
      <c r="BE503" s="147"/>
      <c r="BF503" s="147"/>
      <c r="BG503" s="147"/>
      <c r="BH503" s="147"/>
    </row>
    <row r="504" spans="1:60" outlineLevel="1">
      <c r="A504" s="154"/>
      <c r="B504" s="155"/>
      <c r="C504" s="180" t="s">
        <v>697</v>
      </c>
      <c r="D504" s="178"/>
      <c r="E504" s="179">
        <v>252</v>
      </c>
      <c r="F504" s="156"/>
      <c r="G504" s="156"/>
      <c r="H504" s="156"/>
      <c r="I504" s="156"/>
      <c r="J504" s="156"/>
      <c r="K504" s="156"/>
      <c r="L504" s="156"/>
      <c r="M504" s="156"/>
      <c r="N504" s="156"/>
      <c r="O504" s="156"/>
      <c r="P504" s="156"/>
      <c r="Q504" s="156"/>
      <c r="R504" s="156"/>
      <c r="S504" s="156"/>
      <c r="T504" s="156"/>
      <c r="U504" s="156"/>
      <c r="V504" s="156"/>
      <c r="W504" s="156"/>
      <c r="X504" s="156"/>
      <c r="Y504" s="147"/>
      <c r="Z504" s="147"/>
      <c r="AA504" s="147"/>
      <c r="AB504" s="147"/>
      <c r="AC504" s="147"/>
      <c r="AD504" s="147"/>
      <c r="AE504" s="147"/>
      <c r="AF504" s="147"/>
      <c r="AG504" s="147" t="s">
        <v>249</v>
      </c>
      <c r="AH504" s="147">
        <v>0</v>
      </c>
      <c r="AI504" s="147"/>
      <c r="AJ504" s="147"/>
      <c r="AK504" s="147"/>
      <c r="AL504" s="147"/>
      <c r="AM504" s="147"/>
      <c r="AN504" s="147"/>
      <c r="AO504" s="147"/>
      <c r="AP504" s="147"/>
      <c r="AQ504" s="147"/>
      <c r="AR504" s="147"/>
      <c r="AS504" s="147"/>
      <c r="AT504" s="147"/>
      <c r="AU504" s="147"/>
      <c r="AV504" s="147"/>
      <c r="AW504" s="147"/>
      <c r="AX504" s="147"/>
      <c r="AY504" s="147"/>
      <c r="AZ504" s="147"/>
      <c r="BA504" s="147"/>
      <c r="BB504" s="147"/>
      <c r="BC504" s="147"/>
      <c r="BD504" s="147"/>
      <c r="BE504" s="147"/>
      <c r="BF504" s="147"/>
      <c r="BG504" s="147"/>
      <c r="BH504" s="147"/>
    </row>
    <row r="505" spans="1:60" outlineLevel="1">
      <c r="A505" s="154"/>
      <c r="B505" s="155"/>
      <c r="C505" s="180" t="s">
        <v>698</v>
      </c>
      <c r="D505" s="178"/>
      <c r="E505" s="179">
        <v>12.5</v>
      </c>
      <c r="F505" s="156"/>
      <c r="G505" s="156"/>
      <c r="H505" s="156"/>
      <c r="I505" s="156"/>
      <c r="J505" s="156"/>
      <c r="K505" s="156"/>
      <c r="L505" s="156"/>
      <c r="M505" s="156"/>
      <c r="N505" s="156"/>
      <c r="O505" s="156"/>
      <c r="P505" s="156"/>
      <c r="Q505" s="156"/>
      <c r="R505" s="156"/>
      <c r="S505" s="156"/>
      <c r="T505" s="156"/>
      <c r="U505" s="156"/>
      <c r="V505" s="156"/>
      <c r="W505" s="156"/>
      <c r="X505" s="156"/>
      <c r="Y505" s="147"/>
      <c r="Z505" s="147"/>
      <c r="AA505" s="147"/>
      <c r="AB505" s="147"/>
      <c r="AC505" s="147"/>
      <c r="AD505" s="147"/>
      <c r="AE505" s="147"/>
      <c r="AF505" s="147"/>
      <c r="AG505" s="147" t="s">
        <v>249</v>
      </c>
      <c r="AH505" s="147">
        <v>0</v>
      </c>
      <c r="AI505" s="147"/>
      <c r="AJ505" s="147"/>
      <c r="AK505" s="147"/>
      <c r="AL505" s="147"/>
      <c r="AM505" s="147"/>
      <c r="AN505" s="147"/>
      <c r="AO505" s="147"/>
      <c r="AP505" s="147"/>
      <c r="AQ505" s="147"/>
      <c r="AR505" s="147"/>
      <c r="AS505" s="147"/>
      <c r="AT505" s="147"/>
      <c r="AU505" s="147"/>
      <c r="AV505" s="147"/>
      <c r="AW505" s="147"/>
      <c r="AX505" s="147"/>
      <c r="AY505" s="147"/>
      <c r="AZ505" s="147"/>
      <c r="BA505" s="147"/>
      <c r="BB505" s="147"/>
      <c r="BC505" s="147"/>
      <c r="BD505" s="147"/>
      <c r="BE505" s="147"/>
      <c r="BF505" s="147"/>
      <c r="BG505" s="147"/>
      <c r="BH505" s="147"/>
    </row>
    <row r="506" spans="1:60" outlineLevel="1">
      <c r="A506" s="154"/>
      <c r="B506" s="155"/>
      <c r="C506" s="238"/>
      <c r="D506" s="239"/>
      <c r="E506" s="239"/>
      <c r="F506" s="239"/>
      <c r="G506" s="239"/>
      <c r="H506" s="156"/>
      <c r="I506" s="156"/>
      <c r="J506" s="156"/>
      <c r="K506" s="156"/>
      <c r="L506" s="156"/>
      <c r="M506" s="156"/>
      <c r="N506" s="156"/>
      <c r="O506" s="156"/>
      <c r="P506" s="156"/>
      <c r="Q506" s="156"/>
      <c r="R506" s="156"/>
      <c r="S506" s="156"/>
      <c r="T506" s="156"/>
      <c r="U506" s="156"/>
      <c r="V506" s="156"/>
      <c r="W506" s="156"/>
      <c r="X506" s="156"/>
      <c r="Y506" s="147"/>
      <c r="Z506" s="147"/>
      <c r="AA506" s="147"/>
      <c r="AB506" s="147"/>
      <c r="AC506" s="147"/>
      <c r="AD506" s="147"/>
      <c r="AE506" s="147"/>
      <c r="AF506" s="147"/>
      <c r="AG506" s="147" t="s">
        <v>172</v>
      </c>
      <c r="AH506" s="147"/>
      <c r="AI506" s="147"/>
      <c r="AJ506" s="147"/>
      <c r="AK506" s="147"/>
      <c r="AL506" s="147"/>
      <c r="AM506" s="147"/>
      <c r="AN506" s="147"/>
      <c r="AO506" s="147"/>
      <c r="AP506" s="147"/>
      <c r="AQ506" s="147"/>
      <c r="AR506" s="147"/>
      <c r="AS506" s="147"/>
      <c r="AT506" s="147"/>
      <c r="AU506" s="147"/>
      <c r="AV506" s="147"/>
      <c r="AW506" s="147"/>
      <c r="AX506" s="147"/>
      <c r="AY506" s="147"/>
      <c r="AZ506" s="147"/>
      <c r="BA506" s="147"/>
      <c r="BB506" s="147"/>
      <c r="BC506" s="147"/>
      <c r="BD506" s="147"/>
      <c r="BE506" s="147"/>
      <c r="BF506" s="147"/>
      <c r="BG506" s="147"/>
      <c r="BH506" s="147"/>
    </row>
    <row r="507" spans="1:60" ht="22.5" outlineLevel="1">
      <c r="A507" s="164">
        <v>125</v>
      </c>
      <c r="B507" s="165" t="s">
        <v>699</v>
      </c>
      <c r="C507" s="174" t="s">
        <v>700</v>
      </c>
      <c r="D507" s="166" t="s">
        <v>253</v>
      </c>
      <c r="E507" s="167">
        <v>597.5</v>
      </c>
      <c r="F507" s="168"/>
      <c r="G507" s="169">
        <f>ROUND(E507*F507,2)</f>
        <v>0</v>
      </c>
      <c r="H507" s="168"/>
      <c r="I507" s="169">
        <f>ROUND(E507*H507,2)</f>
        <v>0</v>
      </c>
      <c r="J507" s="168"/>
      <c r="K507" s="169">
        <f>ROUND(E507*J507,2)</f>
        <v>0</v>
      </c>
      <c r="L507" s="169">
        <v>21</v>
      </c>
      <c r="M507" s="169">
        <f>G507*(1+L507/100)</f>
        <v>0</v>
      </c>
      <c r="N507" s="169">
        <v>1.8000000000000001E-4</v>
      </c>
      <c r="O507" s="169">
        <f>ROUND(E507*N507,2)</f>
        <v>0.11</v>
      </c>
      <c r="P507" s="169">
        <v>0</v>
      </c>
      <c r="Q507" s="169">
        <f>ROUND(E507*P507,2)</f>
        <v>0</v>
      </c>
      <c r="R507" s="169" t="s">
        <v>691</v>
      </c>
      <c r="S507" s="169" t="s">
        <v>168</v>
      </c>
      <c r="T507" s="170" t="s">
        <v>168</v>
      </c>
      <c r="U507" s="156">
        <v>0.16</v>
      </c>
      <c r="V507" s="156">
        <f>ROUND(E507*U507,2)</f>
        <v>95.6</v>
      </c>
      <c r="W507" s="156"/>
      <c r="X507" s="156" t="s">
        <v>244</v>
      </c>
      <c r="Y507" s="147"/>
      <c r="Z507" s="147"/>
      <c r="AA507" s="147"/>
      <c r="AB507" s="147"/>
      <c r="AC507" s="147"/>
      <c r="AD507" s="147"/>
      <c r="AE507" s="147"/>
      <c r="AF507" s="147"/>
      <c r="AG507" s="147" t="s">
        <v>245</v>
      </c>
      <c r="AH507" s="147"/>
      <c r="AI507" s="147"/>
      <c r="AJ507" s="147"/>
      <c r="AK507" s="147"/>
      <c r="AL507" s="147"/>
      <c r="AM507" s="147"/>
      <c r="AN507" s="147"/>
      <c r="AO507" s="147"/>
      <c r="AP507" s="147"/>
      <c r="AQ507" s="147"/>
      <c r="AR507" s="147"/>
      <c r="AS507" s="147"/>
      <c r="AT507" s="147"/>
      <c r="AU507" s="147"/>
      <c r="AV507" s="147"/>
      <c r="AW507" s="147"/>
      <c r="AX507" s="147"/>
      <c r="AY507" s="147"/>
      <c r="AZ507" s="147"/>
      <c r="BA507" s="147"/>
      <c r="BB507" s="147"/>
      <c r="BC507" s="147"/>
      <c r="BD507" s="147"/>
      <c r="BE507" s="147"/>
      <c r="BF507" s="147"/>
      <c r="BG507" s="147"/>
      <c r="BH507" s="147"/>
    </row>
    <row r="508" spans="1:60" outlineLevel="1">
      <c r="A508" s="154"/>
      <c r="B508" s="155"/>
      <c r="C508" s="240" t="s">
        <v>701</v>
      </c>
      <c r="D508" s="241"/>
      <c r="E508" s="241"/>
      <c r="F508" s="241"/>
      <c r="G508" s="241"/>
      <c r="H508" s="156"/>
      <c r="I508" s="156"/>
      <c r="J508" s="156"/>
      <c r="K508" s="156"/>
      <c r="L508" s="156"/>
      <c r="M508" s="156"/>
      <c r="N508" s="156"/>
      <c r="O508" s="156"/>
      <c r="P508" s="156"/>
      <c r="Q508" s="156"/>
      <c r="R508" s="156"/>
      <c r="S508" s="156"/>
      <c r="T508" s="156"/>
      <c r="U508" s="156"/>
      <c r="V508" s="156"/>
      <c r="W508" s="156"/>
      <c r="X508" s="156"/>
      <c r="Y508" s="147"/>
      <c r="Z508" s="147"/>
      <c r="AA508" s="147"/>
      <c r="AB508" s="147"/>
      <c r="AC508" s="147"/>
      <c r="AD508" s="147"/>
      <c r="AE508" s="147"/>
      <c r="AF508" s="147"/>
      <c r="AG508" s="147" t="s">
        <v>178</v>
      </c>
      <c r="AH508" s="147"/>
      <c r="AI508" s="147"/>
      <c r="AJ508" s="147"/>
      <c r="AK508" s="147"/>
      <c r="AL508" s="147"/>
      <c r="AM508" s="147"/>
      <c r="AN508" s="147"/>
      <c r="AO508" s="147"/>
      <c r="AP508" s="147"/>
      <c r="AQ508" s="147"/>
      <c r="AR508" s="147"/>
      <c r="AS508" s="147"/>
      <c r="AT508" s="147"/>
      <c r="AU508" s="147"/>
      <c r="AV508" s="147"/>
      <c r="AW508" s="147"/>
      <c r="AX508" s="147"/>
      <c r="AY508" s="147"/>
      <c r="AZ508" s="147"/>
      <c r="BA508" s="147"/>
      <c r="BB508" s="147"/>
      <c r="BC508" s="147"/>
      <c r="BD508" s="147"/>
      <c r="BE508" s="147"/>
      <c r="BF508" s="147"/>
      <c r="BG508" s="147"/>
      <c r="BH508" s="147"/>
    </row>
    <row r="509" spans="1:60" outlineLevel="1">
      <c r="A509" s="154"/>
      <c r="B509" s="155"/>
      <c r="C509" s="180" t="s">
        <v>692</v>
      </c>
      <c r="D509" s="178"/>
      <c r="E509" s="179">
        <v>275</v>
      </c>
      <c r="F509" s="156"/>
      <c r="G509" s="156"/>
      <c r="H509" s="156"/>
      <c r="I509" s="156"/>
      <c r="J509" s="156"/>
      <c r="K509" s="156"/>
      <c r="L509" s="156"/>
      <c r="M509" s="156"/>
      <c r="N509" s="156"/>
      <c r="O509" s="156"/>
      <c r="P509" s="156"/>
      <c r="Q509" s="156"/>
      <c r="R509" s="156"/>
      <c r="S509" s="156"/>
      <c r="T509" s="156"/>
      <c r="U509" s="156"/>
      <c r="V509" s="156"/>
      <c r="W509" s="156"/>
      <c r="X509" s="156"/>
      <c r="Y509" s="147"/>
      <c r="Z509" s="147"/>
      <c r="AA509" s="147"/>
      <c r="AB509" s="147"/>
      <c r="AC509" s="147"/>
      <c r="AD509" s="147"/>
      <c r="AE509" s="147"/>
      <c r="AF509" s="147"/>
      <c r="AG509" s="147" t="s">
        <v>249</v>
      </c>
      <c r="AH509" s="147">
        <v>0</v>
      </c>
      <c r="AI509" s="147"/>
      <c r="AJ509" s="147"/>
      <c r="AK509" s="147"/>
      <c r="AL509" s="147"/>
      <c r="AM509" s="147"/>
      <c r="AN509" s="147"/>
      <c r="AO509" s="147"/>
      <c r="AP509" s="147"/>
      <c r="AQ509" s="147"/>
      <c r="AR509" s="147"/>
      <c r="AS509" s="147"/>
      <c r="AT509" s="147"/>
      <c r="AU509" s="147"/>
      <c r="AV509" s="147"/>
      <c r="AW509" s="147"/>
      <c r="AX509" s="147"/>
      <c r="AY509" s="147"/>
      <c r="AZ509" s="147"/>
      <c r="BA509" s="147"/>
      <c r="BB509" s="147"/>
      <c r="BC509" s="147"/>
      <c r="BD509" s="147"/>
      <c r="BE509" s="147"/>
      <c r="BF509" s="147"/>
      <c r="BG509" s="147"/>
      <c r="BH509" s="147"/>
    </row>
    <row r="510" spans="1:60" outlineLevel="1">
      <c r="A510" s="154"/>
      <c r="B510" s="155"/>
      <c r="C510" s="180" t="s">
        <v>697</v>
      </c>
      <c r="D510" s="178"/>
      <c r="E510" s="179">
        <v>252</v>
      </c>
      <c r="F510" s="156"/>
      <c r="G510" s="156"/>
      <c r="H510" s="156"/>
      <c r="I510" s="156"/>
      <c r="J510" s="156"/>
      <c r="K510" s="156"/>
      <c r="L510" s="156"/>
      <c r="M510" s="156"/>
      <c r="N510" s="156"/>
      <c r="O510" s="156"/>
      <c r="P510" s="156"/>
      <c r="Q510" s="156"/>
      <c r="R510" s="156"/>
      <c r="S510" s="156"/>
      <c r="T510" s="156"/>
      <c r="U510" s="156"/>
      <c r="V510" s="156"/>
      <c r="W510" s="156"/>
      <c r="X510" s="156"/>
      <c r="Y510" s="147"/>
      <c r="Z510" s="147"/>
      <c r="AA510" s="147"/>
      <c r="AB510" s="147"/>
      <c r="AC510" s="147"/>
      <c r="AD510" s="147"/>
      <c r="AE510" s="147"/>
      <c r="AF510" s="147"/>
      <c r="AG510" s="147" t="s">
        <v>249</v>
      </c>
      <c r="AH510" s="147">
        <v>0</v>
      </c>
      <c r="AI510" s="147"/>
      <c r="AJ510" s="147"/>
      <c r="AK510" s="147"/>
      <c r="AL510" s="147"/>
      <c r="AM510" s="147"/>
      <c r="AN510" s="147"/>
      <c r="AO510" s="147"/>
      <c r="AP510" s="147"/>
      <c r="AQ510" s="147"/>
      <c r="AR510" s="147"/>
      <c r="AS510" s="147"/>
      <c r="AT510" s="147"/>
      <c r="AU510" s="147"/>
      <c r="AV510" s="147"/>
      <c r="AW510" s="147"/>
      <c r="AX510" s="147"/>
      <c r="AY510" s="147"/>
      <c r="AZ510" s="147"/>
      <c r="BA510" s="147"/>
      <c r="BB510" s="147"/>
      <c r="BC510" s="147"/>
      <c r="BD510" s="147"/>
      <c r="BE510" s="147"/>
      <c r="BF510" s="147"/>
      <c r="BG510" s="147"/>
      <c r="BH510" s="147"/>
    </row>
    <row r="511" spans="1:60" outlineLevel="1">
      <c r="A511" s="154"/>
      <c r="B511" s="155"/>
      <c r="C511" s="180" t="s">
        <v>702</v>
      </c>
      <c r="D511" s="178"/>
      <c r="E511" s="179">
        <v>58</v>
      </c>
      <c r="F511" s="156"/>
      <c r="G511" s="156"/>
      <c r="H511" s="156"/>
      <c r="I511" s="156"/>
      <c r="J511" s="156"/>
      <c r="K511" s="156"/>
      <c r="L511" s="156"/>
      <c r="M511" s="156"/>
      <c r="N511" s="156"/>
      <c r="O511" s="156"/>
      <c r="P511" s="156"/>
      <c r="Q511" s="156"/>
      <c r="R511" s="156"/>
      <c r="S511" s="156"/>
      <c r="T511" s="156"/>
      <c r="U511" s="156"/>
      <c r="V511" s="156"/>
      <c r="W511" s="156"/>
      <c r="X511" s="156"/>
      <c r="Y511" s="147"/>
      <c r="Z511" s="147"/>
      <c r="AA511" s="147"/>
      <c r="AB511" s="147"/>
      <c r="AC511" s="147"/>
      <c r="AD511" s="147"/>
      <c r="AE511" s="147"/>
      <c r="AF511" s="147"/>
      <c r="AG511" s="147" t="s">
        <v>249</v>
      </c>
      <c r="AH511" s="147">
        <v>0</v>
      </c>
      <c r="AI511" s="147"/>
      <c r="AJ511" s="147"/>
      <c r="AK511" s="147"/>
      <c r="AL511" s="147"/>
      <c r="AM511" s="147"/>
      <c r="AN511" s="147"/>
      <c r="AO511" s="147"/>
      <c r="AP511" s="147"/>
      <c r="AQ511" s="147"/>
      <c r="AR511" s="147"/>
      <c r="AS511" s="147"/>
      <c r="AT511" s="147"/>
      <c r="AU511" s="147"/>
      <c r="AV511" s="147"/>
      <c r="AW511" s="147"/>
      <c r="AX511" s="147"/>
      <c r="AY511" s="147"/>
      <c r="AZ511" s="147"/>
      <c r="BA511" s="147"/>
      <c r="BB511" s="147"/>
      <c r="BC511" s="147"/>
      <c r="BD511" s="147"/>
      <c r="BE511" s="147"/>
      <c r="BF511" s="147"/>
      <c r="BG511" s="147"/>
      <c r="BH511" s="147"/>
    </row>
    <row r="512" spans="1:60" outlineLevel="1">
      <c r="A512" s="154"/>
      <c r="B512" s="155"/>
      <c r="C512" s="180" t="s">
        <v>703</v>
      </c>
      <c r="D512" s="178"/>
      <c r="E512" s="179">
        <v>12.5</v>
      </c>
      <c r="F512" s="156"/>
      <c r="G512" s="156"/>
      <c r="H512" s="156"/>
      <c r="I512" s="156"/>
      <c r="J512" s="156"/>
      <c r="K512" s="156"/>
      <c r="L512" s="156"/>
      <c r="M512" s="156"/>
      <c r="N512" s="156"/>
      <c r="O512" s="156"/>
      <c r="P512" s="156"/>
      <c r="Q512" s="156"/>
      <c r="R512" s="156"/>
      <c r="S512" s="156"/>
      <c r="T512" s="156"/>
      <c r="U512" s="156"/>
      <c r="V512" s="156"/>
      <c r="W512" s="156"/>
      <c r="X512" s="156"/>
      <c r="Y512" s="147"/>
      <c r="Z512" s="147"/>
      <c r="AA512" s="147"/>
      <c r="AB512" s="147"/>
      <c r="AC512" s="147"/>
      <c r="AD512" s="147"/>
      <c r="AE512" s="147"/>
      <c r="AF512" s="147"/>
      <c r="AG512" s="147" t="s">
        <v>249</v>
      </c>
      <c r="AH512" s="147">
        <v>0</v>
      </c>
      <c r="AI512" s="147"/>
      <c r="AJ512" s="147"/>
      <c r="AK512" s="147"/>
      <c r="AL512" s="147"/>
      <c r="AM512" s="147"/>
      <c r="AN512" s="147"/>
      <c r="AO512" s="147"/>
      <c r="AP512" s="147"/>
      <c r="AQ512" s="147"/>
      <c r="AR512" s="147"/>
      <c r="AS512" s="147"/>
      <c r="AT512" s="147"/>
      <c r="AU512" s="147"/>
      <c r="AV512" s="147"/>
      <c r="AW512" s="147"/>
      <c r="AX512" s="147"/>
      <c r="AY512" s="147"/>
      <c r="AZ512" s="147"/>
      <c r="BA512" s="147"/>
      <c r="BB512" s="147"/>
      <c r="BC512" s="147"/>
      <c r="BD512" s="147"/>
      <c r="BE512" s="147"/>
      <c r="BF512" s="147"/>
      <c r="BG512" s="147"/>
      <c r="BH512" s="147"/>
    </row>
    <row r="513" spans="1:60" outlineLevel="1">
      <c r="A513" s="154"/>
      <c r="B513" s="155"/>
      <c r="C513" s="238"/>
      <c r="D513" s="239"/>
      <c r="E513" s="239"/>
      <c r="F513" s="239"/>
      <c r="G513" s="239"/>
      <c r="H513" s="156"/>
      <c r="I513" s="156"/>
      <c r="J513" s="156"/>
      <c r="K513" s="156"/>
      <c r="L513" s="156"/>
      <c r="M513" s="156"/>
      <c r="N513" s="156"/>
      <c r="O513" s="156"/>
      <c r="P513" s="156"/>
      <c r="Q513" s="156"/>
      <c r="R513" s="156"/>
      <c r="S513" s="156"/>
      <c r="T513" s="156"/>
      <c r="U513" s="156"/>
      <c r="V513" s="156"/>
      <c r="W513" s="156"/>
      <c r="X513" s="156"/>
      <c r="Y513" s="147"/>
      <c r="Z513" s="147"/>
      <c r="AA513" s="147"/>
      <c r="AB513" s="147"/>
      <c r="AC513" s="147"/>
      <c r="AD513" s="147"/>
      <c r="AE513" s="147"/>
      <c r="AF513" s="147"/>
      <c r="AG513" s="147" t="s">
        <v>172</v>
      </c>
      <c r="AH513" s="147"/>
      <c r="AI513" s="147"/>
      <c r="AJ513" s="147"/>
      <c r="AK513" s="147"/>
      <c r="AL513" s="147"/>
      <c r="AM513" s="147"/>
      <c r="AN513" s="147"/>
      <c r="AO513" s="147"/>
      <c r="AP513" s="147"/>
      <c r="AQ513" s="147"/>
      <c r="AR513" s="147"/>
      <c r="AS513" s="147"/>
      <c r="AT513" s="147"/>
      <c r="AU513" s="147"/>
      <c r="AV513" s="147"/>
      <c r="AW513" s="147"/>
      <c r="AX513" s="147"/>
      <c r="AY513" s="147"/>
      <c r="AZ513" s="147"/>
      <c r="BA513" s="147"/>
      <c r="BB513" s="147"/>
      <c r="BC513" s="147"/>
      <c r="BD513" s="147"/>
      <c r="BE513" s="147"/>
      <c r="BF513" s="147"/>
      <c r="BG513" s="147"/>
      <c r="BH513" s="147"/>
    </row>
    <row r="514" spans="1:60" outlineLevel="1">
      <c r="A514" s="164">
        <v>126</v>
      </c>
      <c r="B514" s="165" t="s">
        <v>704</v>
      </c>
      <c r="C514" s="174" t="s">
        <v>705</v>
      </c>
      <c r="D514" s="166" t="s">
        <v>242</v>
      </c>
      <c r="E514" s="167">
        <v>211.2</v>
      </c>
      <c r="F514" s="168"/>
      <c r="G514" s="169">
        <f>ROUND(E514*F514,2)</f>
        <v>0</v>
      </c>
      <c r="H514" s="168"/>
      <c r="I514" s="169">
        <f>ROUND(E514*H514,2)</f>
        <v>0</v>
      </c>
      <c r="J514" s="168"/>
      <c r="K514" s="169">
        <f>ROUND(E514*J514,2)</f>
        <v>0</v>
      </c>
      <c r="L514" s="169">
        <v>21</v>
      </c>
      <c r="M514" s="169">
        <f>G514*(1+L514/100)</f>
        <v>0</v>
      </c>
      <c r="N514" s="169">
        <v>5.2499999999999998E-2</v>
      </c>
      <c r="O514" s="169">
        <f>ROUND(E514*N514,2)</f>
        <v>11.09</v>
      </c>
      <c r="P514" s="169">
        <v>0</v>
      </c>
      <c r="Q514" s="169">
        <f>ROUND(E514*P514,2)</f>
        <v>0</v>
      </c>
      <c r="R514" s="169" t="s">
        <v>691</v>
      </c>
      <c r="S514" s="169" t="s">
        <v>168</v>
      </c>
      <c r="T514" s="170" t="s">
        <v>168</v>
      </c>
      <c r="U514" s="156">
        <v>0.8</v>
      </c>
      <c r="V514" s="156">
        <f>ROUND(E514*U514,2)</f>
        <v>168.96</v>
      </c>
      <c r="W514" s="156"/>
      <c r="X514" s="156" t="s">
        <v>244</v>
      </c>
      <c r="Y514" s="147"/>
      <c r="Z514" s="147"/>
      <c r="AA514" s="147"/>
      <c r="AB514" s="147"/>
      <c r="AC514" s="147"/>
      <c r="AD514" s="147"/>
      <c r="AE514" s="147"/>
      <c r="AF514" s="147"/>
      <c r="AG514" s="147" t="s">
        <v>245</v>
      </c>
      <c r="AH514" s="147"/>
      <c r="AI514" s="147"/>
      <c r="AJ514" s="147"/>
      <c r="AK514" s="147"/>
      <c r="AL514" s="147"/>
      <c r="AM514" s="147"/>
      <c r="AN514" s="147"/>
      <c r="AO514" s="147"/>
      <c r="AP514" s="147"/>
      <c r="AQ514" s="147"/>
      <c r="AR514" s="147"/>
      <c r="AS514" s="147"/>
      <c r="AT514" s="147"/>
      <c r="AU514" s="147"/>
      <c r="AV514" s="147"/>
      <c r="AW514" s="147"/>
      <c r="AX514" s="147"/>
      <c r="AY514" s="147"/>
      <c r="AZ514" s="147"/>
      <c r="BA514" s="147"/>
      <c r="BB514" s="147"/>
      <c r="BC514" s="147"/>
      <c r="BD514" s="147"/>
      <c r="BE514" s="147"/>
      <c r="BF514" s="147"/>
      <c r="BG514" s="147"/>
      <c r="BH514" s="147"/>
    </row>
    <row r="515" spans="1:60" outlineLevel="1">
      <c r="A515" s="154"/>
      <c r="B515" s="155"/>
      <c r="C515" s="240" t="s">
        <v>706</v>
      </c>
      <c r="D515" s="241"/>
      <c r="E515" s="241"/>
      <c r="F515" s="241"/>
      <c r="G515" s="241"/>
      <c r="H515" s="156"/>
      <c r="I515" s="156"/>
      <c r="J515" s="156"/>
      <c r="K515" s="156"/>
      <c r="L515" s="156"/>
      <c r="M515" s="156"/>
      <c r="N515" s="156"/>
      <c r="O515" s="156"/>
      <c r="P515" s="156"/>
      <c r="Q515" s="156"/>
      <c r="R515" s="156"/>
      <c r="S515" s="156"/>
      <c r="T515" s="156"/>
      <c r="U515" s="156"/>
      <c r="V515" s="156"/>
      <c r="W515" s="156"/>
      <c r="X515" s="156"/>
      <c r="Y515" s="147"/>
      <c r="Z515" s="147"/>
      <c r="AA515" s="147"/>
      <c r="AB515" s="147"/>
      <c r="AC515" s="147"/>
      <c r="AD515" s="147"/>
      <c r="AE515" s="147"/>
      <c r="AF515" s="147"/>
      <c r="AG515" s="147" t="s">
        <v>178</v>
      </c>
      <c r="AH515" s="147"/>
      <c r="AI515" s="147"/>
      <c r="AJ515" s="147"/>
      <c r="AK515" s="147"/>
      <c r="AL515" s="147"/>
      <c r="AM515" s="147"/>
      <c r="AN515" s="147"/>
      <c r="AO515" s="147"/>
      <c r="AP515" s="147"/>
      <c r="AQ515" s="147"/>
      <c r="AR515" s="147"/>
      <c r="AS515" s="147"/>
      <c r="AT515" s="147"/>
      <c r="AU515" s="147"/>
      <c r="AV515" s="147"/>
      <c r="AW515" s="147"/>
      <c r="AX515" s="147"/>
      <c r="AY515" s="147"/>
      <c r="AZ515" s="147"/>
      <c r="BA515" s="171" t="str">
        <f>C515</f>
        <v>Vyříznutí otvoru v podkladu pro osazení stroje na foukání izolace, foukání a dodávka izolace. Zapravení vyřezaného otvoru.</v>
      </c>
      <c r="BB515" s="147"/>
      <c r="BC515" s="147"/>
      <c r="BD515" s="147"/>
      <c r="BE515" s="147"/>
      <c r="BF515" s="147"/>
      <c r="BG515" s="147"/>
      <c r="BH515" s="147"/>
    </row>
    <row r="516" spans="1:60" outlineLevel="1">
      <c r="A516" s="154"/>
      <c r="B516" s="155"/>
      <c r="C516" s="180" t="s">
        <v>707</v>
      </c>
      <c r="D516" s="178"/>
      <c r="E516" s="179">
        <v>256.2</v>
      </c>
      <c r="F516" s="156"/>
      <c r="G516" s="156"/>
      <c r="H516" s="156"/>
      <c r="I516" s="156"/>
      <c r="J516" s="156"/>
      <c r="K516" s="156"/>
      <c r="L516" s="156"/>
      <c r="M516" s="156"/>
      <c r="N516" s="156"/>
      <c r="O516" s="156"/>
      <c r="P516" s="156"/>
      <c r="Q516" s="156"/>
      <c r="R516" s="156"/>
      <c r="S516" s="156"/>
      <c r="T516" s="156"/>
      <c r="U516" s="156"/>
      <c r="V516" s="156"/>
      <c r="W516" s="156"/>
      <c r="X516" s="156"/>
      <c r="Y516" s="147"/>
      <c r="Z516" s="147"/>
      <c r="AA516" s="147"/>
      <c r="AB516" s="147"/>
      <c r="AC516" s="147"/>
      <c r="AD516" s="147"/>
      <c r="AE516" s="147"/>
      <c r="AF516" s="147"/>
      <c r="AG516" s="147" t="s">
        <v>249</v>
      </c>
      <c r="AH516" s="147">
        <v>0</v>
      </c>
      <c r="AI516" s="147"/>
      <c r="AJ516" s="147"/>
      <c r="AK516" s="147"/>
      <c r="AL516" s="147"/>
      <c r="AM516" s="147"/>
      <c r="AN516" s="147"/>
      <c r="AO516" s="147"/>
      <c r="AP516" s="147"/>
      <c r="AQ516" s="147"/>
      <c r="AR516" s="147"/>
      <c r="AS516" s="147"/>
      <c r="AT516" s="147"/>
      <c r="AU516" s="147"/>
      <c r="AV516" s="147"/>
      <c r="AW516" s="147"/>
      <c r="AX516" s="147"/>
      <c r="AY516" s="147"/>
      <c r="AZ516" s="147"/>
      <c r="BA516" s="147"/>
      <c r="BB516" s="147"/>
      <c r="BC516" s="147"/>
      <c r="BD516" s="147"/>
      <c r="BE516" s="147"/>
      <c r="BF516" s="147"/>
      <c r="BG516" s="147"/>
      <c r="BH516" s="147"/>
    </row>
    <row r="517" spans="1:60" outlineLevel="1">
      <c r="A517" s="154"/>
      <c r="B517" s="155"/>
      <c r="C517" s="180" t="s">
        <v>708</v>
      </c>
      <c r="D517" s="178"/>
      <c r="E517" s="179">
        <v>-45</v>
      </c>
      <c r="F517" s="156"/>
      <c r="G517" s="156"/>
      <c r="H517" s="156"/>
      <c r="I517" s="156"/>
      <c r="J517" s="156"/>
      <c r="K517" s="156"/>
      <c r="L517" s="156"/>
      <c r="M517" s="156"/>
      <c r="N517" s="156"/>
      <c r="O517" s="156"/>
      <c r="P517" s="156"/>
      <c r="Q517" s="156"/>
      <c r="R517" s="156"/>
      <c r="S517" s="156"/>
      <c r="T517" s="156"/>
      <c r="U517" s="156"/>
      <c r="V517" s="156"/>
      <c r="W517" s="156"/>
      <c r="X517" s="156"/>
      <c r="Y517" s="147"/>
      <c r="Z517" s="147"/>
      <c r="AA517" s="147"/>
      <c r="AB517" s="147"/>
      <c r="AC517" s="147"/>
      <c r="AD517" s="147"/>
      <c r="AE517" s="147"/>
      <c r="AF517" s="147"/>
      <c r="AG517" s="147" t="s">
        <v>249</v>
      </c>
      <c r="AH517" s="147">
        <v>0</v>
      </c>
      <c r="AI517" s="147"/>
      <c r="AJ517" s="147"/>
      <c r="AK517" s="147"/>
      <c r="AL517" s="147"/>
      <c r="AM517" s="147"/>
      <c r="AN517" s="147"/>
      <c r="AO517" s="147"/>
      <c r="AP517" s="147"/>
      <c r="AQ517" s="147"/>
      <c r="AR517" s="147"/>
      <c r="AS517" s="147"/>
      <c r="AT517" s="147"/>
      <c r="AU517" s="147"/>
      <c r="AV517" s="147"/>
      <c r="AW517" s="147"/>
      <c r="AX517" s="147"/>
      <c r="AY517" s="147"/>
      <c r="AZ517" s="147"/>
      <c r="BA517" s="147"/>
      <c r="BB517" s="147"/>
      <c r="BC517" s="147"/>
      <c r="BD517" s="147"/>
      <c r="BE517" s="147"/>
      <c r="BF517" s="147"/>
      <c r="BG517" s="147"/>
      <c r="BH517" s="147"/>
    </row>
    <row r="518" spans="1:60" outlineLevel="1">
      <c r="A518" s="154"/>
      <c r="B518" s="155"/>
      <c r="C518" s="238"/>
      <c r="D518" s="239"/>
      <c r="E518" s="239"/>
      <c r="F518" s="239"/>
      <c r="G518" s="239"/>
      <c r="H518" s="156"/>
      <c r="I518" s="156"/>
      <c r="J518" s="156"/>
      <c r="K518" s="156"/>
      <c r="L518" s="156"/>
      <c r="M518" s="156"/>
      <c r="N518" s="156"/>
      <c r="O518" s="156"/>
      <c r="P518" s="156"/>
      <c r="Q518" s="156"/>
      <c r="R518" s="156"/>
      <c r="S518" s="156"/>
      <c r="T518" s="156"/>
      <c r="U518" s="156"/>
      <c r="V518" s="156"/>
      <c r="W518" s="156"/>
      <c r="X518" s="156"/>
      <c r="Y518" s="147"/>
      <c r="Z518" s="147"/>
      <c r="AA518" s="147"/>
      <c r="AB518" s="147"/>
      <c r="AC518" s="147"/>
      <c r="AD518" s="147"/>
      <c r="AE518" s="147"/>
      <c r="AF518" s="147"/>
      <c r="AG518" s="147" t="s">
        <v>172</v>
      </c>
      <c r="AH518" s="147"/>
      <c r="AI518" s="147"/>
      <c r="AJ518" s="147"/>
      <c r="AK518" s="147"/>
      <c r="AL518" s="147"/>
      <c r="AM518" s="147"/>
      <c r="AN518" s="147"/>
      <c r="AO518" s="147"/>
      <c r="AP518" s="147"/>
      <c r="AQ518" s="147"/>
      <c r="AR518" s="147"/>
      <c r="AS518" s="147"/>
      <c r="AT518" s="147"/>
      <c r="AU518" s="147"/>
      <c r="AV518" s="147"/>
      <c r="AW518" s="147"/>
      <c r="AX518" s="147"/>
      <c r="AY518" s="147"/>
      <c r="AZ518" s="147"/>
      <c r="BA518" s="147"/>
      <c r="BB518" s="147"/>
      <c r="BC518" s="147"/>
      <c r="BD518" s="147"/>
      <c r="BE518" s="147"/>
      <c r="BF518" s="147"/>
      <c r="BG518" s="147"/>
      <c r="BH518" s="147"/>
    </row>
    <row r="519" spans="1:60" outlineLevel="1">
      <c r="A519" s="164">
        <v>127</v>
      </c>
      <c r="B519" s="165" t="s">
        <v>709</v>
      </c>
      <c r="C519" s="174" t="s">
        <v>710</v>
      </c>
      <c r="D519" s="166" t="s">
        <v>242</v>
      </c>
      <c r="E519" s="167">
        <v>84</v>
      </c>
      <c r="F519" s="168"/>
      <c r="G519" s="169">
        <f>ROUND(E519*F519,2)</f>
        <v>0</v>
      </c>
      <c r="H519" s="168"/>
      <c r="I519" s="169">
        <f>ROUND(E519*H519,2)</f>
        <v>0</v>
      </c>
      <c r="J519" s="168"/>
      <c r="K519" s="169">
        <f>ROUND(E519*J519,2)</f>
        <v>0</v>
      </c>
      <c r="L519" s="169">
        <v>21</v>
      </c>
      <c r="M519" s="169">
        <f>G519*(1+L519/100)</f>
        <v>0</v>
      </c>
      <c r="N519" s="169">
        <v>5.2499999999999998E-2</v>
      </c>
      <c r="O519" s="169">
        <f>ROUND(E519*N519,2)</f>
        <v>4.41</v>
      </c>
      <c r="P519" s="169">
        <v>0</v>
      </c>
      <c r="Q519" s="169">
        <f>ROUND(E519*P519,2)</f>
        <v>0</v>
      </c>
      <c r="R519" s="169" t="s">
        <v>691</v>
      </c>
      <c r="S519" s="169" t="s">
        <v>168</v>
      </c>
      <c r="T519" s="170" t="s">
        <v>168</v>
      </c>
      <c r="U519" s="156">
        <v>0.92</v>
      </c>
      <c r="V519" s="156">
        <f>ROUND(E519*U519,2)</f>
        <v>77.28</v>
      </c>
      <c r="W519" s="156"/>
      <c r="X519" s="156" t="s">
        <v>244</v>
      </c>
      <c r="Y519" s="147"/>
      <c r="Z519" s="147"/>
      <c r="AA519" s="147"/>
      <c r="AB519" s="147"/>
      <c r="AC519" s="147"/>
      <c r="AD519" s="147"/>
      <c r="AE519" s="147"/>
      <c r="AF519" s="147"/>
      <c r="AG519" s="147" t="s">
        <v>245</v>
      </c>
      <c r="AH519" s="147"/>
      <c r="AI519" s="147"/>
      <c r="AJ519" s="147"/>
      <c r="AK519" s="147"/>
      <c r="AL519" s="147"/>
      <c r="AM519" s="147"/>
      <c r="AN519" s="147"/>
      <c r="AO519" s="147"/>
      <c r="AP519" s="147"/>
      <c r="AQ519" s="147"/>
      <c r="AR519" s="147"/>
      <c r="AS519" s="147"/>
      <c r="AT519" s="147"/>
      <c r="AU519" s="147"/>
      <c r="AV519" s="147"/>
      <c r="AW519" s="147"/>
      <c r="AX519" s="147"/>
      <c r="AY519" s="147"/>
      <c r="AZ519" s="147"/>
      <c r="BA519" s="147"/>
      <c r="BB519" s="147"/>
      <c r="BC519" s="147"/>
      <c r="BD519" s="147"/>
      <c r="BE519" s="147"/>
      <c r="BF519" s="147"/>
      <c r="BG519" s="147"/>
      <c r="BH519" s="147"/>
    </row>
    <row r="520" spans="1:60" outlineLevel="1">
      <c r="A520" s="154"/>
      <c r="B520" s="155"/>
      <c r="C520" s="240" t="s">
        <v>706</v>
      </c>
      <c r="D520" s="241"/>
      <c r="E520" s="241"/>
      <c r="F520" s="241"/>
      <c r="G520" s="241"/>
      <c r="H520" s="156"/>
      <c r="I520" s="156"/>
      <c r="J520" s="156"/>
      <c r="K520" s="156"/>
      <c r="L520" s="156"/>
      <c r="M520" s="156"/>
      <c r="N520" s="156"/>
      <c r="O520" s="156"/>
      <c r="P520" s="156"/>
      <c r="Q520" s="156"/>
      <c r="R520" s="156"/>
      <c r="S520" s="156"/>
      <c r="T520" s="156"/>
      <c r="U520" s="156"/>
      <c r="V520" s="156"/>
      <c r="W520" s="156"/>
      <c r="X520" s="156"/>
      <c r="Y520" s="147"/>
      <c r="Z520" s="147"/>
      <c r="AA520" s="147"/>
      <c r="AB520" s="147"/>
      <c r="AC520" s="147"/>
      <c r="AD520" s="147"/>
      <c r="AE520" s="147"/>
      <c r="AF520" s="147"/>
      <c r="AG520" s="147" t="s">
        <v>178</v>
      </c>
      <c r="AH520" s="147"/>
      <c r="AI520" s="147"/>
      <c r="AJ520" s="147"/>
      <c r="AK520" s="147"/>
      <c r="AL520" s="147"/>
      <c r="AM520" s="147"/>
      <c r="AN520" s="147"/>
      <c r="AO520" s="147"/>
      <c r="AP520" s="147"/>
      <c r="AQ520" s="147"/>
      <c r="AR520" s="147"/>
      <c r="AS520" s="147"/>
      <c r="AT520" s="147"/>
      <c r="AU520" s="147"/>
      <c r="AV520" s="147"/>
      <c r="AW520" s="147"/>
      <c r="AX520" s="147"/>
      <c r="AY520" s="147"/>
      <c r="AZ520" s="147"/>
      <c r="BA520" s="171" t="str">
        <f>C520</f>
        <v>Vyříznutí otvoru v podkladu pro osazení stroje na foukání izolace, foukání a dodávka izolace. Zapravení vyřezaného otvoru.</v>
      </c>
      <c r="BB520" s="147"/>
      <c r="BC520" s="147"/>
      <c r="BD520" s="147"/>
      <c r="BE520" s="147"/>
      <c r="BF520" s="147"/>
      <c r="BG520" s="147"/>
      <c r="BH520" s="147"/>
    </row>
    <row r="521" spans="1:60" outlineLevel="1">
      <c r="A521" s="154"/>
      <c r="B521" s="155"/>
      <c r="C521" s="180" t="s">
        <v>711</v>
      </c>
      <c r="D521" s="178"/>
      <c r="E521" s="179">
        <v>84</v>
      </c>
      <c r="F521" s="156"/>
      <c r="G521" s="156"/>
      <c r="H521" s="156"/>
      <c r="I521" s="156"/>
      <c r="J521" s="156"/>
      <c r="K521" s="156"/>
      <c r="L521" s="156"/>
      <c r="M521" s="156"/>
      <c r="N521" s="156"/>
      <c r="O521" s="156"/>
      <c r="P521" s="156"/>
      <c r="Q521" s="156"/>
      <c r="R521" s="156"/>
      <c r="S521" s="156"/>
      <c r="T521" s="156"/>
      <c r="U521" s="156"/>
      <c r="V521" s="156"/>
      <c r="W521" s="156"/>
      <c r="X521" s="156"/>
      <c r="Y521" s="147"/>
      <c r="Z521" s="147"/>
      <c r="AA521" s="147"/>
      <c r="AB521" s="147"/>
      <c r="AC521" s="147"/>
      <c r="AD521" s="147"/>
      <c r="AE521" s="147"/>
      <c r="AF521" s="147"/>
      <c r="AG521" s="147" t="s">
        <v>249</v>
      </c>
      <c r="AH521" s="147">
        <v>0</v>
      </c>
      <c r="AI521" s="147"/>
      <c r="AJ521" s="147"/>
      <c r="AK521" s="147"/>
      <c r="AL521" s="147"/>
      <c r="AM521" s="147"/>
      <c r="AN521" s="147"/>
      <c r="AO521" s="147"/>
      <c r="AP521" s="147"/>
      <c r="AQ521" s="147"/>
      <c r="AR521" s="147"/>
      <c r="AS521" s="147"/>
      <c r="AT521" s="147"/>
      <c r="AU521" s="147"/>
      <c r="AV521" s="147"/>
      <c r="AW521" s="147"/>
      <c r="AX521" s="147"/>
      <c r="AY521" s="147"/>
      <c r="AZ521" s="147"/>
      <c r="BA521" s="147"/>
      <c r="BB521" s="147"/>
      <c r="BC521" s="147"/>
      <c r="BD521" s="147"/>
      <c r="BE521" s="147"/>
      <c r="BF521" s="147"/>
      <c r="BG521" s="147"/>
      <c r="BH521" s="147"/>
    </row>
    <row r="522" spans="1:60" outlineLevel="1">
      <c r="A522" s="154"/>
      <c r="B522" s="155"/>
      <c r="C522" s="238"/>
      <c r="D522" s="239"/>
      <c r="E522" s="239"/>
      <c r="F522" s="239"/>
      <c r="G522" s="239"/>
      <c r="H522" s="156"/>
      <c r="I522" s="156"/>
      <c r="J522" s="156"/>
      <c r="K522" s="156"/>
      <c r="L522" s="156"/>
      <c r="M522" s="156"/>
      <c r="N522" s="156"/>
      <c r="O522" s="156"/>
      <c r="P522" s="156"/>
      <c r="Q522" s="156"/>
      <c r="R522" s="156"/>
      <c r="S522" s="156"/>
      <c r="T522" s="156"/>
      <c r="U522" s="156"/>
      <c r="V522" s="156"/>
      <c r="W522" s="156"/>
      <c r="X522" s="156"/>
      <c r="Y522" s="147"/>
      <c r="Z522" s="147"/>
      <c r="AA522" s="147"/>
      <c r="AB522" s="147"/>
      <c r="AC522" s="147"/>
      <c r="AD522" s="147"/>
      <c r="AE522" s="147"/>
      <c r="AF522" s="147"/>
      <c r="AG522" s="147" t="s">
        <v>172</v>
      </c>
      <c r="AH522" s="147"/>
      <c r="AI522" s="147"/>
      <c r="AJ522" s="147"/>
      <c r="AK522" s="147"/>
      <c r="AL522" s="147"/>
      <c r="AM522" s="147"/>
      <c r="AN522" s="147"/>
      <c r="AO522" s="147"/>
      <c r="AP522" s="147"/>
      <c r="AQ522" s="147"/>
      <c r="AR522" s="147"/>
      <c r="AS522" s="147"/>
      <c r="AT522" s="147"/>
      <c r="AU522" s="147"/>
      <c r="AV522" s="147"/>
      <c r="AW522" s="147"/>
      <c r="AX522" s="147"/>
      <c r="AY522" s="147"/>
      <c r="AZ522" s="147"/>
      <c r="BA522" s="147"/>
      <c r="BB522" s="147"/>
      <c r="BC522" s="147"/>
      <c r="BD522" s="147"/>
      <c r="BE522" s="147"/>
      <c r="BF522" s="147"/>
      <c r="BG522" s="147"/>
      <c r="BH522" s="147"/>
    </row>
    <row r="523" spans="1:60" ht="33.75" outlineLevel="1">
      <c r="A523" s="164">
        <v>128</v>
      </c>
      <c r="B523" s="165" t="s">
        <v>712</v>
      </c>
      <c r="C523" s="174" t="s">
        <v>713</v>
      </c>
      <c r="D523" s="166" t="s">
        <v>253</v>
      </c>
      <c r="E523" s="167">
        <v>601.91</v>
      </c>
      <c r="F523" s="168"/>
      <c r="G523" s="169">
        <f>ROUND(E523*F523,2)</f>
        <v>0</v>
      </c>
      <c r="H523" s="168"/>
      <c r="I523" s="169">
        <f>ROUND(E523*H523,2)</f>
        <v>0</v>
      </c>
      <c r="J523" s="168"/>
      <c r="K523" s="169">
        <f>ROUND(E523*J523,2)</f>
        <v>0</v>
      </c>
      <c r="L523" s="169">
        <v>21</v>
      </c>
      <c r="M523" s="169">
        <f>G523*(1+L523/100)</f>
        <v>0</v>
      </c>
      <c r="N523" s="169">
        <v>1.9000000000000001E-4</v>
      </c>
      <c r="O523" s="169">
        <f>ROUND(E523*N523,2)</f>
        <v>0.11</v>
      </c>
      <c r="P523" s="169">
        <v>0</v>
      </c>
      <c r="Q523" s="169">
        <f>ROUND(E523*P523,2)</f>
        <v>0</v>
      </c>
      <c r="R523" s="169" t="s">
        <v>714</v>
      </c>
      <c r="S523" s="169" t="s">
        <v>168</v>
      </c>
      <c r="T523" s="170" t="s">
        <v>168</v>
      </c>
      <c r="U523" s="156">
        <v>0.14000000000000001</v>
      </c>
      <c r="V523" s="156">
        <f>ROUND(E523*U523,2)</f>
        <v>84.27</v>
      </c>
      <c r="W523" s="156"/>
      <c r="X523" s="156" t="s">
        <v>244</v>
      </c>
      <c r="Y523" s="147"/>
      <c r="Z523" s="147"/>
      <c r="AA523" s="147"/>
      <c r="AB523" s="147"/>
      <c r="AC523" s="147"/>
      <c r="AD523" s="147"/>
      <c r="AE523" s="147"/>
      <c r="AF523" s="147"/>
      <c r="AG523" s="147" t="s">
        <v>245</v>
      </c>
      <c r="AH523" s="147"/>
      <c r="AI523" s="147"/>
      <c r="AJ523" s="147"/>
      <c r="AK523" s="147"/>
      <c r="AL523" s="147"/>
      <c r="AM523" s="147"/>
      <c r="AN523" s="147"/>
      <c r="AO523" s="147"/>
      <c r="AP523" s="147"/>
      <c r="AQ523" s="147"/>
      <c r="AR523" s="147"/>
      <c r="AS523" s="147"/>
      <c r="AT523" s="147"/>
      <c r="AU523" s="147"/>
      <c r="AV523" s="147"/>
      <c r="AW523" s="147"/>
      <c r="AX523" s="147"/>
      <c r="AY523" s="147"/>
      <c r="AZ523" s="147"/>
      <c r="BA523" s="147"/>
      <c r="BB523" s="147"/>
      <c r="BC523" s="147"/>
      <c r="BD523" s="147"/>
      <c r="BE523" s="147"/>
      <c r="BF523" s="147"/>
      <c r="BG523" s="147"/>
      <c r="BH523" s="147"/>
    </row>
    <row r="524" spans="1:60" outlineLevel="1">
      <c r="A524" s="154"/>
      <c r="B524" s="155"/>
      <c r="C524" s="240" t="s">
        <v>715</v>
      </c>
      <c r="D524" s="241"/>
      <c r="E524" s="241"/>
      <c r="F524" s="241"/>
      <c r="G524" s="241"/>
      <c r="H524" s="156"/>
      <c r="I524" s="156"/>
      <c r="J524" s="156"/>
      <c r="K524" s="156"/>
      <c r="L524" s="156"/>
      <c r="M524" s="156"/>
      <c r="N524" s="156"/>
      <c r="O524" s="156"/>
      <c r="P524" s="156"/>
      <c r="Q524" s="156"/>
      <c r="R524" s="156"/>
      <c r="S524" s="156"/>
      <c r="T524" s="156"/>
      <c r="U524" s="156"/>
      <c r="V524" s="156"/>
      <c r="W524" s="156"/>
      <c r="X524" s="156"/>
      <c r="Y524" s="147"/>
      <c r="Z524" s="147"/>
      <c r="AA524" s="147"/>
      <c r="AB524" s="147"/>
      <c r="AC524" s="147"/>
      <c r="AD524" s="147"/>
      <c r="AE524" s="147"/>
      <c r="AF524" s="147"/>
      <c r="AG524" s="147" t="s">
        <v>178</v>
      </c>
      <c r="AH524" s="147"/>
      <c r="AI524" s="147"/>
      <c r="AJ524" s="147"/>
      <c r="AK524" s="147"/>
      <c r="AL524" s="147"/>
      <c r="AM524" s="147"/>
      <c r="AN524" s="147"/>
      <c r="AO524" s="147"/>
      <c r="AP524" s="147"/>
      <c r="AQ524" s="147"/>
      <c r="AR524" s="147"/>
      <c r="AS524" s="147"/>
      <c r="AT524" s="147"/>
      <c r="AU524" s="147"/>
      <c r="AV524" s="147"/>
      <c r="AW524" s="147"/>
      <c r="AX524" s="147"/>
      <c r="AY524" s="147"/>
      <c r="AZ524" s="147"/>
      <c r="BA524" s="147"/>
      <c r="BB524" s="147"/>
      <c r="BC524" s="147"/>
      <c r="BD524" s="147"/>
      <c r="BE524" s="147"/>
      <c r="BF524" s="147"/>
      <c r="BG524" s="147"/>
      <c r="BH524" s="147"/>
    </row>
    <row r="525" spans="1:60" outlineLevel="1">
      <c r="A525" s="154"/>
      <c r="B525" s="155"/>
      <c r="C525" s="180" t="s">
        <v>692</v>
      </c>
      <c r="D525" s="178"/>
      <c r="E525" s="179">
        <v>275</v>
      </c>
      <c r="F525" s="156"/>
      <c r="G525" s="156"/>
      <c r="H525" s="156"/>
      <c r="I525" s="156"/>
      <c r="J525" s="156"/>
      <c r="K525" s="156"/>
      <c r="L525" s="156"/>
      <c r="M525" s="156"/>
      <c r="N525" s="156"/>
      <c r="O525" s="156"/>
      <c r="P525" s="156"/>
      <c r="Q525" s="156"/>
      <c r="R525" s="156"/>
      <c r="S525" s="156"/>
      <c r="T525" s="156"/>
      <c r="U525" s="156"/>
      <c r="V525" s="156"/>
      <c r="W525" s="156"/>
      <c r="X525" s="156"/>
      <c r="Y525" s="147"/>
      <c r="Z525" s="147"/>
      <c r="AA525" s="147"/>
      <c r="AB525" s="147"/>
      <c r="AC525" s="147"/>
      <c r="AD525" s="147"/>
      <c r="AE525" s="147"/>
      <c r="AF525" s="147"/>
      <c r="AG525" s="147" t="s">
        <v>249</v>
      </c>
      <c r="AH525" s="147">
        <v>0</v>
      </c>
      <c r="AI525" s="147"/>
      <c r="AJ525" s="147"/>
      <c r="AK525" s="147"/>
      <c r="AL525" s="147"/>
      <c r="AM525" s="147"/>
      <c r="AN525" s="147"/>
      <c r="AO525" s="147"/>
      <c r="AP525" s="147"/>
      <c r="AQ525" s="147"/>
      <c r="AR525" s="147"/>
      <c r="AS525" s="147"/>
      <c r="AT525" s="147"/>
      <c r="AU525" s="147"/>
      <c r="AV525" s="147"/>
      <c r="AW525" s="147"/>
      <c r="AX525" s="147"/>
      <c r="AY525" s="147"/>
      <c r="AZ525" s="147"/>
      <c r="BA525" s="147"/>
      <c r="BB525" s="147"/>
      <c r="BC525" s="147"/>
      <c r="BD525" s="147"/>
      <c r="BE525" s="147"/>
      <c r="BF525" s="147"/>
      <c r="BG525" s="147"/>
      <c r="BH525" s="147"/>
    </row>
    <row r="526" spans="1:60" outlineLevel="1">
      <c r="A526" s="154"/>
      <c r="B526" s="155"/>
      <c r="C526" s="180" t="s">
        <v>697</v>
      </c>
      <c r="D526" s="178"/>
      <c r="E526" s="179">
        <v>252</v>
      </c>
      <c r="F526" s="156"/>
      <c r="G526" s="156"/>
      <c r="H526" s="156"/>
      <c r="I526" s="156"/>
      <c r="J526" s="156"/>
      <c r="K526" s="156"/>
      <c r="L526" s="156"/>
      <c r="M526" s="156"/>
      <c r="N526" s="156"/>
      <c r="O526" s="156"/>
      <c r="P526" s="156"/>
      <c r="Q526" s="156"/>
      <c r="R526" s="156"/>
      <c r="S526" s="156"/>
      <c r="T526" s="156"/>
      <c r="U526" s="156"/>
      <c r="V526" s="156"/>
      <c r="W526" s="156"/>
      <c r="X526" s="156"/>
      <c r="Y526" s="147"/>
      <c r="Z526" s="147"/>
      <c r="AA526" s="147"/>
      <c r="AB526" s="147"/>
      <c r="AC526" s="147"/>
      <c r="AD526" s="147"/>
      <c r="AE526" s="147"/>
      <c r="AF526" s="147"/>
      <c r="AG526" s="147" t="s">
        <v>249</v>
      </c>
      <c r="AH526" s="147">
        <v>0</v>
      </c>
      <c r="AI526" s="147"/>
      <c r="AJ526" s="147"/>
      <c r="AK526" s="147"/>
      <c r="AL526" s="147"/>
      <c r="AM526" s="147"/>
      <c r="AN526" s="147"/>
      <c r="AO526" s="147"/>
      <c r="AP526" s="147"/>
      <c r="AQ526" s="147"/>
      <c r="AR526" s="147"/>
      <c r="AS526" s="147"/>
      <c r="AT526" s="147"/>
      <c r="AU526" s="147"/>
      <c r="AV526" s="147"/>
      <c r="AW526" s="147"/>
      <c r="AX526" s="147"/>
      <c r="AY526" s="147"/>
      <c r="AZ526" s="147"/>
      <c r="BA526" s="147"/>
      <c r="BB526" s="147"/>
      <c r="BC526" s="147"/>
      <c r="BD526" s="147"/>
      <c r="BE526" s="147"/>
      <c r="BF526" s="147"/>
      <c r="BG526" s="147"/>
      <c r="BH526" s="147"/>
    </row>
    <row r="527" spans="1:60" outlineLevel="1">
      <c r="A527" s="154"/>
      <c r="B527" s="155"/>
      <c r="C527" s="180" t="s">
        <v>702</v>
      </c>
      <c r="D527" s="178"/>
      <c r="E527" s="179">
        <v>58</v>
      </c>
      <c r="F527" s="156"/>
      <c r="G527" s="156"/>
      <c r="H527" s="156"/>
      <c r="I527" s="156"/>
      <c r="J527" s="156"/>
      <c r="K527" s="156"/>
      <c r="L527" s="156"/>
      <c r="M527" s="156"/>
      <c r="N527" s="156"/>
      <c r="O527" s="156"/>
      <c r="P527" s="156"/>
      <c r="Q527" s="156"/>
      <c r="R527" s="156"/>
      <c r="S527" s="156"/>
      <c r="T527" s="156"/>
      <c r="U527" s="156"/>
      <c r="V527" s="156"/>
      <c r="W527" s="156"/>
      <c r="X527" s="156"/>
      <c r="Y527" s="147"/>
      <c r="Z527" s="147"/>
      <c r="AA527" s="147"/>
      <c r="AB527" s="147"/>
      <c r="AC527" s="147"/>
      <c r="AD527" s="147"/>
      <c r="AE527" s="147"/>
      <c r="AF527" s="147"/>
      <c r="AG527" s="147" t="s">
        <v>249</v>
      </c>
      <c r="AH527" s="147">
        <v>0</v>
      </c>
      <c r="AI527" s="147"/>
      <c r="AJ527" s="147"/>
      <c r="AK527" s="147"/>
      <c r="AL527" s="147"/>
      <c r="AM527" s="147"/>
      <c r="AN527" s="147"/>
      <c r="AO527" s="147"/>
      <c r="AP527" s="147"/>
      <c r="AQ527" s="147"/>
      <c r="AR527" s="147"/>
      <c r="AS527" s="147"/>
      <c r="AT527" s="147"/>
      <c r="AU527" s="147"/>
      <c r="AV527" s="147"/>
      <c r="AW527" s="147"/>
      <c r="AX527" s="147"/>
      <c r="AY527" s="147"/>
      <c r="AZ527" s="147"/>
      <c r="BA527" s="147"/>
      <c r="BB527" s="147"/>
      <c r="BC527" s="147"/>
      <c r="BD527" s="147"/>
      <c r="BE527" s="147"/>
      <c r="BF527" s="147"/>
      <c r="BG527" s="147"/>
      <c r="BH527" s="147"/>
    </row>
    <row r="528" spans="1:60" outlineLevel="1">
      <c r="A528" s="154"/>
      <c r="B528" s="155"/>
      <c r="C528" s="180" t="s">
        <v>703</v>
      </c>
      <c r="D528" s="178"/>
      <c r="E528" s="179">
        <v>12.5</v>
      </c>
      <c r="F528" s="156"/>
      <c r="G528" s="156"/>
      <c r="H528" s="156"/>
      <c r="I528" s="156"/>
      <c r="J528" s="156"/>
      <c r="K528" s="156"/>
      <c r="L528" s="156"/>
      <c r="M528" s="156"/>
      <c r="N528" s="156"/>
      <c r="O528" s="156"/>
      <c r="P528" s="156"/>
      <c r="Q528" s="156"/>
      <c r="R528" s="156"/>
      <c r="S528" s="156"/>
      <c r="T528" s="156"/>
      <c r="U528" s="156"/>
      <c r="V528" s="156"/>
      <c r="W528" s="156"/>
      <c r="X528" s="156"/>
      <c r="Y528" s="147"/>
      <c r="Z528" s="147"/>
      <c r="AA528" s="147"/>
      <c r="AB528" s="147"/>
      <c r="AC528" s="147"/>
      <c r="AD528" s="147"/>
      <c r="AE528" s="147"/>
      <c r="AF528" s="147"/>
      <c r="AG528" s="147" t="s">
        <v>249</v>
      </c>
      <c r="AH528" s="147">
        <v>0</v>
      </c>
      <c r="AI528" s="147"/>
      <c r="AJ528" s="147"/>
      <c r="AK528" s="147"/>
      <c r="AL528" s="147"/>
      <c r="AM528" s="147"/>
      <c r="AN528" s="147"/>
      <c r="AO528" s="147"/>
      <c r="AP528" s="147"/>
      <c r="AQ528" s="147"/>
      <c r="AR528" s="147"/>
      <c r="AS528" s="147"/>
      <c r="AT528" s="147"/>
      <c r="AU528" s="147"/>
      <c r="AV528" s="147"/>
      <c r="AW528" s="147"/>
      <c r="AX528" s="147"/>
      <c r="AY528" s="147"/>
      <c r="AZ528" s="147"/>
      <c r="BA528" s="147"/>
      <c r="BB528" s="147"/>
      <c r="BC528" s="147"/>
      <c r="BD528" s="147"/>
      <c r="BE528" s="147"/>
      <c r="BF528" s="147"/>
      <c r="BG528" s="147"/>
      <c r="BH528" s="147"/>
    </row>
    <row r="529" spans="1:60" outlineLevel="1">
      <c r="A529" s="154"/>
      <c r="B529" s="155"/>
      <c r="C529" s="180" t="s">
        <v>716</v>
      </c>
      <c r="D529" s="178"/>
      <c r="E529" s="179">
        <v>4.41</v>
      </c>
      <c r="F529" s="156"/>
      <c r="G529" s="156"/>
      <c r="H529" s="156"/>
      <c r="I529" s="156"/>
      <c r="J529" s="156"/>
      <c r="K529" s="156"/>
      <c r="L529" s="156"/>
      <c r="M529" s="156"/>
      <c r="N529" s="156"/>
      <c r="O529" s="156"/>
      <c r="P529" s="156"/>
      <c r="Q529" s="156"/>
      <c r="R529" s="156"/>
      <c r="S529" s="156"/>
      <c r="T529" s="156"/>
      <c r="U529" s="156"/>
      <c r="V529" s="156"/>
      <c r="W529" s="156"/>
      <c r="X529" s="156"/>
      <c r="Y529" s="147"/>
      <c r="Z529" s="147"/>
      <c r="AA529" s="147"/>
      <c r="AB529" s="147"/>
      <c r="AC529" s="147"/>
      <c r="AD529" s="147"/>
      <c r="AE529" s="147"/>
      <c r="AF529" s="147"/>
      <c r="AG529" s="147" t="s">
        <v>249</v>
      </c>
      <c r="AH529" s="147">
        <v>0</v>
      </c>
      <c r="AI529" s="147"/>
      <c r="AJ529" s="147"/>
      <c r="AK529" s="147"/>
      <c r="AL529" s="147"/>
      <c r="AM529" s="147"/>
      <c r="AN529" s="147"/>
      <c r="AO529" s="147"/>
      <c r="AP529" s="147"/>
      <c r="AQ529" s="147"/>
      <c r="AR529" s="147"/>
      <c r="AS529" s="147"/>
      <c r="AT529" s="147"/>
      <c r="AU529" s="147"/>
      <c r="AV529" s="147"/>
      <c r="AW529" s="147"/>
      <c r="AX529" s="147"/>
      <c r="AY529" s="147"/>
      <c r="AZ529" s="147"/>
      <c r="BA529" s="147"/>
      <c r="BB529" s="147"/>
      <c r="BC529" s="147"/>
      <c r="BD529" s="147"/>
      <c r="BE529" s="147"/>
      <c r="BF529" s="147"/>
      <c r="BG529" s="147"/>
      <c r="BH529" s="147"/>
    </row>
    <row r="530" spans="1:60" outlineLevel="1">
      <c r="A530" s="154"/>
      <c r="B530" s="155"/>
      <c r="C530" s="238"/>
      <c r="D530" s="239"/>
      <c r="E530" s="239"/>
      <c r="F530" s="239"/>
      <c r="G530" s="239"/>
      <c r="H530" s="156"/>
      <c r="I530" s="156"/>
      <c r="J530" s="156"/>
      <c r="K530" s="156"/>
      <c r="L530" s="156"/>
      <c r="M530" s="156"/>
      <c r="N530" s="156"/>
      <c r="O530" s="156"/>
      <c r="P530" s="156"/>
      <c r="Q530" s="156"/>
      <c r="R530" s="156"/>
      <c r="S530" s="156"/>
      <c r="T530" s="156"/>
      <c r="U530" s="156"/>
      <c r="V530" s="156"/>
      <c r="W530" s="156"/>
      <c r="X530" s="156"/>
      <c r="Y530" s="147"/>
      <c r="Z530" s="147"/>
      <c r="AA530" s="147"/>
      <c r="AB530" s="147"/>
      <c r="AC530" s="147"/>
      <c r="AD530" s="147"/>
      <c r="AE530" s="147"/>
      <c r="AF530" s="147"/>
      <c r="AG530" s="147" t="s">
        <v>172</v>
      </c>
      <c r="AH530" s="147"/>
      <c r="AI530" s="147"/>
      <c r="AJ530" s="147"/>
      <c r="AK530" s="147"/>
      <c r="AL530" s="147"/>
      <c r="AM530" s="147"/>
      <c r="AN530" s="147"/>
      <c r="AO530" s="147"/>
      <c r="AP530" s="147"/>
      <c r="AQ530" s="147"/>
      <c r="AR530" s="147"/>
      <c r="AS530" s="147"/>
      <c r="AT530" s="147"/>
      <c r="AU530" s="147"/>
      <c r="AV530" s="147"/>
      <c r="AW530" s="147"/>
      <c r="AX530" s="147"/>
      <c r="AY530" s="147"/>
      <c r="AZ530" s="147"/>
      <c r="BA530" s="147"/>
      <c r="BB530" s="147"/>
      <c r="BC530" s="147"/>
      <c r="BD530" s="147"/>
      <c r="BE530" s="147"/>
      <c r="BF530" s="147"/>
      <c r="BG530" s="147"/>
      <c r="BH530" s="147"/>
    </row>
    <row r="531" spans="1:60" ht="22.5" outlineLevel="1">
      <c r="A531" s="164">
        <v>129</v>
      </c>
      <c r="B531" s="165" t="s">
        <v>717</v>
      </c>
      <c r="C531" s="174" t="s">
        <v>718</v>
      </c>
      <c r="D531" s="166" t="s">
        <v>253</v>
      </c>
      <c r="E531" s="167">
        <v>4.4981999999999998</v>
      </c>
      <c r="F531" s="168"/>
      <c r="G531" s="169">
        <f>ROUND(E531*F531,2)</f>
        <v>0</v>
      </c>
      <c r="H531" s="168"/>
      <c r="I531" s="169">
        <f>ROUND(E531*H531,2)</f>
        <v>0</v>
      </c>
      <c r="J531" s="168"/>
      <c r="K531" s="169">
        <f>ROUND(E531*J531,2)</f>
        <v>0</v>
      </c>
      <c r="L531" s="169">
        <v>21</v>
      </c>
      <c r="M531" s="169">
        <f>G531*(1+L531/100)</f>
        <v>0</v>
      </c>
      <c r="N531" s="169">
        <v>4.0000000000000001E-3</v>
      </c>
      <c r="O531" s="169">
        <f>ROUND(E531*N531,2)</f>
        <v>0.02</v>
      </c>
      <c r="P531" s="169">
        <v>0</v>
      </c>
      <c r="Q531" s="169">
        <f>ROUND(E531*P531,2)</f>
        <v>0</v>
      </c>
      <c r="R531" s="169" t="s">
        <v>480</v>
      </c>
      <c r="S531" s="169" t="s">
        <v>608</v>
      </c>
      <c r="T531" s="170" t="s">
        <v>608</v>
      </c>
      <c r="U531" s="156">
        <v>0</v>
      </c>
      <c r="V531" s="156">
        <f>ROUND(E531*U531,2)</f>
        <v>0</v>
      </c>
      <c r="W531" s="156"/>
      <c r="X531" s="156" t="s">
        <v>310</v>
      </c>
      <c r="Y531" s="147"/>
      <c r="Z531" s="147"/>
      <c r="AA531" s="147"/>
      <c r="AB531" s="147"/>
      <c r="AC531" s="147"/>
      <c r="AD531" s="147"/>
      <c r="AE531" s="147"/>
      <c r="AF531" s="147"/>
      <c r="AG531" s="147" t="s">
        <v>311</v>
      </c>
      <c r="AH531" s="147"/>
      <c r="AI531" s="147"/>
      <c r="AJ531" s="147"/>
      <c r="AK531" s="147"/>
      <c r="AL531" s="147"/>
      <c r="AM531" s="147"/>
      <c r="AN531" s="147"/>
      <c r="AO531" s="147"/>
      <c r="AP531" s="147"/>
      <c r="AQ531" s="147"/>
      <c r="AR531" s="147"/>
      <c r="AS531" s="147"/>
      <c r="AT531" s="147"/>
      <c r="AU531" s="147"/>
      <c r="AV531" s="147"/>
      <c r="AW531" s="147"/>
      <c r="AX531" s="147"/>
      <c r="AY531" s="147"/>
      <c r="AZ531" s="147"/>
      <c r="BA531" s="147"/>
      <c r="BB531" s="147"/>
      <c r="BC531" s="147"/>
      <c r="BD531" s="147"/>
      <c r="BE531" s="147"/>
      <c r="BF531" s="147"/>
      <c r="BG531" s="147"/>
      <c r="BH531" s="147"/>
    </row>
    <row r="532" spans="1:60" outlineLevel="1">
      <c r="A532" s="154"/>
      <c r="B532" s="155"/>
      <c r="C532" s="180" t="s">
        <v>719</v>
      </c>
      <c r="D532" s="178"/>
      <c r="E532" s="179">
        <v>4.4981999999999998</v>
      </c>
      <c r="F532" s="156"/>
      <c r="G532" s="156"/>
      <c r="H532" s="156"/>
      <c r="I532" s="156"/>
      <c r="J532" s="156"/>
      <c r="K532" s="156"/>
      <c r="L532" s="156"/>
      <c r="M532" s="156"/>
      <c r="N532" s="156"/>
      <c r="O532" s="156"/>
      <c r="P532" s="156"/>
      <c r="Q532" s="156"/>
      <c r="R532" s="156"/>
      <c r="S532" s="156"/>
      <c r="T532" s="156"/>
      <c r="U532" s="156"/>
      <c r="V532" s="156"/>
      <c r="W532" s="156"/>
      <c r="X532" s="156"/>
      <c r="Y532" s="147"/>
      <c r="Z532" s="147"/>
      <c r="AA532" s="147"/>
      <c r="AB532" s="147"/>
      <c r="AC532" s="147"/>
      <c r="AD532" s="147"/>
      <c r="AE532" s="147"/>
      <c r="AF532" s="147"/>
      <c r="AG532" s="147" t="s">
        <v>249</v>
      </c>
      <c r="AH532" s="147">
        <v>0</v>
      </c>
      <c r="AI532" s="147"/>
      <c r="AJ532" s="147"/>
      <c r="AK532" s="147"/>
      <c r="AL532" s="147"/>
      <c r="AM532" s="147"/>
      <c r="AN532" s="147"/>
      <c r="AO532" s="147"/>
      <c r="AP532" s="147"/>
      <c r="AQ532" s="147"/>
      <c r="AR532" s="147"/>
      <c r="AS532" s="147"/>
      <c r="AT532" s="147"/>
      <c r="AU532" s="147"/>
      <c r="AV532" s="147"/>
      <c r="AW532" s="147"/>
      <c r="AX532" s="147"/>
      <c r="AY532" s="147"/>
      <c r="AZ532" s="147"/>
      <c r="BA532" s="147"/>
      <c r="BB532" s="147"/>
      <c r="BC532" s="147"/>
      <c r="BD532" s="147"/>
      <c r="BE532" s="147"/>
      <c r="BF532" s="147"/>
      <c r="BG532" s="147"/>
      <c r="BH532" s="147"/>
    </row>
    <row r="533" spans="1:60" outlineLevel="1">
      <c r="A533" s="154"/>
      <c r="B533" s="155"/>
      <c r="C533" s="238"/>
      <c r="D533" s="239"/>
      <c r="E533" s="239"/>
      <c r="F533" s="239"/>
      <c r="G533" s="239"/>
      <c r="H533" s="156"/>
      <c r="I533" s="156"/>
      <c r="J533" s="156"/>
      <c r="K533" s="156"/>
      <c r="L533" s="156"/>
      <c r="M533" s="156"/>
      <c r="N533" s="156"/>
      <c r="O533" s="156"/>
      <c r="P533" s="156"/>
      <c r="Q533" s="156"/>
      <c r="R533" s="156"/>
      <c r="S533" s="156"/>
      <c r="T533" s="156"/>
      <c r="U533" s="156"/>
      <c r="V533" s="156"/>
      <c r="W533" s="156"/>
      <c r="X533" s="156"/>
      <c r="Y533" s="147"/>
      <c r="Z533" s="147"/>
      <c r="AA533" s="147"/>
      <c r="AB533" s="147"/>
      <c r="AC533" s="147"/>
      <c r="AD533" s="147"/>
      <c r="AE533" s="147"/>
      <c r="AF533" s="147"/>
      <c r="AG533" s="147" t="s">
        <v>172</v>
      </c>
      <c r="AH533" s="147"/>
      <c r="AI533" s="147"/>
      <c r="AJ533" s="147"/>
      <c r="AK533" s="147"/>
      <c r="AL533" s="147"/>
      <c r="AM533" s="147"/>
      <c r="AN533" s="147"/>
      <c r="AO533" s="147"/>
      <c r="AP533" s="147"/>
      <c r="AQ533" s="147"/>
      <c r="AR533" s="147"/>
      <c r="AS533" s="147"/>
      <c r="AT533" s="147"/>
      <c r="AU533" s="147"/>
      <c r="AV533" s="147"/>
      <c r="AW533" s="147"/>
      <c r="AX533" s="147"/>
      <c r="AY533" s="147"/>
      <c r="AZ533" s="147"/>
      <c r="BA533" s="147"/>
      <c r="BB533" s="147"/>
      <c r="BC533" s="147"/>
      <c r="BD533" s="147"/>
      <c r="BE533" s="147"/>
      <c r="BF533" s="147"/>
      <c r="BG533" s="147"/>
      <c r="BH533" s="147"/>
    </row>
    <row r="534" spans="1:60" ht="22.5" outlineLevel="1">
      <c r="A534" s="164">
        <v>130</v>
      </c>
      <c r="B534" s="165" t="s">
        <v>720</v>
      </c>
      <c r="C534" s="174" t="s">
        <v>721</v>
      </c>
      <c r="D534" s="166" t="s">
        <v>253</v>
      </c>
      <c r="E534" s="167">
        <v>609.45000000000005</v>
      </c>
      <c r="F534" s="168"/>
      <c r="G534" s="169">
        <f>ROUND(E534*F534,2)</f>
        <v>0</v>
      </c>
      <c r="H534" s="168"/>
      <c r="I534" s="169">
        <f>ROUND(E534*H534,2)</f>
        <v>0</v>
      </c>
      <c r="J534" s="168"/>
      <c r="K534" s="169">
        <f>ROUND(E534*J534,2)</f>
        <v>0</v>
      </c>
      <c r="L534" s="169">
        <v>21</v>
      </c>
      <c r="M534" s="169">
        <f>G534*(1+L534/100)</f>
        <v>0</v>
      </c>
      <c r="N534" s="169">
        <v>5.1999999999999998E-3</v>
      </c>
      <c r="O534" s="169">
        <f>ROUND(E534*N534,2)</f>
        <v>3.17</v>
      </c>
      <c r="P534" s="169">
        <v>0</v>
      </c>
      <c r="Q534" s="169">
        <f>ROUND(E534*P534,2)</f>
        <v>0</v>
      </c>
      <c r="R534" s="169" t="s">
        <v>480</v>
      </c>
      <c r="S534" s="169" t="s">
        <v>608</v>
      </c>
      <c r="T534" s="170" t="s">
        <v>608</v>
      </c>
      <c r="U534" s="156">
        <v>0</v>
      </c>
      <c r="V534" s="156">
        <f>ROUND(E534*U534,2)</f>
        <v>0</v>
      </c>
      <c r="W534" s="156"/>
      <c r="X534" s="156" t="s">
        <v>310</v>
      </c>
      <c r="Y534" s="147"/>
      <c r="Z534" s="147"/>
      <c r="AA534" s="147"/>
      <c r="AB534" s="147"/>
      <c r="AC534" s="147"/>
      <c r="AD534" s="147"/>
      <c r="AE534" s="147"/>
      <c r="AF534" s="147"/>
      <c r="AG534" s="147" t="s">
        <v>311</v>
      </c>
      <c r="AH534" s="147"/>
      <c r="AI534" s="147"/>
      <c r="AJ534" s="147"/>
      <c r="AK534" s="147"/>
      <c r="AL534" s="147"/>
      <c r="AM534" s="147"/>
      <c r="AN534" s="147"/>
      <c r="AO534" s="147"/>
      <c r="AP534" s="147"/>
      <c r="AQ534" s="147"/>
      <c r="AR534" s="147"/>
      <c r="AS534" s="147"/>
      <c r="AT534" s="147"/>
      <c r="AU534" s="147"/>
      <c r="AV534" s="147"/>
      <c r="AW534" s="147"/>
      <c r="AX534" s="147"/>
      <c r="AY534" s="147"/>
      <c r="AZ534" s="147"/>
      <c r="BA534" s="147"/>
      <c r="BB534" s="147"/>
      <c r="BC534" s="147"/>
      <c r="BD534" s="147"/>
      <c r="BE534" s="147"/>
      <c r="BF534" s="147"/>
      <c r="BG534" s="147"/>
      <c r="BH534" s="147"/>
    </row>
    <row r="535" spans="1:60" outlineLevel="1">
      <c r="A535" s="154"/>
      <c r="B535" s="155"/>
      <c r="C535" s="180" t="s">
        <v>722</v>
      </c>
      <c r="D535" s="178"/>
      <c r="E535" s="179">
        <v>280.5</v>
      </c>
      <c r="F535" s="156"/>
      <c r="G535" s="156"/>
      <c r="H535" s="156"/>
      <c r="I535" s="156"/>
      <c r="J535" s="156"/>
      <c r="K535" s="156"/>
      <c r="L535" s="156"/>
      <c r="M535" s="156"/>
      <c r="N535" s="156"/>
      <c r="O535" s="156"/>
      <c r="P535" s="156"/>
      <c r="Q535" s="156"/>
      <c r="R535" s="156"/>
      <c r="S535" s="156"/>
      <c r="T535" s="156"/>
      <c r="U535" s="156"/>
      <c r="V535" s="156"/>
      <c r="W535" s="156"/>
      <c r="X535" s="156"/>
      <c r="Y535" s="147"/>
      <c r="Z535" s="147"/>
      <c r="AA535" s="147"/>
      <c r="AB535" s="147"/>
      <c r="AC535" s="147"/>
      <c r="AD535" s="147"/>
      <c r="AE535" s="147"/>
      <c r="AF535" s="147"/>
      <c r="AG535" s="147" t="s">
        <v>249</v>
      </c>
      <c r="AH535" s="147">
        <v>0</v>
      </c>
      <c r="AI535" s="147"/>
      <c r="AJ535" s="147"/>
      <c r="AK535" s="147"/>
      <c r="AL535" s="147"/>
      <c r="AM535" s="147"/>
      <c r="AN535" s="147"/>
      <c r="AO535" s="147"/>
      <c r="AP535" s="147"/>
      <c r="AQ535" s="147"/>
      <c r="AR535" s="147"/>
      <c r="AS535" s="147"/>
      <c r="AT535" s="147"/>
      <c r="AU535" s="147"/>
      <c r="AV535" s="147"/>
      <c r="AW535" s="147"/>
      <c r="AX535" s="147"/>
      <c r="AY535" s="147"/>
      <c r="AZ535" s="147"/>
      <c r="BA535" s="147"/>
      <c r="BB535" s="147"/>
      <c r="BC535" s="147"/>
      <c r="BD535" s="147"/>
      <c r="BE535" s="147"/>
      <c r="BF535" s="147"/>
      <c r="BG535" s="147"/>
      <c r="BH535" s="147"/>
    </row>
    <row r="536" spans="1:60" outlineLevel="1">
      <c r="A536" s="154"/>
      <c r="B536" s="155"/>
      <c r="C536" s="180" t="s">
        <v>723</v>
      </c>
      <c r="D536" s="178"/>
      <c r="E536" s="179">
        <v>257.04000000000002</v>
      </c>
      <c r="F536" s="156"/>
      <c r="G536" s="156"/>
      <c r="H536" s="156"/>
      <c r="I536" s="156"/>
      <c r="J536" s="156"/>
      <c r="K536" s="156"/>
      <c r="L536" s="156"/>
      <c r="M536" s="156"/>
      <c r="N536" s="156"/>
      <c r="O536" s="156"/>
      <c r="P536" s="156"/>
      <c r="Q536" s="156"/>
      <c r="R536" s="156"/>
      <c r="S536" s="156"/>
      <c r="T536" s="156"/>
      <c r="U536" s="156"/>
      <c r="V536" s="156"/>
      <c r="W536" s="156"/>
      <c r="X536" s="156"/>
      <c r="Y536" s="147"/>
      <c r="Z536" s="147"/>
      <c r="AA536" s="147"/>
      <c r="AB536" s="147"/>
      <c r="AC536" s="147"/>
      <c r="AD536" s="147"/>
      <c r="AE536" s="147"/>
      <c r="AF536" s="147"/>
      <c r="AG536" s="147" t="s">
        <v>249</v>
      </c>
      <c r="AH536" s="147">
        <v>0</v>
      </c>
      <c r="AI536" s="147"/>
      <c r="AJ536" s="147"/>
      <c r="AK536" s="147"/>
      <c r="AL536" s="147"/>
      <c r="AM536" s="147"/>
      <c r="AN536" s="147"/>
      <c r="AO536" s="147"/>
      <c r="AP536" s="147"/>
      <c r="AQ536" s="147"/>
      <c r="AR536" s="147"/>
      <c r="AS536" s="147"/>
      <c r="AT536" s="147"/>
      <c r="AU536" s="147"/>
      <c r="AV536" s="147"/>
      <c r="AW536" s="147"/>
      <c r="AX536" s="147"/>
      <c r="AY536" s="147"/>
      <c r="AZ536" s="147"/>
      <c r="BA536" s="147"/>
      <c r="BB536" s="147"/>
      <c r="BC536" s="147"/>
      <c r="BD536" s="147"/>
      <c r="BE536" s="147"/>
      <c r="BF536" s="147"/>
      <c r="BG536" s="147"/>
      <c r="BH536" s="147"/>
    </row>
    <row r="537" spans="1:60" outlineLevel="1">
      <c r="A537" s="154"/>
      <c r="B537" s="155"/>
      <c r="C537" s="180" t="s">
        <v>724</v>
      </c>
      <c r="D537" s="178"/>
      <c r="E537" s="179">
        <v>59.16</v>
      </c>
      <c r="F537" s="156"/>
      <c r="G537" s="156"/>
      <c r="H537" s="156"/>
      <c r="I537" s="156"/>
      <c r="J537" s="156"/>
      <c r="K537" s="156"/>
      <c r="L537" s="156"/>
      <c r="M537" s="156"/>
      <c r="N537" s="156"/>
      <c r="O537" s="156"/>
      <c r="P537" s="156"/>
      <c r="Q537" s="156"/>
      <c r="R537" s="156"/>
      <c r="S537" s="156"/>
      <c r="T537" s="156"/>
      <c r="U537" s="156"/>
      <c r="V537" s="156"/>
      <c r="W537" s="156"/>
      <c r="X537" s="156"/>
      <c r="Y537" s="147"/>
      <c r="Z537" s="147"/>
      <c r="AA537" s="147"/>
      <c r="AB537" s="147"/>
      <c r="AC537" s="147"/>
      <c r="AD537" s="147"/>
      <c r="AE537" s="147"/>
      <c r="AF537" s="147"/>
      <c r="AG537" s="147" t="s">
        <v>249</v>
      </c>
      <c r="AH537" s="147">
        <v>0</v>
      </c>
      <c r="AI537" s="147"/>
      <c r="AJ537" s="147"/>
      <c r="AK537" s="147"/>
      <c r="AL537" s="147"/>
      <c r="AM537" s="147"/>
      <c r="AN537" s="147"/>
      <c r="AO537" s="147"/>
      <c r="AP537" s="147"/>
      <c r="AQ537" s="147"/>
      <c r="AR537" s="147"/>
      <c r="AS537" s="147"/>
      <c r="AT537" s="147"/>
      <c r="AU537" s="147"/>
      <c r="AV537" s="147"/>
      <c r="AW537" s="147"/>
      <c r="AX537" s="147"/>
      <c r="AY537" s="147"/>
      <c r="AZ537" s="147"/>
      <c r="BA537" s="147"/>
      <c r="BB537" s="147"/>
      <c r="BC537" s="147"/>
      <c r="BD537" s="147"/>
      <c r="BE537" s="147"/>
      <c r="BF537" s="147"/>
      <c r="BG537" s="147"/>
      <c r="BH537" s="147"/>
    </row>
    <row r="538" spans="1:60" outlineLevel="1">
      <c r="A538" s="154"/>
      <c r="B538" s="155"/>
      <c r="C538" s="180" t="s">
        <v>725</v>
      </c>
      <c r="D538" s="178"/>
      <c r="E538" s="179">
        <v>12.75</v>
      </c>
      <c r="F538" s="156"/>
      <c r="G538" s="156"/>
      <c r="H538" s="156"/>
      <c r="I538" s="156"/>
      <c r="J538" s="156"/>
      <c r="K538" s="156"/>
      <c r="L538" s="156"/>
      <c r="M538" s="156"/>
      <c r="N538" s="156"/>
      <c r="O538" s="156"/>
      <c r="P538" s="156"/>
      <c r="Q538" s="156"/>
      <c r="R538" s="156"/>
      <c r="S538" s="156"/>
      <c r="T538" s="156"/>
      <c r="U538" s="156"/>
      <c r="V538" s="156"/>
      <c r="W538" s="156"/>
      <c r="X538" s="156"/>
      <c r="Y538" s="147"/>
      <c r="Z538" s="147"/>
      <c r="AA538" s="147"/>
      <c r="AB538" s="147"/>
      <c r="AC538" s="147"/>
      <c r="AD538" s="147"/>
      <c r="AE538" s="147"/>
      <c r="AF538" s="147"/>
      <c r="AG538" s="147" t="s">
        <v>249</v>
      </c>
      <c r="AH538" s="147">
        <v>0</v>
      </c>
      <c r="AI538" s="147"/>
      <c r="AJ538" s="147"/>
      <c r="AK538" s="147"/>
      <c r="AL538" s="147"/>
      <c r="AM538" s="147"/>
      <c r="AN538" s="147"/>
      <c r="AO538" s="147"/>
      <c r="AP538" s="147"/>
      <c r="AQ538" s="147"/>
      <c r="AR538" s="147"/>
      <c r="AS538" s="147"/>
      <c r="AT538" s="147"/>
      <c r="AU538" s="147"/>
      <c r="AV538" s="147"/>
      <c r="AW538" s="147"/>
      <c r="AX538" s="147"/>
      <c r="AY538" s="147"/>
      <c r="AZ538" s="147"/>
      <c r="BA538" s="147"/>
      <c r="BB538" s="147"/>
      <c r="BC538" s="147"/>
      <c r="BD538" s="147"/>
      <c r="BE538" s="147"/>
      <c r="BF538" s="147"/>
      <c r="BG538" s="147"/>
      <c r="BH538" s="147"/>
    </row>
    <row r="539" spans="1:60" outlineLevel="1">
      <c r="A539" s="154"/>
      <c r="B539" s="155"/>
      <c r="C539" s="238"/>
      <c r="D539" s="239"/>
      <c r="E539" s="239"/>
      <c r="F539" s="239"/>
      <c r="G539" s="239"/>
      <c r="H539" s="156"/>
      <c r="I539" s="156"/>
      <c r="J539" s="156"/>
      <c r="K539" s="156"/>
      <c r="L539" s="156"/>
      <c r="M539" s="156"/>
      <c r="N539" s="156"/>
      <c r="O539" s="156"/>
      <c r="P539" s="156"/>
      <c r="Q539" s="156"/>
      <c r="R539" s="156"/>
      <c r="S539" s="156"/>
      <c r="T539" s="156"/>
      <c r="U539" s="156"/>
      <c r="V539" s="156"/>
      <c r="W539" s="156"/>
      <c r="X539" s="156"/>
      <c r="Y539" s="147"/>
      <c r="Z539" s="147"/>
      <c r="AA539" s="147"/>
      <c r="AB539" s="147"/>
      <c r="AC539" s="147"/>
      <c r="AD539" s="147"/>
      <c r="AE539" s="147"/>
      <c r="AF539" s="147"/>
      <c r="AG539" s="147" t="s">
        <v>172</v>
      </c>
      <c r="AH539" s="147"/>
      <c r="AI539" s="147"/>
      <c r="AJ539" s="147"/>
      <c r="AK539" s="147"/>
      <c r="AL539" s="147"/>
      <c r="AM539" s="147"/>
      <c r="AN539" s="147"/>
      <c r="AO539" s="147"/>
      <c r="AP539" s="147"/>
      <c r="AQ539" s="147"/>
      <c r="AR539" s="147"/>
      <c r="AS539" s="147"/>
      <c r="AT539" s="147"/>
      <c r="AU539" s="147"/>
      <c r="AV539" s="147"/>
      <c r="AW539" s="147"/>
      <c r="AX539" s="147"/>
      <c r="AY539" s="147"/>
      <c r="AZ539" s="147"/>
      <c r="BA539" s="147"/>
      <c r="BB539" s="147"/>
      <c r="BC539" s="147"/>
      <c r="BD539" s="147"/>
      <c r="BE539" s="147"/>
      <c r="BF539" s="147"/>
      <c r="BG539" s="147"/>
      <c r="BH539" s="147"/>
    </row>
    <row r="540" spans="1:60" outlineLevel="1">
      <c r="A540" s="164">
        <v>131</v>
      </c>
      <c r="B540" s="165" t="s">
        <v>726</v>
      </c>
      <c r="C540" s="174" t="s">
        <v>727</v>
      </c>
      <c r="D540" s="166" t="s">
        <v>293</v>
      </c>
      <c r="E540" s="167">
        <v>18.967880000000001</v>
      </c>
      <c r="F540" s="168"/>
      <c r="G540" s="169">
        <f>ROUND(E540*F540,2)</f>
        <v>0</v>
      </c>
      <c r="H540" s="168"/>
      <c r="I540" s="169">
        <f>ROUND(E540*H540,2)</f>
        <v>0</v>
      </c>
      <c r="J540" s="168"/>
      <c r="K540" s="169">
        <f>ROUND(E540*J540,2)</f>
        <v>0</v>
      </c>
      <c r="L540" s="169">
        <v>21</v>
      </c>
      <c r="M540" s="169">
        <f>G540*(1+L540/100)</f>
        <v>0</v>
      </c>
      <c r="N540" s="169">
        <v>0</v>
      </c>
      <c r="O540" s="169">
        <f>ROUND(E540*N540,2)</f>
        <v>0</v>
      </c>
      <c r="P540" s="169">
        <v>0</v>
      </c>
      <c r="Q540" s="169">
        <f>ROUND(E540*P540,2)</f>
        <v>0</v>
      </c>
      <c r="R540" s="169" t="s">
        <v>691</v>
      </c>
      <c r="S540" s="169" t="s">
        <v>168</v>
      </c>
      <c r="T540" s="170" t="s">
        <v>168</v>
      </c>
      <c r="U540" s="156">
        <v>1.74</v>
      </c>
      <c r="V540" s="156">
        <f>ROUND(E540*U540,2)</f>
        <v>33</v>
      </c>
      <c r="W540" s="156"/>
      <c r="X540" s="156" t="s">
        <v>660</v>
      </c>
      <c r="Y540" s="147"/>
      <c r="Z540" s="147"/>
      <c r="AA540" s="147"/>
      <c r="AB540" s="147"/>
      <c r="AC540" s="147"/>
      <c r="AD540" s="147"/>
      <c r="AE540" s="147"/>
      <c r="AF540" s="147"/>
      <c r="AG540" s="147" t="s">
        <v>661</v>
      </c>
      <c r="AH540" s="147"/>
      <c r="AI540" s="147"/>
      <c r="AJ540" s="147"/>
      <c r="AK540" s="147"/>
      <c r="AL540" s="147"/>
      <c r="AM540" s="147"/>
      <c r="AN540" s="147"/>
      <c r="AO540" s="147"/>
      <c r="AP540" s="147"/>
      <c r="AQ540" s="147"/>
      <c r="AR540" s="147"/>
      <c r="AS540" s="147"/>
      <c r="AT540" s="147"/>
      <c r="AU540" s="147"/>
      <c r="AV540" s="147"/>
      <c r="AW540" s="147"/>
      <c r="AX540" s="147"/>
      <c r="AY540" s="147"/>
      <c r="AZ540" s="147"/>
      <c r="BA540" s="147"/>
      <c r="BB540" s="147"/>
      <c r="BC540" s="147"/>
      <c r="BD540" s="147"/>
      <c r="BE540" s="147"/>
      <c r="BF540" s="147"/>
      <c r="BG540" s="147"/>
      <c r="BH540" s="147"/>
    </row>
    <row r="541" spans="1:60" outlineLevel="1">
      <c r="A541" s="154"/>
      <c r="B541" s="155"/>
      <c r="C541" s="253" t="s">
        <v>728</v>
      </c>
      <c r="D541" s="254"/>
      <c r="E541" s="254"/>
      <c r="F541" s="254"/>
      <c r="G541" s="254"/>
      <c r="H541" s="156"/>
      <c r="I541" s="156"/>
      <c r="J541" s="156"/>
      <c r="K541" s="156"/>
      <c r="L541" s="156"/>
      <c r="M541" s="156"/>
      <c r="N541" s="156"/>
      <c r="O541" s="156"/>
      <c r="P541" s="156"/>
      <c r="Q541" s="156"/>
      <c r="R541" s="156"/>
      <c r="S541" s="156"/>
      <c r="T541" s="156"/>
      <c r="U541" s="156"/>
      <c r="V541" s="156"/>
      <c r="W541" s="156"/>
      <c r="X541" s="156"/>
      <c r="Y541" s="147"/>
      <c r="Z541" s="147"/>
      <c r="AA541" s="147"/>
      <c r="AB541" s="147"/>
      <c r="AC541" s="147"/>
      <c r="AD541" s="147"/>
      <c r="AE541" s="147"/>
      <c r="AF541" s="147"/>
      <c r="AG541" s="147" t="s">
        <v>247</v>
      </c>
      <c r="AH541" s="147"/>
      <c r="AI541" s="147"/>
      <c r="AJ541" s="147"/>
      <c r="AK541" s="147"/>
      <c r="AL541" s="147"/>
      <c r="AM541" s="147"/>
      <c r="AN541" s="147"/>
      <c r="AO541" s="147"/>
      <c r="AP541" s="147"/>
      <c r="AQ541" s="147"/>
      <c r="AR541" s="147"/>
      <c r="AS541" s="147"/>
      <c r="AT541" s="147"/>
      <c r="AU541" s="147"/>
      <c r="AV541" s="147"/>
      <c r="AW541" s="147"/>
      <c r="AX541" s="147"/>
      <c r="AY541" s="147"/>
      <c r="AZ541" s="147"/>
      <c r="BA541" s="147"/>
      <c r="BB541" s="147"/>
      <c r="BC541" s="147"/>
      <c r="BD541" s="147"/>
      <c r="BE541" s="147"/>
      <c r="BF541" s="147"/>
      <c r="BG541" s="147"/>
      <c r="BH541" s="147"/>
    </row>
    <row r="542" spans="1:60" outlineLevel="1">
      <c r="A542" s="154"/>
      <c r="B542" s="155"/>
      <c r="C542" s="180" t="s">
        <v>663</v>
      </c>
      <c r="D542" s="178"/>
      <c r="E542" s="179"/>
      <c r="F542" s="156"/>
      <c r="G542" s="156"/>
      <c r="H542" s="156"/>
      <c r="I542" s="156"/>
      <c r="J542" s="156"/>
      <c r="K542" s="156"/>
      <c r="L542" s="156"/>
      <c r="M542" s="156"/>
      <c r="N542" s="156"/>
      <c r="O542" s="156"/>
      <c r="P542" s="156"/>
      <c r="Q542" s="156"/>
      <c r="R542" s="156"/>
      <c r="S542" s="156"/>
      <c r="T542" s="156"/>
      <c r="U542" s="156"/>
      <c r="V542" s="156"/>
      <c r="W542" s="156"/>
      <c r="X542" s="156"/>
      <c r="Y542" s="147"/>
      <c r="Z542" s="147"/>
      <c r="AA542" s="147"/>
      <c r="AB542" s="147"/>
      <c r="AC542" s="147"/>
      <c r="AD542" s="147"/>
      <c r="AE542" s="147"/>
      <c r="AF542" s="147"/>
      <c r="AG542" s="147" t="s">
        <v>249</v>
      </c>
      <c r="AH542" s="147">
        <v>0</v>
      </c>
      <c r="AI542" s="147"/>
      <c r="AJ542" s="147"/>
      <c r="AK542" s="147"/>
      <c r="AL542" s="147"/>
      <c r="AM542" s="147"/>
      <c r="AN542" s="147"/>
      <c r="AO542" s="147"/>
      <c r="AP542" s="147"/>
      <c r="AQ542" s="147"/>
      <c r="AR542" s="147"/>
      <c r="AS542" s="147"/>
      <c r="AT542" s="147"/>
      <c r="AU542" s="147"/>
      <c r="AV542" s="147"/>
      <c r="AW542" s="147"/>
      <c r="AX542" s="147"/>
      <c r="AY542" s="147"/>
      <c r="AZ542" s="147"/>
      <c r="BA542" s="147"/>
      <c r="BB542" s="147"/>
      <c r="BC542" s="147"/>
      <c r="BD542" s="147"/>
      <c r="BE542" s="147"/>
      <c r="BF542" s="147"/>
      <c r="BG542" s="147"/>
      <c r="BH542" s="147"/>
    </row>
    <row r="543" spans="1:60" outlineLevel="1">
      <c r="A543" s="154"/>
      <c r="B543" s="155"/>
      <c r="C543" s="180" t="s">
        <v>729</v>
      </c>
      <c r="D543" s="178"/>
      <c r="E543" s="179"/>
      <c r="F543" s="156"/>
      <c r="G543" s="156"/>
      <c r="H543" s="156"/>
      <c r="I543" s="156"/>
      <c r="J543" s="156"/>
      <c r="K543" s="156"/>
      <c r="L543" s="156"/>
      <c r="M543" s="156"/>
      <c r="N543" s="156"/>
      <c r="O543" s="156"/>
      <c r="P543" s="156"/>
      <c r="Q543" s="156"/>
      <c r="R543" s="156"/>
      <c r="S543" s="156"/>
      <c r="T543" s="156"/>
      <c r="U543" s="156"/>
      <c r="V543" s="156"/>
      <c r="W543" s="156"/>
      <c r="X543" s="156"/>
      <c r="Y543" s="147"/>
      <c r="Z543" s="147"/>
      <c r="AA543" s="147"/>
      <c r="AB543" s="147"/>
      <c r="AC543" s="147"/>
      <c r="AD543" s="147"/>
      <c r="AE543" s="147"/>
      <c r="AF543" s="147"/>
      <c r="AG543" s="147" t="s">
        <v>249</v>
      </c>
      <c r="AH543" s="147">
        <v>0</v>
      </c>
      <c r="AI543" s="147"/>
      <c r="AJ543" s="147"/>
      <c r="AK543" s="147"/>
      <c r="AL543" s="147"/>
      <c r="AM543" s="147"/>
      <c r="AN543" s="147"/>
      <c r="AO543" s="147"/>
      <c r="AP543" s="147"/>
      <c r="AQ543" s="147"/>
      <c r="AR543" s="147"/>
      <c r="AS543" s="147"/>
      <c r="AT543" s="147"/>
      <c r="AU543" s="147"/>
      <c r="AV543" s="147"/>
      <c r="AW543" s="147"/>
      <c r="AX543" s="147"/>
      <c r="AY543" s="147"/>
      <c r="AZ543" s="147"/>
      <c r="BA543" s="147"/>
      <c r="BB543" s="147"/>
      <c r="BC543" s="147"/>
      <c r="BD543" s="147"/>
      <c r="BE543" s="147"/>
      <c r="BF543" s="147"/>
      <c r="BG543" s="147"/>
      <c r="BH543" s="147"/>
    </row>
    <row r="544" spans="1:60" outlineLevel="1">
      <c r="A544" s="154"/>
      <c r="B544" s="155"/>
      <c r="C544" s="180" t="s">
        <v>730</v>
      </c>
      <c r="D544" s="178"/>
      <c r="E544" s="179">
        <v>18.967880000000001</v>
      </c>
      <c r="F544" s="156"/>
      <c r="G544" s="156"/>
      <c r="H544" s="156"/>
      <c r="I544" s="156"/>
      <c r="J544" s="156"/>
      <c r="K544" s="156"/>
      <c r="L544" s="156"/>
      <c r="M544" s="156"/>
      <c r="N544" s="156"/>
      <c r="O544" s="156"/>
      <c r="P544" s="156"/>
      <c r="Q544" s="156"/>
      <c r="R544" s="156"/>
      <c r="S544" s="156"/>
      <c r="T544" s="156"/>
      <c r="U544" s="156"/>
      <c r="V544" s="156"/>
      <c r="W544" s="156"/>
      <c r="X544" s="156"/>
      <c r="Y544" s="147"/>
      <c r="Z544" s="147"/>
      <c r="AA544" s="147"/>
      <c r="AB544" s="147"/>
      <c r="AC544" s="147"/>
      <c r="AD544" s="147"/>
      <c r="AE544" s="147"/>
      <c r="AF544" s="147"/>
      <c r="AG544" s="147" t="s">
        <v>249</v>
      </c>
      <c r="AH544" s="147">
        <v>0</v>
      </c>
      <c r="AI544" s="147"/>
      <c r="AJ544" s="147"/>
      <c r="AK544" s="147"/>
      <c r="AL544" s="147"/>
      <c r="AM544" s="147"/>
      <c r="AN544" s="147"/>
      <c r="AO544" s="147"/>
      <c r="AP544" s="147"/>
      <c r="AQ544" s="147"/>
      <c r="AR544" s="147"/>
      <c r="AS544" s="147"/>
      <c r="AT544" s="147"/>
      <c r="AU544" s="147"/>
      <c r="AV544" s="147"/>
      <c r="AW544" s="147"/>
      <c r="AX544" s="147"/>
      <c r="AY544" s="147"/>
      <c r="AZ544" s="147"/>
      <c r="BA544" s="147"/>
      <c r="BB544" s="147"/>
      <c r="BC544" s="147"/>
      <c r="BD544" s="147"/>
      <c r="BE544" s="147"/>
      <c r="BF544" s="147"/>
      <c r="BG544" s="147"/>
      <c r="BH544" s="147"/>
    </row>
    <row r="545" spans="1:60" outlineLevel="1">
      <c r="A545" s="154"/>
      <c r="B545" s="155"/>
      <c r="C545" s="238"/>
      <c r="D545" s="239"/>
      <c r="E545" s="239"/>
      <c r="F545" s="239"/>
      <c r="G545" s="239"/>
      <c r="H545" s="156"/>
      <c r="I545" s="156"/>
      <c r="J545" s="156"/>
      <c r="K545" s="156"/>
      <c r="L545" s="156"/>
      <c r="M545" s="156"/>
      <c r="N545" s="156"/>
      <c r="O545" s="156"/>
      <c r="P545" s="156"/>
      <c r="Q545" s="156"/>
      <c r="R545" s="156"/>
      <c r="S545" s="156"/>
      <c r="T545" s="156"/>
      <c r="U545" s="156"/>
      <c r="V545" s="156"/>
      <c r="W545" s="156"/>
      <c r="X545" s="156"/>
      <c r="Y545" s="147"/>
      <c r="Z545" s="147"/>
      <c r="AA545" s="147"/>
      <c r="AB545" s="147"/>
      <c r="AC545" s="147"/>
      <c r="AD545" s="147"/>
      <c r="AE545" s="147"/>
      <c r="AF545" s="147"/>
      <c r="AG545" s="147" t="s">
        <v>172</v>
      </c>
      <c r="AH545" s="147"/>
      <c r="AI545" s="147"/>
      <c r="AJ545" s="147"/>
      <c r="AK545" s="147"/>
      <c r="AL545" s="147"/>
      <c r="AM545" s="147"/>
      <c r="AN545" s="147"/>
      <c r="AO545" s="147"/>
      <c r="AP545" s="147"/>
      <c r="AQ545" s="147"/>
      <c r="AR545" s="147"/>
      <c r="AS545" s="147"/>
      <c r="AT545" s="147"/>
      <c r="AU545" s="147"/>
      <c r="AV545" s="147"/>
      <c r="AW545" s="147"/>
      <c r="AX545" s="147"/>
      <c r="AY545" s="147"/>
      <c r="AZ545" s="147"/>
      <c r="BA545" s="147"/>
      <c r="BB545" s="147"/>
      <c r="BC545" s="147"/>
      <c r="BD545" s="147"/>
      <c r="BE545" s="147"/>
      <c r="BF545" s="147"/>
      <c r="BG545" s="147"/>
      <c r="BH545" s="147"/>
    </row>
    <row r="546" spans="1:60">
      <c r="A546" s="158" t="s">
        <v>163</v>
      </c>
      <c r="B546" s="159" t="s">
        <v>93</v>
      </c>
      <c r="C546" s="173" t="s">
        <v>94</v>
      </c>
      <c r="D546" s="160"/>
      <c r="E546" s="161"/>
      <c r="F546" s="162"/>
      <c r="G546" s="162">
        <f>SUMIF(AG547:AG575,"&lt;&gt;NOR",G547:G575)</f>
        <v>0</v>
      </c>
      <c r="H546" s="162"/>
      <c r="I546" s="162">
        <f>SUM(I547:I575)</f>
        <v>0</v>
      </c>
      <c r="J546" s="162"/>
      <c r="K546" s="162">
        <f>SUM(K547:K575)</f>
        <v>0</v>
      </c>
      <c r="L546" s="162"/>
      <c r="M546" s="162">
        <f>SUM(M547:M575)</f>
        <v>0</v>
      </c>
      <c r="N546" s="162"/>
      <c r="O546" s="162">
        <f>SUM(O547:O575)</f>
        <v>0.03</v>
      </c>
      <c r="P546" s="162"/>
      <c r="Q546" s="162">
        <f>SUM(Q547:Q575)</f>
        <v>0</v>
      </c>
      <c r="R546" s="162"/>
      <c r="S546" s="162"/>
      <c r="T546" s="163"/>
      <c r="U546" s="157"/>
      <c r="V546" s="157">
        <f>SUM(V547:V575)</f>
        <v>28.249999999999996</v>
      </c>
      <c r="W546" s="157"/>
      <c r="X546" s="157"/>
      <c r="AG546" t="s">
        <v>164</v>
      </c>
    </row>
    <row r="547" spans="1:60" outlineLevel="1">
      <c r="A547" s="164">
        <v>132</v>
      </c>
      <c r="B547" s="165" t="s">
        <v>731</v>
      </c>
      <c r="C547" s="174" t="s">
        <v>732</v>
      </c>
      <c r="D547" s="166" t="s">
        <v>435</v>
      </c>
      <c r="E547" s="167">
        <v>18</v>
      </c>
      <c r="F547" s="168"/>
      <c r="G547" s="169">
        <f>ROUND(E547*F547,2)</f>
        <v>0</v>
      </c>
      <c r="H547" s="168"/>
      <c r="I547" s="169">
        <f>ROUND(E547*H547,2)</f>
        <v>0</v>
      </c>
      <c r="J547" s="168"/>
      <c r="K547" s="169">
        <f>ROUND(E547*J547,2)</f>
        <v>0</v>
      </c>
      <c r="L547" s="169">
        <v>21</v>
      </c>
      <c r="M547" s="169">
        <f>G547*(1+L547/100)</f>
        <v>0</v>
      </c>
      <c r="N547" s="169">
        <v>5.1999999999999995E-4</v>
      </c>
      <c r="O547" s="169">
        <f>ROUND(E547*N547,2)</f>
        <v>0.01</v>
      </c>
      <c r="P547" s="169">
        <v>0</v>
      </c>
      <c r="Q547" s="169">
        <f>ROUND(E547*P547,2)</f>
        <v>0</v>
      </c>
      <c r="R547" s="169"/>
      <c r="S547" s="169" t="s">
        <v>306</v>
      </c>
      <c r="T547" s="170" t="s">
        <v>332</v>
      </c>
      <c r="U547" s="156">
        <v>0.52900000000000003</v>
      </c>
      <c r="V547" s="156">
        <f>ROUND(E547*U547,2)</f>
        <v>9.52</v>
      </c>
      <c r="W547" s="156"/>
      <c r="X547" s="156" t="s">
        <v>244</v>
      </c>
      <c r="Y547" s="147"/>
      <c r="Z547" s="147"/>
      <c r="AA547" s="147"/>
      <c r="AB547" s="147"/>
      <c r="AC547" s="147"/>
      <c r="AD547" s="147"/>
      <c r="AE547" s="147"/>
      <c r="AF547" s="147"/>
      <c r="AG547" s="147" t="s">
        <v>245</v>
      </c>
      <c r="AH547" s="147"/>
      <c r="AI547" s="147"/>
      <c r="AJ547" s="147"/>
      <c r="AK547" s="147"/>
      <c r="AL547" s="147"/>
      <c r="AM547" s="147"/>
      <c r="AN547" s="147"/>
      <c r="AO547" s="147"/>
      <c r="AP547" s="147"/>
      <c r="AQ547" s="147"/>
      <c r="AR547" s="147"/>
      <c r="AS547" s="147"/>
      <c r="AT547" s="147"/>
      <c r="AU547" s="147"/>
      <c r="AV547" s="147"/>
      <c r="AW547" s="147"/>
      <c r="AX547" s="147"/>
      <c r="AY547" s="147"/>
      <c r="AZ547" s="147"/>
      <c r="BA547" s="147"/>
      <c r="BB547" s="147"/>
      <c r="BC547" s="147"/>
      <c r="BD547" s="147"/>
      <c r="BE547" s="147"/>
      <c r="BF547" s="147"/>
      <c r="BG547" s="147"/>
      <c r="BH547" s="147"/>
    </row>
    <row r="548" spans="1:60" outlineLevel="1">
      <c r="A548" s="154"/>
      <c r="B548" s="155"/>
      <c r="C548" s="240" t="s">
        <v>733</v>
      </c>
      <c r="D548" s="241"/>
      <c r="E548" s="241"/>
      <c r="F548" s="241"/>
      <c r="G548" s="241"/>
      <c r="H548" s="156"/>
      <c r="I548" s="156"/>
      <c r="J548" s="156"/>
      <c r="K548" s="156"/>
      <c r="L548" s="156"/>
      <c r="M548" s="156"/>
      <c r="N548" s="156"/>
      <c r="O548" s="156"/>
      <c r="P548" s="156"/>
      <c r="Q548" s="156"/>
      <c r="R548" s="156"/>
      <c r="S548" s="156"/>
      <c r="T548" s="156"/>
      <c r="U548" s="156"/>
      <c r="V548" s="156"/>
      <c r="W548" s="156"/>
      <c r="X548" s="156"/>
      <c r="Y548" s="147"/>
      <c r="Z548" s="147"/>
      <c r="AA548" s="147"/>
      <c r="AB548" s="147"/>
      <c r="AC548" s="147"/>
      <c r="AD548" s="147"/>
      <c r="AE548" s="147"/>
      <c r="AF548" s="147"/>
      <c r="AG548" s="147" t="s">
        <v>178</v>
      </c>
      <c r="AH548" s="147"/>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c r="BH548" s="147"/>
    </row>
    <row r="549" spans="1:60" outlineLevel="1">
      <c r="A549" s="154"/>
      <c r="B549" s="155"/>
      <c r="C549" s="242" t="s">
        <v>734</v>
      </c>
      <c r="D549" s="243"/>
      <c r="E549" s="243"/>
      <c r="F549" s="243"/>
      <c r="G549" s="243"/>
      <c r="H549" s="156"/>
      <c r="I549" s="156"/>
      <c r="J549" s="156"/>
      <c r="K549" s="156"/>
      <c r="L549" s="156"/>
      <c r="M549" s="156"/>
      <c r="N549" s="156"/>
      <c r="O549" s="156"/>
      <c r="P549" s="156"/>
      <c r="Q549" s="156"/>
      <c r="R549" s="156"/>
      <c r="S549" s="156"/>
      <c r="T549" s="156"/>
      <c r="U549" s="156"/>
      <c r="V549" s="156"/>
      <c r="W549" s="156"/>
      <c r="X549" s="156"/>
      <c r="Y549" s="147"/>
      <c r="Z549" s="147"/>
      <c r="AA549" s="147"/>
      <c r="AB549" s="147"/>
      <c r="AC549" s="147"/>
      <c r="AD549" s="147"/>
      <c r="AE549" s="147"/>
      <c r="AF549" s="147"/>
      <c r="AG549" s="147" t="s">
        <v>178</v>
      </c>
      <c r="AH549" s="147"/>
      <c r="AI549" s="147"/>
      <c r="AJ549" s="147"/>
      <c r="AK549" s="147"/>
      <c r="AL549" s="147"/>
      <c r="AM549" s="147"/>
      <c r="AN549" s="147"/>
      <c r="AO549" s="147"/>
      <c r="AP549" s="147"/>
      <c r="AQ549" s="147"/>
      <c r="AR549" s="147"/>
      <c r="AS549" s="147"/>
      <c r="AT549" s="147"/>
      <c r="AU549" s="147"/>
      <c r="AV549" s="147"/>
      <c r="AW549" s="147"/>
      <c r="AX549" s="147"/>
      <c r="AY549" s="147"/>
      <c r="AZ549" s="147"/>
      <c r="BA549" s="147"/>
      <c r="BB549" s="147"/>
      <c r="BC549" s="147"/>
      <c r="BD549" s="147"/>
      <c r="BE549" s="147"/>
      <c r="BF549" s="147"/>
      <c r="BG549" s="147"/>
      <c r="BH549" s="147"/>
    </row>
    <row r="550" spans="1:60" outlineLevel="1">
      <c r="A550" s="154"/>
      <c r="B550" s="155"/>
      <c r="C550" s="238"/>
      <c r="D550" s="239"/>
      <c r="E550" s="239"/>
      <c r="F550" s="239"/>
      <c r="G550" s="239"/>
      <c r="H550" s="156"/>
      <c r="I550" s="156"/>
      <c r="J550" s="156"/>
      <c r="K550" s="156"/>
      <c r="L550" s="156"/>
      <c r="M550" s="156"/>
      <c r="N550" s="156"/>
      <c r="O550" s="156"/>
      <c r="P550" s="156"/>
      <c r="Q550" s="156"/>
      <c r="R550" s="156"/>
      <c r="S550" s="156"/>
      <c r="T550" s="156"/>
      <c r="U550" s="156"/>
      <c r="V550" s="156"/>
      <c r="W550" s="156"/>
      <c r="X550" s="156"/>
      <c r="Y550" s="147"/>
      <c r="Z550" s="147"/>
      <c r="AA550" s="147"/>
      <c r="AB550" s="147"/>
      <c r="AC550" s="147"/>
      <c r="AD550" s="147"/>
      <c r="AE550" s="147"/>
      <c r="AF550" s="147"/>
      <c r="AG550" s="147" t="s">
        <v>172</v>
      </c>
      <c r="AH550" s="147"/>
      <c r="AI550" s="147"/>
      <c r="AJ550" s="147"/>
      <c r="AK550" s="147"/>
      <c r="AL550" s="147"/>
      <c r="AM550" s="147"/>
      <c r="AN550" s="147"/>
      <c r="AO550" s="147"/>
      <c r="AP550" s="147"/>
      <c r="AQ550" s="147"/>
      <c r="AR550" s="147"/>
      <c r="AS550" s="147"/>
      <c r="AT550" s="147"/>
      <c r="AU550" s="147"/>
      <c r="AV550" s="147"/>
      <c r="AW550" s="147"/>
      <c r="AX550" s="147"/>
      <c r="AY550" s="147"/>
      <c r="AZ550" s="147"/>
      <c r="BA550" s="147"/>
      <c r="BB550" s="147"/>
      <c r="BC550" s="147"/>
      <c r="BD550" s="147"/>
      <c r="BE550" s="147"/>
      <c r="BF550" s="147"/>
      <c r="BG550" s="147"/>
      <c r="BH550" s="147"/>
    </row>
    <row r="551" spans="1:60" outlineLevel="1">
      <c r="A551" s="164">
        <v>133</v>
      </c>
      <c r="B551" s="165" t="s">
        <v>735</v>
      </c>
      <c r="C551" s="174" t="s">
        <v>736</v>
      </c>
      <c r="D551" s="166" t="s">
        <v>435</v>
      </c>
      <c r="E551" s="167">
        <v>16</v>
      </c>
      <c r="F551" s="168"/>
      <c r="G551" s="169">
        <f>ROUND(E551*F551,2)</f>
        <v>0</v>
      </c>
      <c r="H551" s="168"/>
      <c r="I551" s="169">
        <f>ROUND(E551*H551,2)</f>
        <v>0</v>
      </c>
      <c r="J551" s="168"/>
      <c r="K551" s="169">
        <f>ROUND(E551*J551,2)</f>
        <v>0</v>
      </c>
      <c r="L551" s="169">
        <v>21</v>
      </c>
      <c r="M551" s="169">
        <f>G551*(1+L551/100)</f>
        <v>0</v>
      </c>
      <c r="N551" s="169">
        <v>7.7999999999999999E-4</v>
      </c>
      <c r="O551" s="169">
        <f>ROUND(E551*N551,2)</f>
        <v>0.01</v>
      </c>
      <c r="P551" s="169">
        <v>0</v>
      </c>
      <c r="Q551" s="169">
        <f>ROUND(E551*P551,2)</f>
        <v>0</v>
      </c>
      <c r="R551" s="169"/>
      <c r="S551" s="169" t="s">
        <v>306</v>
      </c>
      <c r="T551" s="170" t="s">
        <v>332</v>
      </c>
      <c r="U551" s="156">
        <v>0.81899999999999995</v>
      </c>
      <c r="V551" s="156">
        <f>ROUND(E551*U551,2)</f>
        <v>13.1</v>
      </c>
      <c r="W551" s="156"/>
      <c r="X551" s="156" t="s">
        <v>244</v>
      </c>
      <c r="Y551" s="147"/>
      <c r="Z551" s="147"/>
      <c r="AA551" s="147"/>
      <c r="AB551" s="147"/>
      <c r="AC551" s="147"/>
      <c r="AD551" s="147"/>
      <c r="AE551" s="147"/>
      <c r="AF551" s="147"/>
      <c r="AG551" s="147" t="s">
        <v>245</v>
      </c>
      <c r="AH551" s="147"/>
      <c r="AI551" s="147"/>
      <c r="AJ551" s="147"/>
      <c r="AK551" s="147"/>
      <c r="AL551" s="147"/>
      <c r="AM551" s="147"/>
      <c r="AN551" s="147"/>
      <c r="AO551" s="147"/>
      <c r="AP551" s="147"/>
      <c r="AQ551" s="147"/>
      <c r="AR551" s="147"/>
      <c r="AS551" s="147"/>
      <c r="AT551" s="147"/>
      <c r="AU551" s="147"/>
      <c r="AV551" s="147"/>
      <c r="AW551" s="147"/>
      <c r="AX551" s="147"/>
      <c r="AY551" s="147"/>
      <c r="AZ551" s="147"/>
      <c r="BA551" s="147"/>
      <c r="BB551" s="147"/>
      <c r="BC551" s="147"/>
      <c r="BD551" s="147"/>
      <c r="BE551" s="147"/>
      <c r="BF551" s="147"/>
      <c r="BG551" s="147"/>
      <c r="BH551" s="147"/>
    </row>
    <row r="552" spans="1:60" outlineLevel="1">
      <c r="A552" s="154"/>
      <c r="B552" s="155"/>
      <c r="C552" s="240" t="s">
        <v>733</v>
      </c>
      <c r="D552" s="241"/>
      <c r="E552" s="241"/>
      <c r="F552" s="241"/>
      <c r="G552" s="241"/>
      <c r="H552" s="156"/>
      <c r="I552" s="156"/>
      <c r="J552" s="156"/>
      <c r="K552" s="156"/>
      <c r="L552" s="156"/>
      <c r="M552" s="156"/>
      <c r="N552" s="156"/>
      <c r="O552" s="156"/>
      <c r="P552" s="156"/>
      <c r="Q552" s="156"/>
      <c r="R552" s="156"/>
      <c r="S552" s="156"/>
      <c r="T552" s="156"/>
      <c r="U552" s="156"/>
      <c r="V552" s="156"/>
      <c r="W552" s="156"/>
      <c r="X552" s="156"/>
      <c r="Y552" s="147"/>
      <c r="Z552" s="147"/>
      <c r="AA552" s="147"/>
      <c r="AB552" s="147"/>
      <c r="AC552" s="147"/>
      <c r="AD552" s="147"/>
      <c r="AE552" s="147"/>
      <c r="AF552" s="147"/>
      <c r="AG552" s="147" t="s">
        <v>178</v>
      </c>
      <c r="AH552" s="147"/>
      <c r="AI552" s="147"/>
      <c r="AJ552" s="147"/>
      <c r="AK552" s="147"/>
      <c r="AL552" s="147"/>
      <c r="AM552" s="147"/>
      <c r="AN552" s="147"/>
      <c r="AO552" s="147"/>
      <c r="AP552" s="147"/>
      <c r="AQ552" s="147"/>
      <c r="AR552" s="147"/>
      <c r="AS552" s="147"/>
      <c r="AT552" s="147"/>
      <c r="AU552" s="147"/>
      <c r="AV552" s="147"/>
      <c r="AW552" s="147"/>
      <c r="AX552" s="147"/>
      <c r="AY552" s="147"/>
      <c r="AZ552" s="147"/>
      <c r="BA552" s="147"/>
      <c r="BB552" s="147"/>
      <c r="BC552" s="147"/>
      <c r="BD552" s="147"/>
      <c r="BE552" s="147"/>
      <c r="BF552" s="147"/>
      <c r="BG552" s="147"/>
      <c r="BH552" s="147"/>
    </row>
    <row r="553" spans="1:60" outlineLevel="1">
      <c r="A553" s="154"/>
      <c r="B553" s="155"/>
      <c r="C553" s="242" t="s">
        <v>734</v>
      </c>
      <c r="D553" s="243"/>
      <c r="E553" s="243"/>
      <c r="F553" s="243"/>
      <c r="G553" s="243"/>
      <c r="H553" s="156"/>
      <c r="I553" s="156"/>
      <c r="J553" s="156"/>
      <c r="K553" s="156"/>
      <c r="L553" s="156"/>
      <c r="M553" s="156"/>
      <c r="N553" s="156"/>
      <c r="O553" s="156"/>
      <c r="P553" s="156"/>
      <c r="Q553" s="156"/>
      <c r="R553" s="156"/>
      <c r="S553" s="156"/>
      <c r="T553" s="156"/>
      <c r="U553" s="156"/>
      <c r="V553" s="156"/>
      <c r="W553" s="156"/>
      <c r="X553" s="156"/>
      <c r="Y553" s="147"/>
      <c r="Z553" s="147"/>
      <c r="AA553" s="147"/>
      <c r="AB553" s="147"/>
      <c r="AC553" s="147"/>
      <c r="AD553" s="147"/>
      <c r="AE553" s="147"/>
      <c r="AF553" s="147"/>
      <c r="AG553" s="147" t="s">
        <v>178</v>
      </c>
      <c r="AH553" s="147"/>
      <c r="AI553" s="147"/>
      <c r="AJ553" s="147"/>
      <c r="AK553" s="147"/>
      <c r="AL553" s="147"/>
      <c r="AM553" s="147"/>
      <c r="AN553" s="147"/>
      <c r="AO553" s="147"/>
      <c r="AP553" s="147"/>
      <c r="AQ553" s="147"/>
      <c r="AR553" s="147"/>
      <c r="AS553" s="147"/>
      <c r="AT553" s="147"/>
      <c r="AU553" s="147"/>
      <c r="AV553" s="147"/>
      <c r="AW553" s="147"/>
      <c r="AX553" s="147"/>
      <c r="AY553" s="147"/>
      <c r="AZ553" s="147"/>
      <c r="BA553" s="147"/>
      <c r="BB553" s="147"/>
      <c r="BC553" s="147"/>
      <c r="BD553" s="147"/>
      <c r="BE553" s="147"/>
      <c r="BF553" s="147"/>
      <c r="BG553" s="147"/>
      <c r="BH553" s="147"/>
    </row>
    <row r="554" spans="1:60" outlineLevel="1">
      <c r="A554" s="154"/>
      <c r="B554" s="155"/>
      <c r="C554" s="238"/>
      <c r="D554" s="239"/>
      <c r="E554" s="239"/>
      <c r="F554" s="239"/>
      <c r="G554" s="239"/>
      <c r="H554" s="156"/>
      <c r="I554" s="156"/>
      <c r="J554" s="156"/>
      <c r="K554" s="156"/>
      <c r="L554" s="156"/>
      <c r="M554" s="156"/>
      <c r="N554" s="156"/>
      <c r="O554" s="156"/>
      <c r="P554" s="156"/>
      <c r="Q554" s="156"/>
      <c r="R554" s="156"/>
      <c r="S554" s="156"/>
      <c r="T554" s="156"/>
      <c r="U554" s="156"/>
      <c r="V554" s="156"/>
      <c r="W554" s="156"/>
      <c r="X554" s="156"/>
      <c r="Y554" s="147"/>
      <c r="Z554" s="147"/>
      <c r="AA554" s="147"/>
      <c r="AB554" s="147"/>
      <c r="AC554" s="147"/>
      <c r="AD554" s="147"/>
      <c r="AE554" s="147"/>
      <c r="AF554" s="147"/>
      <c r="AG554" s="147" t="s">
        <v>172</v>
      </c>
      <c r="AH554" s="147"/>
      <c r="AI554" s="147"/>
      <c r="AJ554" s="147"/>
      <c r="AK554" s="147"/>
      <c r="AL554" s="147"/>
      <c r="AM554" s="147"/>
      <c r="AN554" s="147"/>
      <c r="AO554" s="147"/>
      <c r="AP554" s="147"/>
      <c r="AQ554" s="147"/>
      <c r="AR554" s="147"/>
      <c r="AS554" s="147"/>
      <c r="AT554" s="147"/>
      <c r="AU554" s="147"/>
      <c r="AV554" s="147"/>
      <c r="AW554" s="147"/>
      <c r="AX554" s="147"/>
      <c r="AY554" s="147"/>
      <c r="AZ554" s="147"/>
      <c r="BA554" s="147"/>
      <c r="BB554" s="147"/>
      <c r="BC554" s="147"/>
      <c r="BD554" s="147"/>
      <c r="BE554" s="147"/>
      <c r="BF554" s="147"/>
      <c r="BG554" s="147"/>
      <c r="BH554" s="147"/>
    </row>
    <row r="555" spans="1:60" outlineLevel="1">
      <c r="A555" s="164">
        <v>134</v>
      </c>
      <c r="B555" s="165" t="s">
        <v>737</v>
      </c>
      <c r="C555" s="174" t="s">
        <v>738</v>
      </c>
      <c r="D555" s="166" t="s">
        <v>435</v>
      </c>
      <c r="E555" s="167">
        <v>7</v>
      </c>
      <c r="F555" s="168"/>
      <c r="G555" s="169">
        <f>ROUND(E555*F555,2)</f>
        <v>0</v>
      </c>
      <c r="H555" s="168"/>
      <c r="I555" s="169">
        <f>ROUND(E555*H555,2)</f>
        <v>0</v>
      </c>
      <c r="J555" s="168"/>
      <c r="K555" s="169">
        <f>ROUND(E555*J555,2)</f>
        <v>0</v>
      </c>
      <c r="L555" s="169">
        <v>21</v>
      </c>
      <c r="M555" s="169">
        <f>G555*(1+L555/100)</f>
        <v>0</v>
      </c>
      <c r="N555" s="169">
        <v>1.31E-3</v>
      </c>
      <c r="O555" s="169">
        <f>ROUND(E555*N555,2)</f>
        <v>0.01</v>
      </c>
      <c r="P555" s="169">
        <v>0</v>
      </c>
      <c r="Q555" s="169">
        <f>ROUND(E555*P555,2)</f>
        <v>0</v>
      </c>
      <c r="R555" s="169"/>
      <c r="S555" s="169" t="s">
        <v>306</v>
      </c>
      <c r="T555" s="170" t="s">
        <v>332</v>
      </c>
      <c r="U555" s="156">
        <v>0.79700000000000004</v>
      </c>
      <c r="V555" s="156">
        <f>ROUND(E555*U555,2)</f>
        <v>5.58</v>
      </c>
      <c r="W555" s="156"/>
      <c r="X555" s="156" t="s">
        <v>244</v>
      </c>
      <c r="Y555" s="147"/>
      <c r="Z555" s="147"/>
      <c r="AA555" s="147"/>
      <c r="AB555" s="147"/>
      <c r="AC555" s="147"/>
      <c r="AD555" s="147"/>
      <c r="AE555" s="147"/>
      <c r="AF555" s="147"/>
      <c r="AG555" s="147" t="s">
        <v>245</v>
      </c>
      <c r="AH555" s="147"/>
      <c r="AI555" s="147"/>
      <c r="AJ555" s="147"/>
      <c r="AK555" s="147"/>
      <c r="AL555" s="147"/>
      <c r="AM555" s="147"/>
      <c r="AN555" s="147"/>
      <c r="AO555" s="147"/>
      <c r="AP555" s="147"/>
      <c r="AQ555" s="147"/>
      <c r="AR555" s="147"/>
      <c r="AS555" s="147"/>
      <c r="AT555" s="147"/>
      <c r="AU555" s="147"/>
      <c r="AV555" s="147"/>
      <c r="AW555" s="147"/>
      <c r="AX555" s="147"/>
      <c r="AY555" s="147"/>
      <c r="AZ555" s="147"/>
      <c r="BA555" s="147"/>
      <c r="BB555" s="147"/>
      <c r="BC555" s="147"/>
      <c r="BD555" s="147"/>
      <c r="BE555" s="147"/>
      <c r="BF555" s="147"/>
      <c r="BG555" s="147"/>
      <c r="BH555" s="147"/>
    </row>
    <row r="556" spans="1:60" outlineLevel="1">
      <c r="A556" s="154"/>
      <c r="B556" s="155"/>
      <c r="C556" s="240" t="s">
        <v>733</v>
      </c>
      <c r="D556" s="241"/>
      <c r="E556" s="241"/>
      <c r="F556" s="241"/>
      <c r="G556" s="241"/>
      <c r="H556" s="156"/>
      <c r="I556" s="156"/>
      <c r="J556" s="156"/>
      <c r="K556" s="156"/>
      <c r="L556" s="156"/>
      <c r="M556" s="156"/>
      <c r="N556" s="156"/>
      <c r="O556" s="156"/>
      <c r="P556" s="156"/>
      <c r="Q556" s="156"/>
      <c r="R556" s="156"/>
      <c r="S556" s="156"/>
      <c r="T556" s="156"/>
      <c r="U556" s="156"/>
      <c r="V556" s="156"/>
      <c r="W556" s="156"/>
      <c r="X556" s="156"/>
      <c r="Y556" s="147"/>
      <c r="Z556" s="147"/>
      <c r="AA556" s="147"/>
      <c r="AB556" s="147"/>
      <c r="AC556" s="147"/>
      <c r="AD556" s="147"/>
      <c r="AE556" s="147"/>
      <c r="AF556" s="147"/>
      <c r="AG556" s="147" t="s">
        <v>178</v>
      </c>
      <c r="AH556" s="147"/>
      <c r="AI556" s="147"/>
      <c r="AJ556" s="147"/>
      <c r="AK556" s="147"/>
      <c r="AL556" s="147"/>
      <c r="AM556" s="147"/>
      <c r="AN556" s="147"/>
      <c r="AO556" s="147"/>
      <c r="AP556" s="147"/>
      <c r="AQ556" s="147"/>
      <c r="AR556" s="147"/>
      <c r="AS556" s="147"/>
      <c r="AT556" s="147"/>
      <c r="AU556" s="147"/>
      <c r="AV556" s="147"/>
      <c r="AW556" s="147"/>
      <c r="AX556" s="147"/>
      <c r="AY556" s="147"/>
      <c r="AZ556" s="147"/>
      <c r="BA556" s="147"/>
      <c r="BB556" s="147"/>
      <c r="BC556" s="147"/>
      <c r="BD556" s="147"/>
      <c r="BE556" s="147"/>
      <c r="BF556" s="147"/>
      <c r="BG556" s="147"/>
      <c r="BH556" s="147"/>
    </row>
    <row r="557" spans="1:60" outlineLevel="1">
      <c r="A557" s="154"/>
      <c r="B557" s="155"/>
      <c r="C557" s="242" t="s">
        <v>734</v>
      </c>
      <c r="D557" s="243"/>
      <c r="E557" s="243"/>
      <c r="F557" s="243"/>
      <c r="G557" s="243"/>
      <c r="H557" s="156"/>
      <c r="I557" s="156"/>
      <c r="J557" s="156"/>
      <c r="K557" s="156"/>
      <c r="L557" s="156"/>
      <c r="M557" s="156"/>
      <c r="N557" s="156"/>
      <c r="O557" s="156"/>
      <c r="P557" s="156"/>
      <c r="Q557" s="156"/>
      <c r="R557" s="156"/>
      <c r="S557" s="156"/>
      <c r="T557" s="156"/>
      <c r="U557" s="156"/>
      <c r="V557" s="156"/>
      <c r="W557" s="156"/>
      <c r="X557" s="156"/>
      <c r="Y557" s="147"/>
      <c r="Z557" s="147"/>
      <c r="AA557" s="147"/>
      <c r="AB557" s="147"/>
      <c r="AC557" s="147"/>
      <c r="AD557" s="147"/>
      <c r="AE557" s="147"/>
      <c r="AF557" s="147"/>
      <c r="AG557" s="147" t="s">
        <v>178</v>
      </c>
      <c r="AH557" s="147"/>
      <c r="AI557" s="147"/>
      <c r="AJ557" s="147"/>
      <c r="AK557" s="147"/>
      <c r="AL557" s="147"/>
      <c r="AM557" s="147"/>
      <c r="AN557" s="147"/>
      <c r="AO557" s="147"/>
      <c r="AP557" s="147"/>
      <c r="AQ557" s="147"/>
      <c r="AR557" s="147"/>
      <c r="AS557" s="147"/>
      <c r="AT557" s="147"/>
      <c r="AU557" s="147"/>
      <c r="AV557" s="147"/>
      <c r="AW557" s="147"/>
      <c r="AX557" s="147"/>
      <c r="AY557" s="147"/>
      <c r="AZ557" s="147"/>
      <c r="BA557" s="147"/>
      <c r="BB557" s="147"/>
      <c r="BC557" s="147"/>
      <c r="BD557" s="147"/>
      <c r="BE557" s="147"/>
      <c r="BF557" s="147"/>
      <c r="BG557" s="147"/>
      <c r="BH557" s="147"/>
    </row>
    <row r="558" spans="1:60" outlineLevel="1">
      <c r="A558" s="154"/>
      <c r="B558" s="155"/>
      <c r="C558" s="238"/>
      <c r="D558" s="239"/>
      <c r="E558" s="239"/>
      <c r="F558" s="239"/>
      <c r="G558" s="239"/>
      <c r="H558" s="156"/>
      <c r="I558" s="156"/>
      <c r="J558" s="156"/>
      <c r="K558" s="156"/>
      <c r="L558" s="156"/>
      <c r="M558" s="156"/>
      <c r="N558" s="156"/>
      <c r="O558" s="156"/>
      <c r="P558" s="156"/>
      <c r="Q558" s="156"/>
      <c r="R558" s="156"/>
      <c r="S558" s="156"/>
      <c r="T558" s="156"/>
      <c r="U558" s="156"/>
      <c r="V558" s="156"/>
      <c r="W558" s="156"/>
      <c r="X558" s="156"/>
      <c r="Y558" s="147"/>
      <c r="Z558" s="147"/>
      <c r="AA558" s="147"/>
      <c r="AB558" s="147"/>
      <c r="AC558" s="147"/>
      <c r="AD558" s="147"/>
      <c r="AE558" s="147"/>
      <c r="AF558" s="147"/>
      <c r="AG558" s="147" t="s">
        <v>172</v>
      </c>
      <c r="AH558" s="147"/>
      <c r="AI558" s="147"/>
      <c r="AJ558" s="147"/>
      <c r="AK558" s="147"/>
      <c r="AL558" s="147"/>
      <c r="AM558" s="147"/>
      <c r="AN558" s="147"/>
      <c r="AO558" s="147"/>
      <c r="AP558" s="147"/>
      <c r="AQ558" s="147"/>
      <c r="AR558" s="147"/>
      <c r="AS558" s="147"/>
      <c r="AT558" s="147"/>
      <c r="AU558" s="147"/>
      <c r="AV558" s="147"/>
      <c r="AW558" s="147"/>
      <c r="AX558" s="147"/>
      <c r="AY558" s="147"/>
      <c r="AZ558" s="147"/>
      <c r="BA558" s="147"/>
      <c r="BB558" s="147"/>
      <c r="BC558" s="147"/>
      <c r="BD558" s="147"/>
      <c r="BE558" s="147"/>
      <c r="BF558" s="147"/>
      <c r="BG558" s="147"/>
      <c r="BH558" s="147"/>
    </row>
    <row r="559" spans="1:60" outlineLevel="1">
      <c r="A559" s="164">
        <v>135</v>
      </c>
      <c r="B559" s="165" t="s">
        <v>739</v>
      </c>
      <c r="C559" s="174" t="s">
        <v>740</v>
      </c>
      <c r="D559" s="166" t="s">
        <v>741</v>
      </c>
      <c r="E559" s="167">
        <v>1</v>
      </c>
      <c r="F559" s="168"/>
      <c r="G559" s="169">
        <f>ROUND(E559*F559,2)</f>
        <v>0</v>
      </c>
      <c r="H559" s="168"/>
      <c r="I559" s="169">
        <f>ROUND(E559*H559,2)</f>
        <v>0</v>
      </c>
      <c r="J559" s="168"/>
      <c r="K559" s="169">
        <f>ROUND(E559*J559,2)</f>
        <v>0</v>
      </c>
      <c r="L559" s="169">
        <v>21</v>
      </c>
      <c r="M559" s="169">
        <f>G559*(1+L559/100)</f>
        <v>0</v>
      </c>
      <c r="N559" s="169">
        <v>0</v>
      </c>
      <c r="O559" s="169">
        <f>ROUND(E559*N559,2)</f>
        <v>0</v>
      </c>
      <c r="P559" s="169">
        <v>0</v>
      </c>
      <c r="Q559" s="169">
        <f>ROUND(E559*P559,2)</f>
        <v>0</v>
      </c>
      <c r="R559" s="169"/>
      <c r="S559" s="169" t="s">
        <v>306</v>
      </c>
      <c r="T559" s="170" t="s">
        <v>169</v>
      </c>
      <c r="U559" s="156">
        <v>0</v>
      </c>
      <c r="V559" s="156">
        <f>ROUND(E559*U559,2)</f>
        <v>0</v>
      </c>
      <c r="W559" s="156"/>
      <c r="X559" s="156" t="s">
        <v>244</v>
      </c>
      <c r="Y559" s="147"/>
      <c r="Z559" s="147"/>
      <c r="AA559" s="147"/>
      <c r="AB559" s="147"/>
      <c r="AC559" s="147"/>
      <c r="AD559" s="147"/>
      <c r="AE559" s="147"/>
      <c r="AF559" s="147"/>
      <c r="AG559" s="147" t="s">
        <v>598</v>
      </c>
      <c r="AH559" s="147"/>
      <c r="AI559" s="147"/>
      <c r="AJ559" s="147"/>
      <c r="AK559" s="147"/>
      <c r="AL559" s="147"/>
      <c r="AM559" s="147"/>
      <c r="AN559" s="147"/>
      <c r="AO559" s="147"/>
      <c r="AP559" s="147"/>
      <c r="AQ559" s="147"/>
      <c r="AR559" s="147"/>
      <c r="AS559" s="147"/>
      <c r="AT559" s="147"/>
      <c r="AU559" s="147"/>
      <c r="AV559" s="147"/>
      <c r="AW559" s="147"/>
      <c r="AX559" s="147"/>
      <c r="AY559" s="147"/>
      <c r="AZ559" s="147"/>
      <c r="BA559" s="147"/>
      <c r="BB559" s="147"/>
      <c r="BC559" s="147"/>
      <c r="BD559" s="147"/>
      <c r="BE559" s="147"/>
      <c r="BF559" s="147"/>
      <c r="BG559" s="147"/>
      <c r="BH559" s="147"/>
    </row>
    <row r="560" spans="1:60" outlineLevel="1">
      <c r="A560" s="154"/>
      <c r="B560" s="155"/>
      <c r="C560" s="244"/>
      <c r="D560" s="245"/>
      <c r="E560" s="245"/>
      <c r="F560" s="245"/>
      <c r="G560" s="245"/>
      <c r="H560" s="156"/>
      <c r="I560" s="156"/>
      <c r="J560" s="156"/>
      <c r="K560" s="156"/>
      <c r="L560" s="156"/>
      <c r="M560" s="156"/>
      <c r="N560" s="156"/>
      <c r="O560" s="156"/>
      <c r="P560" s="156"/>
      <c r="Q560" s="156"/>
      <c r="R560" s="156"/>
      <c r="S560" s="156"/>
      <c r="T560" s="156"/>
      <c r="U560" s="156"/>
      <c r="V560" s="156"/>
      <c r="W560" s="156"/>
      <c r="X560" s="156"/>
      <c r="Y560" s="147"/>
      <c r="Z560" s="147"/>
      <c r="AA560" s="147"/>
      <c r="AB560" s="147"/>
      <c r="AC560" s="147"/>
      <c r="AD560" s="147"/>
      <c r="AE560" s="147"/>
      <c r="AF560" s="147"/>
      <c r="AG560" s="147" t="s">
        <v>172</v>
      </c>
      <c r="AH560" s="147"/>
      <c r="AI560" s="147"/>
      <c r="AJ560" s="147"/>
      <c r="AK560" s="147"/>
      <c r="AL560" s="147"/>
      <c r="AM560" s="147"/>
      <c r="AN560" s="147"/>
      <c r="AO560" s="147"/>
      <c r="AP560" s="147"/>
      <c r="AQ560" s="147"/>
      <c r="AR560" s="147"/>
      <c r="AS560" s="147"/>
      <c r="AT560" s="147"/>
      <c r="AU560" s="147"/>
      <c r="AV560" s="147"/>
      <c r="AW560" s="147"/>
      <c r="AX560" s="147"/>
      <c r="AY560" s="147"/>
      <c r="AZ560" s="147"/>
      <c r="BA560" s="147"/>
      <c r="BB560" s="147"/>
      <c r="BC560" s="147"/>
      <c r="BD560" s="147"/>
      <c r="BE560" s="147"/>
      <c r="BF560" s="147"/>
      <c r="BG560" s="147"/>
      <c r="BH560" s="147"/>
    </row>
    <row r="561" spans="1:60" outlineLevel="1">
      <c r="A561" s="164">
        <v>136</v>
      </c>
      <c r="B561" s="165" t="s">
        <v>742</v>
      </c>
      <c r="C561" s="174" t="s">
        <v>743</v>
      </c>
      <c r="D561" s="166" t="s">
        <v>309</v>
      </c>
      <c r="E561" s="167">
        <v>2</v>
      </c>
      <c r="F561" s="168"/>
      <c r="G561" s="169">
        <f>ROUND(E561*F561,2)</f>
        <v>0</v>
      </c>
      <c r="H561" s="168"/>
      <c r="I561" s="169">
        <f>ROUND(E561*H561,2)</f>
        <v>0</v>
      </c>
      <c r="J561" s="168"/>
      <c r="K561" s="169">
        <f>ROUND(E561*J561,2)</f>
        <v>0</v>
      </c>
      <c r="L561" s="169">
        <v>21</v>
      </c>
      <c r="M561" s="169">
        <f>G561*(1+L561/100)</f>
        <v>0</v>
      </c>
      <c r="N561" s="169">
        <v>8.4999999999999995E-4</v>
      </c>
      <c r="O561" s="169">
        <f>ROUND(E561*N561,2)</f>
        <v>0</v>
      </c>
      <c r="P561" s="169">
        <v>0</v>
      </c>
      <c r="Q561" s="169">
        <f>ROUND(E561*P561,2)</f>
        <v>0</v>
      </c>
      <c r="R561" s="169"/>
      <c r="S561" s="169" t="s">
        <v>306</v>
      </c>
      <c r="T561" s="170" t="s">
        <v>169</v>
      </c>
      <c r="U561" s="156">
        <v>0</v>
      </c>
      <c r="V561" s="156">
        <f>ROUND(E561*U561,2)</f>
        <v>0</v>
      </c>
      <c r="W561" s="156"/>
      <c r="X561" s="156" t="s">
        <v>244</v>
      </c>
      <c r="Y561" s="147"/>
      <c r="Z561" s="147"/>
      <c r="AA561" s="147"/>
      <c r="AB561" s="147"/>
      <c r="AC561" s="147"/>
      <c r="AD561" s="147"/>
      <c r="AE561" s="147"/>
      <c r="AF561" s="147"/>
      <c r="AG561" s="147" t="s">
        <v>598</v>
      </c>
      <c r="AH561" s="147"/>
      <c r="AI561" s="147"/>
      <c r="AJ561" s="147"/>
      <c r="AK561" s="147"/>
      <c r="AL561" s="147"/>
      <c r="AM561" s="147"/>
      <c r="AN561" s="147"/>
      <c r="AO561" s="147"/>
      <c r="AP561" s="147"/>
      <c r="AQ561" s="147"/>
      <c r="AR561" s="147"/>
      <c r="AS561" s="147"/>
      <c r="AT561" s="147"/>
      <c r="AU561" s="147"/>
      <c r="AV561" s="147"/>
      <c r="AW561" s="147"/>
      <c r="AX561" s="147"/>
      <c r="AY561" s="147"/>
      <c r="AZ561" s="147"/>
      <c r="BA561" s="147"/>
      <c r="BB561" s="147"/>
      <c r="BC561" s="147"/>
      <c r="BD561" s="147"/>
      <c r="BE561" s="147"/>
      <c r="BF561" s="147"/>
      <c r="BG561" s="147"/>
      <c r="BH561" s="147"/>
    </row>
    <row r="562" spans="1:60" outlineLevel="1">
      <c r="A562" s="154"/>
      <c r="B562" s="155"/>
      <c r="C562" s="244"/>
      <c r="D562" s="245"/>
      <c r="E562" s="245"/>
      <c r="F562" s="245"/>
      <c r="G562" s="245"/>
      <c r="H562" s="156"/>
      <c r="I562" s="156"/>
      <c r="J562" s="156"/>
      <c r="K562" s="156"/>
      <c r="L562" s="156"/>
      <c r="M562" s="156"/>
      <c r="N562" s="156"/>
      <c r="O562" s="156"/>
      <c r="P562" s="156"/>
      <c r="Q562" s="156"/>
      <c r="R562" s="156"/>
      <c r="S562" s="156"/>
      <c r="T562" s="156"/>
      <c r="U562" s="156"/>
      <c r="V562" s="156"/>
      <c r="W562" s="156"/>
      <c r="X562" s="156"/>
      <c r="Y562" s="147"/>
      <c r="Z562" s="147"/>
      <c r="AA562" s="147"/>
      <c r="AB562" s="147"/>
      <c r="AC562" s="147"/>
      <c r="AD562" s="147"/>
      <c r="AE562" s="147"/>
      <c r="AF562" s="147"/>
      <c r="AG562" s="147" t="s">
        <v>172</v>
      </c>
      <c r="AH562" s="147"/>
      <c r="AI562" s="147"/>
      <c r="AJ562" s="147"/>
      <c r="AK562" s="147"/>
      <c r="AL562" s="147"/>
      <c r="AM562" s="147"/>
      <c r="AN562" s="147"/>
      <c r="AO562" s="147"/>
      <c r="AP562" s="147"/>
      <c r="AQ562" s="147"/>
      <c r="AR562" s="147"/>
      <c r="AS562" s="147"/>
      <c r="AT562" s="147"/>
      <c r="AU562" s="147"/>
      <c r="AV562" s="147"/>
      <c r="AW562" s="147"/>
      <c r="AX562" s="147"/>
      <c r="AY562" s="147"/>
      <c r="AZ562" s="147"/>
      <c r="BA562" s="147"/>
      <c r="BB562" s="147"/>
      <c r="BC562" s="147"/>
      <c r="BD562" s="147"/>
      <c r="BE562" s="147"/>
      <c r="BF562" s="147"/>
      <c r="BG562" s="147"/>
      <c r="BH562" s="147"/>
    </row>
    <row r="563" spans="1:60" outlineLevel="1">
      <c r="A563" s="164">
        <v>137</v>
      </c>
      <c r="B563" s="165" t="s">
        <v>744</v>
      </c>
      <c r="C563" s="174" t="s">
        <v>745</v>
      </c>
      <c r="D563" s="166" t="s">
        <v>309</v>
      </c>
      <c r="E563" s="167">
        <v>1</v>
      </c>
      <c r="F563" s="168"/>
      <c r="G563" s="169">
        <f>ROUND(E563*F563,2)</f>
        <v>0</v>
      </c>
      <c r="H563" s="168"/>
      <c r="I563" s="169">
        <f>ROUND(E563*H563,2)</f>
        <v>0</v>
      </c>
      <c r="J563" s="168"/>
      <c r="K563" s="169">
        <f>ROUND(E563*J563,2)</f>
        <v>0</v>
      </c>
      <c r="L563" s="169">
        <v>21</v>
      </c>
      <c r="M563" s="169">
        <f>G563*(1+L563/100)</f>
        <v>0</v>
      </c>
      <c r="N563" s="169">
        <v>8.4999999999999995E-4</v>
      </c>
      <c r="O563" s="169">
        <f>ROUND(E563*N563,2)</f>
        <v>0</v>
      </c>
      <c r="P563" s="169">
        <v>0</v>
      </c>
      <c r="Q563" s="169">
        <f>ROUND(E563*P563,2)</f>
        <v>0</v>
      </c>
      <c r="R563" s="169"/>
      <c r="S563" s="169" t="s">
        <v>306</v>
      </c>
      <c r="T563" s="170" t="s">
        <v>169</v>
      </c>
      <c r="U563" s="156">
        <v>0</v>
      </c>
      <c r="V563" s="156">
        <f>ROUND(E563*U563,2)</f>
        <v>0</v>
      </c>
      <c r="W563" s="156"/>
      <c r="X563" s="156" t="s">
        <v>244</v>
      </c>
      <c r="Y563" s="147"/>
      <c r="Z563" s="147"/>
      <c r="AA563" s="147"/>
      <c r="AB563" s="147"/>
      <c r="AC563" s="147"/>
      <c r="AD563" s="147"/>
      <c r="AE563" s="147"/>
      <c r="AF563" s="147"/>
      <c r="AG563" s="147" t="s">
        <v>598</v>
      </c>
      <c r="AH563" s="147"/>
      <c r="AI563" s="147"/>
      <c r="AJ563" s="147"/>
      <c r="AK563" s="147"/>
      <c r="AL563" s="147"/>
      <c r="AM563" s="147"/>
      <c r="AN563" s="147"/>
      <c r="AO563" s="147"/>
      <c r="AP563" s="147"/>
      <c r="AQ563" s="147"/>
      <c r="AR563" s="147"/>
      <c r="AS563" s="147"/>
      <c r="AT563" s="147"/>
      <c r="AU563" s="147"/>
      <c r="AV563" s="147"/>
      <c r="AW563" s="147"/>
      <c r="AX563" s="147"/>
      <c r="AY563" s="147"/>
      <c r="AZ563" s="147"/>
      <c r="BA563" s="147"/>
      <c r="BB563" s="147"/>
      <c r="BC563" s="147"/>
      <c r="BD563" s="147"/>
      <c r="BE563" s="147"/>
      <c r="BF563" s="147"/>
      <c r="BG563" s="147"/>
      <c r="BH563" s="147"/>
    </row>
    <row r="564" spans="1:60" outlineLevel="1">
      <c r="A564" s="154"/>
      <c r="B564" s="155"/>
      <c r="C564" s="244"/>
      <c r="D564" s="245"/>
      <c r="E564" s="245"/>
      <c r="F564" s="245"/>
      <c r="G564" s="245"/>
      <c r="H564" s="156"/>
      <c r="I564" s="156"/>
      <c r="J564" s="156"/>
      <c r="K564" s="156"/>
      <c r="L564" s="156"/>
      <c r="M564" s="156"/>
      <c r="N564" s="156"/>
      <c r="O564" s="156"/>
      <c r="P564" s="156"/>
      <c r="Q564" s="156"/>
      <c r="R564" s="156"/>
      <c r="S564" s="156"/>
      <c r="T564" s="156"/>
      <c r="U564" s="156"/>
      <c r="V564" s="156"/>
      <c r="W564" s="156"/>
      <c r="X564" s="156"/>
      <c r="Y564" s="147"/>
      <c r="Z564" s="147"/>
      <c r="AA564" s="147"/>
      <c r="AB564" s="147"/>
      <c r="AC564" s="147"/>
      <c r="AD564" s="147"/>
      <c r="AE564" s="147"/>
      <c r="AF564" s="147"/>
      <c r="AG564" s="147" t="s">
        <v>172</v>
      </c>
      <c r="AH564" s="147"/>
      <c r="AI564" s="147"/>
      <c r="AJ564" s="147"/>
      <c r="AK564" s="147"/>
      <c r="AL564" s="147"/>
      <c r="AM564" s="147"/>
      <c r="AN564" s="147"/>
      <c r="AO564" s="147"/>
      <c r="AP564" s="147"/>
      <c r="AQ564" s="147"/>
      <c r="AR564" s="147"/>
      <c r="AS564" s="147"/>
      <c r="AT564" s="147"/>
      <c r="AU564" s="147"/>
      <c r="AV564" s="147"/>
      <c r="AW564" s="147"/>
      <c r="AX564" s="147"/>
      <c r="AY564" s="147"/>
      <c r="AZ564" s="147"/>
      <c r="BA564" s="147"/>
      <c r="BB564" s="147"/>
      <c r="BC564" s="147"/>
      <c r="BD564" s="147"/>
      <c r="BE564" s="147"/>
      <c r="BF564" s="147"/>
      <c r="BG564" s="147"/>
      <c r="BH564" s="147"/>
    </row>
    <row r="565" spans="1:60" outlineLevel="1">
      <c r="A565" s="164">
        <v>138</v>
      </c>
      <c r="B565" s="165" t="s">
        <v>746</v>
      </c>
      <c r="C565" s="174" t="s">
        <v>747</v>
      </c>
      <c r="D565" s="166" t="s">
        <v>309</v>
      </c>
      <c r="E565" s="167">
        <v>1</v>
      </c>
      <c r="F565" s="168"/>
      <c r="G565" s="169">
        <f>ROUND(E565*F565,2)</f>
        <v>0</v>
      </c>
      <c r="H565" s="168"/>
      <c r="I565" s="169">
        <f>ROUND(E565*H565,2)</f>
        <v>0</v>
      </c>
      <c r="J565" s="168"/>
      <c r="K565" s="169">
        <f>ROUND(E565*J565,2)</f>
        <v>0</v>
      </c>
      <c r="L565" s="169">
        <v>21</v>
      </c>
      <c r="M565" s="169">
        <f>G565*(1+L565/100)</f>
        <v>0</v>
      </c>
      <c r="N565" s="169">
        <v>8.4999999999999995E-4</v>
      </c>
      <c r="O565" s="169">
        <f>ROUND(E565*N565,2)</f>
        <v>0</v>
      </c>
      <c r="P565" s="169">
        <v>0</v>
      </c>
      <c r="Q565" s="169">
        <f>ROUND(E565*P565,2)</f>
        <v>0</v>
      </c>
      <c r="R565" s="169"/>
      <c r="S565" s="169" t="s">
        <v>306</v>
      </c>
      <c r="T565" s="170" t="s">
        <v>169</v>
      </c>
      <c r="U565" s="156">
        <v>0</v>
      </c>
      <c r="V565" s="156">
        <f>ROUND(E565*U565,2)</f>
        <v>0</v>
      </c>
      <c r="W565" s="156"/>
      <c r="X565" s="156" t="s">
        <v>244</v>
      </c>
      <c r="Y565" s="147"/>
      <c r="Z565" s="147"/>
      <c r="AA565" s="147"/>
      <c r="AB565" s="147"/>
      <c r="AC565" s="147"/>
      <c r="AD565" s="147"/>
      <c r="AE565" s="147"/>
      <c r="AF565" s="147"/>
      <c r="AG565" s="147" t="s">
        <v>598</v>
      </c>
      <c r="AH565" s="147"/>
      <c r="AI565" s="147"/>
      <c r="AJ565" s="147"/>
      <c r="AK565" s="147"/>
      <c r="AL565" s="147"/>
      <c r="AM565" s="147"/>
      <c r="AN565" s="147"/>
      <c r="AO565" s="147"/>
      <c r="AP565" s="147"/>
      <c r="AQ565" s="147"/>
      <c r="AR565" s="147"/>
      <c r="AS565" s="147"/>
      <c r="AT565" s="147"/>
      <c r="AU565" s="147"/>
      <c r="AV565" s="147"/>
      <c r="AW565" s="147"/>
      <c r="AX565" s="147"/>
      <c r="AY565" s="147"/>
      <c r="AZ565" s="147"/>
      <c r="BA565" s="147"/>
      <c r="BB565" s="147"/>
      <c r="BC565" s="147"/>
      <c r="BD565" s="147"/>
      <c r="BE565" s="147"/>
      <c r="BF565" s="147"/>
      <c r="BG565" s="147"/>
      <c r="BH565" s="147"/>
    </row>
    <row r="566" spans="1:60" outlineLevel="1">
      <c r="A566" s="154"/>
      <c r="B566" s="155"/>
      <c r="C566" s="244"/>
      <c r="D566" s="245"/>
      <c r="E566" s="245"/>
      <c r="F566" s="245"/>
      <c r="G566" s="245"/>
      <c r="H566" s="156"/>
      <c r="I566" s="156"/>
      <c r="J566" s="156"/>
      <c r="K566" s="156"/>
      <c r="L566" s="156"/>
      <c r="M566" s="156"/>
      <c r="N566" s="156"/>
      <c r="O566" s="156"/>
      <c r="P566" s="156"/>
      <c r="Q566" s="156"/>
      <c r="R566" s="156"/>
      <c r="S566" s="156"/>
      <c r="T566" s="156"/>
      <c r="U566" s="156"/>
      <c r="V566" s="156"/>
      <c r="W566" s="156"/>
      <c r="X566" s="156"/>
      <c r="Y566" s="147"/>
      <c r="Z566" s="147"/>
      <c r="AA566" s="147"/>
      <c r="AB566" s="147"/>
      <c r="AC566" s="147"/>
      <c r="AD566" s="147"/>
      <c r="AE566" s="147"/>
      <c r="AF566" s="147"/>
      <c r="AG566" s="147" t="s">
        <v>172</v>
      </c>
      <c r="AH566" s="147"/>
      <c r="AI566" s="147"/>
      <c r="AJ566" s="147"/>
      <c r="AK566" s="147"/>
      <c r="AL566" s="147"/>
      <c r="AM566" s="147"/>
      <c r="AN566" s="147"/>
      <c r="AO566" s="147"/>
      <c r="AP566" s="147"/>
      <c r="AQ566" s="147"/>
      <c r="AR566" s="147"/>
      <c r="AS566" s="147"/>
      <c r="AT566" s="147"/>
      <c r="AU566" s="147"/>
      <c r="AV566" s="147"/>
      <c r="AW566" s="147"/>
      <c r="AX566" s="147"/>
      <c r="AY566" s="147"/>
      <c r="AZ566" s="147"/>
      <c r="BA566" s="147"/>
      <c r="BB566" s="147"/>
      <c r="BC566" s="147"/>
      <c r="BD566" s="147"/>
      <c r="BE566" s="147"/>
      <c r="BF566" s="147"/>
      <c r="BG566" s="147"/>
      <c r="BH566" s="147"/>
    </row>
    <row r="567" spans="1:60" outlineLevel="1">
      <c r="A567" s="164">
        <v>139</v>
      </c>
      <c r="B567" s="165" t="s">
        <v>748</v>
      </c>
      <c r="C567" s="174" t="s">
        <v>749</v>
      </c>
      <c r="D567" s="166" t="s">
        <v>435</v>
      </c>
      <c r="E567" s="167">
        <v>41</v>
      </c>
      <c r="F567" s="168"/>
      <c r="G567" s="169">
        <f>ROUND(E567*F567,2)</f>
        <v>0</v>
      </c>
      <c r="H567" s="168"/>
      <c r="I567" s="169">
        <f>ROUND(E567*H567,2)</f>
        <v>0</v>
      </c>
      <c r="J567" s="168"/>
      <c r="K567" s="169">
        <f>ROUND(E567*J567,2)</f>
        <v>0</v>
      </c>
      <c r="L567" s="169">
        <v>21</v>
      </c>
      <c r="M567" s="169">
        <f>G567*(1+L567/100)</f>
        <v>0</v>
      </c>
      <c r="N567" s="169">
        <v>0</v>
      </c>
      <c r="O567" s="169">
        <f>ROUND(E567*N567,2)</f>
        <v>0</v>
      </c>
      <c r="P567" s="169">
        <v>0</v>
      </c>
      <c r="Q567" s="169">
        <f>ROUND(E567*P567,2)</f>
        <v>0</v>
      </c>
      <c r="R567" s="169"/>
      <c r="S567" s="169" t="s">
        <v>306</v>
      </c>
      <c r="T567" s="170" t="s">
        <v>169</v>
      </c>
      <c r="U567" s="156">
        <v>0</v>
      </c>
      <c r="V567" s="156">
        <f>ROUND(E567*U567,2)</f>
        <v>0</v>
      </c>
      <c r="W567" s="156"/>
      <c r="X567" s="156" t="s">
        <v>244</v>
      </c>
      <c r="Y567" s="147"/>
      <c r="Z567" s="147"/>
      <c r="AA567" s="147"/>
      <c r="AB567" s="147"/>
      <c r="AC567" s="147"/>
      <c r="AD567" s="147"/>
      <c r="AE567" s="147"/>
      <c r="AF567" s="147"/>
      <c r="AG567" s="147" t="s">
        <v>598</v>
      </c>
      <c r="AH567" s="147"/>
      <c r="AI567" s="147"/>
      <c r="AJ567" s="147"/>
      <c r="AK567" s="147"/>
      <c r="AL567" s="147"/>
      <c r="AM567" s="147"/>
      <c r="AN567" s="147"/>
      <c r="AO567" s="147"/>
      <c r="AP567" s="147"/>
      <c r="AQ567" s="147"/>
      <c r="AR567" s="147"/>
      <c r="AS567" s="147"/>
      <c r="AT567" s="147"/>
      <c r="AU567" s="147"/>
      <c r="AV567" s="147"/>
      <c r="AW567" s="147"/>
      <c r="AX567" s="147"/>
      <c r="AY567" s="147"/>
      <c r="AZ567" s="147"/>
      <c r="BA567" s="147"/>
      <c r="BB567" s="147"/>
      <c r="BC567" s="147"/>
      <c r="BD567" s="147"/>
      <c r="BE567" s="147"/>
      <c r="BF567" s="147"/>
      <c r="BG567" s="147"/>
      <c r="BH567" s="147"/>
    </row>
    <row r="568" spans="1:60" outlineLevel="1">
      <c r="A568" s="154"/>
      <c r="B568" s="155"/>
      <c r="C568" s="180" t="s">
        <v>750</v>
      </c>
      <c r="D568" s="178"/>
      <c r="E568" s="179">
        <v>41</v>
      </c>
      <c r="F568" s="156"/>
      <c r="G568" s="156"/>
      <c r="H568" s="156"/>
      <c r="I568" s="156"/>
      <c r="J568" s="156"/>
      <c r="K568" s="156"/>
      <c r="L568" s="156"/>
      <c r="M568" s="156"/>
      <c r="N568" s="156"/>
      <c r="O568" s="156"/>
      <c r="P568" s="156"/>
      <c r="Q568" s="156"/>
      <c r="R568" s="156"/>
      <c r="S568" s="156"/>
      <c r="T568" s="156"/>
      <c r="U568" s="156"/>
      <c r="V568" s="156"/>
      <c r="W568" s="156"/>
      <c r="X568" s="156"/>
      <c r="Y568" s="147"/>
      <c r="Z568" s="147"/>
      <c r="AA568" s="147"/>
      <c r="AB568" s="147"/>
      <c r="AC568" s="147"/>
      <c r="AD568" s="147"/>
      <c r="AE568" s="147"/>
      <c r="AF568" s="147"/>
      <c r="AG568" s="147" t="s">
        <v>249</v>
      </c>
      <c r="AH568" s="147">
        <v>0</v>
      </c>
      <c r="AI568" s="147"/>
      <c r="AJ568" s="147"/>
      <c r="AK568" s="147"/>
      <c r="AL568" s="147"/>
      <c r="AM568" s="147"/>
      <c r="AN568" s="147"/>
      <c r="AO568" s="147"/>
      <c r="AP568" s="147"/>
      <c r="AQ568" s="147"/>
      <c r="AR568" s="147"/>
      <c r="AS568" s="147"/>
      <c r="AT568" s="147"/>
      <c r="AU568" s="147"/>
      <c r="AV568" s="147"/>
      <c r="AW568" s="147"/>
      <c r="AX568" s="147"/>
      <c r="AY568" s="147"/>
      <c r="AZ568" s="147"/>
      <c r="BA568" s="147"/>
      <c r="BB568" s="147"/>
      <c r="BC568" s="147"/>
      <c r="BD568" s="147"/>
      <c r="BE568" s="147"/>
      <c r="BF568" s="147"/>
      <c r="BG568" s="147"/>
      <c r="BH568" s="147"/>
    </row>
    <row r="569" spans="1:60" outlineLevel="1">
      <c r="A569" s="154"/>
      <c r="B569" s="155"/>
      <c r="C569" s="238"/>
      <c r="D569" s="239"/>
      <c r="E569" s="239"/>
      <c r="F569" s="239"/>
      <c r="G569" s="239"/>
      <c r="H569" s="156"/>
      <c r="I569" s="156"/>
      <c r="J569" s="156"/>
      <c r="K569" s="156"/>
      <c r="L569" s="156"/>
      <c r="M569" s="156"/>
      <c r="N569" s="156"/>
      <c r="O569" s="156"/>
      <c r="P569" s="156"/>
      <c r="Q569" s="156"/>
      <c r="R569" s="156"/>
      <c r="S569" s="156"/>
      <c r="T569" s="156"/>
      <c r="U569" s="156"/>
      <c r="V569" s="156"/>
      <c r="W569" s="156"/>
      <c r="X569" s="156"/>
      <c r="Y569" s="147"/>
      <c r="Z569" s="147"/>
      <c r="AA569" s="147"/>
      <c r="AB569" s="147"/>
      <c r="AC569" s="147"/>
      <c r="AD569" s="147"/>
      <c r="AE569" s="147"/>
      <c r="AF569" s="147"/>
      <c r="AG569" s="147" t="s">
        <v>172</v>
      </c>
      <c r="AH569" s="147"/>
      <c r="AI569" s="147"/>
      <c r="AJ569" s="147"/>
      <c r="AK569" s="147"/>
      <c r="AL569" s="147"/>
      <c r="AM569" s="147"/>
      <c r="AN569" s="147"/>
      <c r="AO569" s="147"/>
      <c r="AP569" s="147"/>
      <c r="AQ569" s="147"/>
      <c r="AR569" s="147"/>
      <c r="AS569" s="147"/>
      <c r="AT569" s="147"/>
      <c r="AU569" s="147"/>
      <c r="AV569" s="147"/>
      <c r="AW569" s="147"/>
      <c r="AX569" s="147"/>
      <c r="AY569" s="147"/>
      <c r="AZ569" s="147"/>
      <c r="BA569" s="147"/>
      <c r="BB569" s="147"/>
      <c r="BC569" s="147"/>
      <c r="BD569" s="147"/>
      <c r="BE569" s="147"/>
      <c r="BF569" s="147"/>
      <c r="BG569" s="147"/>
      <c r="BH569" s="147"/>
    </row>
    <row r="570" spans="1:60" outlineLevel="1">
      <c r="A570" s="164">
        <v>140</v>
      </c>
      <c r="B570" s="165" t="s">
        <v>751</v>
      </c>
      <c r="C570" s="174" t="s">
        <v>752</v>
      </c>
      <c r="D570" s="166" t="s">
        <v>293</v>
      </c>
      <c r="E570" s="167">
        <v>3.4410000000000003E-2</v>
      </c>
      <c r="F570" s="168"/>
      <c r="G570" s="169">
        <f>ROUND(E570*F570,2)</f>
        <v>0</v>
      </c>
      <c r="H570" s="168"/>
      <c r="I570" s="169">
        <f>ROUND(E570*H570,2)</f>
        <v>0</v>
      </c>
      <c r="J570" s="168"/>
      <c r="K570" s="169">
        <f>ROUND(E570*J570,2)</f>
        <v>0</v>
      </c>
      <c r="L570" s="169">
        <v>21</v>
      </c>
      <c r="M570" s="169">
        <f>G570*(1+L570/100)</f>
        <v>0</v>
      </c>
      <c r="N570" s="169">
        <v>0</v>
      </c>
      <c r="O570" s="169">
        <f>ROUND(E570*N570,2)</f>
        <v>0</v>
      </c>
      <c r="P570" s="169">
        <v>0</v>
      </c>
      <c r="Q570" s="169">
        <f>ROUND(E570*P570,2)</f>
        <v>0</v>
      </c>
      <c r="R570" s="169" t="s">
        <v>753</v>
      </c>
      <c r="S570" s="169" t="s">
        <v>168</v>
      </c>
      <c r="T570" s="170" t="s">
        <v>168</v>
      </c>
      <c r="U570" s="156">
        <v>1.47</v>
      </c>
      <c r="V570" s="156">
        <f>ROUND(E570*U570,2)</f>
        <v>0.05</v>
      </c>
      <c r="W570" s="156"/>
      <c r="X570" s="156" t="s">
        <v>660</v>
      </c>
      <c r="Y570" s="147"/>
      <c r="Z570" s="147"/>
      <c r="AA570" s="147"/>
      <c r="AB570" s="147"/>
      <c r="AC570" s="147"/>
      <c r="AD570" s="147"/>
      <c r="AE570" s="147"/>
      <c r="AF570" s="147"/>
      <c r="AG570" s="147" t="s">
        <v>661</v>
      </c>
      <c r="AH570" s="147"/>
      <c r="AI570" s="147"/>
      <c r="AJ570" s="147"/>
      <c r="AK570" s="147"/>
      <c r="AL570" s="147"/>
      <c r="AM570" s="147"/>
      <c r="AN570" s="147"/>
      <c r="AO570" s="147"/>
      <c r="AP570" s="147"/>
      <c r="AQ570" s="147"/>
      <c r="AR570" s="147"/>
      <c r="AS570" s="147"/>
      <c r="AT570" s="147"/>
      <c r="AU570" s="147"/>
      <c r="AV570" s="147"/>
      <c r="AW570" s="147"/>
      <c r="AX570" s="147"/>
      <c r="AY570" s="147"/>
      <c r="AZ570" s="147"/>
      <c r="BA570" s="147"/>
      <c r="BB570" s="147"/>
      <c r="BC570" s="147"/>
      <c r="BD570" s="147"/>
      <c r="BE570" s="147"/>
      <c r="BF570" s="147"/>
      <c r="BG570" s="147"/>
      <c r="BH570" s="147"/>
    </row>
    <row r="571" spans="1:60" outlineLevel="1">
      <c r="A571" s="154"/>
      <c r="B571" s="155"/>
      <c r="C571" s="253" t="s">
        <v>754</v>
      </c>
      <c r="D571" s="254"/>
      <c r="E571" s="254"/>
      <c r="F571" s="254"/>
      <c r="G571" s="254"/>
      <c r="H571" s="156"/>
      <c r="I571" s="156"/>
      <c r="J571" s="156"/>
      <c r="K571" s="156"/>
      <c r="L571" s="156"/>
      <c r="M571" s="156"/>
      <c r="N571" s="156"/>
      <c r="O571" s="156"/>
      <c r="P571" s="156"/>
      <c r="Q571" s="156"/>
      <c r="R571" s="156"/>
      <c r="S571" s="156"/>
      <c r="T571" s="156"/>
      <c r="U571" s="156"/>
      <c r="V571" s="156"/>
      <c r="W571" s="156"/>
      <c r="X571" s="156"/>
      <c r="Y571" s="147"/>
      <c r="Z571" s="147"/>
      <c r="AA571" s="147"/>
      <c r="AB571" s="147"/>
      <c r="AC571" s="147"/>
      <c r="AD571" s="147"/>
      <c r="AE571" s="147"/>
      <c r="AF571" s="147"/>
      <c r="AG571" s="147" t="s">
        <v>247</v>
      </c>
      <c r="AH571" s="147"/>
      <c r="AI571" s="147"/>
      <c r="AJ571" s="147"/>
      <c r="AK571" s="147"/>
      <c r="AL571" s="147"/>
      <c r="AM571" s="147"/>
      <c r="AN571" s="147"/>
      <c r="AO571" s="147"/>
      <c r="AP571" s="147"/>
      <c r="AQ571" s="147"/>
      <c r="AR571" s="147"/>
      <c r="AS571" s="147"/>
      <c r="AT571" s="147"/>
      <c r="AU571" s="147"/>
      <c r="AV571" s="147"/>
      <c r="AW571" s="147"/>
      <c r="AX571" s="147"/>
      <c r="AY571" s="147"/>
      <c r="AZ571" s="147"/>
      <c r="BA571" s="147"/>
      <c r="BB571" s="147"/>
      <c r="BC571" s="147"/>
      <c r="BD571" s="147"/>
      <c r="BE571" s="147"/>
      <c r="BF571" s="147"/>
      <c r="BG571" s="147"/>
      <c r="BH571" s="147"/>
    </row>
    <row r="572" spans="1:60" outlineLevel="1">
      <c r="A572" s="154"/>
      <c r="B572" s="155"/>
      <c r="C572" s="180" t="s">
        <v>663</v>
      </c>
      <c r="D572" s="178"/>
      <c r="E572" s="179"/>
      <c r="F572" s="156"/>
      <c r="G572" s="156"/>
      <c r="H572" s="156"/>
      <c r="I572" s="156"/>
      <c r="J572" s="156"/>
      <c r="K572" s="156"/>
      <c r="L572" s="156"/>
      <c r="M572" s="156"/>
      <c r="N572" s="156"/>
      <c r="O572" s="156"/>
      <c r="P572" s="156"/>
      <c r="Q572" s="156"/>
      <c r="R572" s="156"/>
      <c r="S572" s="156"/>
      <c r="T572" s="156"/>
      <c r="U572" s="156"/>
      <c r="V572" s="156"/>
      <c r="W572" s="156"/>
      <c r="X572" s="156"/>
      <c r="Y572" s="147"/>
      <c r="Z572" s="147"/>
      <c r="AA572" s="147"/>
      <c r="AB572" s="147"/>
      <c r="AC572" s="147"/>
      <c r="AD572" s="147"/>
      <c r="AE572" s="147"/>
      <c r="AF572" s="147"/>
      <c r="AG572" s="147" t="s">
        <v>249</v>
      </c>
      <c r="AH572" s="147">
        <v>0</v>
      </c>
      <c r="AI572" s="147"/>
      <c r="AJ572" s="147"/>
      <c r="AK572" s="147"/>
      <c r="AL572" s="147"/>
      <c r="AM572" s="147"/>
      <c r="AN572" s="147"/>
      <c r="AO572" s="147"/>
      <c r="AP572" s="147"/>
      <c r="AQ572" s="147"/>
      <c r="AR572" s="147"/>
      <c r="AS572" s="147"/>
      <c r="AT572" s="147"/>
      <c r="AU572" s="147"/>
      <c r="AV572" s="147"/>
      <c r="AW572" s="147"/>
      <c r="AX572" s="147"/>
      <c r="AY572" s="147"/>
      <c r="AZ572" s="147"/>
      <c r="BA572" s="147"/>
      <c r="BB572" s="147"/>
      <c r="BC572" s="147"/>
      <c r="BD572" s="147"/>
      <c r="BE572" s="147"/>
      <c r="BF572" s="147"/>
      <c r="BG572" s="147"/>
      <c r="BH572" s="147"/>
    </row>
    <row r="573" spans="1:60" outlineLevel="1">
      <c r="A573" s="154"/>
      <c r="B573" s="155"/>
      <c r="C573" s="180" t="s">
        <v>755</v>
      </c>
      <c r="D573" s="178"/>
      <c r="E573" s="179"/>
      <c r="F573" s="156"/>
      <c r="G573" s="156"/>
      <c r="H573" s="156"/>
      <c r="I573" s="156"/>
      <c r="J573" s="156"/>
      <c r="K573" s="156"/>
      <c r="L573" s="156"/>
      <c r="M573" s="156"/>
      <c r="N573" s="156"/>
      <c r="O573" s="156"/>
      <c r="P573" s="156"/>
      <c r="Q573" s="156"/>
      <c r="R573" s="156"/>
      <c r="S573" s="156"/>
      <c r="T573" s="156"/>
      <c r="U573" s="156"/>
      <c r="V573" s="156"/>
      <c r="W573" s="156"/>
      <c r="X573" s="156"/>
      <c r="Y573" s="147"/>
      <c r="Z573" s="147"/>
      <c r="AA573" s="147"/>
      <c r="AB573" s="147"/>
      <c r="AC573" s="147"/>
      <c r="AD573" s="147"/>
      <c r="AE573" s="147"/>
      <c r="AF573" s="147"/>
      <c r="AG573" s="147" t="s">
        <v>249</v>
      </c>
      <c r="AH573" s="147">
        <v>0</v>
      </c>
      <c r="AI573" s="147"/>
      <c r="AJ573" s="147"/>
      <c r="AK573" s="147"/>
      <c r="AL573" s="147"/>
      <c r="AM573" s="147"/>
      <c r="AN573" s="147"/>
      <c r="AO573" s="147"/>
      <c r="AP573" s="147"/>
      <c r="AQ573" s="147"/>
      <c r="AR573" s="147"/>
      <c r="AS573" s="147"/>
      <c r="AT573" s="147"/>
      <c r="AU573" s="147"/>
      <c r="AV573" s="147"/>
      <c r="AW573" s="147"/>
      <c r="AX573" s="147"/>
      <c r="AY573" s="147"/>
      <c r="AZ573" s="147"/>
      <c r="BA573" s="147"/>
      <c r="BB573" s="147"/>
      <c r="BC573" s="147"/>
      <c r="BD573" s="147"/>
      <c r="BE573" s="147"/>
      <c r="BF573" s="147"/>
      <c r="BG573" s="147"/>
      <c r="BH573" s="147"/>
    </row>
    <row r="574" spans="1:60" outlineLevel="1">
      <c r="A574" s="154"/>
      <c r="B574" s="155"/>
      <c r="C574" s="180" t="s">
        <v>756</v>
      </c>
      <c r="D574" s="178"/>
      <c r="E574" s="179">
        <v>3.4410000000000003E-2</v>
      </c>
      <c r="F574" s="156"/>
      <c r="G574" s="156"/>
      <c r="H574" s="156"/>
      <c r="I574" s="156"/>
      <c r="J574" s="156"/>
      <c r="K574" s="156"/>
      <c r="L574" s="156"/>
      <c r="M574" s="156"/>
      <c r="N574" s="156"/>
      <c r="O574" s="156"/>
      <c r="P574" s="156"/>
      <c r="Q574" s="156"/>
      <c r="R574" s="156"/>
      <c r="S574" s="156"/>
      <c r="T574" s="156"/>
      <c r="U574" s="156"/>
      <c r="V574" s="156"/>
      <c r="W574" s="156"/>
      <c r="X574" s="156"/>
      <c r="Y574" s="147"/>
      <c r="Z574" s="147"/>
      <c r="AA574" s="147"/>
      <c r="AB574" s="147"/>
      <c r="AC574" s="147"/>
      <c r="AD574" s="147"/>
      <c r="AE574" s="147"/>
      <c r="AF574" s="147"/>
      <c r="AG574" s="147" t="s">
        <v>249</v>
      </c>
      <c r="AH574" s="147">
        <v>0</v>
      </c>
      <c r="AI574" s="147"/>
      <c r="AJ574" s="147"/>
      <c r="AK574" s="147"/>
      <c r="AL574" s="147"/>
      <c r="AM574" s="147"/>
      <c r="AN574" s="147"/>
      <c r="AO574" s="147"/>
      <c r="AP574" s="147"/>
      <c r="AQ574" s="147"/>
      <c r="AR574" s="147"/>
      <c r="AS574" s="147"/>
      <c r="AT574" s="147"/>
      <c r="AU574" s="147"/>
      <c r="AV574" s="147"/>
      <c r="AW574" s="147"/>
      <c r="AX574" s="147"/>
      <c r="AY574" s="147"/>
      <c r="AZ574" s="147"/>
      <c r="BA574" s="147"/>
      <c r="BB574" s="147"/>
      <c r="BC574" s="147"/>
      <c r="BD574" s="147"/>
      <c r="BE574" s="147"/>
      <c r="BF574" s="147"/>
      <c r="BG574" s="147"/>
      <c r="BH574" s="147"/>
    </row>
    <row r="575" spans="1:60" outlineLevel="1">
      <c r="A575" s="154"/>
      <c r="B575" s="155"/>
      <c r="C575" s="238"/>
      <c r="D575" s="239"/>
      <c r="E575" s="239"/>
      <c r="F575" s="239"/>
      <c r="G575" s="239"/>
      <c r="H575" s="156"/>
      <c r="I575" s="156"/>
      <c r="J575" s="156"/>
      <c r="K575" s="156"/>
      <c r="L575" s="156"/>
      <c r="M575" s="156"/>
      <c r="N575" s="156"/>
      <c r="O575" s="156"/>
      <c r="P575" s="156"/>
      <c r="Q575" s="156"/>
      <c r="R575" s="156"/>
      <c r="S575" s="156"/>
      <c r="T575" s="156"/>
      <c r="U575" s="156"/>
      <c r="V575" s="156"/>
      <c r="W575" s="156"/>
      <c r="X575" s="156"/>
      <c r="Y575" s="147"/>
      <c r="Z575" s="147"/>
      <c r="AA575" s="147"/>
      <c r="AB575" s="147"/>
      <c r="AC575" s="147"/>
      <c r="AD575" s="147"/>
      <c r="AE575" s="147"/>
      <c r="AF575" s="147"/>
      <c r="AG575" s="147" t="s">
        <v>172</v>
      </c>
      <c r="AH575" s="147"/>
      <c r="AI575" s="147"/>
      <c r="AJ575" s="147"/>
      <c r="AK575" s="147"/>
      <c r="AL575" s="147"/>
      <c r="AM575" s="147"/>
      <c r="AN575" s="147"/>
      <c r="AO575" s="147"/>
      <c r="AP575" s="147"/>
      <c r="AQ575" s="147"/>
      <c r="AR575" s="147"/>
      <c r="AS575" s="147"/>
      <c r="AT575" s="147"/>
      <c r="AU575" s="147"/>
      <c r="AV575" s="147"/>
      <c r="AW575" s="147"/>
      <c r="AX575" s="147"/>
      <c r="AY575" s="147"/>
      <c r="AZ575" s="147"/>
      <c r="BA575" s="147"/>
      <c r="BB575" s="147"/>
      <c r="BC575" s="147"/>
      <c r="BD575" s="147"/>
      <c r="BE575" s="147"/>
      <c r="BF575" s="147"/>
      <c r="BG575" s="147"/>
      <c r="BH575" s="147"/>
    </row>
    <row r="576" spans="1:60">
      <c r="A576" s="158" t="s">
        <v>163</v>
      </c>
      <c r="B576" s="159" t="s">
        <v>95</v>
      </c>
      <c r="C576" s="173" t="s">
        <v>96</v>
      </c>
      <c r="D576" s="160"/>
      <c r="E576" s="161"/>
      <c r="F576" s="162"/>
      <c r="G576" s="162">
        <f>SUMIF(AG577:AG615,"&lt;&gt;NOR",G577:G615)</f>
        <v>0</v>
      </c>
      <c r="H576" s="162"/>
      <c r="I576" s="162">
        <f>SUM(I577:I615)</f>
        <v>0</v>
      </c>
      <c r="J576" s="162"/>
      <c r="K576" s="162">
        <f>SUM(K577:K615)</f>
        <v>0</v>
      </c>
      <c r="L576" s="162"/>
      <c r="M576" s="162">
        <f>SUM(M577:M615)</f>
        <v>0</v>
      </c>
      <c r="N576" s="162"/>
      <c r="O576" s="162">
        <f>SUM(O577:O615)</f>
        <v>0.74</v>
      </c>
      <c r="P576" s="162"/>
      <c r="Q576" s="162">
        <f>SUM(Q577:Q615)</f>
        <v>0</v>
      </c>
      <c r="R576" s="162"/>
      <c r="S576" s="162"/>
      <c r="T576" s="163"/>
      <c r="U576" s="157"/>
      <c r="V576" s="157">
        <f>SUM(V577:V615)</f>
        <v>0.98</v>
      </c>
      <c r="W576" s="157"/>
      <c r="X576" s="157"/>
      <c r="AG576" t="s">
        <v>164</v>
      </c>
    </row>
    <row r="577" spans="1:60" outlineLevel="1">
      <c r="A577" s="164">
        <v>141</v>
      </c>
      <c r="B577" s="165" t="s">
        <v>757</v>
      </c>
      <c r="C577" s="174" t="s">
        <v>758</v>
      </c>
      <c r="D577" s="166" t="s">
        <v>435</v>
      </c>
      <c r="E577" s="167">
        <v>17</v>
      </c>
      <c r="F577" s="168"/>
      <c r="G577" s="169">
        <f>ROUND(E577*F577,2)</f>
        <v>0</v>
      </c>
      <c r="H577" s="168"/>
      <c r="I577" s="169">
        <f>ROUND(E577*H577,2)</f>
        <v>0</v>
      </c>
      <c r="J577" s="168"/>
      <c r="K577" s="169">
        <f>ROUND(E577*J577,2)</f>
        <v>0</v>
      </c>
      <c r="L577" s="169">
        <v>21</v>
      </c>
      <c r="M577" s="169">
        <f>G577*(1+L577/100)</f>
        <v>0</v>
      </c>
      <c r="N577" s="169">
        <v>4.0000000000000003E-5</v>
      </c>
      <c r="O577" s="169">
        <f>ROUND(E577*N577,2)</f>
        <v>0</v>
      </c>
      <c r="P577" s="169">
        <v>0</v>
      </c>
      <c r="Q577" s="169">
        <f>ROUND(E577*P577,2)</f>
        <v>0</v>
      </c>
      <c r="R577" s="169"/>
      <c r="S577" s="169" t="s">
        <v>306</v>
      </c>
      <c r="T577" s="170" t="s">
        <v>169</v>
      </c>
      <c r="U577" s="156">
        <v>0</v>
      </c>
      <c r="V577" s="156">
        <f>ROUND(E577*U577,2)</f>
        <v>0</v>
      </c>
      <c r="W577" s="156"/>
      <c r="X577" s="156" t="s">
        <v>244</v>
      </c>
      <c r="Y577" s="147"/>
      <c r="Z577" s="147"/>
      <c r="AA577" s="147"/>
      <c r="AB577" s="147"/>
      <c r="AC577" s="147"/>
      <c r="AD577" s="147"/>
      <c r="AE577" s="147"/>
      <c r="AF577" s="147"/>
      <c r="AG577" s="147" t="s">
        <v>598</v>
      </c>
      <c r="AH577" s="147"/>
      <c r="AI577" s="147"/>
      <c r="AJ577" s="147"/>
      <c r="AK577" s="147"/>
      <c r="AL577" s="147"/>
      <c r="AM577" s="147"/>
      <c r="AN577" s="147"/>
      <c r="AO577" s="147"/>
      <c r="AP577" s="147"/>
      <c r="AQ577" s="147"/>
      <c r="AR577" s="147"/>
      <c r="AS577" s="147"/>
      <c r="AT577" s="147"/>
      <c r="AU577" s="147"/>
      <c r="AV577" s="147"/>
      <c r="AW577" s="147"/>
      <c r="AX577" s="147"/>
      <c r="AY577" s="147"/>
      <c r="AZ577" s="147"/>
      <c r="BA577" s="147"/>
      <c r="BB577" s="147"/>
      <c r="BC577" s="147"/>
      <c r="BD577" s="147"/>
      <c r="BE577" s="147"/>
      <c r="BF577" s="147"/>
      <c r="BG577" s="147"/>
      <c r="BH577" s="147"/>
    </row>
    <row r="578" spans="1:60" outlineLevel="1">
      <c r="A578" s="154"/>
      <c r="B578" s="155"/>
      <c r="C578" s="244"/>
      <c r="D578" s="245"/>
      <c r="E578" s="245"/>
      <c r="F578" s="245"/>
      <c r="G578" s="245"/>
      <c r="H578" s="156"/>
      <c r="I578" s="156"/>
      <c r="J578" s="156"/>
      <c r="K578" s="156"/>
      <c r="L578" s="156"/>
      <c r="M578" s="156"/>
      <c r="N578" s="156"/>
      <c r="O578" s="156"/>
      <c r="P578" s="156"/>
      <c r="Q578" s="156"/>
      <c r="R578" s="156"/>
      <c r="S578" s="156"/>
      <c r="T578" s="156"/>
      <c r="U578" s="156"/>
      <c r="V578" s="156"/>
      <c r="W578" s="156"/>
      <c r="X578" s="156"/>
      <c r="Y578" s="147"/>
      <c r="Z578" s="147"/>
      <c r="AA578" s="147"/>
      <c r="AB578" s="147"/>
      <c r="AC578" s="147"/>
      <c r="AD578" s="147"/>
      <c r="AE578" s="147"/>
      <c r="AF578" s="147"/>
      <c r="AG578" s="147" t="s">
        <v>172</v>
      </c>
      <c r="AH578" s="147"/>
      <c r="AI578" s="147"/>
      <c r="AJ578" s="147"/>
      <c r="AK578" s="147"/>
      <c r="AL578" s="147"/>
      <c r="AM578" s="147"/>
      <c r="AN578" s="147"/>
      <c r="AO578" s="147"/>
      <c r="AP578" s="147"/>
      <c r="AQ578" s="147"/>
      <c r="AR578" s="147"/>
      <c r="AS578" s="147"/>
      <c r="AT578" s="147"/>
      <c r="AU578" s="147"/>
      <c r="AV578" s="147"/>
      <c r="AW578" s="147"/>
      <c r="AX578" s="147"/>
      <c r="AY578" s="147"/>
      <c r="AZ578" s="147"/>
      <c r="BA578" s="147"/>
      <c r="BB578" s="147"/>
      <c r="BC578" s="147"/>
      <c r="BD578" s="147"/>
      <c r="BE578" s="147"/>
      <c r="BF578" s="147"/>
      <c r="BG578" s="147"/>
      <c r="BH578" s="147"/>
    </row>
    <row r="579" spans="1:60" outlineLevel="1">
      <c r="A579" s="164">
        <v>142</v>
      </c>
      <c r="B579" s="165" t="s">
        <v>759</v>
      </c>
      <c r="C579" s="174" t="s">
        <v>760</v>
      </c>
      <c r="D579" s="166" t="s">
        <v>435</v>
      </c>
      <c r="E579" s="167">
        <v>28</v>
      </c>
      <c r="F579" s="168"/>
      <c r="G579" s="169">
        <f>ROUND(E579*F579,2)</f>
        <v>0</v>
      </c>
      <c r="H579" s="168"/>
      <c r="I579" s="169">
        <f>ROUND(E579*H579,2)</f>
        <v>0</v>
      </c>
      <c r="J579" s="168"/>
      <c r="K579" s="169">
        <f>ROUND(E579*J579,2)</f>
        <v>0</v>
      </c>
      <c r="L579" s="169">
        <v>21</v>
      </c>
      <c r="M579" s="169">
        <f>G579*(1+L579/100)</f>
        <v>0</v>
      </c>
      <c r="N579" s="169">
        <v>5.0000000000000002E-5</v>
      </c>
      <c r="O579" s="169">
        <f>ROUND(E579*N579,2)</f>
        <v>0</v>
      </c>
      <c r="P579" s="169">
        <v>0</v>
      </c>
      <c r="Q579" s="169">
        <f>ROUND(E579*P579,2)</f>
        <v>0</v>
      </c>
      <c r="R579" s="169"/>
      <c r="S579" s="169" t="s">
        <v>306</v>
      </c>
      <c r="T579" s="170" t="s">
        <v>169</v>
      </c>
      <c r="U579" s="156">
        <v>0</v>
      </c>
      <c r="V579" s="156">
        <f>ROUND(E579*U579,2)</f>
        <v>0</v>
      </c>
      <c r="W579" s="156"/>
      <c r="X579" s="156" t="s">
        <v>244</v>
      </c>
      <c r="Y579" s="147"/>
      <c r="Z579" s="147"/>
      <c r="AA579" s="147"/>
      <c r="AB579" s="147"/>
      <c r="AC579" s="147"/>
      <c r="AD579" s="147"/>
      <c r="AE579" s="147"/>
      <c r="AF579" s="147"/>
      <c r="AG579" s="147" t="s">
        <v>598</v>
      </c>
      <c r="AH579" s="147"/>
      <c r="AI579" s="147"/>
      <c r="AJ579" s="147"/>
      <c r="AK579" s="147"/>
      <c r="AL579" s="147"/>
      <c r="AM579" s="147"/>
      <c r="AN579" s="147"/>
      <c r="AO579" s="147"/>
      <c r="AP579" s="147"/>
      <c r="AQ579" s="147"/>
      <c r="AR579" s="147"/>
      <c r="AS579" s="147"/>
      <c r="AT579" s="147"/>
      <c r="AU579" s="147"/>
      <c r="AV579" s="147"/>
      <c r="AW579" s="147"/>
      <c r="AX579" s="147"/>
      <c r="AY579" s="147"/>
      <c r="AZ579" s="147"/>
      <c r="BA579" s="147"/>
      <c r="BB579" s="147"/>
      <c r="BC579" s="147"/>
      <c r="BD579" s="147"/>
      <c r="BE579" s="147"/>
      <c r="BF579" s="147"/>
      <c r="BG579" s="147"/>
      <c r="BH579" s="147"/>
    </row>
    <row r="580" spans="1:60" outlineLevel="1">
      <c r="A580" s="154"/>
      <c r="B580" s="155"/>
      <c r="C580" s="244"/>
      <c r="D580" s="245"/>
      <c r="E580" s="245"/>
      <c r="F580" s="245"/>
      <c r="G580" s="245"/>
      <c r="H580" s="156"/>
      <c r="I580" s="156"/>
      <c r="J580" s="156"/>
      <c r="K580" s="156"/>
      <c r="L580" s="156"/>
      <c r="M580" s="156"/>
      <c r="N580" s="156"/>
      <c r="O580" s="156"/>
      <c r="P580" s="156"/>
      <c r="Q580" s="156"/>
      <c r="R580" s="156"/>
      <c r="S580" s="156"/>
      <c r="T580" s="156"/>
      <c r="U580" s="156"/>
      <c r="V580" s="156"/>
      <c r="W580" s="156"/>
      <c r="X580" s="156"/>
      <c r="Y580" s="147"/>
      <c r="Z580" s="147"/>
      <c r="AA580" s="147"/>
      <c r="AB580" s="147"/>
      <c r="AC580" s="147"/>
      <c r="AD580" s="147"/>
      <c r="AE580" s="147"/>
      <c r="AF580" s="147"/>
      <c r="AG580" s="147" t="s">
        <v>172</v>
      </c>
      <c r="AH580" s="147"/>
      <c r="AI580" s="147"/>
      <c r="AJ580" s="147"/>
      <c r="AK580" s="147"/>
      <c r="AL580" s="147"/>
      <c r="AM580" s="147"/>
      <c r="AN580" s="147"/>
      <c r="AO580" s="147"/>
      <c r="AP580" s="147"/>
      <c r="AQ580" s="147"/>
      <c r="AR580" s="147"/>
      <c r="AS580" s="147"/>
      <c r="AT580" s="147"/>
      <c r="AU580" s="147"/>
      <c r="AV580" s="147"/>
      <c r="AW580" s="147"/>
      <c r="AX580" s="147"/>
      <c r="AY580" s="147"/>
      <c r="AZ580" s="147"/>
      <c r="BA580" s="147"/>
      <c r="BB580" s="147"/>
      <c r="BC580" s="147"/>
      <c r="BD580" s="147"/>
      <c r="BE580" s="147"/>
      <c r="BF580" s="147"/>
      <c r="BG580" s="147"/>
      <c r="BH580" s="147"/>
    </row>
    <row r="581" spans="1:60" outlineLevel="1">
      <c r="A581" s="164">
        <v>143</v>
      </c>
      <c r="B581" s="165" t="s">
        <v>761</v>
      </c>
      <c r="C581" s="174" t="s">
        <v>762</v>
      </c>
      <c r="D581" s="166" t="s">
        <v>435</v>
      </c>
      <c r="E581" s="167">
        <v>17</v>
      </c>
      <c r="F581" s="168"/>
      <c r="G581" s="169">
        <f>ROUND(E581*F581,2)</f>
        <v>0</v>
      </c>
      <c r="H581" s="168"/>
      <c r="I581" s="169">
        <f>ROUND(E581*H581,2)</f>
        <v>0</v>
      </c>
      <c r="J581" s="168"/>
      <c r="K581" s="169">
        <f>ROUND(E581*J581,2)</f>
        <v>0</v>
      </c>
      <c r="L581" s="169">
        <v>21</v>
      </c>
      <c r="M581" s="169">
        <f>G581*(1+L581/100)</f>
        <v>0</v>
      </c>
      <c r="N581" s="169">
        <v>2.7E-4</v>
      </c>
      <c r="O581" s="169">
        <f>ROUND(E581*N581,2)</f>
        <v>0</v>
      </c>
      <c r="P581" s="169">
        <v>0</v>
      </c>
      <c r="Q581" s="169">
        <f>ROUND(E581*P581,2)</f>
        <v>0</v>
      </c>
      <c r="R581" s="169"/>
      <c r="S581" s="169" t="s">
        <v>306</v>
      </c>
      <c r="T581" s="170" t="s">
        <v>169</v>
      </c>
      <c r="U581" s="156">
        <v>0</v>
      </c>
      <c r="V581" s="156">
        <f>ROUND(E581*U581,2)</f>
        <v>0</v>
      </c>
      <c r="W581" s="156"/>
      <c r="X581" s="156" t="s">
        <v>244</v>
      </c>
      <c r="Y581" s="147"/>
      <c r="Z581" s="147"/>
      <c r="AA581" s="147"/>
      <c r="AB581" s="147"/>
      <c r="AC581" s="147"/>
      <c r="AD581" s="147"/>
      <c r="AE581" s="147"/>
      <c r="AF581" s="147"/>
      <c r="AG581" s="147" t="s">
        <v>598</v>
      </c>
      <c r="AH581" s="147"/>
      <c r="AI581" s="147"/>
      <c r="AJ581" s="147"/>
      <c r="AK581" s="147"/>
      <c r="AL581" s="147"/>
      <c r="AM581" s="147"/>
      <c r="AN581" s="147"/>
      <c r="AO581" s="147"/>
      <c r="AP581" s="147"/>
      <c r="AQ581" s="147"/>
      <c r="AR581" s="147"/>
      <c r="AS581" s="147"/>
      <c r="AT581" s="147"/>
      <c r="AU581" s="147"/>
      <c r="AV581" s="147"/>
      <c r="AW581" s="147"/>
      <c r="AX581" s="147"/>
      <c r="AY581" s="147"/>
      <c r="AZ581" s="147"/>
      <c r="BA581" s="147"/>
      <c r="BB581" s="147"/>
      <c r="BC581" s="147"/>
      <c r="BD581" s="147"/>
      <c r="BE581" s="147"/>
      <c r="BF581" s="147"/>
      <c r="BG581" s="147"/>
      <c r="BH581" s="147"/>
    </row>
    <row r="582" spans="1:60" outlineLevel="1">
      <c r="A582" s="154"/>
      <c r="B582" s="155"/>
      <c r="C582" s="244"/>
      <c r="D582" s="245"/>
      <c r="E582" s="245"/>
      <c r="F582" s="245"/>
      <c r="G582" s="245"/>
      <c r="H582" s="156"/>
      <c r="I582" s="156"/>
      <c r="J582" s="156"/>
      <c r="K582" s="156"/>
      <c r="L582" s="156"/>
      <c r="M582" s="156"/>
      <c r="N582" s="156"/>
      <c r="O582" s="156"/>
      <c r="P582" s="156"/>
      <c r="Q582" s="156"/>
      <c r="R582" s="156"/>
      <c r="S582" s="156"/>
      <c r="T582" s="156"/>
      <c r="U582" s="156"/>
      <c r="V582" s="156"/>
      <c r="W582" s="156"/>
      <c r="X582" s="156"/>
      <c r="Y582" s="147"/>
      <c r="Z582" s="147"/>
      <c r="AA582" s="147"/>
      <c r="AB582" s="147"/>
      <c r="AC582" s="147"/>
      <c r="AD582" s="147"/>
      <c r="AE582" s="147"/>
      <c r="AF582" s="147"/>
      <c r="AG582" s="147" t="s">
        <v>172</v>
      </c>
      <c r="AH582" s="147"/>
      <c r="AI582" s="147"/>
      <c r="AJ582" s="147"/>
      <c r="AK582" s="147"/>
      <c r="AL582" s="147"/>
      <c r="AM582" s="147"/>
      <c r="AN582" s="147"/>
      <c r="AO582" s="147"/>
      <c r="AP582" s="147"/>
      <c r="AQ582" s="147"/>
      <c r="AR582" s="147"/>
      <c r="AS582" s="147"/>
      <c r="AT582" s="147"/>
      <c r="AU582" s="147"/>
      <c r="AV582" s="147"/>
      <c r="AW582" s="147"/>
      <c r="AX582" s="147"/>
      <c r="AY582" s="147"/>
      <c r="AZ582" s="147"/>
      <c r="BA582" s="147"/>
      <c r="BB582" s="147"/>
      <c r="BC582" s="147"/>
      <c r="BD582" s="147"/>
      <c r="BE582" s="147"/>
      <c r="BF582" s="147"/>
      <c r="BG582" s="147"/>
      <c r="BH582" s="147"/>
    </row>
    <row r="583" spans="1:60" outlineLevel="1">
      <c r="A583" s="164">
        <v>144</v>
      </c>
      <c r="B583" s="165" t="s">
        <v>763</v>
      </c>
      <c r="C583" s="174" t="s">
        <v>764</v>
      </c>
      <c r="D583" s="166" t="s">
        <v>435</v>
      </c>
      <c r="E583" s="167">
        <v>18</v>
      </c>
      <c r="F583" s="168"/>
      <c r="G583" s="169">
        <f>ROUND(E583*F583,2)</f>
        <v>0</v>
      </c>
      <c r="H583" s="168"/>
      <c r="I583" s="169">
        <f>ROUND(E583*H583,2)</f>
        <v>0</v>
      </c>
      <c r="J583" s="168"/>
      <c r="K583" s="169">
        <f>ROUND(E583*J583,2)</f>
        <v>0</v>
      </c>
      <c r="L583" s="169">
        <v>21</v>
      </c>
      <c r="M583" s="169">
        <f>G583*(1+L583/100)</f>
        <v>0</v>
      </c>
      <c r="N583" s="169">
        <v>2.9E-4</v>
      </c>
      <c r="O583" s="169">
        <f>ROUND(E583*N583,2)</f>
        <v>0.01</v>
      </c>
      <c r="P583" s="169">
        <v>0</v>
      </c>
      <c r="Q583" s="169">
        <f>ROUND(E583*P583,2)</f>
        <v>0</v>
      </c>
      <c r="R583" s="169"/>
      <c r="S583" s="169" t="s">
        <v>306</v>
      </c>
      <c r="T583" s="170" t="s">
        <v>169</v>
      </c>
      <c r="U583" s="156">
        <v>0</v>
      </c>
      <c r="V583" s="156">
        <f>ROUND(E583*U583,2)</f>
        <v>0</v>
      </c>
      <c r="W583" s="156"/>
      <c r="X583" s="156" t="s">
        <v>244</v>
      </c>
      <c r="Y583" s="147"/>
      <c r="Z583" s="147"/>
      <c r="AA583" s="147"/>
      <c r="AB583" s="147"/>
      <c r="AC583" s="147"/>
      <c r="AD583" s="147"/>
      <c r="AE583" s="147"/>
      <c r="AF583" s="147"/>
      <c r="AG583" s="147" t="s">
        <v>598</v>
      </c>
      <c r="AH583" s="147"/>
      <c r="AI583" s="147"/>
      <c r="AJ583" s="147"/>
      <c r="AK583" s="147"/>
      <c r="AL583" s="147"/>
      <c r="AM583" s="147"/>
      <c r="AN583" s="147"/>
      <c r="AO583" s="147"/>
      <c r="AP583" s="147"/>
      <c r="AQ583" s="147"/>
      <c r="AR583" s="147"/>
      <c r="AS583" s="147"/>
      <c r="AT583" s="147"/>
      <c r="AU583" s="147"/>
      <c r="AV583" s="147"/>
      <c r="AW583" s="147"/>
      <c r="AX583" s="147"/>
      <c r="AY583" s="147"/>
      <c r="AZ583" s="147"/>
      <c r="BA583" s="147"/>
      <c r="BB583" s="147"/>
      <c r="BC583" s="147"/>
      <c r="BD583" s="147"/>
      <c r="BE583" s="147"/>
      <c r="BF583" s="147"/>
      <c r="BG583" s="147"/>
      <c r="BH583" s="147"/>
    </row>
    <row r="584" spans="1:60" outlineLevel="1">
      <c r="A584" s="154"/>
      <c r="B584" s="155"/>
      <c r="C584" s="244"/>
      <c r="D584" s="245"/>
      <c r="E584" s="245"/>
      <c r="F584" s="245"/>
      <c r="G584" s="245"/>
      <c r="H584" s="156"/>
      <c r="I584" s="156"/>
      <c r="J584" s="156"/>
      <c r="K584" s="156"/>
      <c r="L584" s="156"/>
      <c r="M584" s="156"/>
      <c r="N584" s="156"/>
      <c r="O584" s="156"/>
      <c r="P584" s="156"/>
      <c r="Q584" s="156"/>
      <c r="R584" s="156"/>
      <c r="S584" s="156"/>
      <c r="T584" s="156"/>
      <c r="U584" s="156"/>
      <c r="V584" s="156"/>
      <c r="W584" s="156"/>
      <c r="X584" s="156"/>
      <c r="Y584" s="147"/>
      <c r="Z584" s="147"/>
      <c r="AA584" s="147"/>
      <c r="AB584" s="147"/>
      <c r="AC584" s="147"/>
      <c r="AD584" s="147"/>
      <c r="AE584" s="147"/>
      <c r="AF584" s="147"/>
      <c r="AG584" s="147" t="s">
        <v>172</v>
      </c>
      <c r="AH584" s="147"/>
      <c r="AI584" s="147"/>
      <c r="AJ584" s="147"/>
      <c r="AK584" s="147"/>
      <c r="AL584" s="147"/>
      <c r="AM584" s="147"/>
      <c r="AN584" s="147"/>
      <c r="AO584" s="147"/>
      <c r="AP584" s="147"/>
      <c r="AQ584" s="147"/>
      <c r="AR584" s="147"/>
      <c r="AS584" s="147"/>
      <c r="AT584" s="147"/>
      <c r="AU584" s="147"/>
      <c r="AV584" s="147"/>
      <c r="AW584" s="147"/>
      <c r="AX584" s="147"/>
      <c r="AY584" s="147"/>
      <c r="AZ584" s="147"/>
      <c r="BA584" s="147"/>
      <c r="BB584" s="147"/>
      <c r="BC584" s="147"/>
      <c r="BD584" s="147"/>
      <c r="BE584" s="147"/>
      <c r="BF584" s="147"/>
      <c r="BG584" s="147"/>
      <c r="BH584" s="147"/>
    </row>
    <row r="585" spans="1:60" outlineLevel="1">
      <c r="A585" s="164">
        <v>145</v>
      </c>
      <c r="B585" s="165" t="s">
        <v>765</v>
      </c>
      <c r="C585" s="174" t="s">
        <v>766</v>
      </c>
      <c r="D585" s="166" t="s">
        <v>435</v>
      </c>
      <c r="E585" s="167">
        <v>45</v>
      </c>
      <c r="F585" s="168"/>
      <c r="G585" s="169">
        <f>ROUND(E585*F585,2)</f>
        <v>0</v>
      </c>
      <c r="H585" s="168"/>
      <c r="I585" s="169">
        <f>ROUND(E585*H585,2)</f>
        <v>0</v>
      </c>
      <c r="J585" s="168"/>
      <c r="K585" s="169">
        <f>ROUND(E585*J585,2)</f>
        <v>0</v>
      </c>
      <c r="L585" s="169">
        <v>21</v>
      </c>
      <c r="M585" s="169">
        <f>G585*(1+L585/100)</f>
        <v>0</v>
      </c>
      <c r="N585" s="169">
        <v>1E-4</v>
      </c>
      <c r="O585" s="169">
        <f>ROUND(E585*N585,2)</f>
        <v>0</v>
      </c>
      <c r="P585" s="169">
        <v>0</v>
      </c>
      <c r="Q585" s="169">
        <f>ROUND(E585*P585,2)</f>
        <v>0</v>
      </c>
      <c r="R585" s="169"/>
      <c r="S585" s="169" t="s">
        <v>306</v>
      </c>
      <c r="T585" s="170" t="s">
        <v>169</v>
      </c>
      <c r="U585" s="156">
        <v>0</v>
      </c>
      <c r="V585" s="156">
        <f>ROUND(E585*U585,2)</f>
        <v>0</v>
      </c>
      <c r="W585" s="156"/>
      <c r="X585" s="156" t="s">
        <v>244</v>
      </c>
      <c r="Y585" s="147"/>
      <c r="Z585" s="147"/>
      <c r="AA585" s="147"/>
      <c r="AB585" s="147"/>
      <c r="AC585" s="147"/>
      <c r="AD585" s="147"/>
      <c r="AE585" s="147"/>
      <c r="AF585" s="147"/>
      <c r="AG585" s="147" t="s">
        <v>598</v>
      </c>
      <c r="AH585" s="147"/>
      <c r="AI585" s="147"/>
      <c r="AJ585" s="147"/>
      <c r="AK585" s="147"/>
      <c r="AL585" s="147"/>
      <c r="AM585" s="147"/>
      <c r="AN585" s="147"/>
      <c r="AO585" s="147"/>
      <c r="AP585" s="147"/>
      <c r="AQ585" s="147"/>
      <c r="AR585" s="147"/>
      <c r="AS585" s="147"/>
      <c r="AT585" s="147"/>
      <c r="AU585" s="147"/>
      <c r="AV585" s="147"/>
      <c r="AW585" s="147"/>
      <c r="AX585" s="147"/>
      <c r="AY585" s="147"/>
      <c r="AZ585" s="147"/>
      <c r="BA585" s="147"/>
      <c r="BB585" s="147"/>
      <c r="BC585" s="147"/>
      <c r="BD585" s="147"/>
      <c r="BE585" s="147"/>
      <c r="BF585" s="147"/>
      <c r="BG585" s="147"/>
      <c r="BH585" s="147"/>
    </row>
    <row r="586" spans="1:60" outlineLevel="1">
      <c r="A586" s="154"/>
      <c r="B586" s="155"/>
      <c r="C586" s="244"/>
      <c r="D586" s="245"/>
      <c r="E586" s="245"/>
      <c r="F586" s="245"/>
      <c r="G586" s="245"/>
      <c r="H586" s="156"/>
      <c r="I586" s="156"/>
      <c r="J586" s="156"/>
      <c r="K586" s="156"/>
      <c r="L586" s="156"/>
      <c r="M586" s="156"/>
      <c r="N586" s="156"/>
      <c r="O586" s="156"/>
      <c r="P586" s="156"/>
      <c r="Q586" s="156"/>
      <c r="R586" s="156"/>
      <c r="S586" s="156"/>
      <c r="T586" s="156"/>
      <c r="U586" s="156"/>
      <c r="V586" s="156"/>
      <c r="W586" s="156"/>
      <c r="X586" s="156"/>
      <c r="Y586" s="147"/>
      <c r="Z586" s="147"/>
      <c r="AA586" s="147"/>
      <c r="AB586" s="147"/>
      <c r="AC586" s="147"/>
      <c r="AD586" s="147"/>
      <c r="AE586" s="147"/>
      <c r="AF586" s="147"/>
      <c r="AG586" s="147" t="s">
        <v>172</v>
      </c>
      <c r="AH586" s="147"/>
      <c r="AI586" s="147"/>
      <c r="AJ586" s="147"/>
      <c r="AK586" s="147"/>
      <c r="AL586" s="147"/>
      <c r="AM586" s="147"/>
      <c r="AN586" s="147"/>
      <c r="AO586" s="147"/>
      <c r="AP586" s="147"/>
      <c r="AQ586" s="147"/>
      <c r="AR586" s="147"/>
      <c r="AS586" s="147"/>
      <c r="AT586" s="147"/>
      <c r="AU586" s="147"/>
      <c r="AV586" s="147"/>
      <c r="AW586" s="147"/>
      <c r="AX586" s="147"/>
      <c r="AY586" s="147"/>
      <c r="AZ586" s="147"/>
      <c r="BA586" s="147"/>
      <c r="BB586" s="147"/>
      <c r="BC586" s="147"/>
      <c r="BD586" s="147"/>
      <c r="BE586" s="147"/>
      <c r="BF586" s="147"/>
      <c r="BG586" s="147"/>
      <c r="BH586" s="147"/>
    </row>
    <row r="587" spans="1:60" ht="22.5" outlineLevel="1">
      <c r="A587" s="164">
        <v>146</v>
      </c>
      <c r="B587" s="165" t="s">
        <v>767</v>
      </c>
      <c r="C587" s="174" t="s">
        <v>768</v>
      </c>
      <c r="D587" s="166" t="s">
        <v>435</v>
      </c>
      <c r="E587" s="167">
        <v>35</v>
      </c>
      <c r="F587" s="168"/>
      <c r="G587" s="169">
        <f>ROUND(E587*F587,2)</f>
        <v>0</v>
      </c>
      <c r="H587" s="168"/>
      <c r="I587" s="169">
        <f>ROUND(E587*H587,2)</f>
        <v>0</v>
      </c>
      <c r="J587" s="168"/>
      <c r="K587" s="169">
        <f>ROUND(E587*J587,2)</f>
        <v>0</v>
      </c>
      <c r="L587" s="169">
        <v>21</v>
      </c>
      <c r="M587" s="169">
        <f>G587*(1+L587/100)</f>
        <v>0</v>
      </c>
      <c r="N587" s="169">
        <v>1E-4</v>
      </c>
      <c r="O587" s="169">
        <f>ROUND(E587*N587,2)</f>
        <v>0</v>
      </c>
      <c r="P587" s="169">
        <v>0</v>
      </c>
      <c r="Q587" s="169">
        <f>ROUND(E587*P587,2)</f>
        <v>0</v>
      </c>
      <c r="R587" s="169"/>
      <c r="S587" s="169" t="s">
        <v>306</v>
      </c>
      <c r="T587" s="170" t="s">
        <v>169</v>
      </c>
      <c r="U587" s="156">
        <v>0</v>
      </c>
      <c r="V587" s="156">
        <f>ROUND(E587*U587,2)</f>
        <v>0</v>
      </c>
      <c r="W587" s="156"/>
      <c r="X587" s="156" t="s">
        <v>244</v>
      </c>
      <c r="Y587" s="147"/>
      <c r="Z587" s="147"/>
      <c r="AA587" s="147"/>
      <c r="AB587" s="147"/>
      <c r="AC587" s="147"/>
      <c r="AD587" s="147"/>
      <c r="AE587" s="147"/>
      <c r="AF587" s="147"/>
      <c r="AG587" s="147" t="s">
        <v>598</v>
      </c>
      <c r="AH587" s="147"/>
      <c r="AI587" s="147"/>
      <c r="AJ587" s="147"/>
      <c r="AK587" s="147"/>
      <c r="AL587" s="147"/>
      <c r="AM587" s="147"/>
      <c r="AN587" s="147"/>
      <c r="AO587" s="147"/>
      <c r="AP587" s="147"/>
      <c r="AQ587" s="147"/>
      <c r="AR587" s="147"/>
      <c r="AS587" s="147"/>
      <c r="AT587" s="147"/>
      <c r="AU587" s="147"/>
      <c r="AV587" s="147"/>
      <c r="AW587" s="147"/>
      <c r="AX587" s="147"/>
      <c r="AY587" s="147"/>
      <c r="AZ587" s="147"/>
      <c r="BA587" s="147"/>
      <c r="BB587" s="147"/>
      <c r="BC587" s="147"/>
      <c r="BD587" s="147"/>
      <c r="BE587" s="147"/>
      <c r="BF587" s="147"/>
      <c r="BG587" s="147"/>
      <c r="BH587" s="147"/>
    </row>
    <row r="588" spans="1:60" outlineLevel="1">
      <c r="A588" s="154"/>
      <c r="B588" s="155"/>
      <c r="C588" s="244"/>
      <c r="D588" s="245"/>
      <c r="E588" s="245"/>
      <c r="F588" s="245"/>
      <c r="G588" s="245"/>
      <c r="H588" s="156"/>
      <c r="I588" s="156"/>
      <c r="J588" s="156"/>
      <c r="K588" s="156"/>
      <c r="L588" s="156"/>
      <c r="M588" s="156"/>
      <c r="N588" s="156"/>
      <c r="O588" s="156"/>
      <c r="P588" s="156"/>
      <c r="Q588" s="156"/>
      <c r="R588" s="156"/>
      <c r="S588" s="156"/>
      <c r="T588" s="156"/>
      <c r="U588" s="156"/>
      <c r="V588" s="156"/>
      <c r="W588" s="156"/>
      <c r="X588" s="156"/>
      <c r="Y588" s="147"/>
      <c r="Z588" s="147"/>
      <c r="AA588" s="147"/>
      <c r="AB588" s="147"/>
      <c r="AC588" s="147"/>
      <c r="AD588" s="147"/>
      <c r="AE588" s="147"/>
      <c r="AF588" s="147"/>
      <c r="AG588" s="147" t="s">
        <v>172</v>
      </c>
      <c r="AH588" s="147"/>
      <c r="AI588" s="147"/>
      <c r="AJ588" s="147"/>
      <c r="AK588" s="147"/>
      <c r="AL588" s="147"/>
      <c r="AM588" s="147"/>
      <c r="AN588" s="147"/>
      <c r="AO588" s="147"/>
      <c r="AP588" s="147"/>
      <c r="AQ588" s="147"/>
      <c r="AR588" s="147"/>
      <c r="AS588" s="147"/>
      <c r="AT588" s="147"/>
      <c r="AU588" s="147"/>
      <c r="AV588" s="147"/>
      <c r="AW588" s="147"/>
      <c r="AX588" s="147"/>
      <c r="AY588" s="147"/>
      <c r="AZ588" s="147"/>
      <c r="BA588" s="147"/>
      <c r="BB588" s="147"/>
      <c r="BC588" s="147"/>
      <c r="BD588" s="147"/>
      <c r="BE588" s="147"/>
      <c r="BF588" s="147"/>
      <c r="BG588" s="147"/>
      <c r="BH588" s="147"/>
    </row>
    <row r="589" spans="1:60" outlineLevel="1">
      <c r="A589" s="164">
        <v>147</v>
      </c>
      <c r="B589" s="165" t="s">
        <v>769</v>
      </c>
      <c r="C589" s="174" t="s">
        <v>770</v>
      </c>
      <c r="D589" s="166" t="s">
        <v>435</v>
      </c>
      <c r="E589" s="167">
        <v>34</v>
      </c>
      <c r="F589" s="168"/>
      <c r="G589" s="169">
        <f>ROUND(E589*F589,2)</f>
        <v>0</v>
      </c>
      <c r="H589" s="168"/>
      <c r="I589" s="169">
        <f>ROUND(E589*H589,2)</f>
        <v>0</v>
      </c>
      <c r="J589" s="168"/>
      <c r="K589" s="169">
        <f>ROUND(E589*J589,2)</f>
        <v>0</v>
      </c>
      <c r="L589" s="169">
        <v>21</v>
      </c>
      <c r="M589" s="169">
        <f>G589*(1+L589/100)</f>
        <v>0</v>
      </c>
      <c r="N589" s="169">
        <v>3.48E-3</v>
      </c>
      <c r="O589" s="169">
        <f>ROUND(E589*N589,2)</f>
        <v>0.12</v>
      </c>
      <c r="P589" s="169">
        <v>0</v>
      </c>
      <c r="Q589" s="169">
        <f>ROUND(E589*P589,2)</f>
        <v>0</v>
      </c>
      <c r="R589" s="169"/>
      <c r="S589" s="169" t="s">
        <v>306</v>
      </c>
      <c r="T589" s="170" t="s">
        <v>169</v>
      </c>
      <c r="U589" s="156">
        <v>0</v>
      </c>
      <c r="V589" s="156">
        <f>ROUND(E589*U589,2)</f>
        <v>0</v>
      </c>
      <c r="W589" s="156"/>
      <c r="X589" s="156" t="s">
        <v>244</v>
      </c>
      <c r="Y589" s="147"/>
      <c r="Z589" s="147"/>
      <c r="AA589" s="147"/>
      <c r="AB589" s="147"/>
      <c r="AC589" s="147"/>
      <c r="AD589" s="147"/>
      <c r="AE589" s="147"/>
      <c r="AF589" s="147"/>
      <c r="AG589" s="147" t="s">
        <v>598</v>
      </c>
      <c r="AH589" s="147"/>
      <c r="AI589" s="147"/>
      <c r="AJ589" s="147"/>
      <c r="AK589" s="147"/>
      <c r="AL589" s="147"/>
      <c r="AM589" s="147"/>
      <c r="AN589" s="147"/>
      <c r="AO589" s="147"/>
      <c r="AP589" s="147"/>
      <c r="AQ589" s="147"/>
      <c r="AR589" s="147"/>
      <c r="AS589" s="147"/>
      <c r="AT589" s="147"/>
      <c r="AU589" s="147"/>
      <c r="AV589" s="147"/>
      <c r="AW589" s="147"/>
      <c r="AX589" s="147"/>
      <c r="AY589" s="147"/>
      <c r="AZ589" s="147"/>
      <c r="BA589" s="147"/>
      <c r="BB589" s="147"/>
      <c r="BC589" s="147"/>
      <c r="BD589" s="147"/>
      <c r="BE589" s="147"/>
      <c r="BF589" s="147"/>
      <c r="BG589" s="147"/>
      <c r="BH589" s="147"/>
    </row>
    <row r="590" spans="1:60" outlineLevel="1">
      <c r="A590" s="154"/>
      <c r="B590" s="155"/>
      <c r="C590" s="244"/>
      <c r="D590" s="245"/>
      <c r="E590" s="245"/>
      <c r="F590" s="245"/>
      <c r="G590" s="245"/>
      <c r="H590" s="156"/>
      <c r="I590" s="156"/>
      <c r="J590" s="156"/>
      <c r="K590" s="156"/>
      <c r="L590" s="156"/>
      <c r="M590" s="156"/>
      <c r="N590" s="156"/>
      <c r="O590" s="156"/>
      <c r="P590" s="156"/>
      <c r="Q590" s="156"/>
      <c r="R590" s="156"/>
      <c r="S590" s="156"/>
      <c r="T590" s="156"/>
      <c r="U590" s="156"/>
      <c r="V590" s="156"/>
      <c r="W590" s="156"/>
      <c r="X590" s="156"/>
      <c r="Y590" s="147"/>
      <c r="Z590" s="147"/>
      <c r="AA590" s="147"/>
      <c r="AB590" s="147"/>
      <c r="AC590" s="147"/>
      <c r="AD590" s="147"/>
      <c r="AE590" s="147"/>
      <c r="AF590" s="147"/>
      <c r="AG590" s="147" t="s">
        <v>172</v>
      </c>
      <c r="AH590" s="147"/>
      <c r="AI590" s="147"/>
      <c r="AJ590" s="147"/>
      <c r="AK590" s="147"/>
      <c r="AL590" s="147"/>
      <c r="AM590" s="147"/>
      <c r="AN590" s="147"/>
      <c r="AO590" s="147"/>
      <c r="AP590" s="147"/>
      <c r="AQ590" s="147"/>
      <c r="AR590" s="147"/>
      <c r="AS590" s="147"/>
      <c r="AT590" s="147"/>
      <c r="AU590" s="147"/>
      <c r="AV590" s="147"/>
      <c r="AW590" s="147"/>
      <c r="AX590" s="147"/>
      <c r="AY590" s="147"/>
      <c r="AZ590" s="147"/>
      <c r="BA590" s="147"/>
      <c r="BB590" s="147"/>
      <c r="BC590" s="147"/>
      <c r="BD590" s="147"/>
      <c r="BE590" s="147"/>
      <c r="BF590" s="147"/>
      <c r="BG590" s="147"/>
      <c r="BH590" s="147"/>
    </row>
    <row r="591" spans="1:60" outlineLevel="1">
      <c r="A591" s="164">
        <v>148</v>
      </c>
      <c r="B591" s="165" t="s">
        <v>771</v>
      </c>
      <c r="C591" s="174" t="s">
        <v>772</v>
      </c>
      <c r="D591" s="166" t="s">
        <v>435</v>
      </c>
      <c r="E591" s="167">
        <v>46</v>
      </c>
      <c r="F591" s="168"/>
      <c r="G591" s="169">
        <f>ROUND(E591*F591,2)</f>
        <v>0</v>
      </c>
      <c r="H591" s="168"/>
      <c r="I591" s="169">
        <f>ROUND(E591*H591,2)</f>
        <v>0</v>
      </c>
      <c r="J591" s="168"/>
      <c r="K591" s="169">
        <f>ROUND(E591*J591,2)</f>
        <v>0</v>
      </c>
      <c r="L591" s="169">
        <v>21</v>
      </c>
      <c r="M591" s="169">
        <f>G591*(1+L591/100)</f>
        <v>0</v>
      </c>
      <c r="N591" s="169">
        <v>9.1E-4</v>
      </c>
      <c r="O591" s="169">
        <f>ROUND(E591*N591,2)</f>
        <v>0.04</v>
      </c>
      <c r="P591" s="169">
        <v>0</v>
      </c>
      <c r="Q591" s="169">
        <f>ROUND(E591*P591,2)</f>
        <v>0</v>
      </c>
      <c r="R591" s="169"/>
      <c r="S591" s="169" t="s">
        <v>306</v>
      </c>
      <c r="T591" s="170" t="s">
        <v>169</v>
      </c>
      <c r="U591" s="156">
        <v>0</v>
      </c>
      <c r="V591" s="156">
        <f>ROUND(E591*U591,2)</f>
        <v>0</v>
      </c>
      <c r="W591" s="156"/>
      <c r="X591" s="156" t="s">
        <v>244</v>
      </c>
      <c r="Y591" s="147"/>
      <c r="Z591" s="147"/>
      <c r="AA591" s="147"/>
      <c r="AB591" s="147"/>
      <c r="AC591" s="147"/>
      <c r="AD591" s="147"/>
      <c r="AE591" s="147"/>
      <c r="AF591" s="147"/>
      <c r="AG591" s="147" t="s">
        <v>598</v>
      </c>
      <c r="AH591" s="147"/>
      <c r="AI591" s="147"/>
      <c r="AJ591" s="147"/>
      <c r="AK591" s="147"/>
      <c r="AL591" s="147"/>
      <c r="AM591" s="147"/>
      <c r="AN591" s="147"/>
      <c r="AO591" s="147"/>
      <c r="AP591" s="147"/>
      <c r="AQ591" s="147"/>
      <c r="AR591" s="147"/>
      <c r="AS591" s="147"/>
      <c r="AT591" s="147"/>
      <c r="AU591" s="147"/>
      <c r="AV591" s="147"/>
      <c r="AW591" s="147"/>
      <c r="AX591" s="147"/>
      <c r="AY591" s="147"/>
      <c r="AZ591" s="147"/>
      <c r="BA591" s="147"/>
      <c r="BB591" s="147"/>
      <c r="BC591" s="147"/>
      <c r="BD591" s="147"/>
      <c r="BE591" s="147"/>
      <c r="BF591" s="147"/>
      <c r="BG591" s="147"/>
      <c r="BH591" s="147"/>
    </row>
    <row r="592" spans="1:60" outlineLevel="1">
      <c r="A592" s="154"/>
      <c r="B592" s="155"/>
      <c r="C592" s="244"/>
      <c r="D592" s="245"/>
      <c r="E592" s="245"/>
      <c r="F592" s="245"/>
      <c r="G592" s="245"/>
      <c r="H592" s="156"/>
      <c r="I592" s="156"/>
      <c r="J592" s="156"/>
      <c r="K592" s="156"/>
      <c r="L592" s="156"/>
      <c r="M592" s="156"/>
      <c r="N592" s="156"/>
      <c r="O592" s="156"/>
      <c r="P592" s="156"/>
      <c r="Q592" s="156"/>
      <c r="R592" s="156"/>
      <c r="S592" s="156"/>
      <c r="T592" s="156"/>
      <c r="U592" s="156"/>
      <c r="V592" s="156"/>
      <c r="W592" s="156"/>
      <c r="X592" s="156"/>
      <c r="Y592" s="147"/>
      <c r="Z592" s="147"/>
      <c r="AA592" s="147"/>
      <c r="AB592" s="147"/>
      <c r="AC592" s="147"/>
      <c r="AD592" s="147"/>
      <c r="AE592" s="147"/>
      <c r="AF592" s="147"/>
      <c r="AG592" s="147" t="s">
        <v>172</v>
      </c>
      <c r="AH592" s="147"/>
      <c r="AI592" s="147"/>
      <c r="AJ592" s="147"/>
      <c r="AK592" s="147"/>
      <c r="AL592" s="147"/>
      <c r="AM592" s="147"/>
      <c r="AN592" s="147"/>
      <c r="AO592" s="147"/>
      <c r="AP592" s="147"/>
      <c r="AQ592" s="147"/>
      <c r="AR592" s="147"/>
      <c r="AS592" s="147"/>
      <c r="AT592" s="147"/>
      <c r="AU592" s="147"/>
      <c r="AV592" s="147"/>
      <c r="AW592" s="147"/>
      <c r="AX592" s="147"/>
      <c r="AY592" s="147"/>
      <c r="AZ592" s="147"/>
      <c r="BA592" s="147"/>
      <c r="BB592" s="147"/>
      <c r="BC592" s="147"/>
      <c r="BD592" s="147"/>
      <c r="BE592" s="147"/>
      <c r="BF592" s="147"/>
      <c r="BG592" s="147"/>
      <c r="BH592" s="147"/>
    </row>
    <row r="593" spans="1:60" outlineLevel="1">
      <c r="A593" s="164">
        <v>149</v>
      </c>
      <c r="B593" s="165" t="s">
        <v>773</v>
      </c>
      <c r="C593" s="174" t="s">
        <v>774</v>
      </c>
      <c r="D593" s="166" t="s">
        <v>556</v>
      </c>
      <c r="E593" s="167">
        <v>1</v>
      </c>
      <c r="F593" s="168"/>
      <c r="G593" s="169">
        <f>ROUND(E593*F593,2)</f>
        <v>0</v>
      </c>
      <c r="H593" s="168"/>
      <c r="I593" s="169">
        <f>ROUND(E593*H593,2)</f>
        <v>0</v>
      </c>
      <c r="J593" s="168"/>
      <c r="K593" s="169">
        <f>ROUND(E593*J593,2)</f>
        <v>0</v>
      </c>
      <c r="L593" s="169">
        <v>21</v>
      </c>
      <c r="M593" s="169">
        <f>G593*(1+L593/100)</f>
        <v>0</v>
      </c>
      <c r="N593" s="169">
        <v>7.7600000000000002E-2</v>
      </c>
      <c r="O593" s="169">
        <f>ROUND(E593*N593,2)</f>
        <v>0.08</v>
      </c>
      <c r="P593" s="169">
        <v>0</v>
      </c>
      <c r="Q593" s="169">
        <f>ROUND(E593*P593,2)</f>
        <v>0</v>
      </c>
      <c r="R593" s="169"/>
      <c r="S593" s="169" t="s">
        <v>306</v>
      </c>
      <c r="T593" s="170" t="s">
        <v>169</v>
      </c>
      <c r="U593" s="156">
        <v>0</v>
      </c>
      <c r="V593" s="156">
        <f>ROUND(E593*U593,2)</f>
        <v>0</v>
      </c>
      <c r="W593" s="156"/>
      <c r="X593" s="156" t="s">
        <v>244</v>
      </c>
      <c r="Y593" s="147"/>
      <c r="Z593" s="147"/>
      <c r="AA593" s="147"/>
      <c r="AB593" s="147"/>
      <c r="AC593" s="147"/>
      <c r="AD593" s="147"/>
      <c r="AE593" s="147"/>
      <c r="AF593" s="147"/>
      <c r="AG593" s="147" t="s">
        <v>245</v>
      </c>
      <c r="AH593" s="147"/>
      <c r="AI593" s="147"/>
      <c r="AJ593" s="147"/>
      <c r="AK593" s="147"/>
      <c r="AL593" s="147"/>
      <c r="AM593" s="147"/>
      <c r="AN593" s="147"/>
      <c r="AO593" s="147"/>
      <c r="AP593" s="147"/>
      <c r="AQ593" s="147"/>
      <c r="AR593" s="147"/>
      <c r="AS593" s="147"/>
      <c r="AT593" s="147"/>
      <c r="AU593" s="147"/>
      <c r="AV593" s="147"/>
      <c r="AW593" s="147"/>
      <c r="AX593" s="147"/>
      <c r="AY593" s="147"/>
      <c r="AZ593" s="147"/>
      <c r="BA593" s="147"/>
      <c r="BB593" s="147"/>
      <c r="BC593" s="147"/>
      <c r="BD593" s="147"/>
      <c r="BE593" s="147"/>
      <c r="BF593" s="147"/>
      <c r="BG593" s="147"/>
      <c r="BH593" s="147"/>
    </row>
    <row r="594" spans="1:60" outlineLevel="1">
      <c r="A594" s="154"/>
      <c r="B594" s="155"/>
      <c r="C594" s="244"/>
      <c r="D594" s="245"/>
      <c r="E594" s="245"/>
      <c r="F594" s="245"/>
      <c r="G594" s="245"/>
      <c r="H594" s="156"/>
      <c r="I594" s="156"/>
      <c r="J594" s="156"/>
      <c r="K594" s="156"/>
      <c r="L594" s="156"/>
      <c r="M594" s="156"/>
      <c r="N594" s="156"/>
      <c r="O594" s="156"/>
      <c r="P594" s="156"/>
      <c r="Q594" s="156"/>
      <c r="R594" s="156"/>
      <c r="S594" s="156"/>
      <c r="T594" s="156"/>
      <c r="U594" s="156"/>
      <c r="V594" s="156"/>
      <c r="W594" s="156"/>
      <c r="X594" s="156"/>
      <c r="Y594" s="147"/>
      <c r="Z594" s="147"/>
      <c r="AA594" s="147"/>
      <c r="AB594" s="147"/>
      <c r="AC594" s="147"/>
      <c r="AD594" s="147"/>
      <c r="AE594" s="147"/>
      <c r="AF594" s="147"/>
      <c r="AG594" s="147" t="s">
        <v>172</v>
      </c>
      <c r="AH594" s="147"/>
      <c r="AI594" s="147"/>
      <c r="AJ594" s="147"/>
      <c r="AK594" s="147"/>
      <c r="AL594" s="147"/>
      <c r="AM594" s="147"/>
      <c r="AN594" s="147"/>
      <c r="AO594" s="147"/>
      <c r="AP594" s="147"/>
      <c r="AQ594" s="147"/>
      <c r="AR594" s="147"/>
      <c r="AS594" s="147"/>
      <c r="AT594" s="147"/>
      <c r="AU594" s="147"/>
      <c r="AV594" s="147"/>
      <c r="AW594" s="147"/>
      <c r="AX594" s="147"/>
      <c r="AY594" s="147"/>
      <c r="AZ594" s="147"/>
      <c r="BA594" s="147"/>
      <c r="BB594" s="147"/>
      <c r="BC594" s="147"/>
      <c r="BD594" s="147"/>
      <c r="BE594" s="147"/>
      <c r="BF594" s="147"/>
      <c r="BG594" s="147"/>
      <c r="BH594" s="147"/>
    </row>
    <row r="595" spans="1:60" outlineLevel="1">
      <c r="A595" s="164">
        <v>150</v>
      </c>
      <c r="B595" s="165" t="s">
        <v>775</v>
      </c>
      <c r="C595" s="174" t="s">
        <v>776</v>
      </c>
      <c r="D595" s="166" t="s">
        <v>435</v>
      </c>
      <c r="E595" s="167">
        <v>80</v>
      </c>
      <c r="F595" s="168"/>
      <c r="G595" s="169">
        <f>ROUND(E595*F595,2)</f>
        <v>0</v>
      </c>
      <c r="H595" s="168"/>
      <c r="I595" s="169">
        <f>ROUND(E595*H595,2)</f>
        <v>0</v>
      </c>
      <c r="J595" s="168"/>
      <c r="K595" s="169">
        <f>ROUND(E595*J595,2)</f>
        <v>0</v>
      </c>
      <c r="L595" s="169">
        <v>21</v>
      </c>
      <c r="M595" s="169">
        <f>G595*(1+L595/100)</f>
        <v>0</v>
      </c>
      <c r="N595" s="169">
        <v>1.9000000000000001E-4</v>
      </c>
      <c r="O595" s="169">
        <f>ROUND(E595*N595,2)</f>
        <v>0.02</v>
      </c>
      <c r="P595" s="169">
        <v>0</v>
      </c>
      <c r="Q595" s="169">
        <f>ROUND(E595*P595,2)</f>
        <v>0</v>
      </c>
      <c r="R595" s="169"/>
      <c r="S595" s="169" t="s">
        <v>306</v>
      </c>
      <c r="T595" s="170" t="s">
        <v>169</v>
      </c>
      <c r="U595" s="156">
        <v>0</v>
      </c>
      <c r="V595" s="156">
        <f>ROUND(E595*U595,2)</f>
        <v>0</v>
      </c>
      <c r="W595" s="156"/>
      <c r="X595" s="156" t="s">
        <v>244</v>
      </c>
      <c r="Y595" s="147"/>
      <c r="Z595" s="147"/>
      <c r="AA595" s="147"/>
      <c r="AB595" s="147"/>
      <c r="AC595" s="147"/>
      <c r="AD595" s="147"/>
      <c r="AE595" s="147"/>
      <c r="AF595" s="147"/>
      <c r="AG595" s="147" t="s">
        <v>598</v>
      </c>
      <c r="AH595" s="147"/>
      <c r="AI595" s="147"/>
      <c r="AJ595" s="147"/>
      <c r="AK595" s="147"/>
      <c r="AL595" s="147"/>
      <c r="AM595" s="147"/>
      <c r="AN595" s="147"/>
      <c r="AO595" s="147"/>
      <c r="AP595" s="147"/>
      <c r="AQ595" s="147"/>
      <c r="AR595" s="147"/>
      <c r="AS595" s="147"/>
      <c r="AT595" s="147"/>
      <c r="AU595" s="147"/>
      <c r="AV595" s="147"/>
      <c r="AW595" s="147"/>
      <c r="AX595" s="147"/>
      <c r="AY595" s="147"/>
      <c r="AZ595" s="147"/>
      <c r="BA595" s="147"/>
      <c r="BB595" s="147"/>
      <c r="BC595" s="147"/>
      <c r="BD595" s="147"/>
      <c r="BE595" s="147"/>
      <c r="BF595" s="147"/>
      <c r="BG595" s="147"/>
      <c r="BH595" s="147"/>
    </row>
    <row r="596" spans="1:60" outlineLevel="1">
      <c r="A596" s="154"/>
      <c r="B596" s="155"/>
      <c r="C596" s="244"/>
      <c r="D596" s="245"/>
      <c r="E596" s="245"/>
      <c r="F596" s="245"/>
      <c r="G596" s="245"/>
      <c r="H596" s="156"/>
      <c r="I596" s="156"/>
      <c r="J596" s="156"/>
      <c r="K596" s="156"/>
      <c r="L596" s="156"/>
      <c r="M596" s="156"/>
      <c r="N596" s="156"/>
      <c r="O596" s="156"/>
      <c r="P596" s="156"/>
      <c r="Q596" s="156"/>
      <c r="R596" s="156"/>
      <c r="S596" s="156"/>
      <c r="T596" s="156"/>
      <c r="U596" s="156"/>
      <c r="V596" s="156"/>
      <c r="W596" s="156"/>
      <c r="X596" s="156"/>
      <c r="Y596" s="147"/>
      <c r="Z596" s="147"/>
      <c r="AA596" s="147"/>
      <c r="AB596" s="147"/>
      <c r="AC596" s="147"/>
      <c r="AD596" s="147"/>
      <c r="AE596" s="147"/>
      <c r="AF596" s="147"/>
      <c r="AG596" s="147" t="s">
        <v>172</v>
      </c>
      <c r="AH596" s="147"/>
      <c r="AI596" s="147"/>
      <c r="AJ596" s="147"/>
      <c r="AK596" s="147"/>
      <c r="AL596" s="147"/>
      <c r="AM596" s="147"/>
      <c r="AN596" s="147"/>
      <c r="AO596" s="147"/>
      <c r="AP596" s="147"/>
      <c r="AQ596" s="147"/>
      <c r="AR596" s="147"/>
      <c r="AS596" s="147"/>
      <c r="AT596" s="147"/>
      <c r="AU596" s="147"/>
      <c r="AV596" s="147"/>
      <c r="AW596" s="147"/>
      <c r="AX596" s="147"/>
      <c r="AY596" s="147"/>
      <c r="AZ596" s="147"/>
      <c r="BA596" s="147"/>
      <c r="BB596" s="147"/>
      <c r="BC596" s="147"/>
      <c r="BD596" s="147"/>
      <c r="BE596" s="147"/>
      <c r="BF596" s="147"/>
      <c r="BG596" s="147"/>
      <c r="BH596" s="147"/>
    </row>
    <row r="597" spans="1:60" outlineLevel="1">
      <c r="A597" s="164">
        <v>151</v>
      </c>
      <c r="B597" s="165" t="s">
        <v>777</v>
      </c>
      <c r="C597" s="174" t="s">
        <v>778</v>
      </c>
      <c r="D597" s="166" t="s">
        <v>435</v>
      </c>
      <c r="E597" s="167">
        <v>80</v>
      </c>
      <c r="F597" s="168"/>
      <c r="G597" s="169">
        <f>ROUND(E597*F597,2)</f>
        <v>0</v>
      </c>
      <c r="H597" s="168"/>
      <c r="I597" s="169">
        <f>ROUND(E597*H597,2)</f>
        <v>0</v>
      </c>
      <c r="J597" s="168"/>
      <c r="K597" s="169">
        <f>ROUND(E597*J597,2)</f>
        <v>0</v>
      </c>
      <c r="L597" s="169">
        <v>21</v>
      </c>
      <c r="M597" s="169">
        <f>G597*(1+L597/100)</f>
        <v>0</v>
      </c>
      <c r="N597" s="169">
        <v>1.0000000000000001E-5</v>
      </c>
      <c r="O597" s="169">
        <f>ROUND(E597*N597,2)</f>
        <v>0</v>
      </c>
      <c r="P597" s="169">
        <v>0</v>
      </c>
      <c r="Q597" s="169">
        <f>ROUND(E597*P597,2)</f>
        <v>0</v>
      </c>
      <c r="R597" s="169"/>
      <c r="S597" s="169" t="s">
        <v>306</v>
      </c>
      <c r="T597" s="170" t="s">
        <v>169</v>
      </c>
      <c r="U597" s="156">
        <v>0</v>
      </c>
      <c r="V597" s="156">
        <f>ROUND(E597*U597,2)</f>
        <v>0</v>
      </c>
      <c r="W597" s="156"/>
      <c r="X597" s="156" t="s">
        <v>244</v>
      </c>
      <c r="Y597" s="147"/>
      <c r="Z597" s="147"/>
      <c r="AA597" s="147"/>
      <c r="AB597" s="147"/>
      <c r="AC597" s="147"/>
      <c r="AD597" s="147"/>
      <c r="AE597" s="147"/>
      <c r="AF597" s="147"/>
      <c r="AG597" s="147" t="s">
        <v>598</v>
      </c>
      <c r="AH597" s="147"/>
      <c r="AI597" s="147"/>
      <c r="AJ597" s="147"/>
      <c r="AK597" s="147"/>
      <c r="AL597" s="147"/>
      <c r="AM597" s="147"/>
      <c r="AN597" s="147"/>
      <c r="AO597" s="147"/>
      <c r="AP597" s="147"/>
      <c r="AQ597" s="147"/>
      <c r="AR597" s="147"/>
      <c r="AS597" s="147"/>
      <c r="AT597" s="147"/>
      <c r="AU597" s="147"/>
      <c r="AV597" s="147"/>
      <c r="AW597" s="147"/>
      <c r="AX597" s="147"/>
      <c r="AY597" s="147"/>
      <c r="AZ597" s="147"/>
      <c r="BA597" s="147"/>
      <c r="BB597" s="147"/>
      <c r="BC597" s="147"/>
      <c r="BD597" s="147"/>
      <c r="BE597" s="147"/>
      <c r="BF597" s="147"/>
      <c r="BG597" s="147"/>
      <c r="BH597" s="147"/>
    </row>
    <row r="598" spans="1:60" outlineLevel="1">
      <c r="A598" s="154"/>
      <c r="B598" s="155"/>
      <c r="C598" s="244"/>
      <c r="D598" s="245"/>
      <c r="E598" s="245"/>
      <c r="F598" s="245"/>
      <c r="G598" s="245"/>
      <c r="H598" s="156"/>
      <c r="I598" s="156"/>
      <c r="J598" s="156"/>
      <c r="K598" s="156"/>
      <c r="L598" s="156"/>
      <c r="M598" s="156"/>
      <c r="N598" s="156"/>
      <c r="O598" s="156"/>
      <c r="P598" s="156"/>
      <c r="Q598" s="156"/>
      <c r="R598" s="156"/>
      <c r="S598" s="156"/>
      <c r="T598" s="156"/>
      <c r="U598" s="156"/>
      <c r="V598" s="156"/>
      <c r="W598" s="156"/>
      <c r="X598" s="156"/>
      <c r="Y598" s="147"/>
      <c r="Z598" s="147"/>
      <c r="AA598" s="147"/>
      <c r="AB598" s="147"/>
      <c r="AC598" s="147"/>
      <c r="AD598" s="147"/>
      <c r="AE598" s="147"/>
      <c r="AF598" s="147"/>
      <c r="AG598" s="147" t="s">
        <v>172</v>
      </c>
      <c r="AH598" s="147"/>
      <c r="AI598" s="147"/>
      <c r="AJ598" s="147"/>
      <c r="AK598" s="147"/>
      <c r="AL598" s="147"/>
      <c r="AM598" s="147"/>
      <c r="AN598" s="147"/>
      <c r="AO598" s="147"/>
      <c r="AP598" s="147"/>
      <c r="AQ598" s="147"/>
      <c r="AR598" s="147"/>
      <c r="AS598" s="147"/>
      <c r="AT598" s="147"/>
      <c r="AU598" s="147"/>
      <c r="AV598" s="147"/>
      <c r="AW598" s="147"/>
      <c r="AX598" s="147"/>
      <c r="AY598" s="147"/>
      <c r="AZ598" s="147"/>
      <c r="BA598" s="147"/>
      <c r="BB598" s="147"/>
      <c r="BC598" s="147"/>
      <c r="BD598" s="147"/>
      <c r="BE598" s="147"/>
      <c r="BF598" s="147"/>
      <c r="BG598" s="147"/>
      <c r="BH598" s="147"/>
    </row>
    <row r="599" spans="1:60" ht="22.5" outlineLevel="1">
      <c r="A599" s="164">
        <v>152</v>
      </c>
      <c r="B599" s="165" t="s">
        <v>779</v>
      </c>
      <c r="C599" s="174" t="s">
        <v>780</v>
      </c>
      <c r="D599" s="166" t="s">
        <v>435</v>
      </c>
      <c r="E599" s="167">
        <v>2</v>
      </c>
      <c r="F599" s="168"/>
      <c r="G599" s="169">
        <f>ROUND(E599*F599,2)</f>
        <v>0</v>
      </c>
      <c r="H599" s="168"/>
      <c r="I599" s="169">
        <f>ROUND(E599*H599,2)</f>
        <v>0</v>
      </c>
      <c r="J599" s="168"/>
      <c r="K599" s="169">
        <f>ROUND(E599*J599,2)</f>
        <v>0</v>
      </c>
      <c r="L599" s="169">
        <v>21</v>
      </c>
      <c r="M599" s="169">
        <f>G599*(1+L599/100)</f>
        <v>0</v>
      </c>
      <c r="N599" s="169">
        <v>2.5200000000000001E-3</v>
      </c>
      <c r="O599" s="169">
        <f>ROUND(E599*N599,2)</f>
        <v>0.01</v>
      </c>
      <c r="P599" s="169">
        <v>0</v>
      </c>
      <c r="Q599" s="169">
        <f>ROUND(E599*P599,2)</f>
        <v>0</v>
      </c>
      <c r="R599" s="169" t="s">
        <v>480</v>
      </c>
      <c r="S599" s="169" t="s">
        <v>168</v>
      </c>
      <c r="T599" s="170" t="s">
        <v>168</v>
      </c>
      <c r="U599" s="156">
        <v>0</v>
      </c>
      <c r="V599" s="156">
        <f>ROUND(E599*U599,2)</f>
        <v>0</v>
      </c>
      <c r="W599" s="156"/>
      <c r="X599" s="156" t="s">
        <v>310</v>
      </c>
      <c r="Y599" s="147"/>
      <c r="Z599" s="147"/>
      <c r="AA599" s="147"/>
      <c r="AB599" s="147"/>
      <c r="AC599" s="147"/>
      <c r="AD599" s="147"/>
      <c r="AE599" s="147"/>
      <c r="AF599" s="147"/>
      <c r="AG599" s="147" t="s">
        <v>311</v>
      </c>
      <c r="AH599" s="147"/>
      <c r="AI599" s="147"/>
      <c r="AJ599" s="147"/>
      <c r="AK599" s="147"/>
      <c r="AL599" s="147"/>
      <c r="AM599" s="147"/>
      <c r="AN599" s="147"/>
      <c r="AO599" s="147"/>
      <c r="AP599" s="147"/>
      <c r="AQ599" s="147"/>
      <c r="AR599" s="147"/>
      <c r="AS599" s="147"/>
      <c r="AT599" s="147"/>
      <c r="AU599" s="147"/>
      <c r="AV599" s="147"/>
      <c r="AW599" s="147"/>
      <c r="AX599" s="147"/>
      <c r="AY599" s="147"/>
      <c r="AZ599" s="147"/>
      <c r="BA599" s="147"/>
      <c r="BB599" s="147"/>
      <c r="BC599" s="147"/>
      <c r="BD599" s="147"/>
      <c r="BE599" s="147"/>
      <c r="BF599" s="147"/>
      <c r="BG599" s="147"/>
      <c r="BH599" s="147"/>
    </row>
    <row r="600" spans="1:60" outlineLevel="1">
      <c r="A600" s="154"/>
      <c r="B600" s="155"/>
      <c r="C600" s="244"/>
      <c r="D600" s="245"/>
      <c r="E600" s="245"/>
      <c r="F600" s="245"/>
      <c r="G600" s="245"/>
      <c r="H600" s="156"/>
      <c r="I600" s="156"/>
      <c r="J600" s="156"/>
      <c r="K600" s="156"/>
      <c r="L600" s="156"/>
      <c r="M600" s="156"/>
      <c r="N600" s="156"/>
      <c r="O600" s="156"/>
      <c r="P600" s="156"/>
      <c r="Q600" s="156"/>
      <c r="R600" s="156"/>
      <c r="S600" s="156"/>
      <c r="T600" s="156"/>
      <c r="U600" s="156"/>
      <c r="V600" s="156"/>
      <c r="W600" s="156"/>
      <c r="X600" s="156"/>
      <c r="Y600" s="147"/>
      <c r="Z600" s="147"/>
      <c r="AA600" s="147"/>
      <c r="AB600" s="147"/>
      <c r="AC600" s="147"/>
      <c r="AD600" s="147"/>
      <c r="AE600" s="147"/>
      <c r="AF600" s="147"/>
      <c r="AG600" s="147" t="s">
        <v>172</v>
      </c>
      <c r="AH600" s="147"/>
      <c r="AI600" s="147"/>
      <c r="AJ600" s="147"/>
      <c r="AK600" s="147"/>
      <c r="AL600" s="147"/>
      <c r="AM600" s="147"/>
      <c r="AN600" s="147"/>
      <c r="AO600" s="147"/>
      <c r="AP600" s="147"/>
      <c r="AQ600" s="147"/>
      <c r="AR600" s="147"/>
      <c r="AS600" s="147"/>
      <c r="AT600" s="147"/>
      <c r="AU600" s="147"/>
      <c r="AV600" s="147"/>
      <c r="AW600" s="147"/>
      <c r="AX600" s="147"/>
      <c r="AY600" s="147"/>
      <c r="AZ600" s="147"/>
      <c r="BA600" s="147"/>
      <c r="BB600" s="147"/>
      <c r="BC600" s="147"/>
      <c r="BD600" s="147"/>
      <c r="BE600" s="147"/>
      <c r="BF600" s="147"/>
      <c r="BG600" s="147"/>
      <c r="BH600" s="147"/>
    </row>
    <row r="601" spans="1:60" outlineLevel="1">
      <c r="A601" s="164">
        <v>153</v>
      </c>
      <c r="B601" s="165" t="s">
        <v>781</v>
      </c>
      <c r="C601" s="174" t="s">
        <v>782</v>
      </c>
      <c r="D601" s="166" t="s">
        <v>309</v>
      </c>
      <c r="E601" s="167">
        <v>1</v>
      </c>
      <c r="F601" s="168"/>
      <c r="G601" s="169">
        <f>ROUND(E601*F601,2)</f>
        <v>0</v>
      </c>
      <c r="H601" s="168"/>
      <c r="I601" s="169">
        <f>ROUND(E601*H601,2)</f>
        <v>0</v>
      </c>
      <c r="J601" s="168"/>
      <c r="K601" s="169">
        <f>ROUND(E601*J601,2)</f>
        <v>0</v>
      </c>
      <c r="L601" s="169">
        <v>21</v>
      </c>
      <c r="M601" s="169">
        <f>G601*(1+L601/100)</f>
        <v>0</v>
      </c>
      <c r="N601" s="169">
        <v>1.2999999999999999E-2</v>
      </c>
      <c r="O601" s="169">
        <f>ROUND(E601*N601,2)</f>
        <v>0.01</v>
      </c>
      <c r="P601" s="169">
        <v>0</v>
      </c>
      <c r="Q601" s="169">
        <f>ROUND(E601*P601,2)</f>
        <v>0</v>
      </c>
      <c r="R601" s="169"/>
      <c r="S601" s="169" t="s">
        <v>306</v>
      </c>
      <c r="T601" s="170" t="s">
        <v>169</v>
      </c>
      <c r="U601" s="156">
        <v>0</v>
      </c>
      <c r="V601" s="156">
        <f>ROUND(E601*U601,2)</f>
        <v>0</v>
      </c>
      <c r="W601" s="156"/>
      <c r="X601" s="156" t="s">
        <v>310</v>
      </c>
      <c r="Y601" s="147"/>
      <c r="Z601" s="147"/>
      <c r="AA601" s="147"/>
      <c r="AB601" s="147"/>
      <c r="AC601" s="147"/>
      <c r="AD601" s="147"/>
      <c r="AE601" s="147"/>
      <c r="AF601" s="147"/>
      <c r="AG601" s="147" t="s">
        <v>311</v>
      </c>
      <c r="AH601" s="147"/>
      <c r="AI601" s="147"/>
      <c r="AJ601" s="147"/>
      <c r="AK601" s="147"/>
      <c r="AL601" s="147"/>
      <c r="AM601" s="147"/>
      <c r="AN601" s="147"/>
      <c r="AO601" s="147"/>
      <c r="AP601" s="147"/>
      <c r="AQ601" s="147"/>
      <c r="AR601" s="147"/>
      <c r="AS601" s="147"/>
      <c r="AT601" s="147"/>
      <c r="AU601" s="147"/>
      <c r="AV601" s="147"/>
      <c r="AW601" s="147"/>
      <c r="AX601" s="147"/>
      <c r="AY601" s="147"/>
      <c r="AZ601" s="147"/>
      <c r="BA601" s="147"/>
      <c r="BB601" s="147"/>
      <c r="BC601" s="147"/>
      <c r="BD601" s="147"/>
      <c r="BE601" s="147"/>
      <c r="BF601" s="147"/>
      <c r="BG601" s="147"/>
      <c r="BH601" s="147"/>
    </row>
    <row r="602" spans="1:60" outlineLevel="1">
      <c r="A602" s="154"/>
      <c r="B602" s="155"/>
      <c r="C602" s="240" t="s">
        <v>783</v>
      </c>
      <c r="D602" s="241"/>
      <c r="E602" s="241"/>
      <c r="F602" s="241"/>
      <c r="G602" s="241"/>
      <c r="H602" s="156"/>
      <c r="I602" s="156"/>
      <c r="J602" s="156"/>
      <c r="K602" s="156"/>
      <c r="L602" s="156"/>
      <c r="M602" s="156"/>
      <c r="N602" s="156"/>
      <c r="O602" s="156"/>
      <c r="P602" s="156"/>
      <c r="Q602" s="156"/>
      <c r="R602" s="156"/>
      <c r="S602" s="156"/>
      <c r="T602" s="156"/>
      <c r="U602" s="156"/>
      <c r="V602" s="156"/>
      <c r="W602" s="156"/>
      <c r="X602" s="156"/>
      <c r="Y602" s="147"/>
      <c r="Z602" s="147"/>
      <c r="AA602" s="147"/>
      <c r="AB602" s="147"/>
      <c r="AC602" s="147"/>
      <c r="AD602" s="147"/>
      <c r="AE602" s="147"/>
      <c r="AF602" s="147"/>
      <c r="AG602" s="147" t="s">
        <v>178</v>
      </c>
      <c r="AH602" s="147"/>
      <c r="AI602" s="147"/>
      <c r="AJ602" s="147"/>
      <c r="AK602" s="147"/>
      <c r="AL602" s="147"/>
      <c r="AM602" s="147"/>
      <c r="AN602" s="147"/>
      <c r="AO602" s="147"/>
      <c r="AP602" s="147"/>
      <c r="AQ602" s="147"/>
      <c r="AR602" s="147"/>
      <c r="AS602" s="147"/>
      <c r="AT602" s="147"/>
      <c r="AU602" s="147"/>
      <c r="AV602" s="147"/>
      <c r="AW602" s="147"/>
      <c r="AX602" s="147"/>
      <c r="AY602" s="147"/>
      <c r="AZ602" s="147"/>
      <c r="BA602" s="147"/>
      <c r="BB602" s="147"/>
      <c r="BC602" s="147"/>
      <c r="BD602" s="147"/>
      <c r="BE602" s="147"/>
      <c r="BF602" s="147"/>
      <c r="BG602" s="147"/>
      <c r="BH602" s="147"/>
    </row>
    <row r="603" spans="1:60" outlineLevel="1">
      <c r="A603" s="154"/>
      <c r="B603" s="155"/>
      <c r="C603" s="238"/>
      <c r="D603" s="239"/>
      <c r="E603" s="239"/>
      <c r="F603" s="239"/>
      <c r="G603" s="239"/>
      <c r="H603" s="156"/>
      <c r="I603" s="156"/>
      <c r="J603" s="156"/>
      <c r="K603" s="156"/>
      <c r="L603" s="156"/>
      <c r="M603" s="156"/>
      <c r="N603" s="156"/>
      <c r="O603" s="156"/>
      <c r="P603" s="156"/>
      <c r="Q603" s="156"/>
      <c r="R603" s="156"/>
      <c r="S603" s="156"/>
      <c r="T603" s="156"/>
      <c r="U603" s="156"/>
      <c r="V603" s="156"/>
      <c r="W603" s="156"/>
      <c r="X603" s="156"/>
      <c r="Y603" s="147"/>
      <c r="Z603" s="147"/>
      <c r="AA603" s="147"/>
      <c r="AB603" s="147"/>
      <c r="AC603" s="147"/>
      <c r="AD603" s="147"/>
      <c r="AE603" s="147"/>
      <c r="AF603" s="147"/>
      <c r="AG603" s="147" t="s">
        <v>172</v>
      </c>
      <c r="AH603" s="147"/>
      <c r="AI603" s="147"/>
      <c r="AJ603" s="147"/>
      <c r="AK603" s="147"/>
      <c r="AL603" s="147"/>
      <c r="AM603" s="147"/>
      <c r="AN603" s="147"/>
      <c r="AO603" s="147"/>
      <c r="AP603" s="147"/>
      <c r="AQ603" s="147"/>
      <c r="AR603" s="147"/>
      <c r="AS603" s="147"/>
      <c r="AT603" s="147"/>
      <c r="AU603" s="147"/>
      <c r="AV603" s="147"/>
      <c r="AW603" s="147"/>
      <c r="AX603" s="147"/>
      <c r="AY603" s="147"/>
      <c r="AZ603" s="147"/>
      <c r="BA603" s="147"/>
      <c r="BB603" s="147"/>
      <c r="BC603" s="147"/>
      <c r="BD603" s="147"/>
      <c r="BE603" s="147"/>
      <c r="BF603" s="147"/>
      <c r="BG603" s="147"/>
      <c r="BH603" s="147"/>
    </row>
    <row r="604" spans="1:60" outlineLevel="1">
      <c r="A604" s="164">
        <v>154</v>
      </c>
      <c r="B604" s="165" t="s">
        <v>784</v>
      </c>
      <c r="C604" s="174" t="s">
        <v>785</v>
      </c>
      <c r="D604" s="166" t="s">
        <v>741</v>
      </c>
      <c r="E604" s="167">
        <v>1</v>
      </c>
      <c r="F604" s="168"/>
      <c r="G604" s="169">
        <f>ROUND(E604*F604,2)</f>
        <v>0</v>
      </c>
      <c r="H604" s="168"/>
      <c r="I604" s="169">
        <f>ROUND(E604*H604,2)</f>
        <v>0</v>
      </c>
      <c r="J604" s="168"/>
      <c r="K604" s="169">
        <f>ROUND(E604*J604,2)</f>
        <v>0</v>
      </c>
      <c r="L604" s="169">
        <v>21</v>
      </c>
      <c r="M604" s="169">
        <f>G604*(1+L604/100)</f>
        <v>0</v>
      </c>
      <c r="N604" s="169">
        <v>7.3600000000000002E-3</v>
      </c>
      <c r="O604" s="169">
        <f>ROUND(E604*N604,2)</f>
        <v>0.01</v>
      </c>
      <c r="P604" s="169">
        <v>0</v>
      </c>
      <c r="Q604" s="169">
        <f>ROUND(E604*P604,2)</f>
        <v>0</v>
      </c>
      <c r="R604" s="169"/>
      <c r="S604" s="169" t="s">
        <v>306</v>
      </c>
      <c r="T604" s="170" t="s">
        <v>169</v>
      </c>
      <c r="U604" s="156">
        <v>0</v>
      </c>
      <c r="V604" s="156">
        <f>ROUND(E604*U604,2)</f>
        <v>0</v>
      </c>
      <c r="W604" s="156"/>
      <c r="X604" s="156" t="s">
        <v>310</v>
      </c>
      <c r="Y604" s="147"/>
      <c r="Z604" s="147"/>
      <c r="AA604" s="147"/>
      <c r="AB604" s="147"/>
      <c r="AC604" s="147"/>
      <c r="AD604" s="147"/>
      <c r="AE604" s="147"/>
      <c r="AF604" s="147"/>
      <c r="AG604" s="147" t="s">
        <v>786</v>
      </c>
      <c r="AH604" s="147"/>
      <c r="AI604" s="147"/>
      <c r="AJ604" s="147"/>
      <c r="AK604" s="147"/>
      <c r="AL604" s="147"/>
      <c r="AM604" s="147"/>
      <c r="AN604" s="147"/>
      <c r="AO604" s="147"/>
      <c r="AP604" s="147"/>
      <c r="AQ604" s="147"/>
      <c r="AR604" s="147"/>
      <c r="AS604" s="147"/>
      <c r="AT604" s="147"/>
      <c r="AU604" s="147"/>
      <c r="AV604" s="147"/>
      <c r="AW604" s="147"/>
      <c r="AX604" s="147"/>
      <c r="AY604" s="147"/>
      <c r="AZ604" s="147"/>
      <c r="BA604" s="147"/>
      <c r="BB604" s="147"/>
      <c r="BC604" s="147"/>
      <c r="BD604" s="147"/>
      <c r="BE604" s="147"/>
      <c r="BF604" s="147"/>
      <c r="BG604" s="147"/>
      <c r="BH604" s="147"/>
    </row>
    <row r="605" spans="1:60" outlineLevel="1">
      <c r="A605" s="154"/>
      <c r="B605" s="155"/>
      <c r="C605" s="244"/>
      <c r="D605" s="245"/>
      <c r="E605" s="245"/>
      <c r="F605" s="245"/>
      <c r="G605" s="245"/>
      <c r="H605" s="156"/>
      <c r="I605" s="156"/>
      <c r="J605" s="156"/>
      <c r="K605" s="156"/>
      <c r="L605" s="156"/>
      <c r="M605" s="156"/>
      <c r="N605" s="156"/>
      <c r="O605" s="156"/>
      <c r="P605" s="156"/>
      <c r="Q605" s="156"/>
      <c r="R605" s="156"/>
      <c r="S605" s="156"/>
      <c r="T605" s="156"/>
      <c r="U605" s="156"/>
      <c r="V605" s="156"/>
      <c r="W605" s="156"/>
      <c r="X605" s="156"/>
      <c r="Y605" s="147"/>
      <c r="Z605" s="147"/>
      <c r="AA605" s="147"/>
      <c r="AB605" s="147"/>
      <c r="AC605" s="147"/>
      <c r="AD605" s="147"/>
      <c r="AE605" s="147"/>
      <c r="AF605" s="147"/>
      <c r="AG605" s="147" t="s">
        <v>172</v>
      </c>
      <c r="AH605" s="147"/>
      <c r="AI605" s="147"/>
      <c r="AJ605" s="147"/>
      <c r="AK605" s="147"/>
      <c r="AL605" s="147"/>
      <c r="AM605" s="147"/>
      <c r="AN605" s="147"/>
      <c r="AO605" s="147"/>
      <c r="AP605" s="147"/>
      <c r="AQ605" s="147"/>
      <c r="AR605" s="147"/>
      <c r="AS605" s="147"/>
      <c r="AT605" s="147"/>
      <c r="AU605" s="147"/>
      <c r="AV605" s="147"/>
      <c r="AW605" s="147"/>
      <c r="AX605" s="147"/>
      <c r="AY605" s="147"/>
      <c r="AZ605" s="147"/>
      <c r="BA605" s="147"/>
      <c r="BB605" s="147"/>
      <c r="BC605" s="147"/>
      <c r="BD605" s="147"/>
      <c r="BE605" s="147"/>
      <c r="BF605" s="147"/>
      <c r="BG605" s="147"/>
      <c r="BH605" s="147"/>
    </row>
    <row r="606" spans="1:60" outlineLevel="1">
      <c r="A606" s="164">
        <v>155</v>
      </c>
      <c r="B606" s="165" t="s">
        <v>787</v>
      </c>
      <c r="C606" s="174" t="s">
        <v>788</v>
      </c>
      <c r="D606" s="166" t="s">
        <v>556</v>
      </c>
      <c r="E606" s="167">
        <v>60</v>
      </c>
      <c r="F606" s="168"/>
      <c r="G606" s="169">
        <f>ROUND(E606*F606,2)</f>
        <v>0</v>
      </c>
      <c r="H606" s="168"/>
      <c r="I606" s="169">
        <f>ROUND(E606*H606,2)</f>
        <v>0</v>
      </c>
      <c r="J606" s="168"/>
      <c r="K606" s="169">
        <f>ROUND(E606*J606,2)</f>
        <v>0</v>
      </c>
      <c r="L606" s="169">
        <v>21</v>
      </c>
      <c r="M606" s="169">
        <f>G606*(1+L606/100)</f>
        <v>0</v>
      </c>
      <c r="N606" s="169">
        <v>7.3600000000000002E-3</v>
      </c>
      <c r="O606" s="169">
        <f>ROUND(E606*N606,2)</f>
        <v>0.44</v>
      </c>
      <c r="P606" s="169">
        <v>0</v>
      </c>
      <c r="Q606" s="169">
        <f>ROUND(E606*P606,2)</f>
        <v>0</v>
      </c>
      <c r="R606" s="169"/>
      <c r="S606" s="169" t="s">
        <v>306</v>
      </c>
      <c r="T606" s="170" t="s">
        <v>169</v>
      </c>
      <c r="U606" s="156">
        <v>0</v>
      </c>
      <c r="V606" s="156">
        <f>ROUND(E606*U606,2)</f>
        <v>0</v>
      </c>
      <c r="W606" s="156"/>
      <c r="X606" s="156" t="s">
        <v>310</v>
      </c>
      <c r="Y606" s="147"/>
      <c r="Z606" s="147"/>
      <c r="AA606" s="147"/>
      <c r="AB606" s="147"/>
      <c r="AC606" s="147"/>
      <c r="AD606" s="147"/>
      <c r="AE606" s="147"/>
      <c r="AF606" s="147"/>
      <c r="AG606" s="147" t="s">
        <v>786</v>
      </c>
      <c r="AH606" s="147"/>
      <c r="AI606" s="147"/>
      <c r="AJ606" s="147"/>
      <c r="AK606" s="147"/>
      <c r="AL606" s="147"/>
      <c r="AM606" s="147"/>
      <c r="AN606" s="147"/>
      <c r="AO606" s="147"/>
      <c r="AP606" s="147"/>
      <c r="AQ606" s="147"/>
      <c r="AR606" s="147"/>
      <c r="AS606" s="147"/>
      <c r="AT606" s="147"/>
      <c r="AU606" s="147"/>
      <c r="AV606" s="147"/>
      <c r="AW606" s="147"/>
      <c r="AX606" s="147"/>
      <c r="AY606" s="147"/>
      <c r="AZ606" s="147"/>
      <c r="BA606" s="147"/>
      <c r="BB606" s="147"/>
      <c r="BC606" s="147"/>
      <c r="BD606" s="147"/>
      <c r="BE606" s="147"/>
      <c r="BF606" s="147"/>
      <c r="BG606" s="147"/>
      <c r="BH606" s="147"/>
    </row>
    <row r="607" spans="1:60" outlineLevel="1">
      <c r="A607" s="154"/>
      <c r="B607" s="155"/>
      <c r="C607" s="244"/>
      <c r="D607" s="245"/>
      <c r="E607" s="245"/>
      <c r="F607" s="245"/>
      <c r="G607" s="245"/>
      <c r="H607" s="156"/>
      <c r="I607" s="156"/>
      <c r="J607" s="156"/>
      <c r="K607" s="156"/>
      <c r="L607" s="156"/>
      <c r="M607" s="156"/>
      <c r="N607" s="156"/>
      <c r="O607" s="156"/>
      <c r="P607" s="156"/>
      <c r="Q607" s="156"/>
      <c r="R607" s="156"/>
      <c r="S607" s="156"/>
      <c r="T607" s="156"/>
      <c r="U607" s="156"/>
      <c r="V607" s="156"/>
      <c r="W607" s="156"/>
      <c r="X607" s="156"/>
      <c r="Y607" s="147"/>
      <c r="Z607" s="147"/>
      <c r="AA607" s="147"/>
      <c r="AB607" s="147"/>
      <c r="AC607" s="147"/>
      <c r="AD607" s="147"/>
      <c r="AE607" s="147"/>
      <c r="AF607" s="147"/>
      <c r="AG607" s="147" t="s">
        <v>172</v>
      </c>
      <c r="AH607" s="147"/>
      <c r="AI607" s="147"/>
      <c r="AJ607" s="147"/>
      <c r="AK607" s="147"/>
      <c r="AL607" s="147"/>
      <c r="AM607" s="147"/>
      <c r="AN607" s="147"/>
      <c r="AO607" s="147"/>
      <c r="AP607" s="147"/>
      <c r="AQ607" s="147"/>
      <c r="AR607" s="147"/>
      <c r="AS607" s="147"/>
      <c r="AT607" s="147"/>
      <c r="AU607" s="147"/>
      <c r="AV607" s="147"/>
      <c r="AW607" s="147"/>
      <c r="AX607" s="147"/>
      <c r="AY607" s="147"/>
      <c r="AZ607" s="147"/>
      <c r="BA607" s="147"/>
      <c r="BB607" s="147"/>
      <c r="BC607" s="147"/>
      <c r="BD607" s="147"/>
      <c r="BE607" s="147"/>
      <c r="BF607" s="147"/>
      <c r="BG607" s="147"/>
      <c r="BH607" s="147"/>
    </row>
    <row r="608" spans="1:60" outlineLevel="1">
      <c r="A608" s="164">
        <v>156</v>
      </c>
      <c r="B608" s="165" t="s">
        <v>789</v>
      </c>
      <c r="C608" s="174" t="s">
        <v>790</v>
      </c>
      <c r="D608" s="166" t="s">
        <v>309</v>
      </c>
      <c r="E608" s="167">
        <v>2</v>
      </c>
      <c r="F608" s="168"/>
      <c r="G608" s="169">
        <f>ROUND(E608*F608,2)</f>
        <v>0</v>
      </c>
      <c r="H608" s="168"/>
      <c r="I608" s="169">
        <f>ROUND(E608*H608,2)</f>
        <v>0</v>
      </c>
      <c r="J608" s="168"/>
      <c r="K608" s="169">
        <f>ROUND(E608*J608,2)</f>
        <v>0</v>
      </c>
      <c r="L608" s="169">
        <v>21</v>
      </c>
      <c r="M608" s="169">
        <f>G608*(1+L608/100)</f>
        <v>0</v>
      </c>
      <c r="N608" s="169">
        <v>3.6999999999999999E-4</v>
      </c>
      <c r="O608" s="169">
        <f>ROUND(E608*N608,2)</f>
        <v>0</v>
      </c>
      <c r="P608" s="169">
        <v>0</v>
      </c>
      <c r="Q608" s="169">
        <f>ROUND(E608*P608,2)</f>
        <v>0</v>
      </c>
      <c r="R608" s="169"/>
      <c r="S608" s="169" t="s">
        <v>306</v>
      </c>
      <c r="T608" s="170" t="s">
        <v>169</v>
      </c>
      <c r="U608" s="156">
        <v>0</v>
      </c>
      <c r="V608" s="156">
        <f>ROUND(E608*U608,2)</f>
        <v>0</v>
      </c>
      <c r="W608" s="156"/>
      <c r="X608" s="156" t="s">
        <v>310</v>
      </c>
      <c r="Y608" s="147"/>
      <c r="Z608" s="147"/>
      <c r="AA608" s="147"/>
      <c r="AB608" s="147"/>
      <c r="AC608" s="147"/>
      <c r="AD608" s="147"/>
      <c r="AE608" s="147"/>
      <c r="AF608" s="147"/>
      <c r="AG608" s="147" t="s">
        <v>786</v>
      </c>
      <c r="AH608" s="147"/>
      <c r="AI608" s="147"/>
      <c r="AJ608" s="147"/>
      <c r="AK608" s="147"/>
      <c r="AL608" s="147"/>
      <c r="AM608" s="147"/>
      <c r="AN608" s="147"/>
      <c r="AO608" s="147"/>
      <c r="AP608" s="147"/>
      <c r="AQ608" s="147"/>
      <c r="AR608" s="147"/>
      <c r="AS608" s="147"/>
      <c r="AT608" s="147"/>
      <c r="AU608" s="147"/>
      <c r="AV608" s="147"/>
      <c r="AW608" s="147"/>
      <c r="AX608" s="147"/>
      <c r="AY608" s="147"/>
      <c r="AZ608" s="147"/>
      <c r="BA608" s="147"/>
      <c r="BB608" s="147"/>
      <c r="BC608" s="147"/>
      <c r="BD608" s="147"/>
      <c r="BE608" s="147"/>
      <c r="BF608" s="147"/>
      <c r="BG608" s="147"/>
      <c r="BH608" s="147"/>
    </row>
    <row r="609" spans="1:60" outlineLevel="1">
      <c r="A609" s="154"/>
      <c r="B609" s="155"/>
      <c r="C609" s="244"/>
      <c r="D609" s="245"/>
      <c r="E609" s="245"/>
      <c r="F609" s="245"/>
      <c r="G609" s="245"/>
      <c r="H609" s="156"/>
      <c r="I609" s="156"/>
      <c r="J609" s="156"/>
      <c r="K609" s="156"/>
      <c r="L609" s="156"/>
      <c r="M609" s="156"/>
      <c r="N609" s="156"/>
      <c r="O609" s="156"/>
      <c r="P609" s="156"/>
      <c r="Q609" s="156"/>
      <c r="R609" s="156"/>
      <c r="S609" s="156"/>
      <c r="T609" s="156"/>
      <c r="U609" s="156"/>
      <c r="V609" s="156"/>
      <c r="W609" s="156"/>
      <c r="X609" s="156"/>
      <c r="Y609" s="147"/>
      <c r="Z609" s="147"/>
      <c r="AA609" s="147"/>
      <c r="AB609" s="147"/>
      <c r="AC609" s="147"/>
      <c r="AD609" s="147"/>
      <c r="AE609" s="147"/>
      <c r="AF609" s="147"/>
      <c r="AG609" s="147" t="s">
        <v>172</v>
      </c>
      <c r="AH609" s="147"/>
      <c r="AI609" s="147"/>
      <c r="AJ609" s="147"/>
      <c r="AK609" s="147"/>
      <c r="AL609" s="147"/>
      <c r="AM609" s="147"/>
      <c r="AN609" s="147"/>
      <c r="AO609" s="147"/>
      <c r="AP609" s="147"/>
      <c r="AQ609" s="147"/>
      <c r="AR609" s="147"/>
      <c r="AS609" s="147"/>
      <c r="AT609" s="147"/>
      <c r="AU609" s="147"/>
      <c r="AV609" s="147"/>
      <c r="AW609" s="147"/>
      <c r="AX609" s="147"/>
      <c r="AY609" s="147"/>
      <c r="AZ609" s="147"/>
      <c r="BA609" s="147"/>
      <c r="BB609" s="147"/>
      <c r="BC609" s="147"/>
      <c r="BD609" s="147"/>
      <c r="BE609" s="147"/>
      <c r="BF609" s="147"/>
      <c r="BG609" s="147"/>
      <c r="BH609" s="147"/>
    </row>
    <row r="610" spans="1:60" outlineLevel="1">
      <c r="A610" s="164">
        <v>157</v>
      </c>
      <c r="B610" s="165" t="s">
        <v>791</v>
      </c>
      <c r="C610" s="174" t="s">
        <v>792</v>
      </c>
      <c r="D610" s="166" t="s">
        <v>293</v>
      </c>
      <c r="E610" s="167">
        <v>0.74141000000000001</v>
      </c>
      <c r="F610" s="168"/>
      <c r="G610" s="169">
        <f>ROUND(E610*F610,2)</f>
        <v>0</v>
      </c>
      <c r="H610" s="168"/>
      <c r="I610" s="169">
        <f>ROUND(E610*H610,2)</f>
        <v>0</v>
      </c>
      <c r="J610" s="168"/>
      <c r="K610" s="169">
        <f>ROUND(E610*J610,2)</f>
        <v>0</v>
      </c>
      <c r="L610" s="169">
        <v>21</v>
      </c>
      <c r="M610" s="169">
        <f>G610*(1+L610/100)</f>
        <v>0</v>
      </c>
      <c r="N610" s="169">
        <v>0</v>
      </c>
      <c r="O610" s="169">
        <f>ROUND(E610*N610,2)</f>
        <v>0</v>
      </c>
      <c r="P610" s="169">
        <v>0</v>
      </c>
      <c r="Q610" s="169">
        <f>ROUND(E610*P610,2)</f>
        <v>0</v>
      </c>
      <c r="R610" s="169" t="s">
        <v>753</v>
      </c>
      <c r="S610" s="169" t="s">
        <v>168</v>
      </c>
      <c r="T610" s="170" t="s">
        <v>168</v>
      </c>
      <c r="U610" s="156">
        <v>1.327</v>
      </c>
      <c r="V610" s="156">
        <f>ROUND(E610*U610,2)</f>
        <v>0.98</v>
      </c>
      <c r="W610" s="156"/>
      <c r="X610" s="156" t="s">
        <v>660</v>
      </c>
      <c r="Y610" s="147"/>
      <c r="Z610" s="147"/>
      <c r="AA610" s="147"/>
      <c r="AB610" s="147"/>
      <c r="AC610" s="147"/>
      <c r="AD610" s="147"/>
      <c r="AE610" s="147"/>
      <c r="AF610" s="147"/>
      <c r="AG610" s="147" t="s">
        <v>661</v>
      </c>
      <c r="AH610" s="147"/>
      <c r="AI610" s="147"/>
      <c r="AJ610" s="147"/>
      <c r="AK610" s="147"/>
      <c r="AL610" s="147"/>
      <c r="AM610" s="147"/>
      <c r="AN610" s="147"/>
      <c r="AO610" s="147"/>
      <c r="AP610" s="147"/>
      <c r="AQ610" s="147"/>
      <c r="AR610" s="147"/>
      <c r="AS610" s="147"/>
      <c r="AT610" s="147"/>
      <c r="AU610" s="147"/>
      <c r="AV610" s="147"/>
      <c r="AW610" s="147"/>
      <c r="AX610" s="147"/>
      <c r="AY610" s="147"/>
      <c r="AZ610" s="147"/>
      <c r="BA610" s="147"/>
      <c r="BB610" s="147"/>
      <c r="BC610" s="147"/>
      <c r="BD610" s="147"/>
      <c r="BE610" s="147"/>
      <c r="BF610" s="147"/>
      <c r="BG610" s="147"/>
      <c r="BH610" s="147"/>
    </row>
    <row r="611" spans="1:60" outlineLevel="1">
      <c r="A611" s="154"/>
      <c r="B611" s="155"/>
      <c r="C611" s="253" t="s">
        <v>793</v>
      </c>
      <c r="D611" s="254"/>
      <c r="E611" s="254"/>
      <c r="F611" s="254"/>
      <c r="G611" s="254"/>
      <c r="H611" s="156"/>
      <c r="I611" s="156"/>
      <c r="J611" s="156"/>
      <c r="K611" s="156"/>
      <c r="L611" s="156"/>
      <c r="M611" s="156"/>
      <c r="N611" s="156"/>
      <c r="O611" s="156"/>
      <c r="P611" s="156"/>
      <c r="Q611" s="156"/>
      <c r="R611" s="156"/>
      <c r="S611" s="156"/>
      <c r="T611" s="156"/>
      <c r="U611" s="156"/>
      <c r="V611" s="156"/>
      <c r="W611" s="156"/>
      <c r="X611" s="156"/>
      <c r="Y611" s="147"/>
      <c r="Z611" s="147"/>
      <c r="AA611" s="147"/>
      <c r="AB611" s="147"/>
      <c r="AC611" s="147"/>
      <c r="AD611" s="147"/>
      <c r="AE611" s="147"/>
      <c r="AF611" s="147"/>
      <c r="AG611" s="147" t="s">
        <v>247</v>
      </c>
      <c r="AH611" s="147"/>
      <c r="AI611" s="147"/>
      <c r="AJ611" s="147"/>
      <c r="AK611" s="147"/>
      <c r="AL611" s="147"/>
      <c r="AM611" s="147"/>
      <c r="AN611" s="147"/>
      <c r="AO611" s="147"/>
      <c r="AP611" s="147"/>
      <c r="AQ611" s="147"/>
      <c r="AR611" s="147"/>
      <c r="AS611" s="147"/>
      <c r="AT611" s="147"/>
      <c r="AU611" s="147"/>
      <c r="AV611" s="147"/>
      <c r="AW611" s="147"/>
      <c r="AX611" s="147"/>
      <c r="AY611" s="147"/>
      <c r="AZ611" s="147"/>
      <c r="BA611" s="147"/>
      <c r="BB611" s="147"/>
      <c r="BC611" s="147"/>
      <c r="BD611" s="147"/>
      <c r="BE611" s="147"/>
      <c r="BF611" s="147"/>
      <c r="BG611" s="147"/>
      <c r="BH611" s="147"/>
    </row>
    <row r="612" spans="1:60" outlineLevel="1">
      <c r="A612" s="154"/>
      <c r="B612" s="155"/>
      <c r="C612" s="180" t="s">
        <v>663</v>
      </c>
      <c r="D612" s="178"/>
      <c r="E612" s="179"/>
      <c r="F612" s="156"/>
      <c r="G612" s="156"/>
      <c r="H612" s="156"/>
      <c r="I612" s="156"/>
      <c r="J612" s="156"/>
      <c r="K612" s="156"/>
      <c r="L612" s="156"/>
      <c r="M612" s="156"/>
      <c r="N612" s="156"/>
      <c r="O612" s="156"/>
      <c r="P612" s="156"/>
      <c r="Q612" s="156"/>
      <c r="R612" s="156"/>
      <c r="S612" s="156"/>
      <c r="T612" s="156"/>
      <c r="U612" s="156"/>
      <c r="V612" s="156"/>
      <c r="W612" s="156"/>
      <c r="X612" s="156"/>
      <c r="Y612" s="147"/>
      <c r="Z612" s="147"/>
      <c r="AA612" s="147"/>
      <c r="AB612" s="147"/>
      <c r="AC612" s="147"/>
      <c r="AD612" s="147"/>
      <c r="AE612" s="147"/>
      <c r="AF612" s="147"/>
      <c r="AG612" s="147" t="s">
        <v>249</v>
      </c>
      <c r="AH612" s="147">
        <v>0</v>
      </c>
      <c r="AI612" s="147"/>
      <c r="AJ612" s="147"/>
      <c r="AK612" s="147"/>
      <c r="AL612" s="147"/>
      <c r="AM612" s="147"/>
      <c r="AN612" s="147"/>
      <c r="AO612" s="147"/>
      <c r="AP612" s="147"/>
      <c r="AQ612" s="147"/>
      <c r="AR612" s="147"/>
      <c r="AS612" s="147"/>
      <c r="AT612" s="147"/>
      <c r="AU612" s="147"/>
      <c r="AV612" s="147"/>
      <c r="AW612" s="147"/>
      <c r="AX612" s="147"/>
      <c r="AY612" s="147"/>
      <c r="AZ612" s="147"/>
      <c r="BA612" s="147"/>
      <c r="BB612" s="147"/>
      <c r="BC612" s="147"/>
      <c r="BD612" s="147"/>
      <c r="BE612" s="147"/>
      <c r="BF612" s="147"/>
      <c r="BG612" s="147"/>
      <c r="BH612" s="147"/>
    </row>
    <row r="613" spans="1:60" outlineLevel="1">
      <c r="A613" s="154"/>
      <c r="B613" s="155"/>
      <c r="C613" s="180" t="s">
        <v>794</v>
      </c>
      <c r="D613" s="178"/>
      <c r="E613" s="179"/>
      <c r="F613" s="156"/>
      <c r="G613" s="156"/>
      <c r="H613" s="156"/>
      <c r="I613" s="156"/>
      <c r="J613" s="156"/>
      <c r="K613" s="156"/>
      <c r="L613" s="156"/>
      <c r="M613" s="156"/>
      <c r="N613" s="156"/>
      <c r="O613" s="156"/>
      <c r="P613" s="156"/>
      <c r="Q613" s="156"/>
      <c r="R613" s="156"/>
      <c r="S613" s="156"/>
      <c r="T613" s="156"/>
      <c r="U613" s="156"/>
      <c r="V613" s="156"/>
      <c r="W613" s="156"/>
      <c r="X613" s="156"/>
      <c r="Y613" s="147"/>
      <c r="Z613" s="147"/>
      <c r="AA613" s="147"/>
      <c r="AB613" s="147"/>
      <c r="AC613" s="147"/>
      <c r="AD613" s="147"/>
      <c r="AE613" s="147"/>
      <c r="AF613" s="147"/>
      <c r="AG613" s="147" t="s">
        <v>249</v>
      </c>
      <c r="AH613" s="147">
        <v>0</v>
      </c>
      <c r="AI613" s="147"/>
      <c r="AJ613" s="147"/>
      <c r="AK613" s="147"/>
      <c r="AL613" s="147"/>
      <c r="AM613" s="147"/>
      <c r="AN613" s="147"/>
      <c r="AO613" s="147"/>
      <c r="AP613" s="147"/>
      <c r="AQ613" s="147"/>
      <c r="AR613" s="147"/>
      <c r="AS613" s="147"/>
      <c r="AT613" s="147"/>
      <c r="AU613" s="147"/>
      <c r="AV613" s="147"/>
      <c r="AW613" s="147"/>
      <c r="AX613" s="147"/>
      <c r="AY613" s="147"/>
      <c r="AZ613" s="147"/>
      <c r="BA613" s="147"/>
      <c r="BB613" s="147"/>
      <c r="BC613" s="147"/>
      <c r="BD613" s="147"/>
      <c r="BE613" s="147"/>
      <c r="BF613" s="147"/>
      <c r="BG613" s="147"/>
      <c r="BH613" s="147"/>
    </row>
    <row r="614" spans="1:60" outlineLevel="1">
      <c r="A614" s="154"/>
      <c r="B614" s="155"/>
      <c r="C614" s="180" t="s">
        <v>795</v>
      </c>
      <c r="D614" s="178"/>
      <c r="E614" s="179">
        <v>0.74141000000000001</v>
      </c>
      <c r="F614" s="156"/>
      <c r="G614" s="156"/>
      <c r="H614" s="156"/>
      <c r="I614" s="156"/>
      <c r="J614" s="156"/>
      <c r="K614" s="156"/>
      <c r="L614" s="156"/>
      <c r="M614" s="156"/>
      <c r="N614" s="156"/>
      <c r="O614" s="156"/>
      <c r="P614" s="156"/>
      <c r="Q614" s="156"/>
      <c r="R614" s="156"/>
      <c r="S614" s="156"/>
      <c r="T614" s="156"/>
      <c r="U614" s="156"/>
      <c r="V614" s="156"/>
      <c r="W614" s="156"/>
      <c r="X614" s="156"/>
      <c r="Y614" s="147"/>
      <c r="Z614" s="147"/>
      <c r="AA614" s="147"/>
      <c r="AB614" s="147"/>
      <c r="AC614" s="147"/>
      <c r="AD614" s="147"/>
      <c r="AE614" s="147"/>
      <c r="AF614" s="147"/>
      <c r="AG614" s="147" t="s">
        <v>249</v>
      </c>
      <c r="AH614" s="147">
        <v>0</v>
      </c>
      <c r="AI614" s="147"/>
      <c r="AJ614" s="147"/>
      <c r="AK614" s="147"/>
      <c r="AL614" s="147"/>
      <c r="AM614" s="147"/>
      <c r="AN614" s="147"/>
      <c r="AO614" s="147"/>
      <c r="AP614" s="147"/>
      <c r="AQ614" s="147"/>
      <c r="AR614" s="147"/>
      <c r="AS614" s="147"/>
      <c r="AT614" s="147"/>
      <c r="AU614" s="147"/>
      <c r="AV614" s="147"/>
      <c r="AW614" s="147"/>
      <c r="AX614" s="147"/>
      <c r="AY614" s="147"/>
      <c r="AZ614" s="147"/>
      <c r="BA614" s="147"/>
      <c r="BB614" s="147"/>
      <c r="BC614" s="147"/>
      <c r="BD614" s="147"/>
      <c r="BE614" s="147"/>
      <c r="BF614" s="147"/>
      <c r="BG614" s="147"/>
      <c r="BH614" s="147"/>
    </row>
    <row r="615" spans="1:60" outlineLevel="1">
      <c r="A615" s="154"/>
      <c r="B615" s="155"/>
      <c r="C615" s="238"/>
      <c r="D615" s="239"/>
      <c r="E615" s="239"/>
      <c r="F615" s="239"/>
      <c r="G615" s="239"/>
      <c r="H615" s="156"/>
      <c r="I615" s="156"/>
      <c r="J615" s="156"/>
      <c r="K615" s="156"/>
      <c r="L615" s="156"/>
      <c r="M615" s="156"/>
      <c r="N615" s="156"/>
      <c r="O615" s="156"/>
      <c r="P615" s="156"/>
      <c r="Q615" s="156"/>
      <c r="R615" s="156"/>
      <c r="S615" s="156"/>
      <c r="T615" s="156"/>
      <c r="U615" s="156"/>
      <c r="V615" s="156"/>
      <c r="W615" s="156"/>
      <c r="X615" s="156"/>
      <c r="Y615" s="147"/>
      <c r="Z615" s="147"/>
      <c r="AA615" s="147"/>
      <c r="AB615" s="147"/>
      <c r="AC615" s="147"/>
      <c r="AD615" s="147"/>
      <c r="AE615" s="147"/>
      <c r="AF615" s="147"/>
      <c r="AG615" s="147" t="s">
        <v>172</v>
      </c>
      <c r="AH615" s="147"/>
      <c r="AI615" s="147"/>
      <c r="AJ615" s="147"/>
      <c r="AK615" s="147"/>
      <c r="AL615" s="147"/>
      <c r="AM615" s="147"/>
      <c r="AN615" s="147"/>
      <c r="AO615" s="147"/>
      <c r="AP615" s="147"/>
      <c r="AQ615" s="147"/>
      <c r="AR615" s="147"/>
      <c r="AS615" s="147"/>
      <c r="AT615" s="147"/>
      <c r="AU615" s="147"/>
      <c r="AV615" s="147"/>
      <c r="AW615" s="147"/>
      <c r="AX615" s="147"/>
      <c r="AY615" s="147"/>
      <c r="AZ615" s="147"/>
      <c r="BA615" s="147"/>
      <c r="BB615" s="147"/>
      <c r="BC615" s="147"/>
      <c r="BD615" s="147"/>
      <c r="BE615" s="147"/>
      <c r="BF615" s="147"/>
      <c r="BG615" s="147"/>
      <c r="BH615" s="147"/>
    </row>
    <row r="616" spans="1:60">
      <c r="A616" s="158" t="s">
        <v>163</v>
      </c>
      <c r="B616" s="159" t="s">
        <v>97</v>
      </c>
      <c r="C616" s="173" t="s">
        <v>98</v>
      </c>
      <c r="D616" s="160"/>
      <c r="E616" s="161"/>
      <c r="F616" s="162"/>
      <c r="G616" s="162">
        <f>SUMIF(AG617:AG675,"&lt;&gt;NOR",G617:G675)</f>
        <v>0</v>
      </c>
      <c r="H616" s="162"/>
      <c r="I616" s="162">
        <f>SUM(I617:I675)</f>
        <v>0</v>
      </c>
      <c r="J616" s="162"/>
      <c r="K616" s="162">
        <f>SUM(K617:K675)</f>
        <v>0</v>
      </c>
      <c r="L616" s="162"/>
      <c r="M616" s="162">
        <f>SUM(M617:M675)</f>
        <v>0</v>
      </c>
      <c r="N616" s="162"/>
      <c r="O616" s="162">
        <f>SUM(O617:O675)</f>
        <v>0.5</v>
      </c>
      <c r="P616" s="162"/>
      <c r="Q616" s="162">
        <f>SUM(Q617:Q675)</f>
        <v>0</v>
      </c>
      <c r="R616" s="162"/>
      <c r="S616" s="162"/>
      <c r="T616" s="163"/>
      <c r="U616" s="157"/>
      <c r="V616" s="157">
        <f>SUM(V617:V675)</f>
        <v>6.17</v>
      </c>
      <c r="W616" s="157"/>
      <c r="X616" s="157"/>
      <c r="AG616" t="s">
        <v>164</v>
      </c>
    </row>
    <row r="617" spans="1:60" ht="22.5" outlineLevel="1">
      <c r="A617" s="164">
        <v>158</v>
      </c>
      <c r="B617" s="165" t="s">
        <v>796</v>
      </c>
      <c r="C617" s="174" t="s">
        <v>797</v>
      </c>
      <c r="D617" s="166" t="s">
        <v>309</v>
      </c>
      <c r="E617" s="167">
        <v>10</v>
      </c>
      <c r="F617" s="168"/>
      <c r="G617" s="169">
        <f>ROUND(E617*F617,2)</f>
        <v>0</v>
      </c>
      <c r="H617" s="168"/>
      <c r="I617" s="169">
        <f>ROUND(E617*H617,2)</f>
        <v>0</v>
      </c>
      <c r="J617" s="168"/>
      <c r="K617" s="169">
        <f>ROUND(E617*J617,2)</f>
        <v>0</v>
      </c>
      <c r="L617" s="169">
        <v>21</v>
      </c>
      <c r="M617" s="169">
        <f>G617*(1+L617/100)</f>
        <v>0</v>
      </c>
      <c r="N617" s="169">
        <v>8.4999999999999995E-4</v>
      </c>
      <c r="O617" s="169">
        <f>ROUND(E617*N617,2)</f>
        <v>0.01</v>
      </c>
      <c r="P617" s="169">
        <v>0</v>
      </c>
      <c r="Q617" s="169">
        <f>ROUND(E617*P617,2)</f>
        <v>0</v>
      </c>
      <c r="R617" s="169" t="s">
        <v>753</v>
      </c>
      <c r="S617" s="169" t="s">
        <v>168</v>
      </c>
      <c r="T617" s="170" t="s">
        <v>168</v>
      </c>
      <c r="U617" s="156">
        <v>0.48499999999999999</v>
      </c>
      <c r="V617" s="156">
        <f>ROUND(E617*U617,2)</f>
        <v>4.8499999999999996</v>
      </c>
      <c r="W617" s="156"/>
      <c r="X617" s="156" t="s">
        <v>244</v>
      </c>
      <c r="Y617" s="147"/>
      <c r="Z617" s="147"/>
      <c r="AA617" s="147"/>
      <c r="AB617" s="147"/>
      <c r="AC617" s="147"/>
      <c r="AD617" s="147"/>
      <c r="AE617" s="147"/>
      <c r="AF617" s="147"/>
      <c r="AG617" s="147" t="s">
        <v>245</v>
      </c>
      <c r="AH617" s="147"/>
      <c r="AI617" s="147"/>
      <c r="AJ617" s="147"/>
      <c r="AK617" s="147"/>
      <c r="AL617" s="147"/>
      <c r="AM617" s="147"/>
      <c r="AN617" s="147"/>
      <c r="AO617" s="147"/>
      <c r="AP617" s="147"/>
      <c r="AQ617" s="147"/>
      <c r="AR617" s="147"/>
      <c r="AS617" s="147"/>
      <c r="AT617" s="147"/>
      <c r="AU617" s="147"/>
      <c r="AV617" s="147"/>
      <c r="AW617" s="147"/>
      <c r="AX617" s="147"/>
      <c r="AY617" s="147"/>
      <c r="AZ617" s="147"/>
      <c r="BA617" s="147"/>
      <c r="BB617" s="147"/>
      <c r="BC617" s="147"/>
      <c r="BD617" s="147"/>
      <c r="BE617" s="147"/>
      <c r="BF617" s="147"/>
      <c r="BG617" s="147"/>
      <c r="BH617" s="147"/>
    </row>
    <row r="618" spans="1:60" outlineLevel="1">
      <c r="A618" s="154"/>
      <c r="B618" s="155"/>
      <c r="C618" s="244"/>
      <c r="D618" s="245"/>
      <c r="E618" s="245"/>
      <c r="F618" s="245"/>
      <c r="G618" s="245"/>
      <c r="H618" s="156"/>
      <c r="I618" s="156"/>
      <c r="J618" s="156"/>
      <c r="K618" s="156"/>
      <c r="L618" s="156"/>
      <c r="M618" s="156"/>
      <c r="N618" s="156"/>
      <c r="O618" s="156"/>
      <c r="P618" s="156"/>
      <c r="Q618" s="156"/>
      <c r="R618" s="156"/>
      <c r="S618" s="156"/>
      <c r="T618" s="156"/>
      <c r="U618" s="156"/>
      <c r="V618" s="156"/>
      <c r="W618" s="156"/>
      <c r="X618" s="156"/>
      <c r="Y618" s="147"/>
      <c r="Z618" s="147"/>
      <c r="AA618" s="147"/>
      <c r="AB618" s="147"/>
      <c r="AC618" s="147"/>
      <c r="AD618" s="147"/>
      <c r="AE618" s="147"/>
      <c r="AF618" s="147"/>
      <c r="AG618" s="147" t="s">
        <v>172</v>
      </c>
      <c r="AH618" s="147"/>
      <c r="AI618" s="147"/>
      <c r="AJ618" s="147"/>
      <c r="AK618" s="147"/>
      <c r="AL618" s="147"/>
      <c r="AM618" s="147"/>
      <c r="AN618" s="147"/>
      <c r="AO618" s="147"/>
      <c r="AP618" s="147"/>
      <c r="AQ618" s="147"/>
      <c r="AR618" s="147"/>
      <c r="AS618" s="147"/>
      <c r="AT618" s="147"/>
      <c r="AU618" s="147"/>
      <c r="AV618" s="147"/>
      <c r="AW618" s="147"/>
      <c r="AX618" s="147"/>
      <c r="AY618" s="147"/>
      <c r="AZ618" s="147"/>
      <c r="BA618" s="147"/>
      <c r="BB618" s="147"/>
      <c r="BC618" s="147"/>
      <c r="BD618" s="147"/>
      <c r="BE618" s="147"/>
      <c r="BF618" s="147"/>
      <c r="BG618" s="147"/>
      <c r="BH618" s="147"/>
    </row>
    <row r="619" spans="1:60" ht="22.5" outlineLevel="1">
      <c r="A619" s="164">
        <v>159</v>
      </c>
      <c r="B619" s="165" t="s">
        <v>798</v>
      </c>
      <c r="C619" s="174" t="s">
        <v>799</v>
      </c>
      <c r="D619" s="166" t="s">
        <v>309</v>
      </c>
      <c r="E619" s="167">
        <v>1</v>
      </c>
      <c r="F619" s="168"/>
      <c r="G619" s="169">
        <f>ROUND(E619*F619,2)</f>
        <v>0</v>
      </c>
      <c r="H619" s="168"/>
      <c r="I619" s="169">
        <f>ROUND(E619*H619,2)</f>
        <v>0</v>
      </c>
      <c r="J619" s="168"/>
      <c r="K619" s="169">
        <f>ROUND(E619*J619,2)</f>
        <v>0</v>
      </c>
      <c r="L619" s="169">
        <v>21</v>
      </c>
      <c r="M619" s="169">
        <f>G619*(1+L619/100)</f>
        <v>0</v>
      </c>
      <c r="N619" s="169">
        <v>1.64E-3</v>
      </c>
      <c r="O619" s="169">
        <f>ROUND(E619*N619,2)</f>
        <v>0</v>
      </c>
      <c r="P619" s="169">
        <v>0</v>
      </c>
      <c r="Q619" s="169">
        <f>ROUND(E619*P619,2)</f>
        <v>0</v>
      </c>
      <c r="R619" s="169" t="s">
        <v>753</v>
      </c>
      <c r="S619" s="169" t="s">
        <v>168</v>
      </c>
      <c r="T619" s="170" t="s">
        <v>168</v>
      </c>
      <c r="U619" s="156">
        <v>0.48499999999999999</v>
      </c>
      <c r="V619" s="156">
        <f>ROUND(E619*U619,2)</f>
        <v>0.49</v>
      </c>
      <c r="W619" s="156"/>
      <c r="X619" s="156" t="s">
        <v>244</v>
      </c>
      <c r="Y619" s="147"/>
      <c r="Z619" s="147"/>
      <c r="AA619" s="147"/>
      <c r="AB619" s="147"/>
      <c r="AC619" s="147"/>
      <c r="AD619" s="147"/>
      <c r="AE619" s="147"/>
      <c r="AF619" s="147"/>
      <c r="AG619" s="147" t="s">
        <v>245</v>
      </c>
      <c r="AH619" s="147"/>
      <c r="AI619" s="147"/>
      <c r="AJ619" s="147"/>
      <c r="AK619" s="147"/>
      <c r="AL619" s="147"/>
      <c r="AM619" s="147"/>
      <c r="AN619" s="147"/>
      <c r="AO619" s="147"/>
      <c r="AP619" s="147"/>
      <c r="AQ619" s="147"/>
      <c r="AR619" s="147"/>
      <c r="AS619" s="147"/>
      <c r="AT619" s="147"/>
      <c r="AU619" s="147"/>
      <c r="AV619" s="147"/>
      <c r="AW619" s="147"/>
      <c r="AX619" s="147"/>
      <c r="AY619" s="147"/>
      <c r="AZ619" s="147"/>
      <c r="BA619" s="147"/>
      <c r="BB619" s="147"/>
      <c r="BC619" s="147"/>
      <c r="BD619" s="147"/>
      <c r="BE619" s="147"/>
      <c r="BF619" s="147"/>
      <c r="BG619" s="147"/>
      <c r="BH619" s="147"/>
    </row>
    <row r="620" spans="1:60" outlineLevel="1">
      <c r="A620" s="154"/>
      <c r="B620" s="155"/>
      <c r="C620" s="244"/>
      <c r="D620" s="245"/>
      <c r="E620" s="245"/>
      <c r="F620" s="245"/>
      <c r="G620" s="245"/>
      <c r="H620" s="156"/>
      <c r="I620" s="156"/>
      <c r="J620" s="156"/>
      <c r="K620" s="156"/>
      <c r="L620" s="156"/>
      <c r="M620" s="156"/>
      <c r="N620" s="156"/>
      <c r="O620" s="156"/>
      <c r="P620" s="156"/>
      <c r="Q620" s="156"/>
      <c r="R620" s="156"/>
      <c r="S620" s="156"/>
      <c r="T620" s="156"/>
      <c r="U620" s="156"/>
      <c r="V620" s="156"/>
      <c r="W620" s="156"/>
      <c r="X620" s="156"/>
      <c r="Y620" s="147"/>
      <c r="Z620" s="147"/>
      <c r="AA620" s="147"/>
      <c r="AB620" s="147"/>
      <c r="AC620" s="147"/>
      <c r="AD620" s="147"/>
      <c r="AE620" s="147"/>
      <c r="AF620" s="147"/>
      <c r="AG620" s="147" t="s">
        <v>172</v>
      </c>
      <c r="AH620" s="147"/>
      <c r="AI620" s="147"/>
      <c r="AJ620" s="147"/>
      <c r="AK620" s="147"/>
      <c r="AL620" s="147"/>
      <c r="AM620" s="147"/>
      <c r="AN620" s="147"/>
      <c r="AO620" s="147"/>
      <c r="AP620" s="147"/>
      <c r="AQ620" s="147"/>
      <c r="AR620" s="147"/>
      <c r="AS620" s="147"/>
      <c r="AT620" s="147"/>
      <c r="AU620" s="147"/>
      <c r="AV620" s="147"/>
      <c r="AW620" s="147"/>
      <c r="AX620" s="147"/>
      <c r="AY620" s="147"/>
      <c r="AZ620" s="147"/>
      <c r="BA620" s="147"/>
      <c r="BB620" s="147"/>
      <c r="BC620" s="147"/>
      <c r="BD620" s="147"/>
      <c r="BE620" s="147"/>
      <c r="BF620" s="147"/>
      <c r="BG620" s="147"/>
      <c r="BH620" s="147"/>
    </row>
    <row r="621" spans="1:60" outlineLevel="1">
      <c r="A621" s="164">
        <v>160</v>
      </c>
      <c r="B621" s="165" t="s">
        <v>800</v>
      </c>
      <c r="C621" s="174" t="s">
        <v>801</v>
      </c>
      <c r="D621" s="166" t="s">
        <v>556</v>
      </c>
      <c r="E621" s="167">
        <v>9</v>
      </c>
      <c r="F621" s="168"/>
      <c r="G621" s="169">
        <f>ROUND(E621*F621,2)</f>
        <v>0</v>
      </c>
      <c r="H621" s="168"/>
      <c r="I621" s="169">
        <f>ROUND(E621*H621,2)</f>
        <v>0</v>
      </c>
      <c r="J621" s="168"/>
      <c r="K621" s="169">
        <f>ROUND(E621*J621,2)</f>
        <v>0</v>
      </c>
      <c r="L621" s="169">
        <v>21</v>
      </c>
      <c r="M621" s="169">
        <f>G621*(1+L621/100)</f>
        <v>0</v>
      </c>
      <c r="N621" s="169">
        <v>1.4760000000000001E-2</v>
      </c>
      <c r="O621" s="169">
        <f>ROUND(E621*N621,2)</f>
        <v>0.13</v>
      </c>
      <c r="P621" s="169">
        <v>0</v>
      </c>
      <c r="Q621" s="169">
        <f>ROUND(E621*P621,2)</f>
        <v>0</v>
      </c>
      <c r="R621" s="169"/>
      <c r="S621" s="169" t="s">
        <v>306</v>
      </c>
      <c r="T621" s="170" t="s">
        <v>169</v>
      </c>
      <c r="U621" s="156">
        <v>0</v>
      </c>
      <c r="V621" s="156">
        <f>ROUND(E621*U621,2)</f>
        <v>0</v>
      </c>
      <c r="W621" s="156"/>
      <c r="X621" s="156" t="s">
        <v>244</v>
      </c>
      <c r="Y621" s="147"/>
      <c r="Z621" s="147"/>
      <c r="AA621" s="147"/>
      <c r="AB621" s="147"/>
      <c r="AC621" s="147"/>
      <c r="AD621" s="147"/>
      <c r="AE621" s="147"/>
      <c r="AF621" s="147"/>
      <c r="AG621" s="147" t="s">
        <v>598</v>
      </c>
      <c r="AH621" s="147"/>
      <c r="AI621" s="147"/>
      <c r="AJ621" s="147"/>
      <c r="AK621" s="147"/>
      <c r="AL621" s="147"/>
      <c r="AM621" s="147"/>
      <c r="AN621" s="147"/>
      <c r="AO621" s="147"/>
      <c r="AP621" s="147"/>
      <c r="AQ621" s="147"/>
      <c r="AR621" s="147"/>
      <c r="AS621" s="147"/>
      <c r="AT621" s="147"/>
      <c r="AU621" s="147"/>
      <c r="AV621" s="147"/>
      <c r="AW621" s="147"/>
      <c r="AX621" s="147"/>
      <c r="AY621" s="147"/>
      <c r="AZ621" s="147"/>
      <c r="BA621" s="147"/>
      <c r="BB621" s="147"/>
      <c r="BC621" s="147"/>
      <c r="BD621" s="147"/>
      <c r="BE621" s="147"/>
      <c r="BF621" s="147"/>
      <c r="BG621" s="147"/>
      <c r="BH621" s="147"/>
    </row>
    <row r="622" spans="1:60" outlineLevel="1">
      <c r="A622" s="154"/>
      <c r="B622" s="155"/>
      <c r="C622" s="244"/>
      <c r="D622" s="245"/>
      <c r="E622" s="245"/>
      <c r="F622" s="245"/>
      <c r="G622" s="245"/>
      <c r="H622" s="156"/>
      <c r="I622" s="156"/>
      <c r="J622" s="156"/>
      <c r="K622" s="156"/>
      <c r="L622" s="156"/>
      <c r="M622" s="156"/>
      <c r="N622" s="156"/>
      <c r="O622" s="156"/>
      <c r="P622" s="156"/>
      <c r="Q622" s="156"/>
      <c r="R622" s="156"/>
      <c r="S622" s="156"/>
      <c r="T622" s="156"/>
      <c r="U622" s="156"/>
      <c r="V622" s="156"/>
      <c r="W622" s="156"/>
      <c r="X622" s="156"/>
      <c r="Y622" s="147"/>
      <c r="Z622" s="147"/>
      <c r="AA622" s="147"/>
      <c r="AB622" s="147"/>
      <c r="AC622" s="147"/>
      <c r="AD622" s="147"/>
      <c r="AE622" s="147"/>
      <c r="AF622" s="147"/>
      <c r="AG622" s="147" t="s">
        <v>172</v>
      </c>
      <c r="AH622" s="147"/>
      <c r="AI622" s="147"/>
      <c r="AJ622" s="147"/>
      <c r="AK622" s="147"/>
      <c r="AL622" s="147"/>
      <c r="AM622" s="147"/>
      <c r="AN622" s="147"/>
      <c r="AO622" s="147"/>
      <c r="AP622" s="147"/>
      <c r="AQ622" s="147"/>
      <c r="AR622" s="147"/>
      <c r="AS622" s="147"/>
      <c r="AT622" s="147"/>
      <c r="AU622" s="147"/>
      <c r="AV622" s="147"/>
      <c r="AW622" s="147"/>
      <c r="AX622" s="147"/>
      <c r="AY622" s="147"/>
      <c r="AZ622" s="147"/>
      <c r="BA622" s="147"/>
      <c r="BB622" s="147"/>
      <c r="BC622" s="147"/>
      <c r="BD622" s="147"/>
      <c r="BE622" s="147"/>
      <c r="BF622" s="147"/>
      <c r="BG622" s="147"/>
      <c r="BH622" s="147"/>
    </row>
    <row r="623" spans="1:60" outlineLevel="1">
      <c r="A623" s="164">
        <v>161</v>
      </c>
      <c r="B623" s="165" t="s">
        <v>802</v>
      </c>
      <c r="C623" s="174" t="s">
        <v>803</v>
      </c>
      <c r="D623" s="166" t="s">
        <v>556</v>
      </c>
      <c r="E623" s="167">
        <v>1</v>
      </c>
      <c r="F623" s="168"/>
      <c r="G623" s="169">
        <f>ROUND(E623*F623,2)</f>
        <v>0</v>
      </c>
      <c r="H623" s="168"/>
      <c r="I623" s="169">
        <f>ROUND(E623*H623,2)</f>
        <v>0</v>
      </c>
      <c r="J623" s="168"/>
      <c r="K623" s="169">
        <f>ROUND(E623*J623,2)</f>
        <v>0</v>
      </c>
      <c r="L623" s="169">
        <v>21</v>
      </c>
      <c r="M623" s="169">
        <f>G623*(1+L623/100)</f>
        <v>0</v>
      </c>
      <c r="N623" s="169">
        <v>1.5399999999999999E-3</v>
      </c>
      <c r="O623" s="169">
        <f>ROUND(E623*N623,2)</f>
        <v>0</v>
      </c>
      <c r="P623" s="169">
        <v>0</v>
      </c>
      <c r="Q623" s="169">
        <f>ROUND(E623*P623,2)</f>
        <v>0</v>
      </c>
      <c r="R623" s="169"/>
      <c r="S623" s="169" t="s">
        <v>306</v>
      </c>
      <c r="T623" s="170" t="s">
        <v>169</v>
      </c>
      <c r="U623" s="156">
        <v>0</v>
      </c>
      <c r="V623" s="156">
        <f>ROUND(E623*U623,2)</f>
        <v>0</v>
      </c>
      <c r="W623" s="156"/>
      <c r="X623" s="156" t="s">
        <v>244</v>
      </c>
      <c r="Y623" s="147"/>
      <c r="Z623" s="147"/>
      <c r="AA623" s="147"/>
      <c r="AB623" s="147"/>
      <c r="AC623" s="147"/>
      <c r="AD623" s="147"/>
      <c r="AE623" s="147"/>
      <c r="AF623" s="147"/>
      <c r="AG623" s="147" t="s">
        <v>598</v>
      </c>
      <c r="AH623" s="147"/>
      <c r="AI623" s="147"/>
      <c r="AJ623" s="147"/>
      <c r="AK623" s="147"/>
      <c r="AL623" s="147"/>
      <c r="AM623" s="147"/>
      <c r="AN623" s="147"/>
      <c r="AO623" s="147"/>
      <c r="AP623" s="147"/>
      <c r="AQ623" s="147"/>
      <c r="AR623" s="147"/>
      <c r="AS623" s="147"/>
      <c r="AT623" s="147"/>
      <c r="AU623" s="147"/>
      <c r="AV623" s="147"/>
      <c r="AW623" s="147"/>
      <c r="AX623" s="147"/>
      <c r="AY623" s="147"/>
      <c r="AZ623" s="147"/>
      <c r="BA623" s="147"/>
      <c r="BB623" s="147"/>
      <c r="BC623" s="147"/>
      <c r="BD623" s="147"/>
      <c r="BE623" s="147"/>
      <c r="BF623" s="147"/>
      <c r="BG623" s="147"/>
      <c r="BH623" s="147"/>
    </row>
    <row r="624" spans="1:60" outlineLevel="1">
      <c r="A624" s="154"/>
      <c r="B624" s="155"/>
      <c r="C624" s="244"/>
      <c r="D624" s="245"/>
      <c r="E624" s="245"/>
      <c r="F624" s="245"/>
      <c r="G624" s="245"/>
      <c r="H624" s="156"/>
      <c r="I624" s="156"/>
      <c r="J624" s="156"/>
      <c r="K624" s="156"/>
      <c r="L624" s="156"/>
      <c r="M624" s="156"/>
      <c r="N624" s="156"/>
      <c r="O624" s="156"/>
      <c r="P624" s="156"/>
      <c r="Q624" s="156"/>
      <c r="R624" s="156"/>
      <c r="S624" s="156"/>
      <c r="T624" s="156"/>
      <c r="U624" s="156"/>
      <c r="V624" s="156"/>
      <c r="W624" s="156"/>
      <c r="X624" s="156"/>
      <c r="Y624" s="147"/>
      <c r="Z624" s="147"/>
      <c r="AA624" s="147"/>
      <c r="AB624" s="147"/>
      <c r="AC624" s="147"/>
      <c r="AD624" s="147"/>
      <c r="AE624" s="147"/>
      <c r="AF624" s="147"/>
      <c r="AG624" s="147" t="s">
        <v>172</v>
      </c>
      <c r="AH624" s="147"/>
      <c r="AI624" s="147"/>
      <c r="AJ624" s="147"/>
      <c r="AK624" s="147"/>
      <c r="AL624" s="147"/>
      <c r="AM624" s="147"/>
      <c r="AN624" s="147"/>
      <c r="AO624" s="147"/>
      <c r="AP624" s="147"/>
      <c r="AQ624" s="147"/>
      <c r="AR624" s="147"/>
      <c r="AS624" s="147"/>
      <c r="AT624" s="147"/>
      <c r="AU624" s="147"/>
      <c r="AV624" s="147"/>
      <c r="AW624" s="147"/>
      <c r="AX624" s="147"/>
      <c r="AY624" s="147"/>
      <c r="AZ624" s="147"/>
      <c r="BA624" s="147"/>
      <c r="BB624" s="147"/>
      <c r="BC624" s="147"/>
      <c r="BD624" s="147"/>
      <c r="BE624" s="147"/>
      <c r="BF624" s="147"/>
      <c r="BG624" s="147"/>
      <c r="BH624" s="147"/>
    </row>
    <row r="625" spans="1:60" outlineLevel="1">
      <c r="A625" s="164">
        <v>162</v>
      </c>
      <c r="B625" s="165" t="s">
        <v>804</v>
      </c>
      <c r="C625" s="174" t="s">
        <v>805</v>
      </c>
      <c r="D625" s="166" t="s">
        <v>309</v>
      </c>
      <c r="E625" s="167">
        <v>10</v>
      </c>
      <c r="F625" s="168"/>
      <c r="G625" s="169">
        <f>ROUND(E625*F625,2)</f>
        <v>0</v>
      </c>
      <c r="H625" s="168"/>
      <c r="I625" s="169">
        <f>ROUND(E625*H625,2)</f>
        <v>0</v>
      </c>
      <c r="J625" s="168"/>
      <c r="K625" s="169">
        <f>ROUND(E625*J625,2)</f>
        <v>0</v>
      </c>
      <c r="L625" s="169">
        <v>21</v>
      </c>
      <c r="M625" s="169">
        <f>G625*(1+L625/100)</f>
        <v>0</v>
      </c>
      <c r="N625" s="169">
        <v>2.7E-4</v>
      </c>
      <c r="O625" s="169">
        <f>ROUND(E625*N625,2)</f>
        <v>0</v>
      </c>
      <c r="P625" s="169">
        <v>0</v>
      </c>
      <c r="Q625" s="169">
        <f>ROUND(E625*P625,2)</f>
        <v>0</v>
      </c>
      <c r="R625" s="169"/>
      <c r="S625" s="169" t="s">
        <v>306</v>
      </c>
      <c r="T625" s="170" t="s">
        <v>169</v>
      </c>
      <c r="U625" s="156">
        <v>0</v>
      </c>
      <c r="V625" s="156">
        <f>ROUND(E625*U625,2)</f>
        <v>0</v>
      </c>
      <c r="W625" s="156"/>
      <c r="X625" s="156" t="s">
        <v>244</v>
      </c>
      <c r="Y625" s="147"/>
      <c r="Z625" s="147"/>
      <c r="AA625" s="147"/>
      <c r="AB625" s="147"/>
      <c r="AC625" s="147"/>
      <c r="AD625" s="147"/>
      <c r="AE625" s="147"/>
      <c r="AF625" s="147"/>
      <c r="AG625" s="147" t="s">
        <v>598</v>
      </c>
      <c r="AH625" s="147"/>
      <c r="AI625" s="147"/>
      <c r="AJ625" s="147"/>
      <c r="AK625" s="147"/>
      <c r="AL625" s="147"/>
      <c r="AM625" s="147"/>
      <c r="AN625" s="147"/>
      <c r="AO625" s="147"/>
      <c r="AP625" s="147"/>
      <c r="AQ625" s="147"/>
      <c r="AR625" s="147"/>
      <c r="AS625" s="147"/>
      <c r="AT625" s="147"/>
      <c r="AU625" s="147"/>
      <c r="AV625" s="147"/>
      <c r="AW625" s="147"/>
      <c r="AX625" s="147"/>
      <c r="AY625" s="147"/>
      <c r="AZ625" s="147"/>
      <c r="BA625" s="147"/>
      <c r="BB625" s="147"/>
      <c r="BC625" s="147"/>
      <c r="BD625" s="147"/>
      <c r="BE625" s="147"/>
      <c r="BF625" s="147"/>
      <c r="BG625" s="147"/>
      <c r="BH625" s="147"/>
    </row>
    <row r="626" spans="1:60" outlineLevel="1">
      <c r="A626" s="154"/>
      <c r="B626" s="155"/>
      <c r="C626" s="244"/>
      <c r="D626" s="245"/>
      <c r="E626" s="245"/>
      <c r="F626" s="245"/>
      <c r="G626" s="245"/>
      <c r="H626" s="156"/>
      <c r="I626" s="156"/>
      <c r="J626" s="156"/>
      <c r="K626" s="156"/>
      <c r="L626" s="156"/>
      <c r="M626" s="156"/>
      <c r="N626" s="156"/>
      <c r="O626" s="156"/>
      <c r="P626" s="156"/>
      <c r="Q626" s="156"/>
      <c r="R626" s="156"/>
      <c r="S626" s="156"/>
      <c r="T626" s="156"/>
      <c r="U626" s="156"/>
      <c r="V626" s="156"/>
      <c r="W626" s="156"/>
      <c r="X626" s="156"/>
      <c r="Y626" s="147"/>
      <c r="Z626" s="147"/>
      <c r="AA626" s="147"/>
      <c r="AB626" s="147"/>
      <c r="AC626" s="147"/>
      <c r="AD626" s="147"/>
      <c r="AE626" s="147"/>
      <c r="AF626" s="147"/>
      <c r="AG626" s="147" t="s">
        <v>172</v>
      </c>
      <c r="AH626" s="147"/>
      <c r="AI626" s="147"/>
      <c r="AJ626" s="147"/>
      <c r="AK626" s="147"/>
      <c r="AL626" s="147"/>
      <c r="AM626" s="147"/>
      <c r="AN626" s="147"/>
      <c r="AO626" s="147"/>
      <c r="AP626" s="147"/>
      <c r="AQ626" s="147"/>
      <c r="AR626" s="147"/>
      <c r="AS626" s="147"/>
      <c r="AT626" s="147"/>
      <c r="AU626" s="147"/>
      <c r="AV626" s="147"/>
      <c r="AW626" s="147"/>
      <c r="AX626" s="147"/>
      <c r="AY626" s="147"/>
      <c r="AZ626" s="147"/>
      <c r="BA626" s="147"/>
      <c r="BB626" s="147"/>
      <c r="BC626" s="147"/>
      <c r="BD626" s="147"/>
      <c r="BE626" s="147"/>
      <c r="BF626" s="147"/>
      <c r="BG626" s="147"/>
      <c r="BH626" s="147"/>
    </row>
    <row r="627" spans="1:60" outlineLevel="1">
      <c r="A627" s="164">
        <v>163</v>
      </c>
      <c r="B627" s="165" t="s">
        <v>806</v>
      </c>
      <c r="C627" s="174" t="s">
        <v>807</v>
      </c>
      <c r="D627" s="166" t="s">
        <v>309</v>
      </c>
      <c r="E627" s="167">
        <v>10</v>
      </c>
      <c r="F627" s="168"/>
      <c r="G627" s="169">
        <f>ROUND(E627*F627,2)</f>
        <v>0</v>
      </c>
      <c r="H627" s="168"/>
      <c r="I627" s="169">
        <f>ROUND(E627*H627,2)</f>
        <v>0</v>
      </c>
      <c r="J627" s="168"/>
      <c r="K627" s="169">
        <f>ROUND(E627*J627,2)</f>
        <v>0</v>
      </c>
      <c r="L627" s="169">
        <v>21</v>
      </c>
      <c r="M627" s="169">
        <f>G627*(1+L627/100)</f>
        <v>0</v>
      </c>
      <c r="N627" s="169">
        <v>4.8999999999999998E-4</v>
      </c>
      <c r="O627" s="169">
        <f>ROUND(E627*N627,2)</f>
        <v>0</v>
      </c>
      <c r="P627" s="169">
        <v>0</v>
      </c>
      <c r="Q627" s="169">
        <f>ROUND(E627*P627,2)</f>
        <v>0</v>
      </c>
      <c r="R627" s="169"/>
      <c r="S627" s="169" t="s">
        <v>306</v>
      </c>
      <c r="T627" s="170" t="s">
        <v>169</v>
      </c>
      <c r="U627" s="156">
        <v>0</v>
      </c>
      <c r="V627" s="156">
        <f>ROUND(E627*U627,2)</f>
        <v>0</v>
      </c>
      <c r="W627" s="156"/>
      <c r="X627" s="156" t="s">
        <v>244</v>
      </c>
      <c r="Y627" s="147"/>
      <c r="Z627" s="147"/>
      <c r="AA627" s="147"/>
      <c r="AB627" s="147"/>
      <c r="AC627" s="147"/>
      <c r="AD627" s="147"/>
      <c r="AE627" s="147"/>
      <c r="AF627" s="147"/>
      <c r="AG627" s="147" t="s">
        <v>598</v>
      </c>
      <c r="AH627" s="147"/>
      <c r="AI627" s="147"/>
      <c r="AJ627" s="147"/>
      <c r="AK627" s="147"/>
      <c r="AL627" s="147"/>
      <c r="AM627" s="147"/>
      <c r="AN627" s="147"/>
      <c r="AO627" s="147"/>
      <c r="AP627" s="147"/>
      <c r="AQ627" s="147"/>
      <c r="AR627" s="147"/>
      <c r="AS627" s="147"/>
      <c r="AT627" s="147"/>
      <c r="AU627" s="147"/>
      <c r="AV627" s="147"/>
      <c r="AW627" s="147"/>
      <c r="AX627" s="147"/>
      <c r="AY627" s="147"/>
      <c r="AZ627" s="147"/>
      <c r="BA627" s="147"/>
      <c r="BB627" s="147"/>
      <c r="BC627" s="147"/>
      <c r="BD627" s="147"/>
      <c r="BE627" s="147"/>
      <c r="BF627" s="147"/>
      <c r="BG627" s="147"/>
      <c r="BH627" s="147"/>
    </row>
    <row r="628" spans="1:60" outlineLevel="1">
      <c r="A628" s="154"/>
      <c r="B628" s="155"/>
      <c r="C628" s="244"/>
      <c r="D628" s="245"/>
      <c r="E628" s="245"/>
      <c r="F628" s="245"/>
      <c r="G628" s="245"/>
      <c r="H628" s="156"/>
      <c r="I628" s="156"/>
      <c r="J628" s="156"/>
      <c r="K628" s="156"/>
      <c r="L628" s="156"/>
      <c r="M628" s="156"/>
      <c r="N628" s="156"/>
      <c r="O628" s="156"/>
      <c r="P628" s="156"/>
      <c r="Q628" s="156"/>
      <c r="R628" s="156"/>
      <c r="S628" s="156"/>
      <c r="T628" s="156"/>
      <c r="U628" s="156"/>
      <c r="V628" s="156"/>
      <c r="W628" s="156"/>
      <c r="X628" s="156"/>
      <c r="Y628" s="147"/>
      <c r="Z628" s="147"/>
      <c r="AA628" s="147"/>
      <c r="AB628" s="147"/>
      <c r="AC628" s="147"/>
      <c r="AD628" s="147"/>
      <c r="AE628" s="147"/>
      <c r="AF628" s="147"/>
      <c r="AG628" s="147" t="s">
        <v>172</v>
      </c>
      <c r="AH628" s="147"/>
      <c r="AI628" s="147"/>
      <c r="AJ628" s="147"/>
      <c r="AK628" s="147"/>
      <c r="AL628" s="147"/>
      <c r="AM628" s="147"/>
      <c r="AN628" s="147"/>
      <c r="AO628" s="147"/>
      <c r="AP628" s="147"/>
      <c r="AQ628" s="147"/>
      <c r="AR628" s="147"/>
      <c r="AS628" s="147"/>
      <c r="AT628" s="147"/>
      <c r="AU628" s="147"/>
      <c r="AV628" s="147"/>
      <c r="AW628" s="147"/>
      <c r="AX628" s="147"/>
      <c r="AY628" s="147"/>
      <c r="AZ628" s="147"/>
      <c r="BA628" s="147"/>
      <c r="BB628" s="147"/>
      <c r="BC628" s="147"/>
      <c r="BD628" s="147"/>
      <c r="BE628" s="147"/>
      <c r="BF628" s="147"/>
      <c r="BG628" s="147"/>
      <c r="BH628" s="147"/>
    </row>
    <row r="629" spans="1:60" ht="22.5" outlineLevel="1">
      <c r="A629" s="164">
        <v>164</v>
      </c>
      <c r="B629" s="165" t="s">
        <v>808</v>
      </c>
      <c r="C629" s="174" t="s">
        <v>809</v>
      </c>
      <c r="D629" s="166" t="s">
        <v>309</v>
      </c>
      <c r="E629" s="167">
        <v>1</v>
      </c>
      <c r="F629" s="168"/>
      <c r="G629" s="169">
        <f>ROUND(E629*F629,2)</f>
        <v>0</v>
      </c>
      <c r="H629" s="168"/>
      <c r="I629" s="169">
        <f>ROUND(E629*H629,2)</f>
        <v>0</v>
      </c>
      <c r="J629" s="168"/>
      <c r="K629" s="169">
        <f>ROUND(E629*J629,2)</f>
        <v>0</v>
      </c>
      <c r="L629" s="169">
        <v>21</v>
      </c>
      <c r="M629" s="169">
        <f>G629*(1+L629/100)</f>
        <v>0</v>
      </c>
      <c r="N629" s="169">
        <v>7.2999999999999996E-4</v>
      </c>
      <c r="O629" s="169">
        <f>ROUND(E629*N629,2)</f>
        <v>0</v>
      </c>
      <c r="P629" s="169">
        <v>0</v>
      </c>
      <c r="Q629" s="169">
        <f>ROUND(E629*P629,2)</f>
        <v>0</v>
      </c>
      <c r="R629" s="169"/>
      <c r="S629" s="169" t="s">
        <v>306</v>
      </c>
      <c r="T629" s="170" t="s">
        <v>169</v>
      </c>
      <c r="U629" s="156">
        <v>0</v>
      </c>
      <c r="V629" s="156">
        <f>ROUND(E629*U629,2)</f>
        <v>0</v>
      </c>
      <c r="W629" s="156"/>
      <c r="X629" s="156" t="s">
        <v>244</v>
      </c>
      <c r="Y629" s="147"/>
      <c r="Z629" s="147"/>
      <c r="AA629" s="147"/>
      <c r="AB629" s="147"/>
      <c r="AC629" s="147"/>
      <c r="AD629" s="147"/>
      <c r="AE629" s="147"/>
      <c r="AF629" s="147"/>
      <c r="AG629" s="147" t="s">
        <v>598</v>
      </c>
      <c r="AH629" s="147"/>
      <c r="AI629" s="147"/>
      <c r="AJ629" s="147"/>
      <c r="AK629" s="147"/>
      <c r="AL629" s="147"/>
      <c r="AM629" s="147"/>
      <c r="AN629" s="147"/>
      <c r="AO629" s="147"/>
      <c r="AP629" s="147"/>
      <c r="AQ629" s="147"/>
      <c r="AR629" s="147"/>
      <c r="AS629" s="147"/>
      <c r="AT629" s="147"/>
      <c r="AU629" s="147"/>
      <c r="AV629" s="147"/>
      <c r="AW629" s="147"/>
      <c r="AX629" s="147"/>
      <c r="AY629" s="147"/>
      <c r="AZ629" s="147"/>
      <c r="BA629" s="147"/>
      <c r="BB629" s="147"/>
      <c r="BC629" s="147"/>
      <c r="BD629" s="147"/>
      <c r="BE629" s="147"/>
      <c r="BF629" s="147"/>
      <c r="BG629" s="147"/>
      <c r="BH629" s="147"/>
    </row>
    <row r="630" spans="1:60" outlineLevel="1">
      <c r="A630" s="154"/>
      <c r="B630" s="155"/>
      <c r="C630" s="244"/>
      <c r="D630" s="245"/>
      <c r="E630" s="245"/>
      <c r="F630" s="245"/>
      <c r="G630" s="245"/>
      <c r="H630" s="156"/>
      <c r="I630" s="156"/>
      <c r="J630" s="156"/>
      <c r="K630" s="156"/>
      <c r="L630" s="156"/>
      <c r="M630" s="156"/>
      <c r="N630" s="156"/>
      <c r="O630" s="156"/>
      <c r="P630" s="156"/>
      <c r="Q630" s="156"/>
      <c r="R630" s="156"/>
      <c r="S630" s="156"/>
      <c r="T630" s="156"/>
      <c r="U630" s="156"/>
      <c r="V630" s="156"/>
      <c r="W630" s="156"/>
      <c r="X630" s="156"/>
      <c r="Y630" s="147"/>
      <c r="Z630" s="147"/>
      <c r="AA630" s="147"/>
      <c r="AB630" s="147"/>
      <c r="AC630" s="147"/>
      <c r="AD630" s="147"/>
      <c r="AE630" s="147"/>
      <c r="AF630" s="147"/>
      <c r="AG630" s="147" t="s">
        <v>172</v>
      </c>
      <c r="AH630" s="147"/>
      <c r="AI630" s="147"/>
      <c r="AJ630" s="147"/>
      <c r="AK630" s="147"/>
      <c r="AL630" s="147"/>
      <c r="AM630" s="147"/>
      <c r="AN630" s="147"/>
      <c r="AO630" s="147"/>
      <c r="AP630" s="147"/>
      <c r="AQ630" s="147"/>
      <c r="AR630" s="147"/>
      <c r="AS630" s="147"/>
      <c r="AT630" s="147"/>
      <c r="AU630" s="147"/>
      <c r="AV630" s="147"/>
      <c r="AW630" s="147"/>
      <c r="AX630" s="147"/>
      <c r="AY630" s="147"/>
      <c r="AZ630" s="147"/>
      <c r="BA630" s="147"/>
      <c r="BB630" s="147"/>
      <c r="BC630" s="147"/>
      <c r="BD630" s="147"/>
      <c r="BE630" s="147"/>
      <c r="BF630" s="147"/>
      <c r="BG630" s="147"/>
      <c r="BH630" s="147"/>
    </row>
    <row r="631" spans="1:60" outlineLevel="1">
      <c r="A631" s="164">
        <v>165</v>
      </c>
      <c r="B631" s="165" t="s">
        <v>810</v>
      </c>
      <c r="C631" s="174" t="s">
        <v>811</v>
      </c>
      <c r="D631" s="166" t="s">
        <v>309</v>
      </c>
      <c r="E631" s="167">
        <v>2</v>
      </c>
      <c r="F631" s="168"/>
      <c r="G631" s="169">
        <f>ROUND(E631*F631,2)</f>
        <v>0</v>
      </c>
      <c r="H631" s="168"/>
      <c r="I631" s="169">
        <f>ROUND(E631*H631,2)</f>
        <v>0</v>
      </c>
      <c r="J631" s="168"/>
      <c r="K631" s="169">
        <f>ROUND(E631*J631,2)</f>
        <v>0</v>
      </c>
      <c r="L631" s="169">
        <v>21</v>
      </c>
      <c r="M631" s="169">
        <f>G631*(1+L631/100)</f>
        <v>0</v>
      </c>
      <c r="N631" s="169">
        <v>2.7999999999999998E-4</v>
      </c>
      <c r="O631" s="169">
        <f>ROUND(E631*N631,2)</f>
        <v>0</v>
      </c>
      <c r="P631" s="169">
        <v>0</v>
      </c>
      <c r="Q631" s="169">
        <f>ROUND(E631*P631,2)</f>
        <v>0</v>
      </c>
      <c r="R631" s="169"/>
      <c r="S631" s="169" t="s">
        <v>306</v>
      </c>
      <c r="T631" s="170" t="s">
        <v>169</v>
      </c>
      <c r="U631" s="156">
        <v>0</v>
      </c>
      <c r="V631" s="156">
        <f>ROUND(E631*U631,2)</f>
        <v>0</v>
      </c>
      <c r="W631" s="156"/>
      <c r="X631" s="156" t="s">
        <v>244</v>
      </c>
      <c r="Y631" s="147"/>
      <c r="Z631" s="147"/>
      <c r="AA631" s="147"/>
      <c r="AB631" s="147"/>
      <c r="AC631" s="147"/>
      <c r="AD631" s="147"/>
      <c r="AE631" s="147"/>
      <c r="AF631" s="147"/>
      <c r="AG631" s="147" t="s">
        <v>598</v>
      </c>
      <c r="AH631" s="147"/>
      <c r="AI631" s="147"/>
      <c r="AJ631" s="147"/>
      <c r="AK631" s="147"/>
      <c r="AL631" s="147"/>
      <c r="AM631" s="147"/>
      <c r="AN631" s="147"/>
      <c r="AO631" s="147"/>
      <c r="AP631" s="147"/>
      <c r="AQ631" s="147"/>
      <c r="AR631" s="147"/>
      <c r="AS631" s="147"/>
      <c r="AT631" s="147"/>
      <c r="AU631" s="147"/>
      <c r="AV631" s="147"/>
      <c r="AW631" s="147"/>
      <c r="AX631" s="147"/>
      <c r="AY631" s="147"/>
      <c r="AZ631" s="147"/>
      <c r="BA631" s="147"/>
      <c r="BB631" s="147"/>
      <c r="BC631" s="147"/>
      <c r="BD631" s="147"/>
      <c r="BE631" s="147"/>
      <c r="BF631" s="147"/>
      <c r="BG631" s="147"/>
      <c r="BH631" s="147"/>
    </row>
    <row r="632" spans="1:60" outlineLevel="1">
      <c r="A632" s="154"/>
      <c r="B632" s="155"/>
      <c r="C632" s="244"/>
      <c r="D632" s="245"/>
      <c r="E632" s="245"/>
      <c r="F632" s="245"/>
      <c r="G632" s="245"/>
      <c r="H632" s="156"/>
      <c r="I632" s="156"/>
      <c r="J632" s="156"/>
      <c r="K632" s="156"/>
      <c r="L632" s="156"/>
      <c r="M632" s="156"/>
      <c r="N632" s="156"/>
      <c r="O632" s="156"/>
      <c r="P632" s="156"/>
      <c r="Q632" s="156"/>
      <c r="R632" s="156"/>
      <c r="S632" s="156"/>
      <c r="T632" s="156"/>
      <c r="U632" s="156"/>
      <c r="V632" s="156"/>
      <c r="W632" s="156"/>
      <c r="X632" s="156"/>
      <c r="Y632" s="147"/>
      <c r="Z632" s="147"/>
      <c r="AA632" s="147"/>
      <c r="AB632" s="147"/>
      <c r="AC632" s="147"/>
      <c r="AD632" s="147"/>
      <c r="AE632" s="147"/>
      <c r="AF632" s="147"/>
      <c r="AG632" s="147" t="s">
        <v>172</v>
      </c>
      <c r="AH632" s="147"/>
      <c r="AI632" s="147"/>
      <c r="AJ632" s="147"/>
      <c r="AK632" s="147"/>
      <c r="AL632" s="147"/>
      <c r="AM632" s="147"/>
      <c r="AN632" s="147"/>
      <c r="AO632" s="147"/>
      <c r="AP632" s="147"/>
      <c r="AQ632" s="147"/>
      <c r="AR632" s="147"/>
      <c r="AS632" s="147"/>
      <c r="AT632" s="147"/>
      <c r="AU632" s="147"/>
      <c r="AV632" s="147"/>
      <c r="AW632" s="147"/>
      <c r="AX632" s="147"/>
      <c r="AY632" s="147"/>
      <c r="AZ632" s="147"/>
      <c r="BA632" s="147"/>
      <c r="BB632" s="147"/>
      <c r="BC632" s="147"/>
      <c r="BD632" s="147"/>
      <c r="BE632" s="147"/>
      <c r="BF632" s="147"/>
      <c r="BG632" s="147"/>
      <c r="BH632" s="147"/>
    </row>
    <row r="633" spans="1:60" ht="22.5" outlineLevel="1">
      <c r="A633" s="164">
        <v>166</v>
      </c>
      <c r="B633" s="165" t="s">
        <v>812</v>
      </c>
      <c r="C633" s="174" t="s">
        <v>813</v>
      </c>
      <c r="D633" s="166" t="s">
        <v>556</v>
      </c>
      <c r="E633" s="167">
        <v>3</v>
      </c>
      <c r="F633" s="168"/>
      <c r="G633" s="169">
        <f>ROUND(E633*F633,2)</f>
        <v>0</v>
      </c>
      <c r="H633" s="168"/>
      <c r="I633" s="169">
        <f>ROUND(E633*H633,2)</f>
        <v>0</v>
      </c>
      <c r="J633" s="168"/>
      <c r="K633" s="169">
        <f>ROUND(E633*J633,2)</f>
        <v>0</v>
      </c>
      <c r="L633" s="169">
        <v>21</v>
      </c>
      <c r="M633" s="169">
        <f>G633*(1+L633/100)</f>
        <v>0</v>
      </c>
      <c r="N633" s="169">
        <v>9.1999999999999998E-3</v>
      </c>
      <c r="O633" s="169">
        <f>ROUND(E633*N633,2)</f>
        <v>0.03</v>
      </c>
      <c r="P633" s="169">
        <v>0</v>
      </c>
      <c r="Q633" s="169">
        <f>ROUND(E633*P633,2)</f>
        <v>0</v>
      </c>
      <c r="R633" s="169"/>
      <c r="S633" s="169" t="s">
        <v>306</v>
      </c>
      <c r="T633" s="170" t="s">
        <v>169</v>
      </c>
      <c r="U633" s="156">
        <v>0</v>
      </c>
      <c r="V633" s="156">
        <f>ROUND(E633*U633,2)</f>
        <v>0</v>
      </c>
      <c r="W633" s="156"/>
      <c r="X633" s="156" t="s">
        <v>244</v>
      </c>
      <c r="Y633" s="147"/>
      <c r="Z633" s="147"/>
      <c r="AA633" s="147"/>
      <c r="AB633" s="147"/>
      <c r="AC633" s="147"/>
      <c r="AD633" s="147"/>
      <c r="AE633" s="147"/>
      <c r="AF633" s="147"/>
      <c r="AG633" s="147" t="s">
        <v>598</v>
      </c>
      <c r="AH633" s="147"/>
      <c r="AI633" s="147"/>
      <c r="AJ633" s="147"/>
      <c r="AK633" s="147"/>
      <c r="AL633" s="147"/>
      <c r="AM633" s="147"/>
      <c r="AN633" s="147"/>
      <c r="AO633" s="147"/>
      <c r="AP633" s="147"/>
      <c r="AQ633" s="147"/>
      <c r="AR633" s="147"/>
      <c r="AS633" s="147"/>
      <c r="AT633" s="147"/>
      <c r="AU633" s="147"/>
      <c r="AV633" s="147"/>
      <c r="AW633" s="147"/>
      <c r="AX633" s="147"/>
      <c r="AY633" s="147"/>
      <c r="AZ633" s="147"/>
      <c r="BA633" s="147"/>
      <c r="BB633" s="147"/>
      <c r="BC633" s="147"/>
      <c r="BD633" s="147"/>
      <c r="BE633" s="147"/>
      <c r="BF633" s="147"/>
      <c r="BG633" s="147"/>
      <c r="BH633" s="147"/>
    </row>
    <row r="634" spans="1:60" outlineLevel="1">
      <c r="A634" s="154"/>
      <c r="B634" s="155"/>
      <c r="C634" s="244"/>
      <c r="D634" s="245"/>
      <c r="E634" s="245"/>
      <c r="F634" s="245"/>
      <c r="G634" s="245"/>
      <c r="H634" s="156"/>
      <c r="I634" s="156"/>
      <c r="J634" s="156"/>
      <c r="K634" s="156"/>
      <c r="L634" s="156"/>
      <c r="M634" s="156"/>
      <c r="N634" s="156"/>
      <c r="O634" s="156"/>
      <c r="P634" s="156"/>
      <c r="Q634" s="156"/>
      <c r="R634" s="156"/>
      <c r="S634" s="156"/>
      <c r="T634" s="156"/>
      <c r="U634" s="156"/>
      <c r="V634" s="156"/>
      <c r="W634" s="156"/>
      <c r="X634" s="156"/>
      <c r="Y634" s="147"/>
      <c r="Z634" s="147"/>
      <c r="AA634" s="147"/>
      <c r="AB634" s="147"/>
      <c r="AC634" s="147"/>
      <c r="AD634" s="147"/>
      <c r="AE634" s="147"/>
      <c r="AF634" s="147"/>
      <c r="AG634" s="147" t="s">
        <v>172</v>
      </c>
      <c r="AH634" s="147"/>
      <c r="AI634" s="147"/>
      <c r="AJ634" s="147"/>
      <c r="AK634" s="147"/>
      <c r="AL634" s="147"/>
      <c r="AM634" s="147"/>
      <c r="AN634" s="147"/>
      <c r="AO634" s="147"/>
      <c r="AP634" s="147"/>
      <c r="AQ634" s="147"/>
      <c r="AR634" s="147"/>
      <c r="AS634" s="147"/>
      <c r="AT634" s="147"/>
      <c r="AU634" s="147"/>
      <c r="AV634" s="147"/>
      <c r="AW634" s="147"/>
      <c r="AX634" s="147"/>
      <c r="AY634" s="147"/>
      <c r="AZ634" s="147"/>
      <c r="BA634" s="147"/>
      <c r="BB634" s="147"/>
      <c r="BC634" s="147"/>
      <c r="BD634" s="147"/>
      <c r="BE634" s="147"/>
      <c r="BF634" s="147"/>
      <c r="BG634" s="147"/>
      <c r="BH634" s="147"/>
    </row>
    <row r="635" spans="1:60" outlineLevel="1">
      <c r="A635" s="164">
        <v>167</v>
      </c>
      <c r="B635" s="165" t="s">
        <v>814</v>
      </c>
      <c r="C635" s="174" t="s">
        <v>815</v>
      </c>
      <c r="D635" s="166" t="s">
        <v>816</v>
      </c>
      <c r="E635" s="167">
        <v>1</v>
      </c>
      <c r="F635" s="168"/>
      <c r="G635" s="169">
        <f>ROUND(E635*F635,2)</f>
        <v>0</v>
      </c>
      <c r="H635" s="168"/>
      <c r="I635" s="169">
        <f>ROUND(E635*H635,2)</f>
        <v>0</v>
      </c>
      <c r="J635" s="168"/>
      <c r="K635" s="169">
        <f>ROUND(E635*J635,2)</f>
        <v>0</v>
      </c>
      <c r="L635" s="169">
        <v>21</v>
      </c>
      <c r="M635" s="169">
        <f>G635*(1+L635/100)</f>
        <v>0</v>
      </c>
      <c r="N635" s="169">
        <v>0</v>
      </c>
      <c r="O635" s="169">
        <f>ROUND(E635*N635,2)</f>
        <v>0</v>
      </c>
      <c r="P635" s="169">
        <v>0</v>
      </c>
      <c r="Q635" s="169">
        <f>ROUND(E635*P635,2)</f>
        <v>0</v>
      </c>
      <c r="R635" s="169"/>
      <c r="S635" s="169" t="s">
        <v>306</v>
      </c>
      <c r="T635" s="170" t="s">
        <v>169</v>
      </c>
      <c r="U635" s="156">
        <v>7.0000000000000007E-2</v>
      </c>
      <c r="V635" s="156">
        <f>ROUND(E635*U635,2)</f>
        <v>7.0000000000000007E-2</v>
      </c>
      <c r="W635" s="156"/>
      <c r="X635" s="156" t="s">
        <v>244</v>
      </c>
      <c r="Y635" s="147"/>
      <c r="Z635" s="147"/>
      <c r="AA635" s="147"/>
      <c r="AB635" s="147"/>
      <c r="AC635" s="147"/>
      <c r="AD635" s="147"/>
      <c r="AE635" s="147"/>
      <c r="AF635" s="147"/>
      <c r="AG635" s="147" t="s">
        <v>245</v>
      </c>
      <c r="AH635" s="147"/>
      <c r="AI635" s="147"/>
      <c r="AJ635" s="147"/>
      <c r="AK635" s="147"/>
      <c r="AL635" s="147"/>
      <c r="AM635" s="147"/>
      <c r="AN635" s="147"/>
      <c r="AO635" s="147"/>
      <c r="AP635" s="147"/>
      <c r="AQ635" s="147"/>
      <c r="AR635" s="147"/>
      <c r="AS635" s="147"/>
      <c r="AT635" s="147"/>
      <c r="AU635" s="147"/>
      <c r="AV635" s="147"/>
      <c r="AW635" s="147"/>
      <c r="AX635" s="147"/>
      <c r="AY635" s="147"/>
      <c r="AZ635" s="147"/>
      <c r="BA635" s="147"/>
      <c r="BB635" s="147"/>
      <c r="BC635" s="147"/>
      <c r="BD635" s="147"/>
      <c r="BE635" s="147"/>
      <c r="BF635" s="147"/>
      <c r="BG635" s="147"/>
      <c r="BH635" s="147"/>
    </row>
    <row r="636" spans="1:60" outlineLevel="1">
      <c r="A636" s="154"/>
      <c r="B636" s="155"/>
      <c r="C636" s="240" t="s">
        <v>817</v>
      </c>
      <c r="D636" s="241"/>
      <c r="E636" s="241"/>
      <c r="F636" s="241"/>
      <c r="G636" s="241"/>
      <c r="H636" s="156"/>
      <c r="I636" s="156"/>
      <c r="J636" s="156"/>
      <c r="K636" s="156"/>
      <c r="L636" s="156"/>
      <c r="M636" s="156"/>
      <c r="N636" s="156"/>
      <c r="O636" s="156"/>
      <c r="P636" s="156"/>
      <c r="Q636" s="156"/>
      <c r="R636" s="156"/>
      <c r="S636" s="156"/>
      <c r="T636" s="156"/>
      <c r="U636" s="156"/>
      <c r="V636" s="156"/>
      <c r="W636" s="156"/>
      <c r="X636" s="156"/>
      <c r="Y636" s="147"/>
      <c r="Z636" s="147"/>
      <c r="AA636" s="147"/>
      <c r="AB636" s="147"/>
      <c r="AC636" s="147"/>
      <c r="AD636" s="147"/>
      <c r="AE636" s="147"/>
      <c r="AF636" s="147"/>
      <c r="AG636" s="147" t="s">
        <v>178</v>
      </c>
      <c r="AH636" s="147"/>
      <c r="AI636" s="147"/>
      <c r="AJ636" s="147"/>
      <c r="AK636" s="147"/>
      <c r="AL636" s="147"/>
      <c r="AM636" s="147"/>
      <c r="AN636" s="147"/>
      <c r="AO636" s="147"/>
      <c r="AP636" s="147"/>
      <c r="AQ636" s="147"/>
      <c r="AR636" s="147"/>
      <c r="AS636" s="147"/>
      <c r="AT636" s="147"/>
      <c r="AU636" s="147"/>
      <c r="AV636" s="147"/>
      <c r="AW636" s="147"/>
      <c r="AX636" s="147"/>
      <c r="AY636" s="147"/>
      <c r="AZ636" s="147"/>
      <c r="BA636" s="147"/>
      <c r="BB636" s="147"/>
      <c r="BC636" s="147"/>
      <c r="BD636" s="147"/>
      <c r="BE636" s="147"/>
      <c r="BF636" s="147"/>
      <c r="BG636" s="147"/>
      <c r="BH636" s="147"/>
    </row>
    <row r="637" spans="1:60" outlineLevel="1">
      <c r="A637" s="154"/>
      <c r="B637" s="155"/>
      <c r="C637" s="242" t="s">
        <v>818</v>
      </c>
      <c r="D637" s="243"/>
      <c r="E637" s="243"/>
      <c r="F637" s="243"/>
      <c r="G637" s="243"/>
      <c r="H637" s="156"/>
      <c r="I637" s="156"/>
      <c r="J637" s="156"/>
      <c r="K637" s="156"/>
      <c r="L637" s="156"/>
      <c r="M637" s="156"/>
      <c r="N637" s="156"/>
      <c r="O637" s="156"/>
      <c r="P637" s="156"/>
      <c r="Q637" s="156"/>
      <c r="R637" s="156"/>
      <c r="S637" s="156"/>
      <c r="T637" s="156"/>
      <c r="U637" s="156"/>
      <c r="V637" s="156"/>
      <c r="W637" s="156"/>
      <c r="X637" s="156"/>
      <c r="Y637" s="147"/>
      <c r="Z637" s="147"/>
      <c r="AA637" s="147"/>
      <c r="AB637" s="147"/>
      <c r="AC637" s="147"/>
      <c r="AD637" s="147"/>
      <c r="AE637" s="147"/>
      <c r="AF637" s="147"/>
      <c r="AG637" s="147" t="s">
        <v>178</v>
      </c>
      <c r="AH637" s="147"/>
      <c r="AI637" s="147"/>
      <c r="AJ637" s="147"/>
      <c r="AK637" s="147"/>
      <c r="AL637" s="147"/>
      <c r="AM637" s="147"/>
      <c r="AN637" s="147"/>
      <c r="AO637" s="147"/>
      <c r="AP637" s="147"/>
      <c r="AQ637" s="147"/>
      <c r="AR637" s="147"/>
      <c r="AS637" s="147"/>
      <c r="AT637" s="147"/>
      <c r="AU637" s="147"/>
      <c r="AV637" s="147"/>
      <c r="AW637" s="147"/>
      <c r="AX637" s="147"/>
      <c r="AY637" s="147"/>
      <c r="AZ637" s="147"/>
      <c r="BA637" s="147"/>
      <c r="BB637" s="147"/>
      <c r="BC637" s="147"/>
      <c r="BD637" s="147"/>
      <c r="BE637" s="147"/>
      <c r="BF637" s="147"/>
      <c r="BG637" s="147"/>
      <c r="BH637" s="147"/>
    </row>
    <row r="638" spans="1:60" outlineLevel="1">
      <c r="A638" s="154"/>
      <c r="B638" s="155"/>
      <c r="C638" s="238"/>
      <c r="D638" s="239"/>
      <c r="E638" s="239"/>
      <c r="F638" s="239"/>
      <c r="G638" s="239"/>
      <c r="H638" s="156"/>
      <c r="I638" s="156"/>
      <c r="J638" s="156"/>
      <c r="K638" s="156"/>
      <c r="L638" s="156"/>
      <c r="M638" s="156"/>
      <c r="N638" s="156"/>
      <c r="O638" s="156"/>
      <c r="P638" s="156"/>
      <c r="Q638" s="156"/>
      <c r="R638" s="156"/>
      <c r="S638" s="156"/>
      <c r="T638" s="156"/>
      <c r="U638" s="156"/>
      <c r="V638" s="156"/>
      <c r="W638" s="156"/>
      <c r="X638" s="156"/>
      <c r="Y638" s="147"/>
      <c r="Z638" s="147"/>
      <c r="AA638" s="147"/>
      <c r="AB638" s="147"/>
      <c r="AC638" s="147"/>
      <c r="AD638" s="147"/>
      <c r="AE638" s="147"/>
      <c r="AF638" s="147"/>
      <c r="AG638" s="147" t="s">
        <v>172</v>
      </c>
      <c r="AH638" s="147"/>
      <c r="AI638" s="147"/>
      <c r="AJ638" s="147"/>
      <c r="AK638" s="147"/>
      <c r="AL638" s="147"/>
      <c r="AM638" s="147"/>
      <c r="AN638" s="147"/>
      <c r="AO638" s="147"/>
      <c r="AP638" s="147"/>
      <c r="AQ638" s="147"/>
      <c r="AR638" s="147"/>
      <c r="AS638" s="147"/>
      <c r="AT638" s="147"/>
      <c r="AU638" s="147"/>
      <c r="AV638" s="147"/>
      <c r="AW638" s="147"/>
      <c r="AX638" s="147"/>
      <c r="AY638" s="147"/>
      <c r="AZ638" s="147"/>
      <c r="BA638" s="147"/>
      <c r="BB638" s="147"/>
      <c r="BC638" s="147"/>
      <c r="BD638" s="147"/>
      <c r="BE638" s="147"/>
      <c r="BF638" s="147"/>
      <c r="BG638" s="147"/>
      <c r="BH638" s="147"/>
    </row>
    <row r="639" spans="1:60" ht="22.5" outlineLevel="1">
      <c r="A639" s="164">
        <v>168</v>
      </c>
      <c r="B639" s="165" t="s">
        <v>819</v>
      </c>
      <c r="C639" s="174" t="s">
        <v>820</v>
      </c>
      <c r="D639" s="166" t="s">
        <v>309</v>
      </c>
      <c r="E639" s="167">
        <v>4</v>
      </c>
      <c r="F639" s="168"/>
      <c r="G639" s="169">
        <f>ROUND(E639*F639,2)</f>
        <v>0</v>
      </c>
      <c r="H639" s="168"/>
      <c r="I639" s="169">
        <f>ROUND(E639*H639,2)</f>
        <v>0</v>
      </c>
      <c r="J639" s="168"/>
      <c r="K639" s="169">
        <f>ROUND(E639*J639,2)</f>
        <v>0</v>
      </c>
      <c r="L639" s="169">
        <v>21</v>
      </c>
      <c r="M639" s="169">
        <f>G639*(1+L639/100)</f>
        <v>0</v>
      </c>
      <c r="N639" s="169">
        <v>1.66E-2</v>
      </c>
      <c r="O639" s="169">
        <f>ROUND(E639*N639,2)</f>
        <v>7.0000000000000007E-2</v>
      </c>
      <c r="P639" s="169">
        <v>0</v>
      </c>
      <c r="Q639" s="169">
        <f>ROUND(E639*P639,2)</f>
        <v>0</v>
      </c>
      <c r="R639" s="169" t="s">
        <v>480</v>
      </c>
      <c r="S639" s="169" t="s">
        <v>168</v>
      </c>
      <c r="T639" s="170" t="s">
        <v>481</v>
      </c>
      <c r="U639" s="156">
        <v>0</v>
      </c>
      <c r="V639" s="156">
        <f>ROUND(E639*U639,2)</f>
        <v>0</v>
      </c>
      <c r="W639" s="156"/>
      <c r="X639" s="156" t="s">
        <v>310</v>
      </c>
      <c r="Y639" s="147"/>
      <c r="Z639" s="147"/>
      <c r="AA639" s="147"/>
      <c r="AB639" s="147"/>
      <c r="AC639" s="147"/>
      <c r="AD639" s="147"/>
      <c r="AE639" s="147"/>
      <c r="AF639" s="147"/>
      <c r="AG639" s="147" t="s">
        <v>311</v>
      </c>
      <c r="AH639" s="147"/>
      <c r="AI639" s="147"/>
      <c r="AJ639" s="147"/>
      <c r="AK639" s="147"/>
      <c r="AL639" s="147"/>
      <c r="AM639" s="147"/>
      <c r="AN639" s="147"/>
      <c r="AO639" s="147"/>
      <c r="AP639" s="147"/>
      <c r="AQ639" s="147"/>
      <c r="AR639" s="147"/>
      <c r="AS639" s="147"/>
      <c r="AT639" s="147"/>
      <c r="AU639" s="147"/>
      <c r="AV639" s="147"/>
      <c r="AW639" s="147"/>
      <c r="AX639" s="147"/>
      <c r="AY639" s="147"/>
      <c r="AZ639" s="147"/>
      <c r="BA639" s="147"/>
      <c r="BB639" s="147"/>
      <c r="BC639" s="147"/>
      <c r="BD639" s="147"/>
      <c r="BE639" s="147"/>
      <c r="BF639" s="147"/>
      <c r="BG639" s="147"/>
      <c r="BH639" s="147"/>
    </row>
    <row r="640" spans="1:60" outlineLevel="1">
      <c r="A640" s="154"/>
      <c r="B640" s="155"/>
      <c r="C640" s="244"/>
      <c r="D640" s="245"/>
      <c r="E640" s="245"/>
      <c r="F640" s="245"/>
      <c r="G640" s="245"/>
      <c r="H640" s="156"/>
      <c r="I640" s="156"/>
      <c r="J640" s="156"/>
      <c r="K640" s="156"/>
      <c r="L640" s="156"/>
      <c r="M640" s="156"/>
      <c r="N640" s="156"/>
      <c r="O640" s="156"/>
      <c r="P640" s="156"/>
      <c r="Q640" s="156"/>
      <c r="R640" s="156"/>
      <c r="S640" s="156"/>
      <c r="T640" s="156"/>
      <c r="U640" s="156"/>
      <c r="V640" s="156"/>
      <c r="W640" s="156"/>
      <c r="X640" s="156"/>
      <c r="Y640" s="147"/>
      <c r="Z640" s="147"/>
      <c r="AA640" s="147"/>
      <c r="AB640" s="147"/>
      <c r="AC640" s="147"/>
      <c r="AD640" s="147"/>
      <c r="AE640" s="147"/>
      <c r="AF640" s="147"/>
      <c r="AG640" s="147" t="s">
        <v>172</v>
      </c>
      <c r="AH640" s="147"/>
      <c r="AI640" s="147"/>
      <c r="AJ640" s="147"/>
      <c r="AK640" s="147"/>
      <c r="AL640" s="147"/>
      <c r="AM640" s="147"/>
      <c r="AN640" s="147"/>
      <c r="AO640" s="147"/>
      <c r="AP640" s="147"/>
      <c r="AQ640" s="147"/>
      <c r="AR640" s="147"/>
      <c r="AS640" s="147"/>
      <c r="AT640" s="147"/>
      <c r="AU640" s="147"/>
      <c r="AV640" s="147"/>
      <c r="AW640" s="147"/>
      <c r="AX640" s="147"/>
      <c r="AY640" s="147"/>
      <c r="AZ640" s="147"/>
      <c r="BA640" s="147"/>
      <c r="BB640" s="147"/>
      <c r="BC640" s="147"/>
      <c r="BD640" s="147"/>
      <c r="BE640" s="147"/>
      <c r="BF640" s="147"/>
      <c r="BG640" s="147"/>
      <c r="BH640" s="147"/>
    </row>
    <row r="641" spans="1:60" outlineLevel="1">
      <c r="A641" s="164">
        <v>169</v>
      </c>
      <c r="B641" s="165" t="s">
        <v>821</v>
      </c>
      <c r="C641" s="174" t="s">
        <v>822</v>
      </c>
      <c r="D641" s="166" t="s">
        <v>556</v>
      </c>
      <c r="E641" s="167">
        <v>2</v>
      </c>
      <c r="F641" s="168"/>
      <c r="G641" s="169">
        <f>ROUND(E641*F641,2)</f>
        <v>0</v>
      </c>
      <c r="H641" s="168"/>
      <c r="I641" s="169">
        <f>ROUND(E641*H641,2)</f>
        <v>0</v>
      </c>
      <c r="J641" s="168"/>
      <c r="K641" s="169">
        <f>ROUND(E641*J641,2)</f>
        <v>0</v>
      </c>
      <c r="L641" s="169">
        <v>21</v>
      </c>
      <c r="M641" s="169">
        <f>G641*(1+L641/100)</f>
        <v>0</v>
      </c>
      <c r="N641" s="169">
        <v>3.49E-3</v>
      </c>
      <c r="O641" s="169">
        <f>ROUND(E641*N641,2)</f>
        <v>0.01</v>
      </c>
      <c r="P641" s="169">
        <v>0</v>
      </c>
      <c r="Q641" s="169">
        <f>ROUND(E641*P641,2)</f>
        <v>0</v>
      </c>
      <c r="R641" s="169"/>
      <c r="S641" s="169" t="s">
        <v>306</v>
      </c>
      <c r="T641" s="170" t="s">
        <v>169</v>
      </c>
      <c r="U641" s="156">
        <v>0</v>
      </c>
      <c r="V641" s="156">
        <f>ROUND(E641*U641,2)</f>
        <v>0</v>
      </c>
      <c r="W641" s="156"/>
      <c r="X641" s="156" t="s">
        <v>310</v>
      </c>
      <c r="Y641" s="147"/>
      <c r="Z641" s="147"/>
      <c r="AA641" s="147"/>
      <c r="AB641" s="147"/>
      <c r="AC641" s="147"/>
      <c r="AD641" s="147"/>
      <c r="AE641" s="147"/>
      <c r="AF641" s="147"/>
      <c r="AG641" s="147" t="s">
        <v>311</v>
      </c>
      <c r="AH641" s="147"/>
      <c r="AI641" s="147"/>
      <c r="AJ641" s="147"/>
      <c r="AK641" s="147"/>
      <c r="AL641" s="147"/>
      <c r="AM641" s="147"/>
      <c r="AN641" s="147"/>
      <c r="AO641" s="147"/>
      <c r="AP641" s="147"/>
      <c r="AQ641" s="147"/>
      <c r="AR641" s="147"/>
      <c r="AS641" s="147"/>
      <c r="AT641" s="147"/>
      <c r="AU641" s="147"/>
      <c r="AV641" s="147"/>
      <c r="AW641" s="147"/>
      <c r="AX641" s="147"/>
      <c r="AY641" s="147"/>
      <c r="AZ641" s="147"/>
      <c r="BA641" s="147"/>
      <c r="BB641" s="147"/>
      <c r="BC641" s="147"/>
      <c r="BD641" s="147"/>
      <c r="BE641" s="147"/>
      <c r="BF641" s="147"/>
      <c r="BG641" s="147"/>
      <c r="BH641" s="147"/>
    </row>
    <row r="642" spans="1:60" outlineLevel="1">
      <c r="A642" s="154"/>
      <c r="B642" s="155"/>
      <c r="C642" s="244"/>
      <c r="D642" s="245"/>
      <c r="E642" s="245"/>
      <c r="F642" s="245"/>
      <c r="G642" s="245"/>
      <c r="H642" s="156"/>
      <c r="I642" s="156"/>
      <c r="J642" s="156"/>
      <c r="K642" s="156"/>
      <c r="L642" s="156"/>
      <c r="M642" s="156"/>
      <c r="N642" s="156"/>
      <c r="O642" s="156"/>
      <c r="P642" s="156"/>
      <c r="Q642" s="156"/>
      <c r="R642" s="156"/>
      <c r="S642" s="156"/>
      <c r="T642" s="156"/>
      <c r="U642" s="156"/>
      <c r="V642" s="156"/>
      <c r="W642" s="156"/>
      <c r="X642" s="156"/>
      <c r="Y642" s="147"/>
      <c r="Z642" s="147"/>
      <c r="AA642" s="147"/>
      <c r="AB642" s="147"/>
      <c r="AC642" s="147"/>
      <c r="AD642" s="147"/>
      <c r="AE642" s="147"/>
      <c r="AF642" s="147"/>
      <c r="AG642" s="147" t="s">
        <v>172</v>
      </c>
      <c r="AH642" s="147"/>
      <c r="AI642" s="147"/>
      <c r="AJ642" s="147"/>
      <c r="AK642" s="147"/>
      <c r="AL642" s="147"/>
      <c r="AM642" s="147"/>
      <c r="AN642" s="147"/>
      <c r="AO642" s="147"/>
      <c r="AP642" s="147"/>
      <c r="AQ642" s="147"/>
      <c r="AR642" s="147"/>
      <c r="AS642" s="147"/>
      <c r="AT642" s="147"/>
      <c r="AU642" s="147"/>
      <c r="AV642" s="147"/>
      <c r="AW642" s="147"/>
      <c r="AX642" s="147"/>
      <c r="AY642" s="147"/>
      <c r="AZ642" s="147"/>
      <c r="BA642" s="147"/>
      <c r="BB642" s="147"/>
      <c r="BC642" s="147"/>
      <c r="BD642" s="147"/>
      <c r="BE642" s="147"/>
      <c r="BF642" s="147"/>
      <c r="BG642" s="147"/>
      <c r="BH642" s="147"/>
    </row>
    <row r="643" spans="1:60" outlineLevel="1">
      <c r="A643" s="164">
        <v>170</v>
      </c>
      <c r="B643" s="165" t="s">
        <v>823</v>
      </c>
      <c r="C643" s="174" t="s">
        <v>824</v>
      </c>
      <c r="D643" s="166" t="s">
        <v>309</v>
      </c>
      <c r="E643" s="167">
        <v>1</v>
      </c>
      <c r="F643" s="168"/>
      <c r="G643" s="169">
        <f>ROUND(E643*F643,2)</f>
        <v>0</v>
      </c>
      <c r="H643" s="168"/>
      <c r="I643" s="169">
        <f>ROUND(E643*H643,2)</f>
        <v>0</v>
      </c>
      <c r="J643" s="168"/>
      <c r="K643" s="169">
        <f>ROUND(E643*J643,2)</f>
        <v>0</v>
      </c>
      <c r="L643" s="169">
        <v>21</v>
      </c>
      <c r="M643" s="169">
        <f>G643*(1+L643/100)</f>
        <v>0</v>
      </c>
      <c r="N643" s="169">
        <v>5.0000000000000002E-5</v>
      </c>
      <c r="O643" s="169">
        <f>ROUND(E643*N643,2)</f>
        <v>0</v>
      </c>
      <c r="P643" s="169">
        <v>0</v>
      </c>
      <c r="Q643" s="169">
        <f>ROUND(E643*P643,2)</f>
        <v>0</v>
      </c>
      <c r="R643" s="169" t="s">
        <v>480</v>
      </c>
      <c r="S643" s="169" t="s">
        <v>168</v>
      </c>
      <c r="T643" s="170" t="s">
        <v>168</v>
      </c>
      <c r="U643" s="156">
        <v>0</v>
      </c>
      <c r="V643" s="156">
        <f>ROUND(E643*U643,2)</f>
        <v>0</v>
      </c>
      <c r="W643" s="156"/>
      <c r="X643" s="156" t="s">
        <v>310</v>
      </c>
      <c r="Y643" s="147"/>
      <c r="Z643" s="147"/>
      <c r="AA643" s="147"/>
      <c r="AB643" s="147"/>
      <c r="AC643" s="147"/>
      <c r="AD643" s="147"/>
      <c r="AE643" s="147"/>
      <c r="AF643" s="147"/>
      <c r="AG643" s="147" t="s">
        <v>311</v>
      </c>
      <c r="AH643" s="147"/>
      <c r="AI643" s="147"/>
      <c r="AJ643" s="147"/>
      <c r="AK643" s="147"/>
      <c r="AL643" s="147"/>
      <c r="AM643" s="147"/>
      <c r="AN643" s="147"/>
      <c r="AO643" s="147"/>
      <c r="AP643" s="147"/>
      <c r="AQ643" s="147"/>
      <c r="AR643" s="147"/>
      <c r="AS643" s="147"/>
      <c r="AT643" s="147"/>
      <c r="AU643" s="147"/>
      <c r="AV643" s="147"/>
      <c r="AW643" s="147"/>
      <c r="AX643" s="147"/>
      <c r="AY643" s="147"/>
      <c r="AZ643" s="147"/>
      <c r="BA643" s="147"/>
      <c r="BB643" s="147"/>
      <c r="BC643" s="147"/>
      <c r="BD643" s="147"/>
      <c r="BE643" s="147"/>
      <c r="BF643" s="147"/>
      <c r="BG643" s="147"/>
      <c r="BH643" s="147"/>
    </row>
    <row r="644" spans="1:60" outlineLevel="1">
      <c r="A644" s="154"/>
      <c r="B644" s="155"/>
      <c r="C644" s="240" t="s">
        <v>825</v>
      </c>
      <c r="D644" s="241"/>
      <c r="E644" s="241"/>
      <c r="F644" s="241"/>
      <c r="G644" s="241"/>
      <c r="H644" s="156"/>
      <c r="I644" s="156"/>
      <c r="J644" s="156"/>
      <c r="K644" s="156"/>
      <c r="L644" s="156"/>
      <c r="M644" s="156"/>
      <c r="N644" s="156"/>
      <c r="O644" s="156"/>
      <c r="P644" s="156"/>
      <c r="Q644" s="156"/>
      <c r="R644" s="156"/>
      <c r="S644" s="156"/>
      <c r="T644" s="156"/>
      <c r="U644" s="156"/>
      <c r="V644" s="156"/>
      <c r="W644" s="156"/>
      <c r="X644" s="156"/>
      <c r="Y644" s="147"/>
      <c r="Z644" s="147"/>
      <c r="AA644" s="147"/>
      <c r="AB644" s="147"/>
      <c r="AC644" s="147"/>
      <c r="AD644" s="147"/>
      <c r="AE644" s="147"/>
      <c r="AF644" s="147"/>
      <c r="AG644" s="147" t="s">
        <v>178</v>
      </c>
      <c r="AH644" s="147"/>
      <c r="AI644" s="147"/>
      <c r="AJ644" s="147"/>
      <c r="AK644" s="147"/>
      <c r="AL644" s="147"/>
      <c r="AM644" s="147"/>
      <c r="AN644" s="147"/>
      <c r="AO644" s="147"/>
      <c r="AP644" s="147"/>
      <c r="AQ644" s="147"/>
      <c r="AR644" s="147"/>
      <c r="AS644" s="147"/>
      <c r="AT644" s="147"/>
      <c r="AU644" s="147"/>
      <c r="AV644" s="147"/>
      <c r="AW644" s="147"/>
      <c r="AX644" s="147"/>
      <c r="AY644" s="147"/>
      <c r="AZ644" s="147"/>
      <c r="BA644" s="147"/>
      <c r="BB644" s="147"/>
      <c r="BC644" s="147"/>
      <c r="BD644" s="147"/>
      <c r="BE644" s="147"/>
      <c r="BF644" s="147"/>
      <c r="BG644" s="147"/>
      <c r="BH644" s="147"/>
    </row>
    <row r="645" spans="1:60" outlineLevel="1">
      <c r="A645" s="154"/>
      <c r="B645" s="155"/>
      <c r="C645" s="238"/>
      <c r="D645" s="239"/>
      <c r="E645" s="239"/>
      <c r="F645" s="239"/>
      <c r="G645" s="239"/>
      <c r="H645" s="156"/>
      <c r="I645" s="156"/>
      <c r="J645" s="156"/>
      <c r="K645" s="156"/>
      <c r="L645" s="156"/>
      <c r="M645" s="156"/>
      <c r="N645" s="156"/>
      <c r="O645" s="156"/>
      <c r="P645" s="156"/>
      <c r="Q645" s="156"/>
      <c r="R645" s="156"/>
      <c r="S645" s="156"/>
      <c r="T645" s="156"/>
      <c r="U645" s="156"/>
      <c r="V645" s="156"/>
      <c r="W645" s="156"/>
      <c r="X645" s="156"/>
      <c r="Y645" s="147"/>
      <c r="Z645" s="147"/>
      <c r="AA645" s="147"/>
      <c r="AB645" s="147"/>
      <c r="AC645" s="147"/>
      <c r="AD645" s="147"/>
      <c r="AE645" s="147"/>
      <c r="AF645" s="147"/>
      <c r="AG645" s="147" t="s">
        <v>172</v>
      </c>
      <c r="AH645" s="147"/>
      <c r="AI645" s="147"/>
      <c r="AJ645" s="147"/>
      <c r="AK645" s="147"/>
      <c r="AL645" s="147"/>
      <c r="AM645" s="147"/>
      <c r="AN645" s="147"/>
      <c r="AO645" s="147"/>
      <c r="AP645" s="147"/>
      <c r="AQ645" s="147"/>
      <c r="AR645" s="147"/>
      <c r="AS645" s="147"/>
      <c r="AT645" s="147"/>
      <c r="AU645" s="147"/>
      <c r="AV645" s="147"/>
      <c r="AW645" s="147"/>
      <c r="AX645" s="147"/>
      <c r="AY645" s="147"/>
      <c r="AZ645" s="147"/>
      <c r="BA645" s="147"/>
      <c r="BB645" s="147"/>
      <c r="BC645" s="147"/>
      <c r="BD645" s="147"/>
      <c r="BE645" s="147"/>
      <c r="BF645" s="147"/>
      <c r="BG645" s="147"/>
      <c r="BH645" s="147"/>
    </row>
    <row r="646" spans="1:60" outlineLevel="1">
      <c r="A646" s="164">
        <v>171</v>
      </c>
      <c r="B646" s="165" t="s">
        <v>826</v>
      </c>
      <c r="C646" s="174" t="s">
        <v>827</v>
      </c>
      <c r="D646" s="166" t="s">
        <v>309</v>
      </c>
      <c r="E646" s="167">
        <v>11</v>
      </c>
      <c r="F646" s="168"/>
      <c r="G646" s="169">
        <f>ROUND(E646*F646,2)</f>
        <v>0</v>
      </c>
      <c r="H646" s="168"/>
      <c r="I646" s="169">
        <f>ROUND(E646*H646,2)</f>
        <v>0</v>
      </c>
      <c r="J646" s="168"/>
      <c r="K646" s="169">
        <f>ROUND(E646*J646,2)</f>
        <v>0</v>
      </c>
      <c r="L646" s="169">
        <v>21</v>
      </c>
      <c r="M646" s="169">
        <f>G646*(1+L646/100)</f>
        <v>0</v>
      </c>
      <c r="N646" s="169">
        <v>5.0000000000000001E-4</v>
      </c>
      <c r="O646" s="169">
        <f>ROUND(E646*N646,2)</f>
        <v>0.01</v>
      </c>
      <c r="P646" s="169">
        <v>0</v>
      </c>
      <c r="Q646" s="169">
        <f>ROUND(E646*P646,2)</f>
        <v>0</v>
      </c>
      <c r="R646" s="169"/>
      <c r="S646" s="169" t="s">
        <v>306</v>
      </c>
      <c r="T646" s="170" t="s">
        <v>169</v>
      </c>
      <c r="U646" s="156">
        <v>0</v>
      </c>
      <c r="V646" s="156">
        <f>ROUND(E646*U646,2)</f>
        <v>0</v>
      </c>
      <c r="W646" s="156"/>
      <c r="X646" s="156" t="s">
        <v>310</v>
      </c>
      <c r="Y646" s="147"/>
      <c r="Z646" s="147"/>
      <c r="AA646" s="147"/>
      <c r="AB646" s="147"/>
      <c r="AC646" s="147"/>
      <c r="AD646" s="147"/>
      <c r="AE646" s="147"/>
      <c r="AF646" s="147"/>
      <c r="AG646" s="147" t="s">
        <v>786</v>
      </c>
      <c r="AH646" s="147"/>
      <c r="AI646" s="147"/>
      <c r="AJ646" s="147"/>
      <c r="AK646" s="147"/>
      <c r="AL646" s="147"/>
      <c r="AM646" s="147"/>
      <c r="AN646" s="147"/>
      <c r="AO646" s="147"/>
      <c r="AP646" s="147"/>
      <c r="AQ646" s="147"/>
      <c r="AR646" s="147"/>
      <c r="AS646" s="147"/>
      <c r="AT646" s="147"/>
      <c r="AU646" s="147"/>
      <c r="AV646" s="147"/>
      <c r="AW646" s="147"/>
      <c r="AX646" s="147"/>
      <c r="AY646" s="147"/>
      <c r="AZ646" s="147"/>
      <c r="BA646" s="147"/>
      <c r="BB646" s="147"/>
      <c r="BC646" s="147"/>
      <c r="BD646" s="147"/>
      <c r="BE646" s="147"/>
      <c r="BF646" s="147"/>
      <c r="BG646" s="147"/>
      <c r="BH646" s="147"/>
    </row>
    <row r="647" spans="1:60" outlineLevel="1">
      <c r="A647" s="154"/>
      <c r="B647" s="155"/>
      <c r="C647" s="244"/>
      <c r="D647" s="245"/>
      <c r="E647" s="245"/>
      <c r="F647" s="245"/>
      <c r="G647" s="245"/>
      <c r="H647" s="156"/>
      <c r="I647" s="156"/>
      <c r="J647" s="156"/>
      <c r="K647" s="156"/>
      <c r="L647" s="156"/>
      <c r="M647" s="156"/>
      <c r="N647" s="156"/>
      <c r="O647" s="156"/>
      <c r="P647" s="156"/>
      <c r="Q647" s="156"/>
      <c r="R647" s="156"/>
      <c r="S647" s="156"/>
      <c r="T647" s="156"/>
      <c r="U647" s="156"/>
      <c r="V647" s="156"/>
      <c r="W647" s="156"/>
      <c r="X647" s="156"/>
      <c r="Y647" s="147"/>
      <c r="Z647" s="147"/>
      <c r="AA647" s="147"/>
      <c r="AB647" s="147"/>
      <c r="AC647" s="147"/>
      <c r="AD647" s="147"/>
      <c r="AE647" s="147"/>
      <c r="AF647" s="147"/>
      <c r="AG647" s="147" t="s">
        <v>172</v>
      </c>
      <c r="AH647" s="147"/>
      <c r="AI647" s="147"/>
      <c r="AJ647" s="147"/>
      <c r="AK647" s="147"/>
      <c r="AL647" s="147"/>
      <c r="AM647" s="147"/>
      <c r="AN647" s="147"/>
      <c r="AO647" s="147"/>
      <c r="AP647" s="147"/>
      <c r="AQ647" s="147"/>
      <c r="AR647" s="147"/>
      <c r="AS647" s="147"/>
      <c r="AT647" s="147"/>
      <c r="AU647" s="147"/>
      <c r="AV647" s="147"/>
      <c r="AW647" s="147"/>
      <c r="AX647" s="147"/>
      <c r="AY647" s="147"/>
      <c r="AZ647" s="147"/>
      <c r="BA647" s="147"/>
      <c r="BB647" s="147"/>
      <c r="BC647" s="147"/>
      <c r="BD647" s="147"/>
      <c r="BE647" s="147"/>
      <c r="BF647" s="147"/>
      <c r="BG647" s="147"/>
      <c r="BH647" s="147"/>
    </row>
    <row r="648" spans="1:60" outlineLevel="1">
      <c r="A648" s="164">
        <v>172</v>
      </c>
      <c r="B648" s="165" t="s">
        <v>828</v>
      </c>
      <c r="C648" s="174" t="s">
        <v>829</v>
      </c>
      <c r="D648" s="166" t="s">
        <v>309</v>
      </c>
      <c r="E648" s="167">
        <v>2</v>
      </c>
      <c r="F648" s="168"/>
      <c r="G648" s="169">
        <f>ROUND(E648*F648,2)</f>
        <v>0</v>
      </c>
      <c r="H648" s="168"/>
      <c r="I648" s="169">
        <f>ROUND(E648*H648,2)</f>
        <v>0</v>
      </c>
      <c r="J648" s="168"/>
      <c r="K648" s="169">
        <f>ROUND(E648*J648,2)</f>
        <v>0</v>
      </c>
      <c r="L648" s="169">
        <v>21</v>
      </c>
      <c r="M648" s="169">
        <f>G648*(1+L648/100)</f>
        <v>0</v>
      </c>
      <c r="N648" s="169">
        <v>2.5000000000000001E-4</v>
      </c>
      <c r="O648" s="169">
        <f>ROUND(E648*N648,2)</f>
        <v>0</v>
      </c>
      <c r="P648" s="169">
        <v>0</v>
      </c>
      <c r="Q648" s="169">
        <f>ROUND(E648*P648,2)</f>
        <v>0</v>
      </c>
      <c r="R648" s="169"/>
      <c r="S648" s="169" t="s">
        <v>306</v>
      </c>
      <c r="T648" s="170" t="s">
        <v>169</v>
      </c>
      <c r="U648" s="156">
        <v>0</v>
      </c>
      <c r="V648" s="156">
        <f>ROUND(E648*U648,2)</f>
        <v>0</v>
      </c>
      <c r="W648" s="156"/>
      <c r="X648" s="156" t="s">
        <v>310</v>
      </c>
      <c r="Y648" s="147"/>
      <c r="Z648" s="147"/>
      <c r="AA648" s="147"/>
      <c r="AB648" s="147"/>
      <c r="AC648" s="147"/>
      <c r="AD648" s="147"/>
      <c r="AE648" s="147"/>
      <c r="AF648" s="147"/>
      <c r="AG648" s="147" t="s">
        <v>786</v>
      </c>
      <c r="AH648" s="147"/>
      <c r="AI648" s="147"/>
      <c r="AJ648" s="147"/>
      <c r="AK648" s="147"/>
      <c r="AL648" s="147"/>
      <c r="AM648" s="147"/>
      <c r="AN648" s="147"/>
      <c r="AO648" s="147"/>
      <c r="AP648" s="147"/>
      <c r="AQ648" s="147"/>
      <c r="AR648" s="147"/>
      <c r="AS648" s="147"/>
      <c r="AT648" s="147"/>
      <c r="AU648" s="147"/>
      <c r="AV648" s="147"/>
      <c r="AW648" s="147"/>
      <c r="AX648" s="147"/>
      <c r="AY648" s="147"/>
      <c r="AZ648" s="147"/>
      <c r="BA648" s="147"/>
      <c r="BB648" s="147"/>
      <c r="BC648" s="147"/>
      <c r="BD648" s="147"/>
      <c r="BE648" s="147"/>
      <c r="BF648" s="147"/>
      <c r="BG648" s="147"/>
      <c r="BH648" s="147"/>
    </row>
    <row r="649" spans="1:60" outlineLevel="1">
      <c r="A649" s="154"/>
      <c r="B649" s="155"/>
      <c r="C649" s="244"/>
      <c r="D649" s="245"/>
      <c r="E649" s="245"/>
      <c r="F649" s="245"/>
      <c r="G649" s="245"/>
      <c r="H649" s="156"/>
      <c r="I649" s="156"/>
      <c r="J649" s="156"/>
      <c r="K649" s="156"/>
      <c r="L649" s="156"/>
      <c r="M649" s="156"/>
      <c r="N649" s="156"/>
      <c r="O649" s="156"/>
      <c r="P649" s="156"/>
      <c r="Q649" s="156"/>
      <c r="R649" s="156"/>
      <c r="S649" s="156"/>
      <c r="T649" s="156"/>
      <c r="U649" s="156"/>
      <c r="V649" s="156"/>
      <c r="W649" s="156"/>
      <c r="X649" s="156"/>
      <c r="Y649" s="147"/>
      <c r="Z649" s="147"/>
      <c r="AA649" s="147"/>
      <c r="AB649" s="147"/>
      <c r="AC649" s="147"/>
      <c r="AD649" s="147"/>
      <c r="AE649" s="147"/>
      <c r="AF649" s="147"/>
      <c r="AG649" s="147" t="s">
        <v>172</v>
      </c>
      <c r="AH649" s="147"/>
      <c r="AI649" s="147"/>
      <c r="AJ649" s="147"/>
      <c r="AK649" s="147"/>
      <c r="AL649" s="147"/>
      <c r="AM649" s="147"/>
      <c r="AN649" s="147"/>
      <c r="AO649" s="147"/>
      <c r="AP649" s="147"/>
      <c r="AQ649" s="147"/>
      <c r="AR649" s="147"/>
      <c r="AS649" s="147"/>
      <c r="AT649" s="147"/>
      <c r="AU649" s="147"/>
      <c r="AV649" s="147"/>
      <c r="AW649" s="147"/>
      <c r="AX649" s="147"/>
      <c r="AY649" s="147"/>
      <c r="AZ649" s="147"/>
      <c r="BA649" s="147"/>
      <c r="BB649" s="147"/>
      <c r="BC649" s="147"/>
      <c r="BD649" s="147"/>
      <c r="BE649" s="147"/>
      <c r="BF649" s="147"/>
      <c r="BG649" s="147"/>
      <c r="BH649" s="147"/>
    </row>
    <row r="650" spans="1:60" outlineLevel="1">
      <c r="A650" s="164">
        <v>173</v>
      </c>
      <c r="B650" s="165" t="s">
        <v>830</v>
      </c>
      <c r="C650" s="174" t="s">
        <v>831</v>
      </c>
      <c r="D650" s="166" t="s">
        <v>309</v>
      </c>
      <c r="E650" s="167">
        <v>3</v>
      </c>
      <c r="F650" s="168"/>
      <c r="G650" s="169">
        <f>ROUND(E650*F650,2)</f>
        <v>0</v>
      </c>
      <c r="H650" s="168"/>
      <c r="I650" s="169">
        <f>ROUND(E650*H650,2)</f>
        <v>0</v>
      </c>
      <c r="J650" s="168"/>
      <c r="K650" s="169">
        <f>ROUND(E650*J650,2)</f>
        <v>0</v>
      </c>
      <c r="L650" s="169">
        <v>21</v>
      </c>
      <c r="M650" s="169">
        <f>G650*(1+L650/100)</f>
        <v>0</v>
      </c>
      <c r="N650" s="169">
        <v>1.2999999999999999E-3</v>
      </c>
      <c r="O650" s="169">
        <f>ROUND(E650*N650,2)</f>
        <v>0</v>
      </c>
      <c r="P650" s="169">
        <v>0</v>
      </c>
      <c r="Q650" s="169">
        <f>ROUND(E650*P650,2)</f>
        <v>0</v>
      </c>
      <c r="R650" s="169"/>
      <c r="S650" s="169" t="s">
        <v>306</v>
      </c>
      <c r="T650" s="170" t="s">
        <v>169</v>
      </c>
      <c r="U650" s="156">
        <v>0</v>
      </c>
      <c r="V650" s="156">
        <f>ROUND(E650*U650,2)</f>
        <v>0</v>
      </c>
      <c r="W650" s="156"/>
      <c r="X650" s="156" t="s">
        <v>310</v>
      </c>
      <c r="Y650" s="147"/>
      <c r="Z650" s="147"/>
      <c r="AA650" s="147"/>
      <c r="AB650" s="147"/>
      <c r="AC650" s="147"/>
      <c r="AD650" s="147"/>
      <c r="AE650" s="147"/>
      <c r="AF650" s="147"/>
      <c r="AG650" s="147" t="s">
        <v>786</v>
      </c>
      <c r="AH650" s="147"/>
      <c r="AI650" s="147"/>
      <c r="AJ650" s="147"/>
      <c r="AK650" s="147"/>
      <c r="AL650" s="147"/>
      <c r="AM650" s="147"/>
      <c r="AN650" s="147"/>
      <c r="AO650" s="147"/>
      <c r="AP650" s="147"/>
      <c r="AQ650" s="147"/>
      <c r="AR650" s="147"/>
      <c r="AS650" s="147"/>
      <c r="AT650" s="147"/>
      <c r="AU650" s="147"/>
      <c r="AV650" s="147"/>
      <c r="AW650" s="147"/>
      <c r="AX650" s="147"/>
      <c r="AY650" s="147"/>
      <c r="AZ650" s="147"/>
      <c r="BA650" s="147"/>
      <c r="BB650" s="147"/>
      <c r="BC650" s="147"/>
      <c r="BD650" s="147"/>
      <c r="BE650" s="147"/>
      <c r="BF650" s="147"/>
      <c r="BG650" s="147"/>
      <c r="BH650" s="147"/>
    </row>
    <row r="651" spans="1:60" outlineLevel="1">
      <c r="A651" s="154"/>
      <c r="B651" s="155"/>
      <c r="C651" s="244"/>
      <c r="D651" s="245"/>
      <c r="E651" s="245"/>
      <c r="F651" s="245"/>
      <c r="G651" s="245"/>
      <c r="H651" s="156"/>
      <c r="I651" s="156"/>
      <c r="J651" s="156"/>
      <c r="K651" s="156"/>
      <c r="L651" s="156"/>
      <c r="M651" s="156"/>
      <c r="N651" s="156"/>
      <c r="O651" s="156"/>
      <c r="P651" s="156"/>
      <c r="Q651" s="156"/>
      <c r="R651" s="156"/>
      <c r="S651" s="156"/>
      <c r="T651" s="156"/>
      <c r="U651" s="156"/>
      <c r="V651" s="156"/>
      <c r="W651" s="156"/>
      <c r="X651" s="156"/>
      <c r="Y651" s="147"/>
      <c r="Z651" s="147"/>
      <c r="AA651" s="147"/>
      <c r="AB651" s="147"/>
      <c r="AC651" s="147"/>
      <c r="AD651" s="147"/>
      <c r="AE651" s="147"/>
      <c r="AF651" s="147"/>
      <c r="AG651" s="147" t="s">
        <v>172</v>
      </c>
      <c r="AH651" s="147"/>
      <c r="AI651" s="147"/>
      <c r="AJ651" s="147"/>
      <c r="AK651" s="147"/>
      <c r="AL651" s="147"/>
      <c r="AM651" s="147"/>
      <c r="AN651" s="147"/>
      <c r="AO651" s="147"/>
      <c r="AP651" s="147"/>
      <c r="AQ651" s="147"/>
      <c r="AR651" s="147"/>
      <c r="AS651" s="147"/>
      <c r="AT651" s="147"/>
      <c r="AU651" s="147"/>
      <c r="AV651" s="147"/>
      <c r="AW651" s="147"/>
      <c r="AX651" s="147"/>
      <c r="AY651" s="147"/>
      <c r="AZ651" s="147"/>
      <c r="BA651" s="147"/>
      <c r="BB651" s="147"/>
      <c r="BC651" s="147"/>
      <c r="BD651" s="147"/>
      <c r="BE651" s="147"/>
      <c r="BF651" s="147"/>
      <c r="BG651" s="147"/>
      <c r="BH651" s="147"/>
    </row>
    <row r="652" spans="1:60" ht="22.5" outlineLevel="1">
      <c r="A652" s="164">
        <v>174</v>
      </c>
      <c r="B652" s="165" t="s">
        <v>832</v>
      </c>
      <c r="C652" s="174" t="s">
        <v>833</v>
      </c>
      <c r="D652" s="166" t="s">
        <v>309</v>
      </c>
      <c r="E652" s="167">
        <v>1</v>
      </c>
      <c r="F652" s="168"/>
      <c r="G652" s="169">
        <f>ROUND(E652*F652,2)</f>
        <v>0</v>
      </c>
      <c r="H652" s="168"/>
      <c r="I652" s="169">
        <f>ROUND(E652*H652,2)</f>
        <v>0</v>
      </c>
      <c r="J652" s="168"/>
      <c r="K652" s="169">
        <f>ROUND(E652*J652,2)</f>
        <v>0</v>
      </c>
      <c r="L652" s="169">
        <v>21</v>
      </c>
      <c r="M652" s="169">
        <f>G652*(1+L652/100)</f>
        <v>0</v>
      </c>
      <c r="N652" s="169">
        <v>2.5000000000000001E-3</v>
      </c>
      <c r="O652" s="169">
        <f>ROUND(E652*N652,2)</f>
        <v>0</v>
      </c>
      <c r="P652" s="169">
        <v>0</v>
      </c>
      <c r="Q652" s="169">
        <f>ROUND(E652*P652,2)</f>
        <v>0</v>
      </c>
      <c r="R652" s="169" t="s">
        <v>480</v>
      </c>
      <c r="S652" s="169" t="s">
        <v>168</v>
      </c>
      <c r="T652" s="170" t="s">
        <v>168</v>
      </c>
      <c r="U652" s="156">
        <v>0</v>
      </c>
      <c r="V652" s="156">
        <f>ROUND(E652*U652,2)</f>
        <v>0</v>
      </c>
      <c r="W652" s="156"/>
      <c r="X652" s="156" t="s">
        <v>310</v>
      </c>
      <c r="Y652" s="147"/>
      <c r="Z652" s="147"/>
      <c r="AA652" s="147"/>
      <c r="AB652" s="147"/>
      <c r="AC652" s="147"/>
      <c r="AD652" s="147"/>
      <c r="AE652" s="147"/>
      <c r="AF652" s="147"/>
      <c r="AG652" s="147" t="s">
        <v>311</v>
      </c>
      <c r="AH652" s="147"/>
      <c r="AI652" s="147"/>
      <c r="AJ652" s="147"/>
      <c r="AK652" s="147"/>
      <c r="AL652" s="147"/>
      <c r="AM652" s="147"/>
      <c r="AN652" s="147"/>
      <c r="AO652" s="147"/>
      <c r="AP652" s="147"/>
      <c r="AQ652" s="147"/>
      <c r="AR652" s="147"/>
      <c r="AS652" s="147"/>
      <c r="AT652" s="147"/>
      <c r="AU652" s="147"/>
      <c r="AV652" s="147"/>
      <c r="AW652" s="147"/>
      <c r="AX652" s="147"/>
      <c r="AY652" s="147"/>
      <c r="AZ652" s="147"/>
      <c r="BA652" s="147"/>
      <c r="BB652" s="147"/>
      <c r="BC652" s="147"/>
      <c r="BD652" s="147"/>
      <c r="BE652" s="147"/>
      <c r="BF652" s="147"/>
      <c r="BG652" s="147"/>
      <c r="BH652" s="147"/>
    </row>
    <row r="653" spans="1:60" outlineLevel="1">
      <c r="A653" s="154"/>
      <c r="B653" s="155"/>
      <c r="C653" s="244"/>
      <c r="D653" s="245"/>
      <c r="E653" s="245"/>
      <c r="F653" s="245"/>
      <c r="G653" s="245"/>
      <c r="H653" s="156"/>
      <c r="I653" s="156"/>
      <c r="J653" s="156"/>
      <c r="K653" s="156"/>
      <c r="L653" s="156"/>
      <c r="M653" s="156"/>
      <c r="N653" s="156"/>
      <c r="O653" s="156"/>
      <c r="P653" s="156"/>
      <c r="Q653" s="156"/>
      <c r="R653" s="156"/>
      <c r="S653" s="156"/>
      <c r="T653" s="156"/>
      <c r="U653" s="156"/>
      <c r="V653" s="156"/>
      <c r="W653" s="156"/>
      <c r="X653" s="156"/>
      <c r="Y653" s="147"/>
      <c r="Z653" s="147"/>
      <c r="AA653" s="147"/>
      <c r="AB653" s="147"/>
      <c r="AC653" s="147"/>
      <c r="AD653" s="147"/>
      <c r="AE653" s="147"/>
      <c r="AF653" s="147"/>
      <c r="AG653" s="147" t="s">
        <v>172</v>
      </c>
      <c r="AH653" s="147"/>
      <c r="AI653" s="147"/>
      <c r="AJ653" s="147"/>
      <c r="AK653" s="147"/>
      <c r="AL653" s="147"/>
      <c r="AM653" s="147"/>
      <c r="AN653" s="147"/>
      <c r="AO653" s="147"/>
      <c r="AP653" s="147"/>
      <c r="AQ653" s="147"/>
      <c r="AR653" s="147"/>
      <c r="AS653" s="147"/>
      <c r="AT653" s="147"/>
      <c r="AU653" s="147"/>
      <c r="AV653" s="147"/>
      <c r="AW653" s="147"/>
      <c r="AX653" s="147"/>
      <c r="AY653" s="147"/>
      <c r="AZ653" s="147"/>
      <c r="BA653" s="147"/>
      <c r="BB653" s="147"/>
      <c r="BC653" s="147"/>
      <c r="BD653" s="147"/>
      <c r="BE653" s="147"/>
      <c r="BF653" s="147"/>
      <c r="BG653" s="147"/>
      <c r="BH653" s="147"/>
    </row>
    <row r="654" spans="1:60" outlineLevel="1">
      <c r="A654" s="164">
        <v>175</v>
      </c>
      <c r="B654" s="165" t="s">
        <v>834</v>
      </c>
      <c r="C654" s="174" t="s">
        <v>835</v>
      </c>
      <c r="D654" s="166" t="s">
        <v>309</v>
      </c>
      <c r="E654" s="167">
        <v>1</v>
      </c>
      <c r="F654" s="168"/>
      <c r="G654" s="169">
        <f>ROUND(E654*F654,2)</f>
        <v>0</v>
      </c>
      <c r="H654" s="168"/>
      <c r="I654" s="169">
        <f>ROUND(E654*H654,2)</f>
        <v>0</v>
      </c>
      <c r="J654" s="168"/>
      <c r="K654" s="169">
        <f>ROUND(E654*J654,2)</f>
        <v>0</v>
      </c>
      <c r="L654" s="169">
        <v>21</v>
      </c>
      <c r="M654" s="169">
        <f>G654*(1+L654/100)</f>
        <v>0</v>
      </c>
      <c r="N654" s="169">
        <v>8.6999999999999994E-3</v>
      </c>
      <c r="O654" s="169">
        <f>ROUND(E654*N654,2)</f>
        <v>0.01</v>
      </c>
      <c r="P654" s="169">
        <v>0</v>
      </c>
      <c r="Q654" s="169">
        <f>ROUND(E654*P654,2)</f>
        <v>0</v>
      </c>
      <c r="R654" s="169" t="s">
        <v>480</v>
      </c>
      <c r="S654" s="169" t="s">
        <v>168</v>
      </c>
      <c r="T654" s="170" t="s">
        <v>168</v>
      </c>
      <c r="U654" s="156">
        <v>0</v>
      </c>
      <c r="V654" s="156">
        <f>ROUND(E654*U654,2)</f>
        <v>0</v>
      </c>
      <c r="W654" s="156"/>
      <c r="X654" s="156" t="s">
        <v>310</v>
      </c>
      <c r="Y654" s="147"/>
      <c r="Z654" s="147"/>
      <c r="AA654" s="147"/>
      <c r="AB654" s="147"/>
      <c r="AC654" s="147"/>
      <c r="AD654" s="147"/>
      <c r="AE654" s="147"/>
      <c r="AF654" s="147"/>
      <c r="AG654" s="147" t="s">
        <v>311</v>
      </c>
      <c r="AH654" s="147"/>
      <c r="AI654" s="147"/>
      <c r="AJ654" s="147"/>
      <c r="AK654" s="147"/>
      <c r="AL654" s="147"/>
      <c r="AM654" s="147"/>
      <c r="AN654" s="147"/>
      <c r="AO654" s="147"/>
      <c r="AP654" s="147"/>
      <c r="AQ654" s="147"/>
      <c r="AR654" s="147"/>
      <c r="AS654" s="147"/>
      <c r="AT654" s="147"/>
      <c r="AU654" s="147"/>
      <c r="AV654" s="147"/>
      <c r="AW654" s="147"/>
      <c r="AX654" s="147"/>
      <c r="AY654" s="147"/>
      <c r="AZ654" s="147"/>
      <c r="BA654" s="147"/>
      <c r="BB654" s="147"/>
      <c r="BC654" s="147"/>
      <c r="BD654" s="147"/>
      <c r="BE654" s="147"/>
      <c r="BF654" s="147"/>
      <c r="BG654" s="147"/>
      <c r="BH654" s="147"/>
    </row>
    <row r="655" spans="1:60" outlineLevel="1">
      <c r="A655" s="154"/>
      <c r="B655" s="155"/>
      <c r="C655" s="244"/>
      <c r="D655" s="245"/>
      <c r="E655" s="245"/>
      <c r="F655" s="245"/>
      <c r="G655" s="245"/>
      <c r="H655" s="156"/>
      <c r="I655" s="156"/>
      <c r="J655" s="156"/>
      <c r="K655" s="156"/>
      <c r="L655" s="156"/>
      <c r="M655" s="156"/>
      <c r="N655" s="156"/>
      <c r="O655" s="156"/>
      <c r="P655" s="156"/>
      <c r="Q655" s="156"/>
      <c r="R655" s="156"/>
      <c r="S655" s="156"/>
      <c r="T655" s="156"/>
      <c r="U655" s="156"/>
      <c r="V655" s="156"/>
      <c r="W655" s="156"/>
      <c r="X655" s="156"/>
      <c r="Y655" s="147"/>
      <c r="Z655" s="147"/>
      <c r="AA655" s="147"/>
      <c r="AB655" s="147"/>
      <c r="AC655" s="147"/>
      <c r="AD655" s="147"/>
      <c r="AE655" s="147"/>
      <c r="AF655" s="147"/>
      <c r="AG655" s="147" t="s">
        <v>172</v>
      </c>
      <c r="AH655" s="147"/>
      <c r="AI655" s="147"/>
      <c r="AJ655" s="147"/>
      <c r="AK655" s="147"/>
      <c r="AL655" s="147"/>
      <c r="AM655" s="147"/>
      <c r="AN655" s="147"/>
      <c r="AO655" s="147"/>
      <c r="AP655" s="147"/>
      <c r="AQ655" s="147"/>
      <c r="AR655" s="147"/>
      <c r="AS655" s="147"/>
      <c r="AT655" s="147"/>
      <c r="AU655" s="147"/>
      <c r="AV655" s="147"/>
      <c r="AW655" s="147"/>
      <c r="AX655" s="147"/>
      <c r="AY655" s="147"/>
      <c r="AZ655" s="147"/>
      <c r="BA655" s="147"/>
      <c r="BB655" s="147"/>
      <c r="BC655" s="147"/>
      <c r="BD655" s="147"/>
      <c r="BE655" s="147"/>
      <c r="BF655" s="147"/>
      <c r="BG655" s="147"/>
      <c r="BH655" s="147"/>
    </row>
    <row r="656" spans="1:60" outlineLevel="1">
      <c r="A656" s="164">
        <v>176</v>
      </c>
      <c r="B656" s="165" t="s">
        <v>836</v>
      </c>
      <c r="C656" s="174" t="s">
        <v>837</v>
      </c>
      <c r="D656" s="166" t="s">
        <v>309</v>
      </c>
      <c r="E656" s="167">
        <v>2</v>
      </c>
      <c r="F656" s="168"/>
      <c r="G656" s="169">
        <f>ROUND(E656*F656,2)</f>
        <v>0</v>
      </c>
      <c r="H656" s="168"/>
      <c r="I656" s="169">
        <f>ROUND(E656*H656,2)</f>
        <v>0</v>
      </c>
      <c r="J656" s="168"/>
      <c r="K656" s="169">
        <f>ROUND(E656*J656,2)</f>
        <v>0</v>
      </c>
      <c r="L656" s="169">
        <v>21</v>
      </c>
      <c r="M656" s="169">
        <f>G656*(1+L656/100)</f>
        <v>0</v>
      </c>
      <c r="N656" s="169">
        <v>1.9650000000000001E-2</v>
      </c>
      <c r="O656" s="169">
        <f>ROUND(E656*N656,2)</f>
        <v>0.04</v>
      </c>
      <c r="P656" s="169">
        <v>0</v>
      </c>
      <c r="Q656" s="169">
        <f>ROUND(E656*P656,2)</f>
        <v>0</v>
      </c>
      <c r="R656" s="169"/>
      <c r="S656" s="169" t="s">
        <v>306</v>
      </c>
      <c r="T656" s="170" t="s">
        <v>481</v>
      </c>
      <c r="U656" s="156">
        <v>0</v>
      </c>
      <c r="V656" s="156">
        <f>ROUND(E656*U656,2)</f>
        <v>0</v>
      </c>
      <c r="W656" s="156"/>
      <c r="X656" s="156" t="s">
        <v>310</v>
      </c>
      <c r="Y656" s="147"/>
      <c r="Z656" s="147"/>
      <c r="AA656" s="147"/>
      <c r="AB656" s="147"/>
      <c r="AC656" s="147"/>
      <c r="AD656" s="147"/>
      <c r="AE656" s="147"/>
      <c r="AF656" s="147"/>
      <c r="AG656" s="147" t="s">
        <v>311</v>
      </c>
      <c r="AH656" s="147"/>
      <c r="AI656" s="147"/>
      <c r="AJ656" s="147"/>
      <c r="AK656" s="147"/>
      <c r="AL656" s="147"/>
      <c r="AM656" s="147"/>
      <c r="AN656" s="147"/>
      <c r="AO656" s="147"/>
      <c r="AP656" s="147"/>
      <c r="AQ656" s="147"/>
      <c r="AR656" s="147"/>
      <c r="AS656" s="147"/>
      <c r="AT656" s="147"/>
      <c r="AU656" s="147"/>
      <c r="AV656" s="147"/>
      <c r="AW656" s="147"/>
      <c r="AX656" s="147"/>
      <c r="AY656" s="147"/>
      <c r="AZ656" s="147"/>
      <c r="BA656" s="147"/>
      <c r="BB656" s="147"/>
      <c r="BC656" s="147"/>
      <c r="BD656" s="147"/>
      <c r="BE656" s="147"/>
      <c r="BF656" s="147"/>
      <c r="BG656" s="147"/>
      <c r="BH656" s="147"/>
    </row>
    <row r="657" spans="1:60" outlineLevel="1">
      <c r="A657" s="154"/>
      <c r="B657" s="155"/>
      <c r="C657" s="244"/>
      <c r="D657" s="245"/>
      <c r="E657" s="245"/>
      <c r="F657" s="245"/>
      <c r="G657" s="245"/>
      <c r="H657" s="156"/>
      <c r="I657" s="156"/>
      <c r="J657" s="156"/>
      <c r="K657" s="156"/>
      <c r="L657" s="156"/>
      <c r="M657" s="156"/>
      <c r="N657" s="156"/>
      <c r="O657" s="156"/>
      <c r="P657" s="156"/>
      <c r="Q657" s="156"/>
      <c r="R657" s="156"/>
      <c r="S657" s="156"/>
      <c r="T657" s="156"/>
      <c r="U657" s="156"/>
      <c r="V657" s="156"/>
      <c r="W657" s="156"/>
      <c r="X657" s="156"/>
      <c r="Y657" s="147"/>
      <c r="Z657" s="147"/>
      <c r="AA657" s="147"/>
      <c r="AB657" s="147"/>
      <c r="AC657" s="147"/>
      <c r="AD657" s="147"/>
      <c r="AE657" s="147"/>
      <c r="AF657" s="147"/>
      <c r="AG657" s="147" t="s">
        <v>172</v>
      </c>
      <c r="AH657" s="147"/>
      <c r="AI657" s="147"/>
      <c r="AJ657" s="147"/>
      <c r="AK657" s="147"/>
      <c r="AL657" s="147"/>
      <c r="AM657" s="147"/>
      <c r="AN657" s="147"/>
      <c r="AO657" s="147"/>
      <c r="AP657" s="147"/>
      <c r="AQ657" s="147"/>
      <c r="AR657" s="147"/>
      <c r="AS657" s="147"/>
      <c r="AT657" s="147"/>
      <c r="AU657" s="147"/>
      <c r="AV657" s="147"/>
      <c r="AW657" s="147"/>
      <c r="AX657" s="147"/>
      <c r="AY657" s="147"/>
      <c r="AZ657" s="147"/>
      <c r="BA657" s="147"/>
      <c r="BB657" s="147"/>
      <c r="BC657" s="147"/>
      <c r="BD657" s="147"/>
      <c r="BE657" s="147"/>
      <c r="BF657" s="147"/>
      <c r="BG657" s="147"/>
      <c r="BH657" s="147"/>
    </row>
    <row r="658" spans="1:60" outlineLevel="1">
      <c r="A658" s="164">
        <v>177</v>
      </c>
      <c r="B658" s="165" t="s">
        <v>838</v>
      </c>
      <c r="C658" s="174" t="s">
        <v>839</v>
      </c>
      <c r="D658" s="166" t="s">
        <v>309</v>
      </c>
      <c r="E658" s="167">
        <v>1</v>
      </c>
      <c r="F658" s="168"/>
      <c r="G658" s="169">
        <f>ROUND(E658*F658,2)</f>
        <v>0</v>
      </c>
      <c r="H658" s="168"/>
      <c r="I658" s="169">
        <f>ROUND(E658*H658,2)</f>
        <v>0</v>
      </c>
      <c r="J658" s="168"/>
      <c r="K658" s="169">
        <f>ROUND(E658*J658,2)</f>
        <v>0</v>
      </c>
      <c r="L658" s="169">
        <v>21</v>
      </c>
      <c r="M658" s="169">
        <f>G658*(1+L658/100)</f>
        <v>0</v>
      </c>
      <c r="N658" s="169">
        <v>1.9650000000000001E-2</v>
      </c>
      <c r="O658" s="169">
        <f>ROUND(E658*N658,2)</f>
        <v>0.02</v>
      </c>
      <c r="P658" s="169">
        <v>0</v>
      </c>
      <c r="Q658" s="169">
        <f>ROUND(E658*P658,2)</f>
        <v>0</v>
      </c>
      <c r="R658" s="169"/>
      <c r="S658" s="169" t="s">
        <v>306</v>
      </c>
      <c r="T658" s="170" t="s">
        <v>169</v>
      </c>
      <c r="U658" s="156">
        <v>0</v>
      </c>
      <c r="V658" s="156">
        <f>ROUND(E658*U658,2)</f>
        <v>0</v>
      </c>
      <c r="W658" s="156"/>
      <c r="X658" s="156" t="s">
        <v>310</v>
      </c>
      <c r="Y658" s="147"/>
      <c r="Z658" s="147"/>
      <c r="AA658" s="147"/>
      <c r="AB658" s="147"/>
      <c r="AC658" s="147"/>
      <c r="AD658" s="147"/>
      <c r="AE658" s="147"/>
      <c r="AF658" s="147"/>
      <c r="AG658" s="147" t="s">
        <v>311</v>
      </c>
      <c r="AH658" s="147"/>
      <c r="AI658" s="147"/>
      <c r="AJ658" s="147"/>
      <c r="AK658" s="147"/>
      <c r="AL658" s="147"/>
      <c r="AM658" s="147"/>
      <c r="AN658" s="147"/>
      <c r="AO658" s="147"/>
      <c r="AP658" s="147"/>
      <c r="AQ658" s="147"/>
      <c r="AR658" s="147"/>
      <c r="AS658" s="147"/>
      <c r="AT658" s="147"/>
      <c r="AU658" s="147"/>
      <c r="AV658" s="147"/>
      <c r="AW658" s="147"/>
      <c r="AX658" s="147"/>
      <c r="AY658" s="147"/>
      <c r="AZ658" s="147"/>
      <c r="BA658" s="147"/>
      <c r="BB658" s="147"/>
      <c r="BC658" s="147"/>
      <c r="BD658" s="147"/>
      <c r="BE658" s="147"/>
      <c r="BF658" s="147"/>
      <c r="BG658" s="147"/>
      <c r="BH658" s="147"/>
    </row>
    <row r="659" spans="1:60" outlineLevel="1">
      <c r="A659" s="154"/>
      <c r="B659" s="155"/>
      <c r="C659" s="244"/>
      <c r="D659" s="245"/>
      <c r="E659" s="245"/>
      <c r="F659" s="245"/>
      <c r="G659" s="245"/>
      <c r="H659" s="156"/>
      <c r="I659" s="156"/>
      <c r="J659" s="156"/>
      <c r="K659" s="156"/>
      <c r="L659" s="156"/>
      <c r="M659" s="156"/>
      <c r="N659" s="156"/>
      <c r="O659" s="156"/>
      <c r="P659" s="156"/>
      <c r="Q659" s="156"/>
      <c r="R659" s="156"/>
      <c r="S659" s="156"/>
      <c r="T659" s="156"/>
      <c r="U659" s="156"/>
      <c r="V659" s="156"/>
      <c r="W659" s="156"/>
      <c r="X659" s="156"/>
      <c r="Y659" s="147"/>
      <c r="Z659" s="147"/>
      <c r="AA659" s="147"/>
      <c r="AB659" s="147"/>
      <c r="AC659" s="147"/>
      <c r="AD659" s="147"/>
      <c r="AE659" s="147"/>
      <c r="AF659" s="147"/>
      <c r="AG659" s="147" t="s">
        <v>172</v>
      </c>
      <c r="AH659" s="147"/>
      <c r="AI659" s="147"/>
      <c r="AJ659" s="147"/>
      <c r="AK659" s="147"/>
      <c r="AL659" s="147"/>
      <c r="AM659" s="147"/>
      <c r="AN659" s="147"/>
      <c r="AO659" s="147"/>
      <c r="AP659" s="147"/>
      <c r="AQ659" s="147"/>
      <c r="AR659" s="147"/>
      <c r="AS659" s="147"/>
      <c r="AT659" s="147"/>
      <c r="AU659" s="147"/>
      <c r="AV659" s="147"/>
      <c r="AW659" s="147"/>
      <c r="AX659" s="147"/>
      <c r="AY659" s="147"/>
      <c r="AZ659" s="147"/>
      <c r="BA659" s="147"/>
      <c r="BB659" s="147"/>
      <c r="BC659" s="147"/>
      <c r="BD659" s="147"/>
      <c r="BE659" s="147"/>
      <c r="BF659" s="147"/>
      <c r="BG659" s="147"/>
      <c r="BH659" s="147"/>
    </row>
    <row r="660" spans="1:60" outlineLevel="1">
      <c r="A660" s="164">
        <v>178</v>
      </c>
      <c r="B660" s="165" t="s">
        <v>840</v>
      </c>
      <c r="C660" s="174" t="s">
        <v>841</v>
      </c>
      <c r="D660" s="166" t="s">
        <v>309</v>
      </c>
      <c r="E660" s="167">
        <v>1</v>
      </c>
      <c r="F660" s="168"/>
      <c r="G660" s="169">
        <f>ROUND(E660*F660,2)</f>
        <v>0</v>
      </c>
      <c r="H660" s="168"/>
      <c r="I660" s="169">
        <f>ROUND(E660*H660,2)</f>
        <v>0</v>
      </c>
      <c r="J660" s="168"/>
      <c r="K660" s="169">
        <f>ROUND(E660*J660,2)</f>
        <v>0</v>
      </c>
      <c r="L660" s="169">
        <v>21</v>
      </c>
      <c r="M660" s="169">
        <f>G660*(1+L660/100)</f>
        <v>0</v>
      </c>
      <c r="N660" s="169">
        <v>1.6E-2</v>
      </c>
      <c r="O660" s="169">
        <f>ROUND(E660*N660,2)</f>
        <v>0.02</v>
      </c>
      <c r="P660" s="169">
        <v>0</v>
      </c>
      <c r="Q660" s="169">
        <f>ROUND(E660*P660,2)</f>
        <v>0</v>
      </c>
      <c r="R660" s="169" t="s">
        <v>480</v>
      </c>
      <c r="S660" s="169" t="s">
        <v>168</v>
      </c>
      <c r="T660" s="170" t="s">
        <v>168</v>
      </c>
      <c r="U660" s="156">
        <v>0</v>
      </c>
      <c r="V660" s="156">
        <f>ROUND(E660*U660,2)</f>
        <v>0</v>
      </c>
      <c r="W660" s="156"/>
      <c r="X660" s="156" t="s">
        <v>310</v>
      </c>
      <c r="Y660" s="147"/>
      <c r="Z660" s="147"/>
      <c r="AA660" s="147"/>
      <c r="AB660" s="147"/>
      <c r="AC660" s="147"/>
      <c r="AD660" s="147"/>
      <c r="AE660" s="147"/>
      <c r="AF660" s="147"/>
      <c r="AG660" s="147" t="s">
        <v>311</v>
      </c>
      <c r="AH660" s="147"/>
      <c r="AI660" s="147"/>
      <c r="AJ660" s="147"/>
      <c r="AK660" s="147"/>
      <c r="AL660" s="147"/>
      <c r="AM660" s="147"/>
      <c r="AN660" s="147"/>
      <c r="AO660" s="147"/>
      <c r="AP660" s="147"/>
      <c r="AQ660" s="147"/>
      <c r="AR660" s="147"/>
      <c r="AS660" s="147"/>
      <c r="AT660" s="147"/>
      <c r="AU660" s="147"/>
      <c r="AV660" s="147"/>
      <c r="AW660" s="147"/>
      <c r="AX660" s="147"/>
      <c r="AY660" s="147"/>
      <c r="AZ660" s="147"/>
      <c r="BA660" s="147"/>
      <c r="BB660" s="147"/>
      <c r="BC660" s="147"/>
      <c r="BD660" s="147"/>
      <c r="BE660" s="147"/>
      <c r="BF660" s="147"/>
      <c r="BG660" s="147"/>
      <c r="BH660" s="147"/>
    </row>
    <row r="661" spans="1:60" outlineLevel="1">
      <c r="A661" s="154"/>
      <c r="B661" s="155"/>
      <c r="C661" s="244"/>
      <c r="D661" s="245"/>
      <c r="E661" s="245"/>
      <c r="F661" s="245"/>
      <c r="G661" s="245"/>
      <c r="H661" s="156"/>
      <c r="I661" s="156"/>
      <c r="J661" s="156"/>
      <c r="K661" s="156"/>
      <c r="L661" s="156"/>
      <c r="M661" s="156"/>
      <c r="N661" s="156"/>
      <c r="O661" s="156"/>
      <c r="P661" s="156"/>
      <c r="Q661" s="156"/>
      <c r="R661" s="156"/>
      <c r="S661" s="156"/>
      <c r="T661" s="156"/>
      <c r="U661" s="156"/>
      <c r="V661" s="156"/>
      <c r="W661" s="156"/>
      <c r="X661" s="156"/>
      <c r="Y661" s="147"/>
      <c r="Z661" s="147"/>
      <c r="AA661" s="147"/>
      <c r="AB661" s="147"/>
      <c r="AC661" s="147"/>
      <c r="AD661" s="147"/>
      <c r="AE661" s="147"/>
      <c r="AF661" s="147"/>
      <c r="AG661" s="147" t="s">
        <v>172</v>
      </c>
      <c r="AH661" s="147"/>
      <c r="AI661" s="147"/>
      <c r="AJ661" s="147"/>
      <c r="AK661" s="147"/>
      <c r="AL661" s="147"/>
      <c r="AM661" s="147"/>
      <c r="AN661" s="147"/>
      <c r="AO661" s="147"/>
      <c r="AP661" s="147"/>
      <c r="AQ661" s="147"/>
      <c r="AR661" s="147"/>
      <c r="AS661" s="147"/>
      <c r="AT661" s="147"/>
      <c r="AU661" s="147"/>
      <c r="AV661" s="147"/>
      <c r="AW661" s="147"/>
      <c r="AX661" s="147"/>
      <c r="AY661" s="147"/>
      <c r="AZ661" s="147"/>
      <c r="BA661" s="147"/>
      <c r="BB661" s="147"/>
      <c r="BC661" s="147"/>
      <c r="BD661" s="147"/>
      <c r="BE661" s="147"/>
      <c r="BF661" s="147"/>
      <c r="BG661" s="147"/>
      <c r="BH661" s="147"/>
    </row>
    <row r="662" spans="1:60" ht="22.5" outlineLevel="1">
      <c r="A662" s="164">
        <v>179</v>
      </c>
      <c r="B662" s="165" t="s">
        <v>842</v>
      </c>
      <c r="C662" s="174" t="s">
        <v>843</v>
      </c>
      <c r="D662" s="166" t="s">
        <v>309</v>
      </c>
      <c r="E662" s="167">
        <v>1</v>
      </c>
      <c r="F662" s="168"/>
      <c r="G662" s="169">
        <f>ROUND(E662*F662,2)</f>
        <v>0</v>
      </c>
      <c r="H662" s="168"/>
      <c r="I662" s="169">
        <f>ROUND(E662*H662,2)</f>
        <v>0</v>
      </c>
      <c r="J662" s="168"/>
      <c r="K662" s="169">
        <f>ROUND(E662*J662,2)</f>
        <v>0</v>
      </c>
      <c r="L662" s="169">
        <v>21</v>
      </c>
      <c r="M662" s="169">
        <f>G662*(1+L662/100)</f>
        <v>0</v>
      </c>
      <c r="N662" s="169">
        <v>2.1999999999999999E-2</v>
      </c>
      <c r="O662" s="169">
        <f>ROUND(E662*N662,2)</f>
        <v>0.02</v>
      </c>
      <c r="P662" s="169">
        <v>0</v>
      </c>
      <c r="Q662" s="169">
        <f>ROUND(E662*P662,2)</f>
        <v>0</v>
      </c>
      <c r="R662" s="169" t="s">
        <v>480</v>
      </c>
      <c r="S662" s="169" t="s">
        <v>168</v>
      </c>
      <c r="T662" s="170" t="s">
        <v>168</v>
      </c>
      <c r="U662" s="156">
        <v>0</v>
      </c>
      <c r="V662" s="156">
        <f>ROUND(E662*U662,2)</f>
        <v>0</v>
      </c>
      <c r="W662" s="156"/>
      <c r="X662" s="156" t="s">
        <v>310</v>
      </c>
      <c r="Y662" s="147"/>
      <c r="Z662" s="147"/>
      <c r="AA662" s="147"/>
      <c r="AB662" s="147"/>
      <c r="AC662" s="147"/>
      <c r="AD662" s="147"/>
      <c r="AE662" s="147"/>
      <c r="AF662" s="147"/>
      <c r="AG662" s="147" t="s">
        <v>311</v>
      </c>
      <c r="AH662" s="147"/>
      <c r="AI662" s="147"/>
      <c r="AJ662" s="147"/>
      <c r="AK662" s="147"/>
      <c r="AL662" s="147"/>
      <c r="AM662" s="147"/>
      <c r="AN662" s="147"/>
      <c r="AO662" s="147"/>
      <c r="AP662" s="147"/>
      <c r="AQ662" s="147"/>
      <c r="AR662" s="147"/>
      <c r="AS662" s="147"/>
      <c r="AT662" s="147"/>
      <c r="AU662" s="147"/>
      <c r="AV662" s="147"/>
      <c r="AW662" s="147"/>
      <c r="AX662" s="147"/>
      <c r="AY662" s="147"/>
      <c r="AZ662" s="147"/>
      <c r="BA662" s="147"/>
      <c r="BB662" s="147"/>
      <c r="BC662" s="147"/>
      <c r="BD662" s="147"/>
      <c r="BE662" s="147"/>
      <c r="BF662" s="147"/>
      <c r="BG662" s="147"/>
      <c r="BH662" s="147"/>
    </row>
    <row r="663" spans="1:60" outlineLevel="1">
      <c r="A663" s="154"/>
      <c r="B663" s="155"/>
      <c r="C663" s="244"/>
      <c r="D663" s="245"/>
      <c r="E663" s="245"/>
      <c r="F663" s="245"/>
      <c r="G663" s="245"/>
      <c r="H663" s="156"/>
      <c r="I663" s="156"/>
      <c r="J663" s="156"/>
      <c r="K663" s="156"/>
      <c r="L663" s="156"/>
      <c r="M663" s="156"/>
      <c r="N663" s="156"/>
      <c r="O663" s="156"/>
      <c r="P663" s="156"/>
      <c r="Q663" s="156"/>
      <c r="R663" s="156"/>
      <c r="S663" s="156"/>
      <c r="T663" s="156"/>
      <c r="U663" s="156"/>
      <c r="V663" s="156"/>
      <c r="W663" s="156"/>
      <c r="X663" s="156"/>
      <c r="Y663" s="147"/>
      <c r="Z663" s="147"/>
      <c r="AA663" s="147"/>
      <c r="AB663" s="147"/>
      <c r="AC663" s="147"/>
      <c r="AD663" s="147"/>
      <c r="AE663" s="147"/>
      <c r="AF663" s="147"/>
      <c r="AG663" s="147" t="s">
        <v>172</v>
      </c>
      <c r="AH663" s="147"/>
      <c r="AI663" s="147"/>
      <c r="AJ663" s="147"/>
      <c r="AK663" s="147"/>
      <c r="AL663" s="147"/>
      <c r="AM663" s="147"/>
      <c r="AN663" s="147"/>
      <c r="AO663" s="147"/>
      <c r="AP663" s="147"/>
      <c r="AQ663" s="147"/>
      <c r="AR663" s="147"/>
      <c r="AS663" s="147"/>
      <c r="AT663" s="147"/>
      <c r="AU663" s="147"/>
      <c r="AV663" s="147"/>
      <c r="AW663" s="147"/>
      <c r="AX663" s="147"/>
      <c r="AY663" s="147"/>
      <c r="AZ663" s="147"/>
      <c r="BA663" s="147"/>
      <c r="BB663" s="147"/>
      <c r="BC663" s="147"/>
      <c r="BD663" s="147"/>
      <c r="BE663" s="147"/>
      <c r="BF663" s="147"/>
      <c r="BG663" s="147"/>
      <c r="BH663" s="147"/>
    </row>
    <row r="664" spans="1:60" ht="22.5" outlineLevel="1">
      <c r="A664" s="164">
        <v>180</v>
      </c>
      <c r="B664" s="165" t="s">
        <v>844</v>
      </c>
      <c r="C664" s="174" t="s">
        <v>845</v>
      </c>
      <c r="D664" s="166" t="s">
        <v>309</v>
      </c>
      <c r="E664" s="167">
        <v>3</v>
      </c>
      <c r="F664" s="168"/>
      <c r="G664" s="169">
        <f>ROUND(E664*F664,2)</f>
        <v>0</v>
      </c>
      <c r="H664" s="168"/>
      <c r="I664" s="169">
        <f>ROUND(E664*H664,2)</f>
        <v>0</v>
      </c>
      <c r="J664" s="168"/>
      <c r="K664" s="169">
        <f>ROUND(E664*J664,2)</f>
        <v>0</v>
      </c>
      <c r="L664" s="169">
        <v>21</v>
      </c>
      <c r="M664" s="169">
        <f>G664*(1+L664/100)</f>
        <v>0</v>
      </c>
      <c r="N664" s="169">
        <v>1.55E-2</v>
      </c>
      <c r="O664" s="169">
        <f>ROUND(E664*N664,2)</f>
        <v>0.05</v>
      </c>
      <c r="P664" s="169">
        <v>0</v>
      </c>
      <c r="Q664" s="169">
        <f>ROUND(E664*P664,2)</f>
        <v>0</v>
      </c>
      <c r="R664" s="169" t="s">
        <v>480</v>
      </c>
      <c r="S664" s="169" t="s">
        <v>168</v>
      </c>
      <c r="T664" s="170" t="s">
        <v>168</v>
      </c>
      <c r="U664" s="156">
        <v>0</v>
      </c>
      <c r="V664" s="156">
        <f>ROUND(E664*U664,2)</f>
        <v>0</v>
      </c>
      <c r="W664" s="156"/>
      <c r="X664" s="156" t="s">
        <v>310</v>
      </c>
      <c r="Y664" s="147"/>
      <c r="Z664" s="147"/>
      <c r="AA664" s="147"/>
      <c r="AB664" s="147"/>
      <c r="AC664" s="147"/>
      <c r="AD664" s="147"/>
      <c r="AE664" s="147"/>
      <c r="AF664" s="147"/>
      <c r="AG664" s="147" t="s">
        <v>311</v>
      </c>
      <c r="AH664" s="147"/>
      <c r="AI664" s="147"/>
      <c r="AJ664" s="147"/>
      <c r="AK664" s="147"/>
      <c r="AL664" s="147"/>
      <c r="AM664" s="147"/>
      <c r="AN664" s="147"/>
      <c r="AO664" s="147"/>
      <c r="AP664" s="147"/>
      <c r="AQ664" s="147"/>
      <c r="AR664" s="147"/>
      <c r="AS664" s="147"/>
      <c r="AT664" s="147"/>
      <c r="AU664" s="147"/>
      <c r="AV664" s="147"/>
      <c r="AW664" s="147"/>
      <c r="AX664" s="147"/>
      <c r="AY664" s="147"/>
      <c r="AZ664" s="147"/>
      <c r="BA664" s="147"/>
      <c r="BB664" s="147"/>
      <c r="BC664" s="147"/>
      <c r="BD664" s="147"/>
      <c r="BE664" s="147"/>
      <c r="BF664" s="147"/>
      <c r="BG664" s="147"/>
      <c r="BH664" s="147"/>
    </row>
    <row r="665" spans="1:60" outlineLevel="1">
      <c r="A665" s="154"/>
      <c r="B665" s="155"/>
      <c r="C665" s="244"/>
      <c r="D665" s="245"/>
      <c r="E665" s="245"/>
      <c r="F665" s="245"/>
      <c r="G665" s="245"/>
      <c r="H665" s="156"/>
      <c r="I665" s="156"/>
      <c r="J665" s="156"/>
      <c r="K665" s="156"/>
      <c r="L665" s="156"/>
      <c r="M665" s="156"/>
      <c r="N665" s="156"/>
      <c r="O665" s="156"/>
      <c r="P665" s="156"/>
      <c r="Q665" s="156"/>
      <c r="R665" s="156"/>
      <c r="S665" s="156"/>
      <c r="T665" s="156"/>
      <c r="U665" s="156"/>
      <c r="V665" s="156"/>
      <c r="W665" s="156"/>
      <c r="X665" s="156"/>
      <c r="Y665" s="147"/>
      <c r="Z665" s="147"/>
      <c r="AA665" s="147"/>
      <c r="AB665" s="147"/>
      <c r="AC665" s="147"/>
      <c r="AD665" s="147"/>
      <c r="AE665" s="147"/>
      <c r="AF665" s="147"/>
      <c r="AG665" s="147" t="s">
        <v>172</v>
      </c>
      <c r="AH665" s="147"/>
      <c r="AI665" s="147"/>
      <c r="AJ665" s="147"/>
      <c r="AK665" s="147"/>
      <c r="AL665" s="147"/>
      <c r="AM665" s="147"/>
      <c r="AN665" s="147"/>
      <c r="AO665" s="147"/>
      <c r="AP665" s="147"/>
      <c r="AQ665" s="147"/>
      <c r="AR665" s="147"/>
      <c r="AS665" s="147"/>
      <c r="AT665" s="147"/>
      <c r="AU665" s="147"/>
      <c r="AV665" s="147"/>
      <c r="AW665" s="147"/>
      <c r="AX665" s="147"/>
      <c r="AY665" s="147"/>
      <c r="AZ665" s="147"/>
      <c r="BA665" s="147"/>
      <c r="BB665" s="147"/>
      <c r="BC665" s="147"/>
      <c r="BD665" s="147"/>
      <c r="BE665" s="147"/>
      <c r="BF665" s="147"/>
      <c r="BG665" s="147"/>
      <c r="BH665" s="147"/>
    </row>
    <row r="666" spans="1:60" ht="22.5" outlineLevel="1">
      <c r="A666" s="164">
        <v>181</v>
      </c>
      <c r="B666" s="165" t="s">
        <v>846</v>
      </c>
      <c r="C666" s="174" t="s">
        <v>847</v>
      </c>
      <c r="D666" s="166" t="s">
        <v>309</v>
      </c>
      <c r="E666" s="167">
        <v>1</v>
      </c>
      <c r="F666" s="168"/>
      <c r="G666" s="169">
        <f>ROUND(E666*F666,2)</f>
        <v>0</v>
      </c>
      <c r="H666" s="168"/>
      <c r="I666" s="169">
        <f>ROUND(E666*H666,2)</f>
        <v>0</v>
      </c>
      <c r="J666" s="168"/>
      <c r="K666" s="169">
        <f>ROUND(E666*J666,2)</f>
        <v>0</v>
      </c>
      <c r="L666" s="169">
        <v>21</v>
      </c>
      <c r="M666" s="169">
        <f>G666*(1+L666/100)</f>
        <v>0</v>
      </c>
      <c r="N666" s="169">
        <v>1.4E-2</v>
      </c>
      <c r="O666" s="169">
        <f>ROUND(E666*N666,2)</f>
        <v>0.01</v>
      </c>
      <c r="P666" s="169">
        <v>0</v>
      </c>
      <c r="Q666" s="169">
        <f>ROUND(E666*P666,2)</f>
        <v>0</v>
      </c>
      <c r="R666" s="169" t="s">
        <v>480</v>
      </c>
      <c r="S666" s="169" t="s">
        <v>168</v>
      </c>
      <c r="T666" s="170" t="s">
        <v>168</v>
      </c>
      <c r="U666" s="156">
        <v>0</v>
      </c>
      <c r="V666" s="156">
        <f>ROUND(E666*U666,2)</f>
        <v>0</v>
      </c>
      <c r="W666" s="156"/>
      <c r="X666" s="156" t="s">
        <v>310</v>
      </c>
      <c r="Y666" s="147"/>
      <c r="Z666" s="147"/>
      <c r="AA666" s="147"/>
      <c r="AB666" s="147"/>
      <c r="AC666" s="147"/>
      <c r="AD666" s="147"/>
      <c r="AE666" s="147"/>
      <c r="AF666" s="147"/>
      <c r="AG666" s="147" t="s">
        <v>786</v>
      </c>
      <c r="AH666" s="147"/>
      <c r="AI666" s="147"/>
      <c r="AJ666" s="147"/>
      <c r="AK666" s="147"/>
      <c r="AL666" s="147"/>
      <c r="AM666" s="147"/>
      <c r="AN666" s="147"/>
      <c r="AO666" s="147"/>
      <c r="AP666" s="147"/>
      <c r="AQ666" s="147"/>
      <c r="AR666" s="147"/>
      <c r="AS666" s="147"/>
      <c r="AT666" s="147"/>
      <c r="AU666" s="147"/>
      <c r="AV666" s="147"/>
      <c r="AW666" s="147"/>
      <c r="AX666" s="147"/>
      <c r="AY666" s="147"/>
      <c r="AZ666" s="147"/>
      <c r="BA666" s="147"/>
      <c r="BB666" s="147"/>
      <c r="BC666" s="147"/>
      <c r="BD666" s="147"/>
      <c r="BE666" s="147"/>
      <c r="BF666" s="147"/>
      <c r="BG666" s="147"/>
      <c r="BH666" s="147"/>
    </row>
    <row r="667" spans="1:60" outlineLevel="1">
      <c r="A667" s="154"/>
      <c r="B667" s="155"/>
      <c r="C667" s="244"/>
      <c r="D667" s="245"/>
      <c r="E667" s="245"/>
      <c r="F667" s="245"/>
      <c r="G667" s="245"/>
      <c r="H667" s="156"/>
      <c r="I667" s="156"/>
      <c r="J667" s="156"/>
      <c r="K667" s="156"/>
      <c r="L667" s="156"/>
      <c r="M667" s="156"/>
      <c r="N667" s="156"/>
      <c r="O667" s="156"/>
      <c r="P667" s="156"/>
      <c r="Q667" s="156"/>
      <c r="R667" s="156"/>
      <c r="S667" s="156"/>
      <c r="T667" s="156"/>
      <c r="U667" s="156"/>
      <c r="V667" s="156"/>
      <c r="W667" s="156"/>
      <c r="X667" s="156"/>
      <c r="Y667" s="147"/>
      <c r="Z667" s="147"/>
      <c r="AA667" s="147"/>
      <c r="AB667" s="147"/>
      <c r="AC667" s="147"/>
      <c r="AD667" s="147"/>
      <c r="AE667" s="147"/>
      <c r="AF667" s="147"/>
      <c r="AG667" s="147" t="s">
        <v>172</v>
      </c>
      <c r="AH667" s="147"/>
      <c r="AI667" s="147"/>
      <c r="AJ667" s="147"/>
      <c r="AK667" s="147"/>
      <c r="AL667" s="147"/>
      <c r="AM667" s="147"/>
      <c r="AN667" s="147"/>
      <c r="AO667" s="147"/>
      <c r="AP667" s="147"/>
      <c r="AQ667" s="147"/>
      <c r="AR667" s="147"/>
      <c r="AS667" s="147"/>
      <c r="AT667" s="147"/>
      <c r="AU667" s="147"/>
      <c r="AV667" s="147"/>
      <c r="AW667" s="147"/>
      <c r="AX667" s="147"/>
      <c r="AY667" s="147"/>
      <c r="AZ667" s="147"/>
      <c r="BA667" s="147"/>
      <c r="BB667" s="147"/>
      <c r="BC667" s="147"/>
      <c r="BD667" s="147"/>
      <c r="BE667" s="147"/>
      <c r="BF667" s="147"/>
      <c r="BG667" s="147"/>
      <c r="BH667" s="147"/>
    </row>
    <row r="668" spans="1:60" outlineLevel="1">
      <c r="A668" s="164">
        <v>182</v>
      </c>
      <c r="B668" s="165" t="s">
        <v>848</v>
      </c>
      <c r="C668" s="174" t="s">
        <v>849</v>
      </c>
      <c r="D668" s="166" t="s">
        <v>556</v>
      </c>
      <c r="E668" s="167">
        <v>9</v>
      </c>
      <c r="F668" s="168"/>
      <c r="G668" s="169">
        <f>ROUND(E668*F668,2)</f>
        <v>0</v>
      </c>
      <c r="H668" s="168"/>
      <c r="I668" s="169">
        <f>ROUND(E668*H668,2)</f>
        <v>0</v>
      </c>
      <c r="J668" s="168"/>
      <c r="K668" s="169">
        <f>ROUND(E668*J668,2)</f>
        <v>0</v>
      </c>
      <c r="L668" s="169">
        <v>21</v>
      </c>
      <c r="M668" s="169">
        <f>G668*(1+L668/100)</f>
        <v>0</v>
      </c>
      <c r="N668" s="169">
        <v>7.5199999999999998E-3</v>
      </c>
      <c r="O668" s="169">
        <f>ROUND(E668*N668,2)</f>
        <v>7.0000000000000007E-2</v>
      </c>
      <c r="P668" s="169">
        <v>0</v>
      </c>
      <c r="Q668" s="169">
        <f>ROUND(E668*P668,2)</f>
        <v>0</v>
      </c>
      <c r="R668" s="169"/>
      <c r="S668" s="169" t="s">
        <v>306</v>
      </c>
      <c r="T668" s="170" t="s">
        <v>169</v>
      </c>
      <c r="U668" s="156">
        <v>0</v>
      </c>
      <c r="V668" s="156">
        <f>ROUND(E668*U668,2)</f>
        <v>0</v>
      </c>
      <c r="W668" s="156"/>
      <c r="X668" s="156" t="s">
        <v>310</v>
      </c>
      <c r="Y668" s="147"/>
      <c r="Z668" s="147"/>
      <c r="AA668" s="147"/>
      <c r="AB668" s="147"/>
      <c r="AC668" s="147"/>
      <c r="AD668" s="147"/>
      <c r="AE668" s="147"/>
      <c r="AF668" s="147"/>
      <c r="AG668" s="147" t="s">
        <v>786</v>
      </c>
      <c r="AH668" s="147"/>
      <c r="AI668" s="147"/>
      <c r="AJ668" s="147"/>
      <c r="AK668" s="147"/>
      <c r="AL668" s="147"/>
      <c r="AM668" s="147"/>
      <c r="AN668" s="147"/>
      <c r="AO668" s="147"/>
      <c r="AP668" s="147"/>
      <c r="AQ668" s="147"/>
      <c r="AR668" s="147"/>
      <c r="AS668" s="147"/>
      <c r="AT668" s="147"/>
      <c r="AU668" s="147"/>
      <c r="AV668" s="147"/>
      <c r="AW668" s="147"/>
      <c r="AX668" s="147"/>
      <c r="AY668" s="147"/>
      <c r="AZ668" s="147"/>
      <c r="BA668" s="147"/>
      <c r="BB668" s="147"/>
      <c r="BC668" s="147"/>
      <c r="BD668" s="147"/>
      <c r="BE668" s="147"/>
      <c r="BF668" s="147"/>
      <c r="BG668" s="147"/>
      <c r="BH668" s="147"/>
    </row>
    <row r="669" spans="1:60" outlineLevel="1">
      <c r="A669" s="154"/>
      <c r="B669" s="155"/>
      <c r="C669" s="244"/>
      <c r="D669" s="245"/>
      <c r="E669" s="245"/>
      <c r="F669" s="245"/>
      <c r="G669" s="245"/>
      <c r="H669" s="156"/>
      <c r="I669" s="156"/>
      <c r="J669" s="156"/>
      <c r="K669" s="156"/>
      <c r="L669" s="156"/>
      <c r="M669" s="156"/>
      <c r="N669" s="156"/>
      <c r="O669" s="156"/>
      <c r="P669" s="156"/>
      <c r="Q669" s="156"/>
      <c r="R669" s="156"/>
      <c r="S669" s="156"/>
      <c r="T669" s="156"/>
      <c r="U669" s="156"/>
      <c r="V669" s="156"/>
      <c r="W669" s="156"/>
      <c r="X669" s="156"/>
      <c r="Y669" s="147"/>
      <c r="Z669" s="147"/>
      <c r="AA669" s="147"/>
      <c r="AB669" s="147"/>
      <c r="AC669" s="147"/>
      <c r="AD669" s="147"/>
      <c r="AE669" s="147"/>
      <c r="AF669" s="147"/>
      <c r="AG669" s="147" t="s">
        <v>172</v>
      </c>
      <c r="AH669" s="147"/>
      <c r="AI669" s="147"/>
      <c r="AJ669" s="147"/>
      <c r="AK669" s="147"/>
      <c r="AL669" s="147"/>
      <c r="AM669" s="147"/>
      <c r="AN669" s="147"/>
      <c r="AO669" s="147"/>
      <c r="AP669" s="147"/>
      <c r="AQ669" s="147"/>
      <c r="AR669" s="147"/>
      <c r="AS669" s="147"/>
      <c r="AT669" s="147"/>
      <c r="AU669" s="147"/>
      <c r="AV669" s="147"/>
      <c r="AW669" s="147"/>
      <c r="AX669" s="147"/>
      <c r="AY669" s="147"/>
      <c r="AZ669" s="147"/>
      <c r="BA669" s="147"/>
      <c r="BB669" s="147"/>
      <c r="BC669" s="147"/>
      <c r="BD669" s="147"/>
      <c r="BE669" s="147"/>
      <c r="BF669" s="147"/>
      <c r="BG669" s="147"/>
      <c r="BH669" s="147"/>
    </row>
    <row r="670" spans="1:60" outlineLevel="1">
      <c r="A670" s="164">
        <v>183</v>
      </c>
      <c r="B670" s="165" t="s">
        <v>850</v>
      </c>
      <c r="C670" s="174" t="s">
        <v>851</v>
      </c>
      <c r="D670" s="166" t="s">
        <v>293</v>
      </c>
      <c r="E670" s="167">
        <v>0.50066999999999995</v>
      </c>
      <c r="F670" s="168"/>
      <c r="G670" s="169">
        <f>ROUND(E670*F670,2)</f>
        <v>0</v>
      </c>
      <c r="H670" s="168"/>
      <c r="I670" s="169">
        <f>ROUND(E670*H670,2)</f>
        <v>0</v>
      </c>
      <c r="J670" s="168"/>
      <c r="K670" s="169">
        <f>ROUND(E670*J670,2)</f>
        <v>0</v>
      </c>
      <c r="L670" s="169">
        <v>21</v>
      </c>
      <c r="M670" s="169">
        <f>G670*(1+L670/100)</f>
        <v>0</v>
      </c>
      <c r="N670" s="169">
        <v>0</v>
      </c>
      <c r="O670" s="169">
        <f>ROUND(E670*N670,2)</f>
        <v>0</v>
      </c>
      <c r="P670" s="169">
        <v>0</v>
      </c>
      <c r="Q670" s="169">
        <f>ROUND(E670*P670,2)</f>
        <v>0</v>
      </c>
      <c r="R670" s="169" t="s">
        <v>753</v>
      </c>
      <c r="S670" s="169" t="s">
        <v>168</v>
      </c>
      <c r="T670" s="170" t="s">
        <v>168</v>
      </c>
      <c r="U670" s="156">
        <v>1.5169999999999999</v>
      </c>
      <c r="V670" s="156">
        <f>ROUND(E670*U670,2)</f>
        <v>0.76</v>
      </c>
      <c r="W670" s="156"/>
      <c r="X670" s="156" t="s">
        <v>660</v>
      </c>
      <c r="Y670" s="147"/>
      <c r="Z670" s="147"/>
      <c r="AA670" s="147"/>
      <c r="AB670" s="147"/>
      <c r="AC670" s="147"/>
      <c r="AD670" s="147"/>
      <c r="AE670" s="147"/>
      <c r="AF670" s="147"/>
      <c r="AG670" s="147" t="s">
        <v>661</v>
      </c>
      <c r="AH670" s="147"/>
      <c r="AI670" s="147"/>
      <c r="AJ670" s="147"/>
      <c r="AK670" s="147"/>
      <c r="AL670" s="147"/>
      <c r="AM670" s="147"/>
      <c r="AN670" s="147"/>
      <c r="AO670" s="147"/>
      <c r="AP670" s="147"/>
      <c r="AQ670" s="147"/>
      <c r="AR670" s="147"/>
      <c r="AS670" s="147"/>
      <c r="AT670" s="147"/>
      <c r="AU670" s="147"/>
      <c r="AV670" s="147"/>
      <c r="AW670" s="147"/>
      <c r="AX670" s="147"/>
      <c r="AY670" s="147"/>
      <c r="AZ670" s="147"/>
      <c r="BA670" s="147"/>
      <c r="BB670" s="147"/>
      <c r="BC670" s="147"/>
      <c r="BD670" s="147"/>
      <c r="BE670" s="147"/>
      <c r="BF670" s="147"/>
      <c r="BG670" s="147"/>
      <c r="BH670" s="147"/>
    </row>
    <row r="671" spans="1:60" outlineLevel="1">
      <c r="A671" s="154"/>
      <c r="B671" s="155"/>
      <c r="C671" s="253" t="s">
        <v>793</v>
      </c>
      <c r="D671" s="254"/>
      <c r="E671" s="254"/>
      <c r="F671" s="254"/>
      <c r="G671" s="254"/>
      <c r="H671" s="156"/>
      <c r="I671" s="156"/>
      <c r="J671" s="156"/>
      <c r="K671" s="156"/>
      <c r="L671" s="156"/>
      <c r="M671" s="156"/>
      <c r="N671" s="156"/>
      <c r="O671" s="156"/>
      <c r="P671" s="156"/>
      <c r="Q671" s="156"/>
      <c r="R671" s="156"/>
      <c r="S671" s="156"/>
      <c r="T671" s="156"/>
      <c r="U671" s="156"/>
      <c r="V671" s="156"/>
      <c r="W671" s="156"/>
      <c r="X671" s="156"/>
      <c r="Y671" s="147"/>
      <c r="Z671" s="147"/>
      <c r="AA671" s="147"/>
      <c r="AB671" s="147"/>
      <c r="AC671" s="147"/>
      <c r="AD671" s="147"/>
      <c r="AE671" s="147"/>
      <c r="AF671" s="147"/>
      <c r="AG671" s="147" t="s">
        <v>247</v>
      </c>
      <c r="AH671" s="147"/>
      <c r="AI671" s="147"/>
      <c r="AJ671" s="147"/>
      <c r="AK671" s="147"/>
      <c r="AL671" s="147"/>
      <c r="AM671" s="147"/>
      <c r="AN671" s="147"/>
      <c r="AO671" s="147"/>
      <c r="AP671" s="147"/>
      <c r="AQ671" s="147"/>
      <c r="AR671" s="147"/>
      <c r="AS671" s="147"/>
      <c r="AT671" s="147"/>
      <c r="AU671" s="147"/>
      <c r="AV671" s="147"/>
      <c r="AW671" s="147"/>
      <c r="AX671" s="147"/>
      <c r="AY671" s="147"/>
      <c r="AZ671" s="147"/>
      <c r="BA671" s="147"/>
      <c r="BB671" s="147"/>
      <c r="BC671" s="147"/>
      <c r="BD671" s="147"/>
      <c r="BE671" s="147"/>
      <c r="BF671" s="147"/>
      <c r="BG671" s="147"/>
      <c r="BH671" s="147"/>
    </row>
    <row r="672" spans="1:60" outlineLevel="1">
      <c r="A672" s="154"/>
      <c r="B672" s="155"/>
      <c r="C672" s="180" t="s">
        <v>663</v>
      </c>
      <c r="D672" s="178"/>
      <c r="E672" s="179"/>
      <c r="F672" s="156"/>
      <c r="G672" s="156"/>
      <c r="H672" s="156"/>
      <c r="I672" s="156"/>
      <c r="J672" s="156"/>
      <c r="K672" s="156"/>
      <c r="L672" s="156"/>
      <c r="M672" s="156"/>
      <c r="N672" s="156"/>
      <c r="O672" s="156"/>
      <c r="P672" s="156"/>
      <c r="Q672" s="156"/>
      <c r="R672" s="156"/>
      <c r="S672" s="156"/>
      <c r="T672" s="156"/>
      <c r="U672" s="156"/>
      <c r="V672" s="156"/>
      <c r="W672" s="156"/>
      <c r="X672" s="156"/>
      <c r="Y672" s="147"/>
      <c r="Z672" s="147"/>
      <c r="AA672" s="147"/>
      <c r="AB672" s="147"/>
      <c r="AC672" s="147"/>
      <c r="AD672" s="147"/>
      <c r="AE672" s="147"/>
      <c r="AF672" s="147"/>
      <c r="AG672" s="147" t="s">
        <v>249</v>
      </c>
      <c r="AH672" s="147">
        <v>0</v>
      </c>
      <c r="AI672" s="147"/>
      <c r="AJ672" s="147"/>
      <c r="AK672" s="147"/>
      <c r="AL672" s="147"/>
      <c r="AM672" s="147"/>
      <c r="AN672" s="147"/>
      <c r="AO672" s="147"/>
      <c r="AP672" s="147"/>
      <c r="AQ672" s="147"/>
      <c r="AR672" s="147"/>
      <c r="AS672" s="147"/>
      <c r="AT672" s="147"/>
      <c r="AU672" s="147"/>
      <c r="AV672" s="147"/>
      <c r="AW672" s="147"/>
      <c r="AX672" s="147"/>
      <c r="AY672" s="147"/>
      <c r="AZ672" s="147"/>
      <c r="BA672" s="147"/>
      <c r="BB672" s="147"/>
      <c r="BC672" s="147"/>
      <c r="BD672" s="147"/>
      <c r="BE672" s="147"/>
      <c r="BF672" s="147"/>
      <c r="BG672" s="147"/>
      <c r="BH672" s="147"/>
    </row>
    <row r="673" spans="1:60" ht="22.5" outlineLevel="1">
      <c r="A673" s="154"/>
      <c r="B673" s="155"/>
      <c r="C673" s="180" t="s">
        <v>852</v>
      </c>
      <c r="D673" s="178"/>
      <c r="E673" s="179"/>
      <c r="F673" s="156"/>
      <c r="G673" s="156"/>
      <c r="H673" s="156"/>
      <c r="I673" s="156"/>
      <c r="J673" s="156"/>
      <c r="K673" s="156"/>
      <c r="L673" s="156"/>
      <c r="M673" s="156"/>
      <c r="N673" s="156"/>
      <c r="O673" s="156"/>
      <c r="P673" s="156"/>
      <c r="Q673" s="156"/>
      <c r="R673" s="156"/>
      <c r="S673" s="156"/>
      <c r="T673" s="156"/>
      <c r="U673" s="156"/>
      <c r="V673" s="156"/>
      <c r="W673" s="156"/>
      <c r="X673" s="156"/>
      <c r="Y673" s="147"/>
      <c r="Z673" s="147"/>
      <c r="AA673" s="147"/>
      <c r="AB673" s="147"/>
      <c r="AC673" s="147"/>
      <c r="AD673" s="147"/>
      <c r="AE673" s="147"/>
      <c r="AF673" s="147"/>
      <c r="AG673" s="147" t="s">
        <v>249</v>
      </c>
      <c r="AH673" s="147">
        <v>0</v>
      </c>
      <c r="AI673" s="147"/>
      <c r="AJ673" s="147"/>
      <c r="AK673" s="147"/>
      <c r="AL673" s="147"/>
      <c r="AM673" s="147"/>
      <c r="AN673" s="147"/>
      <c r="AO673" s="147"/>
      <c r="AP673" s="147"/>
      <c r="AQ673" s="147"/>
      <c r="AR673" s="147"/>
      <c r="AS673" s="147"/>
      <c r="AT673" s="147"/>
      <c r="AU673" s="147"/>
      <c r="AV673" s="147"/>
      <c r="AW673" s="147"/>
      <c r="AX673" s="147"/>
      <c r="AY673" s="147"/>
      <c r="AZ673" s="147"/>
      <c r="BA673" s="147"/>
      <c r="BB673" s="147"/>
      <c r="BC673" s="147"/>
      <c r="BD673" s="147"/>
      <c r="BE673" s="147"/>
      <c r="BF673" s="147"/>
      <c r="BG673" s="147"/>
      <c r="BH673" s="147"/>
    </row>
    <row r="674" spans="1:60" outlineLevel="1">
      <c r="A674" s="154"/>
      <c r="B674" s="155"/>
      <c r="C674" s="180" t="s">
        <v>853</v>
      </c>
      <c r="D674" s="178"/>
      <c r="E674" s="179">
        <v>0.50066999999999995</v>
      </c>
      <c r="F674" s="156"/>
      <c r="G674" s="156"/>
      <c r="H674" s="156"/>
      <c r="I674" s="156"/>
      <c r="J674" s="156"/>
      <c r="K674" s="156"/>
      <c r="L674" s="156"/>
      <c r="M674" s="156"/>
      <c r="N674" s="156"/>
      <c r="O674" s="156"/>
      <c r="P674" s="156"/>
      <c r="Q674" s="156"/>
      <c r="R674" s="156"/>
      <c r="S674" s="156"/>
      <c r="T674" s="156"/>
      <c r="U674" s="156"/>
      <c r="V674" s="156"/>
      <c r="W674" s="156"/>
      <c r="X674" s="156"/>
      <c r="Y674" s="147"/>
      <c r="Z674" s="147"/>
      <c r="AA674" s="147"/>
      <c r="AB674" s="147"/>
      <c r="AC674" s="147"/>
      <c r="AD674" s="147"/>
      <c r="AE674" s="147"/>
      <c r="AF674" s="147"/>
      <c r="AG674" s="147" t="s">
        <v>249</v>
      </c>
      <c r="AH674" s="147">
        <v>0</v>
      </c>
      <c r="AI674" s="147"/>
      <c r="AJ674" s="147"/>
      <c r="AK674" s="147"/>
      <c r="AL674" s="147"/>
      <c r="AM674" s="147"/>
      <c r="AN674" s="147"/>
      <c r="AO674" s="147"/>
      <c r="AP674" s="147"/>
      <c r="AQ674" s="147"/>
      <c r="AR674" s="147"/>
      <c r="AS674" s="147"/>
      <c r="AT674" s="147"/>
      <c r="AU674" s="147"/>
      <c r="AV674" s="147"/>
      <c r="AW674" s="147"/>
      <c r="AX674" s="147"/>
      <c r="AY674" s="147"/>
      <c r="AZ674" s="147"/>
      <c r="BA674" s="147"/>
      <c r="BB674" s="147"/>
      <c r="BC674" s="147"/>
      <c r="BD674" s="147"/>
      <c r="BE674" s="147"/>
      <c r="BF674" s="147"/>
      <c r="BG674" s="147"/>
      <c r="BH674" s="147"/>
    </row>
    <row r="675" spans="1:60" outlineLevel="1">
      <c r="A675" s="154"/>
      <c r="B675" s="155"/>
      <c r="C675" s="238"/>
      <c r="D675" s="239"/>
      <c r="E675" s="239"/>
      <c r="F675" s="239"/>
      <c r="G675" s="239"/>
      <c r="H675" s="156"/>
      <c r="I675" s="156"/>
      <c r="J675" s="156"/>
      <c r="K675" s="156"/>
      <c r="L675" s="156"/>
      <c r="M675" s="156"/>
      <c r="N675" s="156"/>
      <c r="O675" s="156"/>
      <c r="P675" s="156"/>
      <c r="Q675" s="156"/>
      <c r="R675" s="156"/>
      <c r="S675" s="156"/>
      <c r="T675" s="156"/>
      <c r="U675" s="156"/>
      <c r="V675" s="156"/>
      <c r="W675" s="156"/>
      <c r="X675" s="156"/>
      <c r="Y675" s="147"/>
      <c r="Z675" s="147"/>
      <c r="AA675" s="147"/>
      <c r="AB675" s="147"/>
      <c r="AC675" s="147"/>
      <c r="AD675" s="147"/>
      <c r="AE675" s="147"/>
      <c r="AF675" s="147"/>
      <c r="AG675" s="147" t="s">
        <v>172</v>
      </c>
      <c r="AH675" s="147"/>
      <c r="AI675" s="147"/>
      <c r="AJ675" s="147"/>
      <c r="AK675" s="147"/>
      <c r="AL675" s="147"/>
      <c r="AM675" s="147"/>
      <c r="AN675" s="147"/>
      <c r="AO675" s="147"/>
      <c r="AP675" s="147"/>
      <c r="AQ675" s="147"/>
      <c r="AR675" s="147"/>
      <c r="AS675" s="147"/>
      <c r="AT675" s="147"/>
      <c r="AU675" s="147"/>
      <c r="AV675" s="147"/>
      <c r="AW675" s="147"/>
      <c r="AX675" s="147"/>
      <c r="AY675" s="147"/>
      <c r="AZ675" s="147"/>
      <c r="BA675" s="147"/>
      <c r="BB675" s="147"/>
      <c r="BC675" s="147"/>
      <c r="BD675" s="147"/>
      <c r="BE675" s="147"/>
      <c r="BF675" s="147"/>
      <c r="BG675" s="147"/>
      <c r="BH675" s="147"/>
    </row>
    <row r="676" spans="1:60">
      <c r="A676" s="158" t="s">
        <v>163</v>
      </c>
      <c r="B676" s="159" t="s">
        <v>99</v>
      </c>
      <c r="C676" s="173" t="s">
        <v>100</v>
      </c>
      <c r="D676" s="160"/>
      <c r="E676" s="161"/>
      <c r="F676" s="162"/>
      <c r="G676" s="162">
        <f>SUMIF(AG677:AG680,"&lt;&gt;NOR",G677:G680)</f>
        <v>0</v>
      </c>
      <c r="H676" s="162"/>
      <c r="I676" s="162">
        <f>SUM(I677:I680)</f>
        <v>0</v>
      </c>
      <c r="J676" s="162"/>
      <c r="K676" s="162">
        <f>SUM(K677:K680)</f>
        <v>0</v>
      </c>
      <c r="L676" s="162"/>
      <c r="M676" s="162">
        <f>SUM(M677:M680)</f>
        <v>0</v>
      </c>
      <c r="N676" s="162"/>
      <c r="O676" s="162">
        <f>SUM(O677:O680)</f>
        <v>0</v>
      </c>
      <c r="P676" s="162"/>
      <c r="Q676" s="162">
        <f>SUM(Q677:Q680)</f>
        <v>0</v>
      </c>
      <c r="R676" s="162"/>
      <c r="S676" s="162"/>
      <c r="T676" s="163"/>
      <c r="U676" s="157"/>
      <c r="V676" s="157">
        <f>SUM(V677:V680)</f>
        <v>1.43</v>
      </c>
      <c r="W676" s="157"/>
      <c r="X676" s="157"/>
      <c r="AG676" t="s">
        <v>164</v>
      </c>
    </row>
    <row r="677" spans="1:60" ht="22.5" outlineLevel="1">
      <c r="A677" s="164">
        <v>184</v>
      </c>
      <c r="B677" s="165" t="s">
        <v>854</v>
      </c>
      <c r="C677" s="174" t="s">
        <v>855</v>
      </c>
      <c r="D677" s="166" t="s">
        <v>309</v>
      </c>
      <c r="E677" s="167">
        <v>1</v>
      </c>
      <c r="F677" s="168"/>
      <c r="G677" s="169">
        <f>ROUND(E677*F677,2)</f>
        <v>0</v>
      </c>
      <c r="H677" s="168"/>
      <c r="I677" s="169">
        <f>ROUND(E677*H677,2)</f>
        <v>0</v>
      </c>
      <c r="J677" s="168"/>
      <c r="K677" s="169">
        <f>ROUND(E677*J677,2)</f>
        <v>0</v>
      </c>
      <c r="L677" s="169">
        <v>21</v>
      </c>
      <c r="M677" s="169">
        <f>G677*(1+L677/100)</f>
        <v>0</v>
      </c>
      <c r="N677" s="169">
        <v>0</v>
      </c>
      <c r="O677" s="169">
        <f>ROUND(E677*N677,2)</f>
        <v>0</v>
      </c>
      <c r="P677" s="169">
        <v>0</v>
      </c>
      <c r="Q677" s="169">
        <f>ROUND(E677*P677,2)</f>
        <v>0</v>
      </c>
      <c r="R677" s="169" t="s">
        <v>856</v>
      </c>
      <c r="S677" s="169" t="s">
        <v>168</v>
      </c>
      <c r="T677" s="170" t="s">
        <v>168</v>
      </c>
      <c r="U677" s="156">
        <v>1.43</v>
      </c>
      <c r="V677" s="156">
        <f>ROUND(E677*U677,2)</f>
        <v>1.43</v>
      </c>
      <c r="W677" s="156"/>
      <c r="X677" s="156" t="s">
        <v>244</v>
      </c>
      <c r="Y677" s="147"/>
      <c r="Z677" s="147"/>
      <c r="AA677" s="147"/>
      <c r="AB677" s="147"/>
      <c r="AC677" s="147"/>
      <c r="AD677" s="147"/>
      <c r="AE677" s="147"/>
      <c r="AF677" s="147"/>
      <c r="AG677" s="147" t="s">
        <v>245</v>
      </c>
      <c r="AH677" s="147"/>
      <c r="AI677" s="147"/>
      <c r="AJ677" s="147"/>
      <c r="AK677" s="147"/>
      <c r="AL677" s="147"/>
      <c r="AM677" s="147"/>
      <c r="AN677" s="147"/>
      <c r="AO677" s="147"/>
      <c r="AP677" s="147"/>
      <c r="AQ677" s="147"/>
      <c r="AR677" s="147"/>
      <c r="AS677" s="147"/>
      <c r="AT677" s="147"/>
      <c r="AU677" s="147"/>
      <c r="AV677" s="147"/>
      <c r="AW677" s="147"/>
      <c r="AX677" s="147"/>
      <c r="AY677" s="147"/>
      <c r="AZ677" s="147"/>
      <c r="BA677" s="147"/>
      <c r="BB677" s="147"/>
      <c r="BC677" s="147"/>
      <c r="BD677" s="147"/>
      <c r="BE677" s="147"/>
      <c r="BF677" s="147"/>
      <c r="BG677" s="147"/>
      <c r="BH677" s="147"/>
    </row>
    <row r="678" spans="1:60" outlineLevel="1">
      <c r="A678" s="154"/>
      <c r="B678" s="155"/>
      <c r="C678" s="244"/>
      <c r="D678" s="245"/>
      <c r="E678" s="245"/>
      <c r="F678" s="245"/>
      <c r="G678" s="245"/>
      <c r="H678" s="156"/>
      <c r="I678" s="156"/>
      <c r="J678" s="156"/>
      <c r="K678" s="156"/>
      <c r="L678" s="156"/>
      <c r="M678" s="156"/>
      <c r="N678" s="156"/>
      <c r="O678" s="156"/>
      <c r="P678" s="156"/>
      <c r="Q678" s="156"/>
      <c r="R678" s="156"/>
      <c r="S678" s="156"/>
      <c r="T678" s="156"/>
      <c r="U678" s="156"/>
      <c r="V678" s="156"/>
      <c r="W678" s="156"/>
      <c r="X678" s="156"/>
      <c r="Y678" s="147"/>
      <c r="Z678" s="147"/>
      <c r="AA678" s="147"/>
      <c r="AB678" s="147"/>
      <c r="AC678" s="147"/>
      <c r="AD678" s="147"/>
      <c r="AE678" s="147"/>
      <c r="AF678" s="147"/>
      <c r="AG678" s="147" t="s">
        <v>172</v>
      </c>
      <c r="AH678" s="147"/>
      <c r="AI678" s="147"/>
      <c r="AJ678" s="147"/>
      <c r="AK678" s="147"/>
      <c r="AL678" s="147"/>
      <c r="AM678" s="147"/>
      <c r="AN678" s="147"/>
      <c r="AO678" s="147"/>
      <c r="AP678" s="147"/>
      <c r="AQ678" s="147"/>
      <c r="AR678" s="147"/>
      <c r="AS678" s="147"/>
      <c r="AT678" s="147"/>
      <c r="AU678" s="147"/>
      <c r="AV678" s="147"/>
      <c r="AW678" s="147"/>
      <c r="AX678" s="147"/>
      <c r="AY678" s="147"/>
      <c r="AZ678" s="147"/>
      <c r="BA678" s="147"/>
      <c r="BB678" s="147"/>
      <c r="BC678" s="147"/>
      <c r="BD678" s="147"/>
      <c r="BE678" s="147"/>
      <c r="BF678" s="147"/>
      <c r="BG678" s="147"/>
      <c r="BH678" s="147"/>
    </row>
    <row r="679" spans="1:60" outlineLevel="1">
      <c r="A679" s="164">
        <v>185</v>
      </c>
      <c r="B679" s="165" t="s">
        <v>857</v>
      </c>
      <c r="C679" s="174" t="s">
        <v>858</v>
      </c>
      <c r="D679" s="166" t="s">
        <v>309</v>
      </c>
      <c r="E679" s="167">
        <v>1</v>
      </c>
      <c r="F679" s="168"/>
      <c r="G679" s="169">
        <f>ROUND(E679*F679,2)</f>
        <v>0</v>
      </c>
      <c r="H679" s="168"/>
      <c r="I679" s="169">
        <f>ROUND(E679*H679,2)</f>
        <v>0</v>
      </c>
      <c r="J679" s="168"/>
      <c r="K679" s="169">
        <f>ROUND(E679*J679,2)</f>
        <v>0</v>
      </c>
      <c r="L679" s="169">
        <v>21</v>
      </c>
      <c r="M679" s="169">
        <f>G679*(1+L679/100)</f>
        <v>0</v>
      </c>
      <c r="N679" s="169">
        <v>4.0000000000000002E-4</v>
      </c>
      <c r="O679" s="169">
        <f>ROUND(E679*N679,2)</f>
        <v>0</v>
      </c>
      <c r="P679" s="169">
        <v>0</v>
      </c>
      <c r="Q679" s="169">
        <f>ROUND(E679*P679,2)</f>
        <v>0</v>
      </c>
      <c r="R679" s="169"/>
      <c r="S679" s="169" t="s">
        <v>306</v>
      </c>
      <c r="T679" s="170" t="s">
        <v>169</v>
      </c>
      <c r="U679" s="156">
        <v>0</v>
      </c>
      <c r="V679" s="156">
        <f>ROUND(E679*U679,2)</f>
        <v>0</v>
      </c>
      <c r="W679" s="156"/>
      <c r="X679" s="156" t="s">
        <v>310</v>
      </c>
      <c r="Y679" s="147"/>
      <c r="Z679" s="147"/>
      <c r="AA679" s="147"/>
      <c r="AB679" s="147"/>
      <c r="AC679" s="147"/>
      <c r="AD679" s="147"/>
      <c r="AE679" s="147"/>
      <c r="AF679" s="147"/>
      <c r="AG679" s="147" t="s">
        <v>311</v>
      </c>
      <c r="AH679" s="147"/>
      <c r="AI679" s="147"/>
      <c r="AJ679" s="147"/>
      <c r="AK679" s="147"/>
      <c r="AL679" s="147"/>
      <c r="AM679" s="147"/>
      <c r="AN679" s="147"/>
      <c r="AO679" s="147"/>
      <c r="AP679" s="147"/>
      <c r="AQ679" s="147"/>
      <c r="AR679" s="147"/>
      <c r="AS679" s="147"/>
      <c r="AT679" s="147"/>
      <c r="AU679" s="147"/>
      <c r="AV679" s="147"/>
      <c r="AW679" s="147"/>
      <c r="AX679" s="147"/>
      <c r="AY679" s="147"/>
      <c r="AZ679" s="147"/>
      <c r="BA679" s="147"/>
      <c r="BB679" s="147"/>
      <c r="BC679" s="147"/>
      <c r="BD679" s="147"/>
      <c r="BE679" s="147"/>
      <c r="BF679" s="147"/>
      <c r="BG679" s="147"/>
      <c r="BH679" s="147"/>
    </row>
    <row r="680" spans="1:60" outlineLevel="1">
      <c r="A680" s="154"/>
      <c r="B680" s="155"/>
      <c r="C680" s="244"/>
      <c r="D680" s="245"/>
      <c r="E680" s="245"/>
      <c r="F680" s="245"/>
      <c r="G680" s="245"/>
      <c r="H680" s="156"/>
      <c r="I680" s="156"/>
      <c r="J680" s="156"/>
      <c r="K680" s="156"/>
      <c r="L680" s="156"/>
      <c r="M680" s="156"/>
      <c r="N680" s="156"/>
      <c r="O680" s="156"/>
      <c r="P680" s="156"/>
      <c r="Q680" s="156"/>
      <c r="R680" s="156"/>
      <c r="S680" s="156"/>
      <c r="T680" s="156"/>
      <c r="U680" s="156"/>
      <c r="V680" s="156"/>
      <c r="W680" s="156"/>
      <c r="X680" s="156"/>
      <c r="Y680" s="147"/>
      <c r="Z680" s="147"/>
      <c r="AA680" s="147"/>
      <c r="AB680" s="147"/>
      <c r="AC680" s="147"/>
      <c r="AD680" s="147"/>
      <c r="AE680" s="147"/>
      <c r="AF680" s="147"/>
      <c r="AG680" s="147" t="s">
        <v>172</v>
      </c>
      <c r="AH680" s="147"/>
      <c r="AI680" s="147"/>
      <c r="AJ680" s="147"/>
      <c r="AK680" s="147"/>
      <c r="AL680" s="147"/>
      <c r="AM680" s="147"/>
      <c r="AN680" s="147"/>
      <c r="AO680" s="147"/>
      <c r="AP680" s="147"/>
      <c r="AQ680" s="147"/>
      <c r="AR680" s="147"/>
      <c r="AS680" s="147"/>
      <c r="AT680" s="147"/>
      <c r="AU680" s="147"/>
      <c r="AV680" s="147"/>
      <c r="AW680" s="147"/>
      <c r="AX680" s="147"/>
      <c r="AY680" s="147"/>
      <c r="AZ680" s="147"/>
      <c r="BA680" s="147"/>
      <c r="BB680" s="147"/>
      <c r="BC680" s="147"/>
      <c r="BD680" s="147"/>
      <c r="BE680" s="147"/>
      <c r="BF680" s="147"/>
      <c r="BG680" s="147"/>
      <c r="BH680" s="147"/>
    </row>
    <row r="681" spans="1:60">
      <c r="A681" s="158" t="s">
        <v>163</v>
      </c>
      <c r="B681" s="159" t="s">
        <v>101</v>
      </c>
      <c r="C681" s="173" t="s">
        <v>102</v>
      </c>
      <c r="D681" s="160"/>
      <c r="E681" s="161"/>
      <c r="F681" s="162"/>
      <c r="G681" s="162">
        <f>SUMIF(AG682:AG739,"&lt;&gt;NOR",G682:G739)</f>
        <v>0</v>
      </c>
      <c r="H681" s="162"/>
      <c r="I681" s="162">
        <f>SUM(I682:I739)</f>
        <v>0</v>
      </c>
      <c r="J681" s="162"/>
      <c r="K681" s="162">
        <f>SUM(K682:K739)</f>
        <v>0</v>
      </c>
      <c r="L681" s="162"/>
      <c r="M681" s="162">
        <f>SUM(M682:M739)</f>
        <v>0</v>
      </c>
      <c r="N681" s="162"/>
      <c r="O681" s="162">
        <f>SUM(O682:O739)</f>
        <v>0.75</v>
      </c>
      <c r="P681" s="162"/>
      <c r="Q681" s="162">
        <f>SUM(Q682:Q739)</f>
        <v>0</v>
      </c>
      <c r="R681" s="162"/>
      <c r="S681" s="162"/>
      <c r="T681" s="163"/>
      <c r="U681" s="157"/>
      <c r="V681" s="157">
        <f>SUM(V682:V739)</f>
        <v>222.40999999999997</v>
      </c>
      <c r="W681" s="157"/>
      <c r="X681" s="157"/>
      <c r="AG681" t="s">
        <v>164</v>
      </c>
    </row>
    <row r="682" spans="1:60" outlineLevel="1">
      <c r="A682" s="164">
        <v>186</v>
      </c>
      <c r="B682" s="165" t="s">
        <v>859</v>
      </c>
      <c r="C682" s="174" t="s">
        <v>860</v>
      </c>
      <c r="D682" s="166" t="s">
        <v>309</v>
      </c>
      <c r="E682" s="167">
        <v>2</v>
      </c>
      <c r="F682" s="168"/>
      <c r="G682" s="169">
        <f>ROUND(E682*F682,2)</f>
        <v>0</v>
      </c>
      <c r="H682" s="168"/>
      <c r="I682" s="169">
        <f>ROUND(E682*H682,2)</f>
        <v>0</v>
      </c>
      <c r="J682" s="168"/>
      <c r="K682" s="169">
        <f>ROUND(E682*J682,2)</f>
        <v>0</v>
      </c>
      <c r="L682" s="169">
        <v>21</v>
      </c>
      <c r="M682" s="169">
        <f>G682*(1+L682/100)</f>
        <v>0</v>
      </c>
      <c r="N682" s="169">
        <v>1.5E-3</v>
      </c>
      <c r="O682" s="169">
        <f>ROUND(E682*N682,2)</f>
        <v>0</v>
      </c>
      <c r="P682" s="169">
        <v>0</v>
      </c>
      <c r="Q682" s="169">
        <f>ROUND(E682*P682,2)</f>
        <v>0</v>
      </c>
      <c r="R682" s="169" t="s">
        <v>753</v>
      </c>
      <c r="S682" s="169" t="s">
        <v>168</v>
      </c>
      <c r="T682" s="170" t="s">
        <v>168</v>
      </c>
      <c r="U682" s="156">
        <v>0.79500000000000004</v>
      </c>
      <c r="V682" s="156">
        <f>ROUND(E682*U682,2)</f>
        <v>1.59</v>
      </c>
      <c r="W682" s="156"/>
      <c r="X682" s="156" t="s">
        <v>244</v>
      </c>
      <c r="Y682" s="147"/>
      <c r="Z682" s="147"/>
      <c r="AA682" s="147"/>
      <c r="AB682" s="147"/>
      <c r="AC682" s="147"/>
      <c r="AD682" s="147"/>
      <c r="AE682" s="147"/>
      <c r="AF682" s="147"/>
      <c r="AG682" s="147" t="s">
        <v>245</v>
      </c>
      <c r="AH682" s="147"/>
      <c r="AI682" s="147"/>
      <c r="AJ682" s="147"/>
      <c r="AK682" s="147"/>
      <c r="AL682" s="147"/>
      <c r="AM682" s="147"/>
      <c r="AN682" s="147"/>
      <c r="AO682" s="147"/>
      <c r="AP682" s="147"/>
      <c r="AQ682" s="147"/>
      <c r="AR682" s="147"/>
      <c r="AS682" s="147"/>
      <c r="AT682" s="147"/>
      <c r="AU682" s="147"/>
      <c r="AV682" s="147"/>
      <c r="AW682" s="147"/>
      <c r="AX682" s="147"/>
      <c r="AY682" s="147"/>
      <c r="AZ682" s="147"/>
      <c r="BA682" s="147"/>
      <c r="BB682" s="147"/>
      <c r="BC682" s="147"/>
      <c r="BD682" s="147"/>
      <c r="BE682" s="147"/>
      <c r="BF682" s="147"/>
      <c r="BG682" s="147"/>
      <c r="BH682" s="147"/>
    </row>
    <row r="683" spans="1:60" outlineLevel="1">
      <c r="A683" s="154"/>
      <c r="B683" s="155"/>
      <c r="C683" s="244"/>
      <c r="D683" s="245"/>
      <c r="E683" s="245"/>
      <c r="F683" s="245"/>
      <c r="G683" s="245"/>
      <c r="H683" s="156"/>
      <c r="I683" s="156"/>
      <c r="J683" s="156"/>
      <c r="K683" s="156"/>
      <c r="L683" s="156"/>
      <c r="M683" s="156"/>
      <c r="N683" s="156"/>
      <c r="O683" s="156"/>
      <c r="P683" s="156"/>
      <c r="Q683" s="156"/>
      <c r="R683" s="156"/>
      <c r="S683" s="156"/>
      <c r="T683" s="156"/>
      <c r="U683" s="156"/>
      <c r="V683" s="156"/>
      <c r="W683" s="156"/>
      <c r="X683" s="156"/>
      <c r="Y683" s="147"/>
      <c r="Z683" s="147"/>
      <c r="AA683" s="147"/>
      <c r="AB683" s="147"/>
      <c r="AC683" s="147"/>
      <c r="AD683" s="147"/>
      <c r="AE683" s="147"/>
      <c r="AF683" s="147"/>
      <c r="AG683" s="147" t="s">
        <v>172</v>
      </c>
      <c r="AH683" s="147"/>
      <c r="AI683" s="147"/>
      <c r="AJ683" s="147"/>
      <c r="AK683" s="147"/>
      <c r="AL683" s="147"/>
      <c r="AM683" s="147"/>
      <c r="AN683" s="147"/>
      <c r="AO683" s="147"/>
      <c r="AP683" s="147"/>
      <c r="AQ683" s="147"/>
      <c r="AR683" s="147"/>
      <c r="AS683" s="147"/>
      <c r="AT683" s="147"/>
      <c r="AU683" s="147"/>
      <c r="AV683" s="147"/>
      <c r="AW683" s="147"/>
      <c r="AX683" s="147"/>
      <c r="AY683" s="147"/>
      <c r="AZ683" s="147"/>
      <c r="BA683" s="147"/>
      <c r="BB683" s="147"/>
      <c r="BC683" s="147"/>
      <c r="BD683" s="147"/>
      <c r="BE683" s="147"/>
      <c r="BF683" s="147"/>
      <c r="BG683" s="147"/>
      <c r="BH683" s="147"/>
    </row>
    <row r="684" spans="1:60" ht="22.5" outlineLevel="1">
      <c r="A684" s="164">
        <v>187</v>
      </c>
      <c r="B684" s="165" t="s">
        <v>861</v>
      </c>
      <c r="C684" s="174" t="s">
        <v>862</v>
      </c>
      <c r="D684" s="166" t="s">
        <v>435</v>
      </c>
      <c r="E684" s="167">
        <v>1</v>
      </c>
      <c r="F684" s="168"/>
      <c r="G684" s="169">
        <f>ROUND(E684*F684,2)</f>
        <v>0</v>
      </c>
      <c r="H684" s="168"/>
      <c r="I684" s="169">
        <f>ROUND(E684*H684,2)</f>
        <v>0</v>
      </c>
      <c r="J684" s="168"/>
      <c r="K684" s="169">
        <f>ROUND(E684*J684,2)</f>
        <v>0</v>
      </c>
      <c r="L684" s="169">
        <v>21</v>
      </c>
      <c r="M684" s="169">
        <f>G684*(1+L684/100)</f>
        <v>0</v>
      </c>
      <c r="N684" s="169">
        <v>5.8100000000000001E-3</v>
      </c>
      <c r="O684" s="169">
        <f>ROUND(E684*N684,2)</f>
        <v>0.01</v>
      </c>
      <c r="P684" s="169">
        <v>0</v>
      </c>
      <c r="Q684" s="169">
        <f>ROUND(E684*P684,2)</f>
        <v>0</v>
      </c>
      <c r="R684" s="169" t="s">
        <v>863</v>
      </c>
      <c r="S684" s="169" t="s">
        <v>168</v>
      </c>
      <c r="T684" s="170" t="s">
        <v>168</v>
      </c>
      <c r="U684" s="156">
        <v>0.47799999999999998</v>
      </c>
      <c r="V684" s="156">
        <f>ROUND(E684*U684,2)</f>
        <v>0.48</v>
      </c>
      <c r="W684" s="156"/>
      <c r="X684" s="156" t="s">
        <v>244</v>
      </c>
      <c r="Y684" s="147"/>
      <c r="Z684" s="147"/>
      <c r="AA684" s="147"/>
      <c r="AB684" s="147"/>
      <c r="AC684" s="147"/>
      <c r="AD684" s="147"/>
      <c r="AE684" s="147"/>
      <c r="AF684" s="147"/>
      <c r="AG684" s="147" t="s">
        <v>245</v>
      </c>
      <c r="AH684" s="147"/>
      <c r="AI684" s="147"/>
      <c r="AJ684" s="147"/>
      <c r="AK684" s="147"/>
      <c r="AL684" s="147"/>
      <c r="AM684" s="147"/>
      <c r="AN684" s="147"/>
      <c r="AO684" s="147"/>
      <c r="AP684" s="147"/>
      <c r="AQ684" s="147"/>
      <c r="AR684" s="147"/>
      <c r="AS684" s="147"/>
      <c r="AT684" s="147"/>
      <c r="AU684" s="147"/>
      <c r="AV684" s="147"/>
      <c r="AW684" s="147"/>
      <c r="AX684" s="147"/>
      <c r="AY684" s="147"/>
      <c r="AZ684" s="147"/>
      <c r="BA684" s="147"/>
      <c r="BB684" s="147"/>
      <c r="BC684" s="147"/>
      <c r="BD684" s="147"/>
      <c r="BE684" s="147"/>
      <c r="BF684" s="147"/>
      <c r="BG684" s="147"/>
      <c r="BH684" s="147"/>
    </row>
    <row r="685" spans="1:60" outlineLevel="1">
      <c r="A685" s="154"/>
      <c r="B685" s="155"/>
      <c r="C685" s="240" t="s">
        <v>864</v>
      </c>
      <c r="D685" s="241"/>
      <c r="E685" s="241"/>
      <c r="F685" s="241"/>
      <c r="G685" s="241"/>
      <c r="H685" s="156"/>
      <c r="I685" s="156"/>
      <c r="J685" s="156"/>
      <c r="K685" s="156"/>
      <c r="L685" s="156"/>
      <c r="M685" s="156"/>
      <c r="N685" s="156"/>
      <c r="O685" s="156"/>
      <c r="P685" s="156"/>
      <c r="Q685" s="156"/>
      <c r="R685" s="156"/>
      <c r="S685" s="156"/>
      <c r="T685" s="156"/>
      <c r="U685" s="156"/>
      <c r="V685" s="156"/>
      <c r="W685" s="156"/>
      <c r="X685" s="156"/>
      <c r="Y685" s="147"/>
      <c r="Z685" s="147"/>
      <c r="AA685" s="147"/>
      <c r="AB685" s="147"/>
      <c r="AC685" s="147"/>
      <c r="AD685" s="147"/>
      <c r="AE685" s="147"/>
      <c r="AF685" s="147"/>
      <c r="AG685" s="147" t="s">
        <v>178</v>
      </c>
      <c r="AH685" s="147"/>
      <c r="AI685" s="147"/>
      <c r="AJ685" s="147"/>
      <c r="AK685" s="147"/>
      <c r="AL685" s="147"/>
      <c r="AM685" s="147"/>
      <c r="AN685" s="147"/>
      <c r="AO685" s="147"/>
      <c r="AP685" s="147"/>
      <c r="AQ685" s="147"/>
      <c r="AR685" s="147"/>
      <c r="AS685" s="147"/>
      <c r="AT685" s="147"/>
      <c r="AU685" s="147"/>
      <c r="AV685" s="147"/>
      <c r="AW685" s="147"/>
      <c r="AX685" s="147"/>
      <c r="AY685" s="147"/>
      <c r="AZ685" s="147"/>
      <c r="BA685" s="147"/>
      <c r="BB685" s="147"/>
      <c r="BC685" s="147"/>
      <c r="BD685" s="147"/>
      <c r="BE685" s="147"/>
      <c r="BF685" s="147"/>
      <c r="BG685" s="147"/>
      <c r="BH685" s="147"/>
    </row>
    <row r="686" spans="1:60" outlineLevel="1">
      <c r="A686" s="154"/>
      <c r="B686" s="155"/>
      <c r="C686" s="238"/>
      <c r="D686" s="239"/>
      <c r="E686" s="239"/>
      <c r="F686" s="239"/>
      <c r="G686" s="239"/>
      <c r="H686" s="156"/>
      <c r="I686" s="156"/>
      <c r="J686" s="156"/>
      <c r="K686" s="156"/>
      <c r="L686" s="156"/>
      <c r="M686" s="156"/>
      <c r="N686" s="156"/>
      <c r="O686" s="156"/>
      <c r="P686" s="156"/>
      <c r="Q686" s="156"/>
      <c r="R686" s="156"/>
      <c r="S686" s="156"/>
      <c r="T686" s="156"/>
      <c r="U686" s="156"/>
      <c r="V686" s="156"/>
      <c r="W686" s="156"/>
      <c r="X686" s="156"/>
      <c r="Y686" s="147"/>
      <c r="Z686" s="147"/>
      <c r="AA686" s="147"/>
      <c r="AB686" s="147"/>
      <c r="AC686" s="147"/>
      <c r="AD686" s="147"/>
      <c r="AE686" s="147"/>
      <c r="AF686" s="147"/>
      <c r="AG686" s="147" t="s">
        <v>172</v>
      </c>
      <c r="AH686" s="147"/>
      <c r="AI686" s="147"/>
      <c r="AJ686" s="147"/>
      <c r="AK686" s="147"/>
      <c r="AL686" s="147"/>
      <c r="AM686" s="147"/>
      <c r="AN686" s="147"/>
      <c r="AO686" s="147"/>
      <c r="AP686" s="147"/>
      <c r="AQ686" s="147"/>
      <c r="AR686" s="147"/>
      <c r="AS686" s="147"/>
      <c r="AT686" s="147"/>
      <c r="AU686" s="147"/>
      <c r="AV686" s="147"/>
      <c r="AW686" s="147"/>
      <c r="AX686" s="147"/>
      <c r="AY686" s="147"/>
      <c r="AZ686" s="147"/>
      <c r="BA686" s="147"/>
      <c r="BB686" s="147"/>
      <c r="BC686" s="147"/>
      <c r="BD686" s="147"/>
      <c r="BE686" s="147"/>
      <c r="BF686" s="147"/>
      <c r="BG686" s="147"/>
      <c r="BH686" s="147"/>
    </row>
    <row r="687" spans="1:60" ht="22.5" outlineLevel="1">
      <c r="A687" s="164">
        <v>188</v>
      </c>
      <c r="B687" s="165" t="s">
        <v>865</v>
      </c>
      <c r="C687" s="174" t="s">
        <v>866</v>
      </c>
      <c r="D687" s="166" t="s">
        <v>435</v>
      </c>
      <c r="E687" s="167">
        <v>4</v>
      </c>
      <c r="F687" s="168"/>
      <c r="G687" s="169">
        <f>ROUND(E687*F687,2)</f>
        <v>0</v>
      </c>
      <c r="H687" s="168"/>
      <c r="I687" s="169">
        <f>ROUND(E687*H687,2)</f>
        <v>0</v>
      </c>
      <c r="J687" s="168"/>
      <c r="K687" s="169">
        <f>ROUND(E687*J687,2)</f>
        <v>0</v>
      </c>
      <c r="L687" s="169">
        <v>21</v>
      </c>
      <c r="M687" s="169">
        <f>G687*(1+L687/100)</f>
        <v>0</v>
      </c>
      <c r="N687" s="169">
        <v>6.3499999999999997E-3</v>
      </c>
      <c r="O687" s="169">
        <f>ROUND(E687*N687,2)</f>
        <v>0.03</v>
      </c>
      <c r="P687" s="169">
        <v>0</v>
      </c>
      <c r="Q687" s="169">
        <f>ROUND(E687*P687,2)</f>
        <v>0</v>
      </c>
      <c r="R687" s="169" t="s">
        <v>863</v>
      </c>
      <c r="S687" s="169" t="s">
        <v>168</v>
      </c>
      <c r="T687" s="170" t="s">
        <v>168</v>
      </c>
      <c r="U687" s="156">
        <v>0.59599999999999997</v>
      </c>
      <c r="V687" s="156">
        <f>ROUND(E687*U687,2)</f>
        <v>2.38</v>
      </c>
      <c r="W687" s="156"/>
      <c r="X687" s="156" t="s">
        <v>244</v>
      </c>
      <c r="Y687" s="147"/>
      <c r="Z687" s="147"/>
      <c r="AA687" s="147"/>
      <c r="AB687" s="147"/>
      <c r="AC687" s="147"/>
      <c r="AD687" s="147"/>
      <c r="AE687" s="147"/>
      <c r="AF687" s="147"/>
      <c r="AG687" s="147" t="s">
        <v>245</v>
      </c>
      <c r="AH687" s="147"/>
      <c r="AI687" s="147"/>
      <c r="AJ687" s="147"/>
      <c r="AK687" s="147"/>
      <c r="AL687" s="147"/>
      <c r="AM687" s="147"/>
      <c r="AN687" s="147"/>
      <c r="AO687" s="147"/>
      <c r="AP687" s="147"/>
      <c r="AQ687" s="147"/>
      <c r="AR687" s="147"/>
      <c r="AS687" s="147"/>
      <c r="AT687" s="147"/>
      <c r="AU687" s="147"/>
      <c r="AV687" s="147"/>
      <c r="AW687" s="147"/>
      <c r="AX687" s="147"/>
      <c r="AY687" s="147"/>
      <c r="AZ687" s="147"/>
      <c r="BA687" s="147"/>
      <c r="BB687" s="147"/>
      <c r="BC687" s="147"/>
      <c r="BD687" s="147"/>
      <c r="BE687" s="147"/>
      <c r="BF687" s="147"/>
      <c r="BG687" s="147"/>
      <c r="BH687" s="147"/>
    </row>
    <row r="688" spans="1:60" outlineLevel="1">
      <c r="A688" s="154"/>
      <c r="B688" s="155"/>
      <c r="C688" s="240" t="s">
        <v>864</v>
      </c>
      <c r="D688" s="241"/>
      <c r="E688" s="241"/>
      <c r="F688" s="241"/>
      <c r="G688" s="241"/>
      <c r="H688" s="156"/>
      <c r="I688" s="156"/>
      <c r="J688" s="156"/>
      <c r="K688" s="156"/>
      <c r="L688" s="156"/>
      <c r="M688" s="156"/>
      <c r="N688" s="156"/>
      <c r="O688" s="156"/>
      <c r="P688" s="156"/>
      <c r="Q688" s="156"/>
      <c r="R688" s="156"/>
      <c r="S688" s="156"/>
      <c r="T688" s="156"/>
      <c r="U688" s="156"/>
      <c r="V688" s="156"/>
      <c r="W688" s="156"/>
      <c r="X688" s="156"/>
      <c r="Y688" s="147"/>
      <c r="Z688" s="147"/>
      <c r="AA688" s="147"/>
      <c r="AB688" s="147"/>
      <c r="AC688" s="147"/>
      <c r="AD688" s="147"/>
      <c r="AE688" s="147"/>
      <c r="AF688" s="147"/>
      <c r="AG688" s="147" t="s">
        <v>178</v>
      </c>
      <c r="AH688" s="147"/>
      <c r="AI688" s="147"/>
      <c r="AJ688" s="147"/>
      <c r="AK688" s="147"/>
      <c r="AL688" s="147"/>
      <c r="AM688" s="147"/>
      <c r="AN688" s="147"/>
      <c r="AO688" s="147"/>
      <c r="AP688" s="147"/>
      <c r="AQ688" s="147"/>
      <c r="AR688" s="147"/>
      <c r="AS688" s="147"/>
      <c r="AT688" s="147"/>
      <c r="AU688" s="147"/>
      <c r="AV688" s="147"/>
      <c r="AW688" s="147"/>
      <c r="AX688" s="147"/>
      <c r="AY688" s="147"/>
      <c r="AZ688" s="147"/>
      <c r="BA688" s="147"/>
      <c r="BB688" s="147"/>
      <c r="BC688" s="147"/>
      <c r="BD688" s="147"/>
      <c r="BE688" s="147"/>
      <c r="BF688" s="147"/>
      <c r="BG688" s="147"/>
      <c r="BH688" s="147"/>
    </row>
    <row r="689" spans="1:60" outlineLevel="1">
      <c r="A689" s="154"/>
      <c r="B689" s="155"/>
      <c r="C689" s="238"/>
      <c r="D689" s="239"/>
      <c r="E689" s="239"/>
      <c r="F689" s="239"/>
      <c r="G689" s="239"/>
      <c r="H689" s="156"/>
      <c r="I689" s="156"/>
      <c r="J689" s="156"/>
      <c r="K689" s="156"/>
      <c r="L689" s="156"/>
      <c r="M689" s="156"/>
      <c r="N689" s="156"/>
      <c r="O689" s="156"/>
      <c r="P689" s="156"/>
      <c r="Q689" s="156"/>
      <c r="R689" s="156"/>
      <c r="S689" s="156"/>
      <c r="T689" s="156"/>
      <c r="U689" s="156"/>
      <c r="V689" s="156"/>
      <c r="W689" s="156"/>
      <c r="X689" s="156"/>
      <c r="Y689" s="147"/>
      <c r="Z689" s="147"/>
      <c r="AA689" s="147"/>
      <c r="AB689" s="147"/>
      <c r="AC689" s="147"/>
      <c r="AD689" s="147"/>
      <c r="AE689" s="147"/>
      <c r="AF689" s="147"/>
      <c r="AG689" s="147" t="s">
        <v>172</v>
      </c>
      <c r="AH689" s="147"/>
      <c r="AI689" s="147"/>
      <c r="AJ689" s="147"/>
      <c r="AK689" s="147"/>
      <c r="AL689" s="147"/>
      <c r="AM689" s="147"/>
      <c r="AN689" s="147"/>
      <c r="AO689" s="147"/>
      <c r="AP689" s="147"/>
      <c r="AQ689" s="147"/>
      <c r="AR689" s="147"/>
      <c r="AS689" s="147"/>
      <c r="AT689" s="147"/>
      <c r="AU689" s="147"/>
      <c r="AV689" s="147"/>
      <c r="AW689" s="147"/>
      <c r="AX689" s="147"/>
      <c r="AY689" s="147"/>
      <c r="AZ689" s="147"/>
      <c r="BA689" s="147"/>
      <c r="BB689" s="147"/>
      <c r="BC689" s="147"/>
      <c r="BD689" s="147"/>
      <c r="BE689" s="147"/>
      <c r="BF689" s="147"/>
      <c r="BG689" s="147"/>
      <c r="BH689" s="147"/>
    </row>
    <row r="690" spans="1:60" ht="22.5" outlineLevel="1">
      <c r="A690" s="164">
        <v>189</v>
      </c>
      <c r="B690" s="165" t="s">
        <v>867</v>
      </c>
      <c r="C690" s="174" t="s">
        <v>868</v>
      </c>
      <c r="D690" s="166" t="s">
        <v>435</v>
      </c>
      <c r="E690" s="167">
        <v>1</v>
      </c>
      <c r="F690" s="168"/>
      <c r="G690" s="169">
        <f>ROUND(E690*F690,2)</f>
        <v>0</v>
      </c>
      <c r="H690" s="168"/>
      <c r="I690" s="169">
        <f>ROUND(E690*H690,2)</f>
        <v>0</v>
      </c>
      <c r="J690" s="168"/>
      <c r="K690" s="169">
        <f>ROUND(E690*J690,2)</f>
        <v>0</v>
      </c>
      <c r="L690" s="169">
        <v>21</v>
      </c>
      <c r="M690" s="169">
        <f>G690*(1+L690/100)</f>
        <v>0</v>
      </c>
      <c r="N690" s="169">
        <v>7.1799999999999998E-3</v>
      </c>
      <c r="O690" s="169">
        <f>ROUND(E690*N690,2)</f>
        <v>0.01</v>
      </c>
      <c r="P690" s="169">
        <v>0</v>
      </c>
      <c r="Q690" s="169">
        <f>ROUND(E690*P690,2)</f>
        <v>0</v>
      </c>
      <c r="R690" s="169" t="s">
        <v>863</v>
      </c>
      <c r="S690" s="169" t="s">
        <v>168</v>
      </c>
      <c r="T690" s="170" t="s">
        <v>168</v>
      </c>
      <c r="U690" s="156">
        <v>0.71</v>
      </c>
      <c r="V690" s="156">
        <f>ROUND(E690*U690,2)</f>
        <v>0.71</v>
      </c>
      <c r="W690" s="156"/>
      <c r="X690" s="156" t="s">
        <v>244</v>
      </c>
      <c r="Y690" s="147"/>
      <c r="Z690" s="147"/>
      <c r="AA690" s="147"/>
      <c r="AB690" s="147"/>
      <c r="AC690" s="147"/>
      <c r="AD690" s="147"/>
      <c r="AE690" s="147"/>
      <c r="AF690" s="147"/>
      <c r="AG690" s="147" t="s">
        <v>245</v>
      </c>
      <c r="AH690" s="147"/>
      <c r="AI690" s="147"/>
      <c r="AJ690" s="147"/>
      <c r="AK690" s="147"/>
      <c r="AL690" s="147"/>
      <c r="AM690" s="147"/>
      <c r="AN690" s="147"/>
      <c r="AO690" s="147"/>
      <c r="AP690" s="147"/>
      <c r="AQ690" s="147"/>
      <c r="AR690" s="147"/>
      <c r="AS690" s="147"/>
      <c r="AT690" s="147"/>
      <c r="AU690" s="147"/>
      <c r="AV690" s="147"/>
      <c r="AW690" s="147"/>
      <c r="AX690" s="147"/>
      <c r="AY690" s="147"/>
      <c r="AZ690" s="147"/>
      <c r="BA690" s="147"/>
      <c r="BB690" s="147"/>
      <c r="BC690" s="147"/>
      <c r="BD690" s="147"/>
      <c r="BE690" s="147"/>
      <c r="BF690" s="147"/>
      <c r="BG690" s="147"/>
      <c r="BH690" s="147"/>
    </row>
    <row r="691" spans="1:60" outlineLevel="1">
      <c r="A691" s="154"/>
      <c r="B691" s="155"/>
      <c r="C691" s="240" t="s">
        <v>864</v>
      </c>
      <c r="D691" s="241"/>
      <c r="E691" s="241"/>
      <c r="F691" s="241"/>
      <c r="G691" s="241"/>
      <c r="H691" s="156"/>
      <c r="I691" s="156"/>
      <c r="J691" s="156"/>
      <c r="K691" s="156"/>
      <c r="L691" s="156"/>
      <c r="M691" s="156"/>
      <c r="N691" s="156"/>
      <c r="O691" s="156"/>
      <c r="P691" s="156"/>
      <c r="Q691" s="156"/>
      <c r="R691" s="156"/>
      <c r="S691" s="156"/>
      <c r="T691" s="156"/>
      <c r="U691" s="156"/>
      <c r="V691" s="156"/>
      <c r="W691" s="156"/>
      <c r="X691" s="156"/>
      <c r="Y691" s="147"/>
      <c r="Z691" s="147"/>
      <c r="AA691" s="147"/>
      <c r="AB691" s="147"/>
      <c r="AC691" s="147"/>
      <c r="AD691" s="147"/>
      <c r="AE691" s="147"/>
      <c r="AF691" s="147"/>
      <c r="AG691" s="147" t="s">
        <v>178</v>
      </c>
      <c r="AH691" s="147"/>
      <c r="AI691" s="147"/>
      <c r="AJ691" s="147"/>
      <c r="AK691" s="147"/>
      <c r="AL691" s="147"/>
      <c r="AM691" s="147"/>
      <c r="AN691" s="147"/>
      <c r="AO691" s="147"/>
      <c r="AP691" s="147"/>
      <c r="AQ691" s="147"/>
      <c r="AR691" s="147"/>
      <c r="AS691" s="147"/>
      <c r="AT691" s="147"/>
      <c r="AU691" s="147"/>
      <c r="AV691" s="147"/>
      <c r="AW691" s="147"/>
      <c r="AX691" s="147"/>
      <c r="AY691" s="147"/>
      <c r="AZ691" s="147"/>
      <c r="BA691" s="147"/>
      <c r="BB691" s="147"/>
      <c r="BC691" s="147"/>
      <c r="BD691" s="147"/>
      <c r="BE691" s="147"/>
      <c r="BF691" s="147"/>
      <c r="BG691" s="147"/>
      <c r="BH691" s="147"/>
    </row>
    <row r="692" spans="1:60" outlineLevel="1">
      <c r="A692" s="154"/>
      <c r="B692" s="155"/>
      <c r="C692" s="238"/>
      <c r="D692" s="239"/>
      <c r="E692" s="239"/>
      <c r="F692" s="239"/>
      <c r="G692" s="239"/>
      <c r="H692" s="156"/>
      <c r="I692" s="156"/>
      <c r="J692" s="156"/>
      <c r="K692" s="156"/>
      <c r="L692" s="156"/>
      <c r="M692" s="156"/>
      <c r="N692" s="156"/>
      <c r="O692" s="156"/>
      <c r="P692" s="156"/>
      <c r="Q692" s="156"/>
      <c r="R692" s="156"/>
      <c r="S692" s="156"/>
      <c r="T692" s="156"/>
      <c r="U692" s="156"/>
      <c r="V692" s="156"/>
      <c r="W692" s="156"/>
      <c r="X692" s="156"/>
      <c r="Y692" s="147"/>
      <c r="Z692" s="147"/>
      <c r="AA692" s="147"/>
      <c r="AB692" s="147"/>
      <c r="AC692" s="147"/>
      <c r="AD692" s="147"/>
      <c r="AE692" s="147"/>
      <c r="AF692" s="147"/>
      <c r="AG692" s="147" t="s">
        <v>172</v>
      </c>
      <c r="AH692" s="147"/>
      <c r="AI692" s="147"/>
      <c r="AJ692" s="147"/>
      <c r="AK692" s="147"/>
      <c r="AL692" s="147"/>
      <c r="AM692" s="147"/>
      <c r="AN692" s="147"/>
      <c r="AO692" s="147"/>
      <c r="AP692" s="147"/>
      <c r="AQ692" s="147"/>
      <c r="AR692" s="147"/>
      <c r="AS692" s="147"/>
      <c r="AT692" s="147"/>
      <c r="AU692" s="147"/>
      <c r="AV692" s="147"/>
      <c r="AW692" s="147"/>
      <c r="AX692" s="147"/>
      <c r="AY692" s="147"/>
      <c r="AZ692" s="147"/>
      <c r="BA692" s="147"/>
      <c r="BB692" s="147"/>
      <c r="BC692" s="147"/>
      <c r="BD692" s="147"/>
      <c r="BE692" s="147"/>
      <c r="BF692" s="147"/>
      <c r="BG692" s="147"/>
      <c r="BH692" s="147"/>
    </row>
    <row r="693" spans="1:60" ht="22.5" outlineLevel="1">
      <c r="A693" s="164">
        <v>190</v>
      </c>
      <c r="B693" s="165" t="s">
        <v>869</v>
      </c>
      <c r="C693" s="174" t="s">
        <v>870</v>
      </c>
      <c r="D693" s="166" t="s">
        <v>435</v>
      </c>
      <c r="E693" s="167">
        <v>104</v>
      </c>
      <c r="F693" s="168"/>
      <c r="G693" s="169">
        <f>ROUND(E693*F693,2)</f>
        <v>0</v>
      </c>
      <c r="H693" s="168"/>
      <c r="I693" s="169">
        <f>ROUND(E693*H693,2)</f>
        <v>0</v>
      </c>
      <c r="J693" s="168"/>
      <c r="K693" s="169">
        <f>ROUND(E693*J693,2)</f>
        <v>0</v>
      </c>
      <c r="L693" s="169">
        <v>21</v>
      </c>
      <c r="M693" s="169">
        <f>G693*(1+L693/100)</f>
        <v>0</v>
      </c>
      <c r="N693" s="169">
        <v>7.6000000000000004E-4</v>
      </c>
      <c r="O693" s="169">
        <f>ROUND(E693*N693,2)</f>
        <v>0.08</v>
      </c>
      <c r="P693" s="169">
        <v>0</v>
      </c>
      <c r="Q693" s="169">
        <f>ROUND(E693*P693,2)</f>
        <v>0</v>
      </c>
      <c r="R693" s="169" t="s">
        <v>863</v>
      </c>
      <c r="S693" s="169" t="s">
        <v>168</v>
      </c>
      <c r="T693" s="170" t="s">
        <v>168</v>
      </c>
      <c r="U693" s="156">
        <v>0.29737999999999998</v>
      </c>
      <c r="V693" s="156">
        <f>ROUND(E693*U693,2)</f>
        <v>30.93</v>
      </c>
      <c r="W693" s="156"/>
      <c r="X693" s="156" t="s">
        <v>244</v>
      </c>
      <c r="Y693" s="147"/>
      <c r="Z693" s="147"/>
      <c r="AA693" s="147"/>
      <c r="AB693" s="147"/>
      <c r="AC693" s="147"/>
      <c r="AD693" s="147"/>
      <c r="AE693" s="147"/>
      <c r="AF693" s="147"/>
      <c r="AG693" s="147" t="s">
        <v>245</v>
      </c>
      <c r="AH693" s="147"/>
      <c r="AI693" s="147"/>
      <c r="AJ693" s="147"/>
      <c r="AK693" s="147"/>
      <c r="AL693" s="147"/>
      <c r="AM693" s="147"/>
      <c r="AN693" s="147"/>
      <c r="AO693" s="147"/>
      <c r="AP693" s="147"/>
      <c r="AQ693" s="147"/>
      <c r="AR693" s="147"/>
      <c r="AS693" s="147"/>
      <c r="AT693" s="147"/>
      <c r="AU693" s="147"/>
      <c r="AV693" s="147"/>
      <c r="AW693" s="147"/>
      <c r="AX693" s="147"/>
      <c r="AY693" s="147"/>
      <c r="AZ693" s="147"/>
      <c r="BA693" s="147"/>
      <c r="BB693" s="147"/>
      <c r="BC693" s="147"/>
      <c r="BD693" s="147"/>
      <c r="BE693" s="147"/>
      <c r="BF693" s="147"/>
      <c r="BG693" s="147"/>
      <c r="BH693" s="147"/>
    </row>
    <row r="694" spans="1:60" outlineLevel="1">
      <c r="A694" s="154"/>
      <c r="B694" s="155"/>
      <c r="C694" s="253" t="s">
        <v>871</v>
      </c>
      <c r="D694" s="254"/>
      <c r="E694" s="254"/>
      <c r="F694" s="254"/>
      <c r="G694" s="254"/>
      <c r="H694" s="156"/>
      <c r="I694" s="156"/>
      <c r="J694" s="156"/>
      <c r="K694" s="156"/>
      <c r="L694" s="156"/>
      <c r="M694" s="156"/>
      <c r="N694" s="156"/>
      <c r="O694" s="156"/>
      <c r="P694" s="156"/>
      <c r="Q694" s="156"/>
      <c r="R694" s="156"/>
      <c r="S694" s="156"/>
      <c r="T694" s="156"/>
      <c r="U694" s="156"/>
      <c r="V694" s="156"/>
      <c r="W694" s="156"/>
      <c r="X694" s="156"/>
      <c r="Y694" s="147"/>
      <c r="Z694" s="147"/>
      <c r="AA694" s="147"/>
      <c r="AB694" s="147"/>
      <c r="AC694" s="147"/>
      <c r="AD694" s="147"/>
      <c r="AE694" s="147"/>
      <c r="AF694" s="147"/>
      <c r="AG694" s="147" t="s">
        <v>247</v>
      </c>
      <c r="AH694" s="147"/>
      <c r="AI694" s="147"/>
      <c r="AJ694" s="147"/>
      <c r="AK694" s="147"/>
      <c r="AL694" s="147"/>
      <c r="AM694" s="147"/>
      <c r="AN694" s="147"/>
      <c r="AO694" s="147"/>
      <c r="AP694" s="147"/>
      <c r="AQ694" s="147"/>
      <c r="AR694" s="147"/>
      <c r="AS694" s="147"/>
      <c r="AT694" s="147"/>
      <c r="AU694" s="147"/>
      <c r="AV694" s="147"/>
      <c r="AW694" s="147"/>
      <c r="AX694" s="147"/>
      <c r="AY694" s="147"/>
      <c r="AZ694" s="147"/>
      <c r="BA694" s="147"/>
      <c r="BB694" s="147"/>
      <c r="BC694" s="147"/>
      <c r="BD694" s="147"/>
      <c r="BE694" s="147"/>
      <c r="BF694" s="147"/>
      <c r="BG694" s="147"/>
      <c r="BH694" s="147"/>
    </row>
    <row r="695" spans="1:60" outlineLevel="1">
      <c r="A695" s="154"/>
      <c r="B695" s="155"/>
      <c r="C695" s="242" t="s">
        <v>872</v>
      </c>
      <c r="D695" s="243"/>
      <c r="E695" s="243"/>
      <c r="F695" s="243"/>
      <c r="G695" s="243"/>
      <c r="H695" s="156"/>
      <c r="I695" s="156"/>
      <c r="J695" s="156"/>
      <c r="K695" s="156"/>
      <c r="L695" s="156"/>
      <c r="M695" s="156"/>
      <c r="N695" s="156"/>
      <c r="O695" s="156"/>
      <c r="P695" s="156"/>
      <c r="Q695" s="156"/>
      <c r="R695" s="156"/>
      <c r="S695" s="156"/>
      <c r="T695" s="156"/>
      <c r="U695" s="156"/>
      <c r="V695" s="156"/>
      <c r="W695" s="156"/>
      <c r="X695" s="156"/>
      <c r="Y695" s="147"/>
      <c r="Z695" s="147"/>
      <c r="AA695" s="147"/>
      <c r="AB695" s="147"/>
      <c r="AC695" s="147"/>
      <c r="AD695" s="147"/>
      <c r="AE695" s="147"/>
      <c r="AF695" s="147"/>
      <c r="AG695" s="147" t="s">
        <v>178</v>
      </c>
      <c r="AH695" s="147"/>
      <c r="AI695" s="147"/>
      <c r="AJ695" s="147"/>
      <c r="AK695" s="147"/>
      <c r="AL695" s="147"/>
      <c r="AM695" s="147"/>
      <c r="AN695" s="147"/>
      <c r="AO695" s="147"/>
      <c r="AP695" s="147"/>
      <c r="AQ695" s="147"/>
      <c r="AR695" s="147"/>
      <c r="AS695" s="147"/>
      <c r="AT695" s="147"/>
      <c r="AU695" s="147"/>
      <c r="AV695" s="147"/>
      <c r="AW695" s="147"/>
      <c r="AX695" s="147"/>
      <c r="AY695" s="147"/>
      <c r="AZ695" s="147"/>
      <c r="BA695" s="147"/>
      <c r="BB695" s="147"/>
      <c r="BC695" s="147"/>
      <c r="BD695" s="147"/>
      <c r="BE695" s="147"/>
      <c r="BF695" s="147"/>
      <c r="BG695" s="147"/>
      <c r="BH695" s="147"/>
    </row>
    <row r="696" spans="1:60" outlineLevel="1">
      <c r="A696" s="154"/>
      <c r="B696" s="155"/>
      <c r="C696" s="238"/>
      <c r="D696" s="239"/>
      <c r="E696" s="239"/>
      <c r="F696" s="239"/>
      <c r="G696" s="239"/>
      <c r="H696" s="156"/>
      <c r="I696" s="156"/>
      <c r="J696" s="156"/>
      <c r="K696" s="156"/>
      <c r="L696" s="156"/>
      <c r="M696" s="156"/>
      <c r="N696" s="156"/>
      <c r="O696" s="156"/>
      <c r="P696" s="156"/>
      <c r="Q696" s="156"/>
      <c r="R696" s="156"/>
      <c r="S696" s="156"/>
      <c r="T696" s="156"/>
      <c r="U696" s="156"/>
      <c r="V696" s="156"/>
      <c r="W696" s="156"/>
      <c r="X696" s="156"/>
      <c r="Y696" s="147"/>
      <c r="Z696" s="147"/>
      <c r="AA696" s="147"/>
      <c r="AB696" s="147"/>
      <c r="AC696" s="147"/>
      <c r="AD696" s="147"/>
      <c r="AE696" s="147"/>
      <c r="AF696" s="147"/>
      <c r="AG696" s="147" t="s">
        <v>172</v>
      </c>
      <c r="AH696" s="147"/>
      <c r="AI696" s="147"/>
      <c r="AJ696" s="147"/>
      <c r="AK696" s="147"/>
      <c r="AL696" s="147"/>
      <c r="AM696" s="147"/>
      <c r="AN696" s="147"/>
      <c r="AO696" s="147"/>
      <c r="AP696" s="147"/>
      <c r="AQ696" s="147"/>
      <c r="AR696" s="147"/>
      <c r="AS696" s="147"/>
      <c r="AT696" s="147"/>
      <c r="AU696" s="147"/>
      <c r="AV696" s="147"/>
      <c r="AW696" s="147"/>
      <c r="AX696" s="147"/>
      <c r="AY696" s="147"/>
      <c r="AZ696" s="147"/>
      <c r="BA696" s="147"/>
      <c r="BB696" s="147"/>
      <c r="BC696" s="147"/>
      <c r="BD696" s="147"/>
      <c r="BE696" s="147"/>
      <c r="BF696" s="147"/>
      <c r="BG696" s="147"/>
      <c r="BH696" s="147"/>
    </row>
    <row r="697" spans="1:60" ht="22.5" outlineLevel="1">
      <c r="A697" s="164">
        <v>191</v>
      </c>
      <c r="B697" s="165" t="s">
        <v>873</v>
      </c>
      <c r="C697" s="174" t="s">
        <v>874</v>
      </c>
      <c r="D697" s="166" t="s">
        <v>435</v>
      </c>
      <c r="E697" s="167">
        <v>77</v>
      </c>
      <c r="F697" s="168"/>
      <c r="G697" s="169">
        <f>ROUND(E697*F697,2)</f>
        <v>0</v>
      </c>
      <c r="H697" s="168"/>
      <c r="I697" s="169">
        <f>ROUND(E697*H697,2)</f>
        <v>0</v>
      </c>
      <c r="J697" s="168"/>
      <c r="K697" s="169">
        <f>ROUND(E697*J697,2)</f>
        <v>0</v>
      </c>
      <c r="L697" s="169">
        <v>21</v>
      </c>
      <c r="M697" s="169">
        <f>G697*(1+L697/100)</f>
        <v>0</v>
      </c>
      <c r="N697" s="169">
        <v>8.8000000000000003E-4</v>
      </c>
      <c r="O697" s="169">
        <f>ROUND(E697*N697,2)</f>
        <v>7.0000000000000007E-2</v>
      </c>
      <c r="P697" s="169">
        <v>0</v>
      </c>
      <c r="Q697" s="169">
        <f>ROUND(E697*P697,2)</f>
        <v>0</v>
      </c>
      <c r="R697" s="169" t="s">
        <v>863</v>
      </c>
      <c r="S697" s="169" t="s">
        <v>168</v>
      </c>
      <c r="T697" s="170" t="s">
        <v>168</v>
      </c>
      <c r="U697" s="156">
        <v>0.30737999999999999</v>
      </c>
      <c r="V697" s="156">
        <f>ROUND(E697*U697,2)</f>
        <v>23.67</v>
      </c>
      <c r="W697" s="156"/>
      <c r="X697" s="156" t="s">
        <v>244</v>
      </c>
      <c r="Y697" s="147"/>
      <c r="Z697" s="147"/>
      <c r="AA697" s="147"/>
      <c r="AB697" s="147"/>
      <c r="AC697" s="147"/>
      <c r="AD697" s="147"/>
      <c r="AE697" s="147"/>
      <c r="AF697" s="147"/>
      <c r="AG697" s="147" t="s">
        <v>245</v>
      </c>
      <c r="AH697" s="147"/>
      <c r="AI697" s="147"/>
      <c r="AJ697" s="147"/>
      <c r="AK697" s="147"/>
      <c r="AL697" s="147"/>
      <c r="AM697" s="147"/>
      <c r="AN697" s="147"/>
      <c r="AO697" s="147"/>
      <c r="AP697" s="147"/>
      <c r="AQ697" s="147"/>
      <c r="AR697" s="147"/>
      <c r="AS697" s="147"/>
      <c r="AT697" s="147"/>
      <c r="AU697" s="147"/>
      <c r="AV697" s="147"/>
      <c r="AW697" s="147"/>
      <c r="AX697" s="147"/>
      <c r="AY697" s="147"/>
      <c r="AZ697" s="147"/>
      <c r="BA697" s="147"/>
      <c r="BB697" s="147"/>
      <c r="BC697" s="147"/>
      <c r="BD697" s="147"/>
      <c r="BE697" s="147"/>
      <c r="BF697" s="147"/>
      <c r="BG697" s="147"/>
      <c r="BH697" s="147"/>
    </row>
    <row r="698" spans="1:60" outlineLevel="1">
      <c r="A698" s="154"/>
      <c r="B698" s="155"/>
      <c r="C698" s="253" t="s">
        <v>871</v>
      </c>
      <c r="D698" s="254"/>
      <c r="E698" s="254"/>
      <c r="F698" s="254"/>
      <c r="G698" s="254"/>
      <c r="H698" s="156"/>
      <c r="I698" s="156"/>
      <c r="J698" s="156"/>
      <c r="K698" s="156"/>
      <c r="L698" s="156"/>
      <c r="M698" s="156"/>
      <c r="N698" s="156"/>
      <c r="O698" s="156"/>
      <c r="P698" s="156"/>
      <c r="Q698" s="156"/>
      <c r="R698" s="156"/>
      <c r="S698" s="156"/>
      <c r="T698" s="156"/>
      <c r="U698" s="156"/>
      <c r="V698" s="156"/>
      <c r="W698" s="156"/>
      <c r="X698" s="156"/>
      <c r="Y698" s="147"/>
      <c r="Z698" s="147"/>
      <c r="AA698" s="147"/>
      <c r="AB698" s="147"/>
      <c r="AC698" s="147"/>
      <c r="AD698" s="147"/>
      <c r="AE698" s="147"/>
      <c r="AF698" s="147"/>
      <c r="AG698" s="147" t="s">
        <v>247</v>
      </c>
      <c r="AH698" s="147"/>
      <c r="AI698" s="147"/>
      <c r="AJ698" s="147"/>
      <c r="AK698" s="147"/>
      <c r="AL698" s="147"/>
      <c r="AM698" s="147"/>
      <c r="AN698" s="147"/>
      <c r="AO698" s="147"/>
      <c r="AP698" s="147"/>
      <c r="AQ698" s="147"/>
      <c r="AR698" s="147"/>
      <c r="AS698" s="147"/>
      <c r="AT698" s="147"/>
      <c r="AU698" s="147"/>
      <c r="AV698" s="147"/>
      <c r="AW698" s="147"/>
      <c r="AX698" s="147"/>
      <c r="AY698" s="147"/>
      <c r="AZ698" s="147"/>
      <c r="BA698" s="147"/>
      <c r="BB698" s="147"/>
      <c r="BC698" s="147"/>
      <c r="BD698" s="147"/>
      <c r="BE698" s="147"/>
      <c r="BF698" s="147"/>
      <c r="BG698" s="147"/>
      <c r="BH698" s="147"/>
    </row>
    <row r="699" spans="1:60" outlineLevel="1">
      <c r="A699" s="154"/>
      <c r="B699" s="155"/>
      <c r="C699" s="242" t="s">
        <v>872</v>
      </c>
      <c r="D699" s="243"/>
      <c r="E699" s="243"/>
      <c r="F699" s="243"/>
      <c r="G699" s="243"/>
      <c r="H699" s="156"/>
      <c r="I699" s="156"/>
      <c r="J699" s="156"/>
      <c r="K699" s="156"/>
      <c r="L699" s="156"/>
      <c r="M699" s="156"/>
      <c r="N699" s="156"/>
      <c r="O699" s="156"/>
      <c r="P699" s="156"/>
      <c r="Q699" s="156"/>
      <c r="R699" s="156"/>
      <c r="S699" s="156"/>
      <c r="T699" s="156"/>
      <c r="U699" s="156"/>
      <c r="V699" s="156"/>
      <c r="W699" s="156"/>
      <c r="X699" s="156"/>
      <c r="Y699" s="147"/>
      <c r="Z699" s="147"/>
      <c r="AA699" s="147"/>
      <c r="AB699" s="147"/>
      <c r="AC699" s="147"/>
      <c r="AD699" s="147"/>
      <c r="AE699" s="147"/>
      <c r="AF699" s="147"/>
      <c r="AG699" s="147" t="s">
        <v>178</v>
      </c>
      <c r="AH699" s="147"/>
      <c r="AI699" s="147"/>
      <c r="AJ699" s="147"/>
      <c r="AK699" s="147"/>
      <c r="AL699" s="147"/>
      <c r="AM699" s="147"/>
      <c r="AN699" s="147"/>
      <c r="AO699" s="147"/>
      <c r="AP699" s="147"/>
      <c r="AQ699" s="147"/>
      <c r="AR699" s="147"/>
      <c r="AS699" s="147"/>
      <c r="AT699" s="147"/>
      <c r="AU699" s="147"/>
      <c r="AV699" s="147"/>
      <c r="AW699" s="147"/>
      <c r="AX699" s="147"/>
      <c r="AY699" s="147"/>
      <c r="AZ699" s="147"/>
      <c r="BA699" s="147"/>
      <c r="BB699" s="147"/>
      <c r="BC699" s="147"/>
      <c r="BD699" s="147"/>
      <c r="BE699" s="147"/>
      <c r="BF699" s="147"/>
      <c r="BG699" s="147"/>
      <c r="BH699" s="147"/>
    </row>
    <row r="700" spans="1:60" outlineLevel="1">
      <c r="A700" s="154"/>
      <c r="B700" s="155"/>
      <c r="C700" s="238"/>
      <c r="D700" s="239"/>
      <c r="E700" s="239"/>
      <c r="F700" s="239"/>
      <c r="G700" s="239"/>
      <c r="H700" s="156"/>
      <c r="I700" s="156"/>
      <c r="J700" s="156"/>
      <c r="K700" s="156"/>
      <c r="L700" s="156"/>
      <c r="M700" s="156"/>
      <c r="N700" s="156"/>
      <c r="O700" s="156"/>
      <c r="P700" s="156"/>
      <c r="Q700" s="156"/>
      <c r="R700" s="156"/>
      <c r="S700" s="156"/>
      <c r="T700" s="156"/>
      <c r="U700" s="156"/>
      <c r="V700" s="156"/>
      <c r="W700" s="156"/>
      <c r="X700" s="156"/>
      <c r="Y700" s="147"/>
      <c r="Z700" s="147"/>
      <c r="AA700" s="147"/>
      <c r="AB700" s="147"/>
      <c r="AC700" s="147"/>
      <c r="AD700" s="147"/>
      <c r="AE700" s="147"/>
      <c r="AF700" s="147"/>
      <c r="AG700" s="147" t="s">
        <v>172</v>
      </c>
      <c r="AH700" s="147"/>
      <c r="AI700" s="147"/>
      <c r="AJ700" s="147"/>
      <c r="AK700" s="147"/>
      <c r="AL700" s="147"/>
      <c r="AM700" s="147"/>
      <c r="AN700" s="147"/>
      <c r="AO700" s="147"/>
      <c r="AP700" s="147"/>
      <c r="AQ700" s="147"/>
      <c r="AR700" s="147"/>
      <c r="AS700" s="147"/>
      <c r="AT700" s="147"/>
      <c r="AU700" s="147"/>
      <c r="AV700" s="147"/>
      <c r="AW700" s="147"/>
      <c r="AX700" s="147"/>
      <c r="AY700" s="147"/>
      <c r="AZ700" s="147"/>
      <c r="BA700" s="147"/>
      <c r="BB700" s="147"/>
      <c r="BC700" s="147"/>
      <c r="BD700" s="147"/>
      <c r="BE700" s="147"/>
      <c r="BF700" s="147"/>
      <c r="BG700" s="147"/>
      <c r="BH700" s="147"/>
    </row>
    <row r="701" spans="1:60" ht="22.5" outlineLevel="1">
      <c r="A701" s="164">
        <v>192</v>
      </c>
      <c r="B701" s="165" t="s">
        <v>875</v>
      </c>
      <c r="C701" s="174" t="s">
        <v>876</v>
      </c>
      <c r="D701" s="166" t="s">
        <v>435</v>
      </c>
      <c r="E701" s="167">
        <v>105</v>
      </c>
      <c r="F701" s="168"/>
      <c r="G701" s="169">
        <f>ROUND(E701*F701,2)</f>
        <v>0</v>
      </c>
      <c r="H701" s="168"/>
      <c r="I701" s="169">
        <f>ROUND(E701*H701,2)</f>
        <v>0</v>
      </c>
      <c r="J701" s="168"/>
      <c r="K701" s="169">
        <f>ROUND(E701*J701,2)</f>
        <v>0</v>
      </c>
      <c r="L701" s="169">
        <v>21</v>
      </c>
      <c r="M701" s="169">
        <f>G701*(1+L701/100)</f>
        <v>0</v>
      </c>
      <c r="N701" s="169">
        <v>1.01E-3</v>
      </c>
      <c r="O701" s="169">
        <f>ROUND(E701*N701,2)</f>
        <v>0.11</v>
      </c>
      <c r="P701" s="169">
        <v>0</v>
      </c>
      <c r="Q701" s="169">
        <f>ROUND(E701*P701,2)</f>
        <v>0</v>
      </c>
      <c r="R701" s="169" t="s">
        <v>863</v>
      </c>
      <c r="S701" s="169" t="s">
        <v>168</v>
      </c>
      <c r="T701" s="170" t="s">
        <v>168</v>
      </c>
      <c r="U701" s="156">
        <v>0.31738</v>
      </c>
      <c r="V701" s="156">
        <f>ROUND(E701*U701,2)</f>
        <v>33.32</v>
      </c>
      <c r="W701" s="156"/>
      <c r="X701" s="156" t="s">
        <v>244</v>
      </c>
      <c r="Y701" s="147"/>
      <c r="Z701" s="147"/>
      <c r="AA701" s="147"/>
      <c r="AB701" s="147"/>
      <c r="AC701" s="147"/>
      <c r="AD701" s="147"/>
      <c r="AE701" s="147"/>
      <c r="AF701" s="147"/>
      <c r="AG701" s="147" t="s">
        <v>245</v>
      </c>
      <c r="AH701" s="147"/>
      <c r="AI701" s="147"/>
      <c r="AJ701" s="147"/>
      <c r="AK701" s="147"/>
      <c r="AL701" s="147"/>
      <c r="AM701" s="147"/>
      <c r="AN701" s="147"/>
      <c r="AO701" s="147"/>
      <c r="AP701" s="147"/>
      <c r="AQ701" s="147"/>
      <c r="AR701" s="147"/>
      <c r="AS701" s="147"/>
      <c r="AT701" s="147"/>
      <c r="AU701" s="147"/>
      <c r="AV701" s="147"/>
      <c r="AW701" s="147"/>
      <c r="AX701" s="147"/>
      <c r="AY701" s="147"/>
      <c r="AZ701" s="147"/>
      <c r="BA701" s="147"/>
      <c r="BB701" s="147"/>
      <c r="BC701" s="147"/>
      <c r="BD701" s="147"/>
      <c r="BE701" s="147"/>
      <c r="BF701" s="147"/>
      <c r="BG701" s="147"/>
      <c r="BH701" s="147"/>
    </row>
    <row r="702" spans="1:60" outlineLevel="1">
      <c r="A702" s="154"/>
      <c r="B702" s="155"/>
      <c r="C702" s="253" t="s">
        <v>871</v>
      </c>
      <c r="D702" s="254"/>
      <c r="E702" s="254"/>
      <c r="F702" s="254"/>
      <c r="G702" s="254"/>
      <c r="H702" s="156"/>
      <c r="I702" s="156"/>
      <c r="J702" s="156"/>
      <c r="K702" s="156"/>
      <c r="L702" s="156"/>
      <c r="M702" s="156"/>
      <c r="N702" s="156"/>
      <c r="O702" s="156"/>
      <c r="P702" s="156"/>
      <c r="Q702" s="156"/>
      <c r="R702" s="156"/>
      <c r="S702" s="156"/>
      <c r="T702" s="156"/>
      <c r="U702" s="156"/>
      <c r="V702" s="156"/>
      <c r="W702" s="156"/>
      <c r="X702" s="156"/>
      <c r="Y702" s="147"/>
      <c r="Z702" s="147"/>
      <c r="AA702" s="147"/>
      <c r="AB702" s="147"/>
      <c r="AC702" s="147"/>
      <c r="AD702" s="147"/>
      <c r="AE702" s="147"/>
      <c r="AF702" s="147"/>
      <c r="AG702" s="147" t="s">
        <v>247</v>
      </c>
      <c r="AH702" s="147"/>
      <c r="AI702" s="147"/>
      <c r="AJ702" s="147"/>
      <c r="AK702" s="147"/>
      <c r="AL702" s="147"/>
      <c r="AM702" s="147"/>
      <c r="AN702" s="147"/>
      <c r="AO702" s="147"/>
      <c r="AP702" s="147"/>
      <c r="AQ702" s="147"/>
      <c r="AR702" s="147"/>
      <c r="AS702" s="147"/>
      <c r="AT702" s="147"/>
      <c r="AU702" s="147"/>
      <c r="AV702" s="147"/>
      <c r="AW702" s="147"/>
      <c r="AX702" s="147"/>
      <c r="AY702" s="147"/>
      <c r="AZ702" s="147"/>
      <c r="BA702" s="147"/>
      <c r="BB702" s="147"/>
      <c r="BC702" s="147"/>
      <c r="BD702" s="147"/>
      <c r="BE702" s="147"/>
      <c r="BF702" s="147"/>
      <c r="BG702" s="147"/>
      <c r="BH702" s="147"/>
    </row>
    <row r="703" spans="1:60" outlineLevel="1">
      <c r="A703" s="154"/>
      <c r="B703" s="155"/>
      <c r="C703" s="242" t="s">
        <v>872</v>
      </c>
      <c r="D703" s="243"/>
      <c r="E703" s="243"/>
      <c r="F703" s="243"/>
      <c r="G703" s="243"/>
      <c r="H703" s="156"/>
      <c r="I703" s="156"/>
      <c r="J703" s="156"/>
      <c r="K703" s="156"/>
      <c r="L703" s="156"/>
      <c r="M703" s="156"/>
      <c r="N703" s="156"/>
      <c r="O703" s="156"/>
      <c r="P703" s="156"/>
      <c r="Q703" s="156"/>
      <c r="R703" s="156"/>
      <c r="S703" s="156"/>
      <c r="T703" s="156"/>
      <c r="U703" s="156"/>
      <c r="V703" s="156"/>
      <c r="W703" s="156"/>
      <c r="X703" s="156"/>
      <c r="Y703" s="147"/>
      <c r="Z703" s="147"/>
      <c r="AA703" s="147"/>
      <c r="AB703" s="147"/>
      <c r="AC703" s="147"/>
      <c r="AD703" s="147"/>
      <c r="AE703" s="147"/>
      <c r="AF703" s="147"/>
      <c r="AG703" s="147" t="s">
        <v>178</v>
      </c>
      <c r="AH703" s="147"/>
      <c r="AI703" s="147"/>
      <c r="AJ703" s="147"/>
      <c r="AK703" s="147"/>
      <c r="AL703" s="147"/>
      <c r="AM703" s="147"/>
      <c r="AN703" s="147"/>
      <c r="AO703" s="147"/>
      <c r="AP703" s="147"/>
      <c r="AQ703" s="147"/>
      <c r="AR703" s="147"/>
      <c r="AS703" s="147"/>
      <c r="AT703" s="147"/>
      <c r="AU703" s="147"/>
      <c r="AV703" s="147"/>
      <c r="AW703" s="147"/>
      <c r="AX703" s="147"/>
      <c r="AY703" s="147"/>
      <c r="AZ703" s="147"/>
      <c r="BA703" s="147"/>
      <c r="BB703" s="147"/>
      <c r="BC703" s="147"/>
      <c r="BD703" s="147"/>
      <c r="BE703" s="147"/>
      <c r="BF703" s="147"/>
      <c r="BG703" s="147"/>
      <c r="BH703" s="147"/>
    </row>
    <row r="704" spans="1:60" outlineLevel="1">
      <c r="A704" s="154"/>
      <c r="B704" s="155"/>
      <c r="C704" s="238"/>
      <c r="D704" s="239"/>
      <c r="E704" s="239"/>
      <c r="F704" s="239"/>
      <c r="G704" s="239"/>
      <c r="H704" s="156"/>
      <c r="I704" s="156"/>
      <c r="J704" s="156"/>
      <c r="K704" s="156"/>
      <c r="L704" s="156"/>
      <c r="M704" s="156"/>
      <c r="N704" s="156"/>
      <c r="O704" s="156"/>
      <c r="P704" s="156"/>
      <c r="Q704" s="156"/>
      <c r="R704" s="156"/>
      <c r="S704" s="156"/>
      <c r="T704" s="156"/>
      <c r="U704" s="156"/>
      <c r="V704" s="156"/>
      <c r="W704" s="156"/>
      <c r="X704" s="156"/>
      <c r="Y704" s="147"/>
      <c r="Z704" s="147"/>
      <c r="AA704" s="147"/>
      <c r="AB704" s="147"/>
      <c r="AC704" s="147"/>
      <c r="AD704" s="147"/>
      <c r="AE704" s="147"/>
      <c r="AF704" s="147"/>
      <c r="AG704" s="147" t="s">
        <v>172</v>
      </c>
      <c r="AH704" s="147"/>
      <c r="AI704" s="147"/>
      <c r="AJ704" s="147"/>
      <c r="AK704" s="147"/>
      <c r="AL704" s="147"/>
      <c r="AM704" s="147"/>
      <c r="AN704" s="147"/>
      <c r="AO704" s="147"/>
      <c r="AP704" s="147"/>
      <c r="AQ704" s="147"/>
      <c r="AR704" s="147"/>
      <c r="AS704" s="147"/>
      <c r="AT704" s="147"/>
      <c r="AU704" s="147"/>
      <c r="AV704" s="147"/>
      <c r="AW704" s="147"/>
      <c r="AX704" s="147"/>
      <c r="AY704" s="147"/>
      <c r="AZ704" s="147"/>
      <c r="BA704" s="147"/>
      <c r="BB704" s="147"/>
      <c r="BC704" s="147"/>
      <c r="BD704" s="147"/>
      <c r="BE704" s="147"/>
      <c r="BF704" s="147"/>
      <c r="BG704" s="147"/>
      <c r="BH704" s="147"/>
    </row>
    <row r="705" spans="1:60" ht="22.5" outlineLevel="1">
      <c r="A705" s="164">
        <v>193</v>
      </c>
      <c r="B705" s="165" t="s">
        <v>877</v>
      </c>
      <c r="C705" s="174" t="s">
        <v>878</v>
      </c>
      <c r="D705" s="166" t="s">
        <v>435</v>
      </c>
      <c r="E705" s="167">
        <v>34</v>
      </c>
      <c r="F705" s="168"/>
      <c r="G705" s="169">
        <f>ROUND(E705*F705,2)</f>
        <v>0</v>
      </c>
      <c r="H705" s="168"/>
      <c r="I705" s="169">
        <f>ROUND(E705*H705,2)</f>
        <v>0</v>
      </c>
      <c r="J705" s="168"/>
      <c r="K705" s="169">
        <f>ROUND(E705*J705,2)</f>
        <v>0</v>
      </c>
      <c r="L705" s="169">
        <v>21</v>
      </c>
      <c r="M705" s="169">
        <f>G705*(1+L705/100)</f>
        <v>0</v>
      </c>
      <c r="N705" s="169">
        <v>1.6000000000000001E-3</v>
      </c>
      <c r="O705" s="169">
        <f>ROUND(E705*N705,2)</f>
        <v>0.05</v>
      </c>
      <c r="P705" s="169">
        <v>0</v>
      </c>
      <c r="Q705" s="169">
        <f>ROUND(E705*P705,2)</f>
        <v>0</v>
      </c>
      <c r="R705" s="169" t="s">
        <v>863</v>
      </c>
      <c r="S705" s="169" t="s">
        <v>168</v>
      </c>
      <c r="T705" s="170" t="s">
        <v>168</v>
      </c>
      <c r="U705" s="156">
        <v>0.33332000000000001</v>
      </c>
      <c r="V705" s="156">
        <f>ROUND(E705*U705,2)</f>
        <v>11.33</v>
      </c>
      <c r="W705" s="156"/>
      <c r="X705" s="156" t="s">
        <v>244</v>
      </c>
      <c r="Y705" s="147"/>
      <c r="Z705" s="147"/>
      <c r="AA705" s="147"/>
      <c r="AB705" s="147"/>
      <c r="AC705" s="147"/>
      <c r="AD705" s="147"/>
      <c r="AE705" s="147"/>
      <c r="AF705" s="147"/>
      <c r="AG705" s="147" t="s">
        <v>245</v>
      </c>
      <c r="AH705" s="147"/>
      <c r="AI705" s="147"/>
      <c r="AJ705" s="147"/>
      <c r="AK705" s="147"/>
      <c r="AL705" s="147"/>
      <c r="AM705" s="147"/>
      <c r="AN705" s="147"/>
      <c r="AO705" s="147"/>
      <c r="AP705" s="147"/>
      <c r="AQ705" s="147"/>
      <c r="AR705" s="147"/>
      <c r="AS705" s="147"/>
      <c r="AT705" s="147"/>
      <c r="AU705" s="147"/>
      <c r="AV705" s="147"/>
      <c r="AW705" s="147"/>
      <c r="AX705" s="147"/>
      <c r="AY705" s="147"/>
      <c r="AZ705" s="147"/>
      <c r="BA705" s="147"/>
      <c r="BB705" s="147"/>
      <c r="BC705" s="147"/>
      <c r="BD705" s="147"/>
      <c r="BE705" s="147"/>
      <c r="BF705" s="147"/>
      <c r="BG705" s="147"/>
      <c r="BH705" s="147"/>
    </row>
    <row r="706" spans="1:60" outlineLevel="1">
      <c r="A706" s="154"/>
      <c r="B706" s="155"/>
      <c r="C706" s="253" t="s">
        <v>871</v>
      </c>
      <c r="D706" s="254"/>
      <c r="E706" s="254"/>
      <c r="F706" s="254"/>
      <c r="G706" s="254"/>
      <c r="H706" s="156"/>
      <c r="I706" s="156"/>
      <c r="J706" s="156"/>
      <c r="K706" s="156"/>
      <c r="L706" s="156"/>
      <c r="M706" s="156"/>
      <c r="N706" s="156"/>
      <c r="O706" s="156"/>
      <c r="P706" s="156"/>
      <c r="Q706" s="156"/>
      <c r="R706" s="156"/>
      <c r="S706" s="156"/>
      <c r="T706" s="156"/>
      <c r="U706" s="156"/>
      <c r="V706" s="156"/>
      <c r="W706" s="156"/>
      <c r="X706" s="156"/>
      <c r="Y706" s="147"/>
      <c r="Z706" s="147"/>
      <c r="AA706" s="147"/>
      <c r="AB706" s="147"/>
      <c r="AC706" s="147"/>
      <c r="AD706" s="147"/>
      <c r="AE706" s="147"/>
      <c r="AF706" s="147"/>
      <c r="AG706" s="147" t="s">
        <v>247</v>
      </c>
      <c r="AH706" s="147"/>
      <c r="AI706" s="147"/>
      <c r="AJ706" s="147"/>
      <c r="AK706" s="147"/>
      <c r="AL706" s="147"/>
      <c r="AM706" s="147"/>
      <c r="AN706" s="147"/>
      <c r="AO706" s="147"/>
      <c r="AP706" s="147"/>
      <c r="AQ706" s="147"/>
      <c r="AR706" s="147"/>
      <c r="AS706" s="147"/>
      <c r="AT706" s="147"/>
      <c r="AU706" s="147"/>
      <c r="AV706" s="147"/>
      <c r="AW706" s="147"/>
      <c r="AX706" s="147"/>
      <c r="AY706" s="147"/>
      <c r="AZ706" s="147"/>
      <c r="BA706" s="147"/>
      <c r="BB706" s="147"/>
      <c r="BC706" s="147"/>
      <c r="BD706" s="147"/>
      <c r="BE706" s="147"/>
      <c r="BF706" s="147"/>
      <c r="BG706" s="147"/>
      <c r="BH706" s="147"/>
    </row>
    <row r="707" spans="1:60" outlineLevel="1">
      <c r="A707" s="154"/>
      <c r="B707" s="155"/>
      <c r="C707" s="242" t="s">
        <v>872</v>
      </c>
      <c r="D707" s="243"/>
      <c r="E707" s="243"/>
      <c r="F707" s="243"/>
      <c r="G707" s="243"/>
      <c r="H707" s="156"/>
      <c r="I707" s="156"/>
      <c r="J707" s="156"/>
      <c r="K707" s="156"/>
      <c r="L707" s="156"/>
      <c r="M707" s="156"/>
      <c r="N707" s="156"/>
      <c r="O707" s="156"/>
      <c r="P707" s="156"/>
      <c r="Q707" s="156"/>
      <c r="R707" s="156"/>
      <c r="S707" s="156"/>
      <c r="T707" s="156"/>
      <c r="U707" s="156"/>
      <c r="V707" s="156"/>
      <c r="W707" s="156"/>
      <c r="X707" s="156"/>
      <c r="Y707" s="147"/>
      <c r="Z707" s="147"/>
      <c r="AA707" s="147"/>
      <c r="AB707" s="147"/>
      <c r="AC707" s="147"/>
      <c r="AD707" s="147"/>
      <c r="AE707" s="147"/>
      <c r="AF707" s="147"/>
      <c r="AG707" s="147" t="s">
        <v>178</v>
      </c>
      <c r="AH707" s="147"/>
      <c r="AI707" s="147"/>
      <c r="AJ707" s="147"/>
      <c r="AK707" s="147"/>
      <c r="AL707" s="147"/>
      <c r="AM707" s="147"/>
      <c r="AN707" s="147"/>
      <c r="AO707" s="147"/>
      <c r="AP707" s="147"/>
      <c r="AQ707" s="147"/>
      <c r="AR707" s="147"/>
      <c r="AS707" s="147"/>
      <c r="AT707" s="147"/>
      <c r="AU707" s="147"/>
      <c r="AV707" s="147"/>
      <c r="AW707" s="147"/>
      <c r="AX707" s="147"/>
      <c r="AY707" s="147"/>
      <c r="AZ707" s="147"/>
      <c r="BA707" s="147"/>
      <c r="BB707" s="147"/>
      <c r="BC707" s="147"/>
      <c r="BD707" s="147"/>
      <c r="BE707" s="147"/>
      <c r="BF707" s="147"/>
      <c r="BG707" s="147"/>
      <c r="BH707" s="147"/>
    </row>
    <row r="708" spans="1:60" outlineLevel="1">
      <c r="A708" s="154"/>
      <c r="B708" s="155"/>
      <c r="C708" s="238"/>
      <c r="D708" s="239"/>
      <c r="E708" s="239"/>
      <c r="F708" s="239"/>
      <c r="G708" s="239"/>
      <c r="H708" s="156"/>
      <c r="I708" s="156"/>
      <c r="J708" s="156"/>
      <c r="K708" s="156"/>
      <c r="L708" s="156"/>
      <c r="M708" s="156"/>
      <c r="N708" s="156"/>
      <c r="O708" s="156"/>
      <c r="P708" s="156"/>
      <c r="Q708" s="156"/>
      <c r="R708" s="156"/>
      <c r="S708" s="156"/>
      <c r="T708" s="156"/>
      <c r="U708" s="156"/>
      <c r="V708" s="156"/>
      <c r="W708" s="156"/>
      <c r="X708" s="156"/>
      <c r="Y708" s="147"/>
      <c r="Z708" s="147"/>
      <c r="AA708" s="147"/>
      <c r="AB708" s="147"/>
      <c r="AC708" s="147"/>
      <c r="AD708" s="147"/>
      <c r="AE708" s="147"/>
      <c r="AF708" s="147"/>
      <c r="AG708" s="147" t="s">
        <v>172</v>
      </c>
      <c r="AH708" s="147"/>
      <c r="AI708" s="147"/>
      <c r="AJ708" s="147"/>
      <c r="AK708" s="147"/>
      <c r="AL708" s="147"/>
      <c r="AM708" s="147"/>
      <c r="AN708" s="147"/>
      <c r="AO708" s="147"/>
      <c r="AP708" s="147"/>
      <c r="AQ708" s="147"/>
      <c r="AR708" s="147"/>
      <c r="AS708" s="147"/>
      <c r="AT708" s="147"/>
      <c r="AU708" s="147"/>
      <c r="AV708" s="147"/>
      <c r="AW708" s="147"/>
      <c r="AX708" s="147"/>
      <c r="AY708" s="147"/>
      <c r="AZ708" s="147"/>
      <c r="BA708" s="147"/>
      <c r="BB708" s="147"/>
      <c r="BC708" s="147"/>
      <c r="BD708" s="147"/>
      <c r="BE708" s="147"/>
      <c r="BF708" s="147"/>
      <c r="BG708" s="147"/>
      <c r="BH708" s="147"/>
    </row>
    <row r="709" spans="1:60" ht="22.5" outlineLevel="1">
      <c r="A709" s="164">
        <v>194</v>
      </c>
      <c r="B709" s="165" t="s">
        <v>879</v>
      </c>
      <c r="C709" s="174" t="s">
        <v>880</v>
      </c>
      <c r="D709" s="166" t="s">
        <v>435</v>
      </c>
      <c r="E709" s="167">
        <v>18</v>
      </c>
      <c r="F709" s="168"/>
      <c r="G709" s="169">
        <f>ROUND(E709*F709,2)</f>
        <v>0</v>
      </c>
      <c r="H709" s="168"/>
      <c r="I709" s="169">
        <f>ROUND(E709*H709,2)</f>
        <v>0</v>
      </c>
      <c r="J709" s="168"/>
      <c r="K709" s="169">
        <f>ROUND(E709*J709,2)</f>
        <v>0</v>
      </c>
      <c r="L709" s="169">
        <v>21</v>
      </c>
      <c r="M709" s="169">
        <f>G709*(1+L709/100)</f>
        <v>0</v>
      </c>
      <c r="N709" s="169">
        <v>1.9599999999999999E-3</v>
      </c>
      <c r="O709" s="169">
        <f>ROUND(E709*N709,2)</f>
        <v>0.04</v>
      </c>
      <c r="P709" s="169">
        <v>0</v>
      </c>
      <c r="Q709" s="169">
        <f>ROUND(E709*P709,2)</f>
        <v>0</v>
      </c>
      <c r="R709" s="169" t="s">
        <v>863</v>
      </c>
      <c r="S709" s="169" t="s">
        <v>168</v>
      </c>
      <c r="T709" s="170" t="s">
        <v>168</v>
      </c>
      <c r="U709" s="156">
        <v>0.3579</v>
      </c>
      <c r="V709" s="156">
        <f>ROUND(E709*U709,2)</f>
        <v>6.44</v>
      </c>
      <c r="W709" s="156"/>
      <c r="X709" s="156" t="s">
        <v>244</v>
      </c>
      <c r="Y709" s="147"/>
      <c r="Z709" s="147"/>
      <c r="AA709" s="147"/>
      <c r="AB709" s="147"/>
      <c r="AC709" s="147"/>
      <c r="AD709" s="147"/>
      <c r="AE709" s="147"/>
      <c r="AF709" s="147"/>
      <c r="AG709" s="147" t="s">
        <v>245</v>
      </c>
      <c r="AH709" s="147"/>
      <c r="AI709" s="147"/>
      <c r="AJ709" s="147"/>
      <c r="AK709" s="147"/>
      <c r="AL709" s="147"/>
      <c r="AM709" s="147"/>
      <c r="AN709" s="147"/>
      <c r="AO709" s="147"/>
      <c r="AP709" s="147"/>
      <c r="AQ709" s="147"/>
      <c r="AR709" s="147"/>
      <c r="AS709" s="147"/>
      <c r="AT709" s="147"/>
      <c r="AU709" s="147"/>
      <c r="AV709" s="147"/>
      <c r="AW709" s="147"/>
      <c r="AX709" s="147"/>
      <c r="AY709" s="147"/>
      <c r="AZ709" s="147"/>
      <c r="BA709" s="147"/>
      <c r="BB709" s="147"/>
      <c r="BC709" s="147"/>
      <c r="BD709" s="147"/>
      <c r="BE709" s="147"/>
      <c r="BF709" s="147"/>
      <c r="BG709" s="147"/>
      <c r="BH709" s="147"/>
    </row>
    <row r="710" spans="1:60" outlineLevel="1">
      <c r="A710" s="154"/>
      <c r="B710" s="155"/>
      <c r="C710" s="253" t="s">
        <v>871</v>
      </c>
      <c r="D710" s="254"/>
      <c r="E710" s="254"/>
      <c r="F710" s="254"/>
      <c r="G710" s="254"/>
      <c r="H710" s="156"/>
      <c r="I710" s="156"/>
      <c r="J710" s="156"/>
      <c r="K710" s="156"/>
      <c r="L710" s="156"/>
      <c r="M710" s="156"/>
      <c r="N710" s="156"/>
      <c r="O710" s="156"/>
      <c r="P710" s="156"/>
      <c r="Q710" s="156"/>
      <c r="R710" s="156"/>
      <c r="S710" s="156"/>
      <c r="T710" s="156"/>
      <c r="U710" s="156"/>
      <c r="V710" s="156"/>
      <c r="W710" s="156"/>
      <c r="X710" s="156"/>
      <c r="Y710" s="147"/>
      <c r="Z710" s="147"/>
      <c r="AA710" s="147"/>
      <c r="AB710" s="147"/>
      <c r="AC710" s="147"/>
      <c r="AD710" s="147"/>
      <c r="AE710" s="147"/>
      <c r="AF710" s="147"/>
      <c r="AG710" s="147" t="s">
        <v>247</v>
      </c>
      <c r="AH710" s="147"/>
      <c r="AI710" s="147"/>
      <c r="AJ710" s="147"/>
      <c r="AK710" s="147"/>
      <c r="AL710" s="147"/>
      <c r="AM710" s="147"/>
      <c r="AN710" s="147"/>
      <c r="AO710" s="147"/>
      <c r="AP710" s="147"/>
      <c r="AQ710" s="147"/>
      <c r="AR710" s="147"/>
      <c r="AS710" s="147"/>
      <c r="AT710" s="147"/>
      <c r="AU710" s="147"/>
      <c r="AV710" s="147"/>
      <c r="AW710" s="147"/>
      <c r="AX710" s="147"/>
      <c r="AY710" s="147"/>
      <c r="AZ710" s="147"/>
      <c r="BA710" s="147"/>
      <c r="BB710" s="147"/>
      <c r="BC710" s="147"/>
      <c r="BD710" s="147"/>
      <c r="BE710" s="147"/>
      <c r="BF710" s="147"/>
      <c r="BG710" s="147"/>
      <c r="BH710" s="147"/>
    </row>
    <row r="711" spans="1:60" outlineLevel="1">
      <c r="A711" s="154"/>
      <c r="B711" s="155"/>
      <c r="C711" s="242" t="s">
        <v>872</v>
      </c>
      <c r="D711" s="243"/>
      <c r="E711" s="243"/>
      <c r="F711" s="243"/>
      <c r="G711" s="243"/>
      <c r="H711" s="156"/>
      <c r="I711" s="156"/>
      <c r="J711" s="156"/>
      <c r="K711" s="156"/>
      <c r="L711" s="156"/>
      <c r="M711" s="156"/>
      <c r="N711" s="156"/>
      <c r="O711" s="156"/>
      <c r="P711" s="156"/>
      <c r="Q711" s="156"/>
      <c r="R711" s="156"/>
      <c r="S711" s="156"/>
      <c r="T711" s="156"/>
      <c r="U711" s="156"/>
      <c r="V711" s="156"/>
      <c r="W711" s="156"/>
      <c r="X711" s="156"/>
      <c r="Y711" s="147"/>
      <c r="Z711" s="147"/>
      <c r="AA711" s="147"/>
      <c r="AB711" s="147"/>
      <c r="AC711" s="147"/>
      <c r="AD711" s="147"/>
      <c r="AE711" s="147"/>
      <c r="AF711" s="147"/>
      <c r="AG711" s="147" t="s">
        <v>178</v>
      </c>
      <c r="AH711" s="147"/>
      <c r="AI711" s="147"/>
      <c r="AJ711" s="147"/>
      <c r="AK711" s="147"/>
      <c r="AL711" s="147"/>
      <c r="AM711" s="147"/>
      <c r="AN711" s="147"/>
      <c r="AO711" s="147"/>
      <c r="AP711" s="147"/>
      <c r="AQ711" s="147"/>
      <c r="AR711" s="147"/>
      <c r="AS711" s="147"/>
      <c r="AT711" s="147"/>
      <c r="AU711" s="147"/>
      <c r="AV711" s="147"/>
      <c r="AW711" s="147"/>
      <c r="AX711" s="147"/>
      <c r="AY711" s="147"/>
      <c r="AZ711" s="147"/>
      <c r="BA711" s="147"/>
      <c r="BB711" s="147"/>
      <c r="BC711" s="147"/>
      <c r="BD711" s="147"/>
      <c r="BE711" s="147"/>
      <c r="BF711" s="147"/>
      <c r="BG711" s="147"/>
      <c r="BH711" s="147"/>
    </row>
    <row r="712" spans="1:60" outlineLevel="1">
      <c r="A712" s="154"/>
      <c r="B712" s="155"/>
      <c r="C712" s="238"/>
      <c r="D712" s="239"/>
      <c r="E712" s="239"/>
      <c r="F712" s="239"/>
      <c r="G712" s="239"/>
      <c r="H712" s="156"/>
      <c r="I712" s="156"/>
      <c r="J712" s="156"/>
      <c r="K712" s="156"/>
      <c r="L712" s="156"/>
      <c r="M712" s="156"/>
      <c r="N712" s="156"/>
      <c r="O712" s="156"/>
      <c r="P712" s="156"/>
      <c r="Q712" s="156"/>
      <c r="R712" s="156"/>
      <c r="S712" s="156"/>
      <c r="T712" s="156"/>
      <c r="U712" s="156"/>
      <c r="V712" s="156"/>
      <c r="W712" s="156"/>
      <c r="X712" s="156"/>
      <c r="Y712" s="147"/>
      <c r="Z712" s="147"/>
      <c r="AA712" s="147"/>
      <c r="AB712" s="147"/>
      <c r="AC712" s="147"/>
      <c r="AD712" s="147"/>
      <c r="AE712" s="147"/>
      <c r="AF712" s="147"/>
      <c r="AG712" s="147" t="s">
        <v>172</v>
      </c>
      <c r="AH712" s="147"/>
      <c r="AI712" s="147"/>
      <c r="AJ712" s="147"/>
      <c r="AK712" s="147"/>
      <c r="AL712" s="147"/>
      <c r="AM712" s="147"/>
      <c r="AN712" s="147"/>
      <c r="AO712" s="147"/>
      <c r="AP712" s="147"/>
      <c r="AQ712" s="147"/>
      <c r="AR712" s="147"/>
      <c r="AS712" s="147"/>
      <c r="AT712" s="147"/>
      <c r="AU712" s="147"/>
      <c r="AV712" s="147"/>
      <c r="AW712" s="147"/>
      <c r="AX712" s="147"/>
      <c r="AY712" s="147"/>
      <c r="AZ712" s="147"/>
      <c r="BA712" s="147"/>
      <c r="BB712" s="147"/>
      <c r="BC712" s="147"/>
      <c r="BD712" s="147"/>
      <c r="BE712" s="147"/>
      <c r="BF712" s="147"/>
      <c r="BG712" s="147"/>
      <c r="BH712" s="147"/>
    </row>
    <row r="713" spans="1:60" ht="22.5" outlineLevel="1">
      <c r="A713" s="164">
        <v>195</v>
      </c>
      <c r="B713" s="165" t="s">
        <v>881</v>
      </c>
      <c r="C713" s="174" t="s">
        <v>882</v>
      </c>
      <c r="D713" s="166" t="s">
        <v>435</v>
      </c>
      <c r="E713" s="167">
        <v>338</v>
      </c>
      <c r="F713" s="168"/>
      <c r="G713" s="169">
        <f>ROUND(E713*F713,2)</f>
        <v>0</v>
      </c>
      <c r="H713" s="168"/>
      <c r="I713" s="169">
        <f>ROUND(E713*H713,2)</f>
        <v>0</v>
      </c>
      <c r="J713" s="168"/>
      <c r="K713" s="169">
        <f>ROUND(E713*J713,2)</f>
        <v>0</v>
      </c>
      <c r="L713" s="169">
        <v>21</v>
      </c>
      <c r="M713" s="169">
        <f>G713*(1+L713/100)</f>
        <v>0</v>
      </c>
      <c r="N713" s="169">
        <v>0</v>
      </c>
      <c r="O713" s="169">
        <f>ROUND(E713*N713,2)</f>
        <v>0</v>
      </c>
      <c r="P713" s="169">
        <v>0</v>
      </c>
      <c r="Q713" s="169">
        <f>ROUND(E713*P713,2)</f>
        <v>0</v>
      </c>
      <c r="R713" s="169" t="s">
        <v>863</v>
      </c>
      <c r="S713" s="169" t="s">
        <v>168</v>
      </c>
      <c r="T713" s="170" t="s">
        <v>168</v>
      </c>
      <c r="U713" s="156">
        <v>3.2000000000000001E-2</v>
      </c>
      <c r="V713" s="156">
        <f>ROUND(E713*U713,2)</f>
        <v>10.82</v>
      </c>
      <c r="W713" s="156"/>
      <c r="X713" s="156" t="s">
        <v>244</v>
      </c>
      <c r="Y713" s="147"/>
      <c r="Z713" s="147"/>
      <c r="AA713" s="147"/>
      <c r="AB713" s="147"/>
      <c r="AC713" s="147"/>
      <c r="AD713" s="147"/>
      <c r="AE713" s="147"/>
      <c r="AF713" s="147"/>
      <c r="AG713" s="147" t="s">
        <v>245</v>
      </c>
      <c r="AH713" s="147"/>
      <c r="AI713" s="147"/>
      <c r="AJ713" s="147"/>
      <c r="AK713" s="147"/>
      <c r="AL713" s="147"/>
      <c r="AM713" s="147"/>
      <c r="AN713" s="147"/>
      <c r="AO713" s="147"/>
      <c r="AP713" s="147"/>
      <c r="AQ713" s="147"/>
      <c r="AR713" s="147"/>
      <c r="AS713" s="147"/>
      <c r="AT713" s="147"/>
      <c r="AU713" s="147"/>
      <c r="AV713" s="147"/>
      <c r="AW713" s="147"/>
      <c r="AX713" s="147"/>
      <c r="AY713" s="147"/>
      <c r="AZ713" s="147"/>
      <c r="BA713" s="147"/>
      <c r="BB713" s="147"/>
      <c r="BC713" s="147"/>
      <c r="BD713" s="147"/>
      <c r="BE713" s="147"/>
      <c r="BF713" s="147"/>
      <c r="BG713" s="147"/>
      <c r="BH713" s="147"/>
    </row>
    <row r="714" spans="1:60" outlineLevel="1">
      <c r="A714" s="154"/>
      <c r="B714" s="155"/>
      <c r="C714" s="240" t="s">
        <v>883</v>
      </c>
      <c r="D714" s="241"/>
      <c r="E714" s="241"/>
      <c r="F714" s="241"/>
      <c r="G714" s="241"/>
      <c r="H714" s="156"/>
      <c r="I714" s="156"/>
      <c r="J714" s="156"/>
      <c r="K714" s="156"/>
      <c r="L714" s="156"/>
      <c r="M714" s="156"/>
      <c r="N714" s="156"/>
      <c r="O714" s="156"/>
      <c r="P714" s="156"/>
      <c r="Q714" s="156"/>
      <c r="R714" s="156"/>
      <c r="S714" s="156"/>
      <c r="T714" s="156"/>
      <c r="U714" s="156"/>
      <c r="V714" s="156"/>
      <c r="W714" s="156"/>
      <c r="X714" s="156"/>
      <c r="Y714" s="147"/>
      <c r="Z714" s="147"/>
      <c r="AA714" s="147"/>
      <c r="AB714" s="147"/>
      <c r="AC714" s="147"/>
      <c r="AD714" s="147"/>
      <c r="AE714" s="147"/>
      <c r="AF714" s="147"/>
      <c r="AG714" s="147" t="s">
        <v>178</v>
      </c>
      <c r="AH714" s="147"/>
      <c r="AI714" s="147"/>
      <c r="AJ714" s="147"/>
      <c r="AK714" s="147"/>
      <c r="AL714" s="147"/>
      <c r="AM714" s="147"/>
      <c r="AN714" s="147"/>
      <c r="AO714" s="147"/>
      <c r="AP714" s="147"/>
      <c r="AQ714" s="147"/>
      <c r="AR714" s="147"/>
      <c r="AS714" s="147"/>
      <c r="AT714" s="147"/>
      <c r="AU714" s="147"/>
      <c r="AV714" s="147"/>
      <c r="AW714" s="147"/>
      <c r="AX714" s="147"/>
      <c r="AY714" s="147"/>
      <c r="AZ714" s="147"/>
      <c r="BA714" s="147"/>
      <c r="BB714" s="147"/>
      <c r="BC714" s="147"/>
      <c r="BD714" s="147"/>
      <c r="BE714" s="147"/>
      <c r="BF714" s="147"/>
      <c r="BG714" s="147"/>
      <c r="BH714" s="147"/>
    </row>
    <row r="715" spans="1:60" outlineLevel="1">
      <c r="A715" s="154"/>
      <c r="B715" s="155"/>
      <c r="C715" s="180" t="s">
        <v>884</v>
      </c>
      <c r="D715" s="178"/>
      <c r="E715" s="179">
        <v>338</v>
      </c>
      <c r="F715" s="156"/>
      <c r="G715" s="156"/>
      <c r="H715" s="156"/>
      <c r="I715" s="156"/>
      <c r="J715" s="156"/>
      <c r="K715" s="156"/>
      <c r="L715" s="156"/>
      <c r="M715" s="156"/>
      <c r="N715" s="156"/>
      <c r="O715" s="156"/>
      <c r="P715" s="156"/>
      <c r="Q715" s="156"/>
      <c r="R715" s="156"/>
      <c r="S715" s="156"/>
      <c r="T715" s="156"/>
      <c r="U715" s="156"/>
      <c r="V715" s="156"/>
      <c r="W715" s="156"/>
      <c r="X715" s="156"/>
      <c r="Y715" s="147"/>
      <c r="Z715" s="147"/>
      <c r="AA715" s="147"/>
      <c r="AB715" s="147"/>
      <c r="AC715" s="147"/>
      <c r="AD715" s="147"/>
      <c r="AE715" s="147"/>
      <c r="AF715" s="147"/>
      <c r="AG715" s="147" t="s">
        <v>249</v>
      </c>
      <c r="AH715" s="147">
        <v>0</v>
      </c>
      <c r="AI715" s="147"/>
      <c r="AJ715" s="147"/>
      <c r="AK715" s="147"/>
      <c r="AL715" s="147"/>
      <c r="AM715" s="147"/>
      <c r="AN715" s="147"/>
      <c r="AO715" s="147"/>
      <c r="AP715" s="147"/>
      <c r="AQ715" s="147"/>
      <c r="AR715" s="147"/>
      <c r="AS715" s="147"/>
      <c r="AT715" s="147"/>
      <c r="AU715" s="147"/>
      <c r="AV715" s="147"/>
      <c r="AW715" s="147"/>
      <c r="AX715" s="147"/>
      <c r="AY715" s="147"/>
      <c r="AZ715" s="147"/>
      <c r="BA715" s="147"/>
      <c r="BB715" s="147"/>
      <c r="BC715" s="147"/>
      <c r="BD715" s="147"/>
      <c r="BE715" s="147"/>
      <c r="BF715" s="147"/>
      <c r="BG715" s="147"/>
      <c r="BH715" s="147"/>
    </row>
    <row r="716" spans="1:60" outlineLevel="1">
      <c r="A716" s="154"/>
      <c r="B716" s="155"/>
      <c r="C716" s="238"/>
      <c r="D716" s="239"/>
      <c r="E716" s="239"/>
      <c r="F716" s="239"/>
      <c r="G716" s="239"/>
      <c r="H716" s="156"/>
      <c r="I716" s="156"/>
      <c r="J716" s="156"/>
      <c r="K716" s="156"/>
      <c r="L716" s="156"/>
      <c r="M716" s="156"/>
      <c r="N716" s="156"/>
      <c r="O716" s="156"/>
      <c r="P716" s="156"/>
      <c r="Q716" s="156"/>
      <c r="R716" s="156"/>
      <c r="S716" s="156"/>
      <c r="T716" s="156"/>
      <c r="U716" s="156"/>
      <c r="V716" s="156"/>
      <c r="W716" s="156"/>
      <c r="X716" s="156"/>
      <c r="Y716" s="147"/>
      <c r="Z716" s="147"/>
      <c r="AA716" s="147"/>
      <c r="AB716" s="147"/>
      <c r="AC716" s="147"/>
      <c r="AD716" s="147"/>
      <c r="AE716" s="147"/>
      <c r="AF716" s="147"/>
      <c r="AG716" s="147" t="s">
        <v>172</v>
      </c>
      <c r="AH716" s="147"/>
      <c r="AI716" s="147"/>
      <c r="AJ716" s="147"/>
      <c r="AK716" s="147"/>
      <c r="AL716" s="147"/>
      <c r="AM716" s="147"/>
      <c r="AN716" s="147"/>
      <c r="AO716" s="147"/>
      <c r="AP716" s="147"/>
      <c r="AQ716" s="147"/>
      <c r="AR716" s="147"/>
      <c r="AS716" s="147"/>
      <c r="AT716" s="147"/>
      <c r="AU716" s="147"/>
      <c r="AV716" s="147"/>
      <c r="AW716" s="147"/>
      <c r="AX716" s="147"/>
      <c r="AY716" s="147"/>
      <c r="AZ716" s="147"/>
      <c r="BA716" s="147"/>
      <c r="BB716" s="147"/>
      <c r="BC716" s="147"/>
      <c r="BD716" s="147"/>
      <c r="BE716" s="147"/>
      <c r="BF716" s="147"/>
      <c r="BG716" s="147"/>
      <c r="BH716" s="147"/>
    </row>
    <row r="717" spans="1:60" outlineLevel="1">
      <c r="A717" s="164">
        <v>196</v>
      </c>
      <c r="B717" s="165" t="s">
        <v>885</v>
      </c>
      <c r="C717" s="174" t="s">
        <v>886</v>
      </c>
      <c r="D717" s="166" t="s">
        <v>435</v>
      </c>
      <c r="E717" s="167">
        <v>6</v>
      </c>
      <c r="F717" s="168"/>
      <c r="G717" s="169">
        <f>ROUND(E717*F717,2)</f>
        <v>0</v>
      </c>
      <c r="H717" s="168"/>
      <c r="I717" s="169">
        <f>ROUND(E717*H717,2)</f>
        <v>0</v>
      </c>
      <c r="J717" s="168"/>
      <c r="K717" s="169">
        <f>ROUND(E717*J717,2)</f>
        <v>0</v>
      </c>
      <c r="L717" s="169">
        <v>21</v>
      </c>
      <c r="M717" s="169">
        <f>G717*(1+L717/100)</f>
        <v>0</v>
      </c>
      <c r="N717" s="169">
        <v>0</v>
      </c>
      <c r="O717" s="169">
        <f>ROUND(E717*N717,2)</f>
        <v>0</v>
      </c>
      <c r="P717" s="169">
        <v>0</v>
      </c>
      <c r="Q717" s="169">
        <f>ROUND(E717*P717,2)</f>
        <v>0</v>
      </c>
      <c r="R717" s="169" t="s">
        <v>863</v>
      </c>
      <c r="S717" s="169" t="s">
        <v>168</v>
      </c>
      <c r="T717" s="170" t="s">
        <v>168</v>
      </c>
      <c r="U717" s="156">
        <v>2.1000000000000001E-2</v>
      </c>
      <c r="V717" s="156">
        <f>ROUND(E717*U717,2)</f>
        <v>0.13</v>
      </c>
      <c r="W717" s="156"/>
      <c r="X717" s="156" t="s">
        <v>244</v>
      </c>
      <c r="Y717" s="147"/>
      <c r="Z717" s="147"/>
      <c r="AA717" s="147"/>
      <c r="AB717" s="147"/>
      <c r="AC717" s="147"/>
      <c r="AD717" s="147"/>
      <c r="AE717" s="147"/>
      <c r="AF717" s="147"/>
      <c r="AG717" s="147" t="s">
        <v>245</v>
      </c>
      <c r="AH717" s="147"/>
      <c r="AI717" s="147"/>
      <c r="AJ717" s="147"/>
      <c r="AK717" s="147"/>
      <c r="AL717" s="147"/>
      <c r="AM717" s="147"/>
      <c r="AN717" s="147"/>
      <c r="AO717" s="147"/>
      <c r="AP717" s="147"/>
      <c r="AQ717" s="147"/>
      <c r="AR717" s="147"/>
      <c r="AS717" s="147"/>
      <c r="AT717" s="147"/>
      <c r="AU717" s="147"/>
      <c r="AV717" s="147"/>
      <c r="AW717" s="147"/>
      <c r="AX717" s="147"/>
      <c r="AY717" s="147"/>
      <c r="AZ717" s="147"/>
      <c r="BA717" s="147"/>
      <c r="BB717" s="147"/>
      <c r="BC717" s="147"/>
      <c r="BD717" s="147"/>
      <c r="BE717" s="147"/>
      <c r="BF717" s="147"/>
      <c r="BG717" s="147"/>
      <c r="BH717" s="147"/>
    </row>
    <row r="718" spans="1:60" outlineLevel="1">
      <c r="A718" s="154"/>
      <c r="B718" s="155"/>
      <c r="C718" s="240" t="s">
        <v>883</v>
      </c>
      <c r="D718" s="241"/>
      <c r="E718" s="241"/>
      <c r="F718" s="241"/>
      <c r="G718" s="241"/>
      <c r="H718" s="156"/>
      <c r="I718" s="156"/>
      <c r="J718" s="156"/>
      <c r="K718" s="156"/>
      <c r="L718" s="156"/>
      <c r="M718" s="156"/>
      <c r="N718" s="156"/>
      <c r="O718" s="156"/>
      <c r="P718" s="156"/>
      <c r="Q718" s="156"/>
      <c r="R718" s="156"/>
      <c r="S718" s="156"/>
      <c r="T718" s="156"/>
      <c r="U718" s="156"/>
      <c r="V718" s="156"/>
      <c r="W718" s="156"/>
      <c r="X718" s="156"/>
      <c r="Y718" s="147"/>
      <c r="Z718" s="147"/>
      <c r="AA718" s="147"/>
      <c r="AB718" s="147"/>
      <c r="AC718" s="147"/>
      <c r="AD718" s="147"/>
      <c r="AE718" s="147"/>
      <c r="AF718" s="147"/>
      <c r="AG718" s="147" t="s">
        <v>178</v>
      </c>
      <c r="AH718" s="147"/>
      <c r="AI718" s="147"/>
      <c r="AJ718" s="147"/>
      <c r="AK718" s="147"/>
      <c r="AL718" s="147"/>
      <c r="AM718" s="147"/>
      <c r="AN718" s="147"/>
      <c r="AO718" s="147"/>
      <c r="AP718" s="147"/>
      <c r="AQ718" s="147"/>
      <c r="AR718" s="147"/>
      <c r="AS718" s="147"/>
      <c r="AT718" s="147"/>
      <c r="AU718" s="147"/>
      <c r="AV718" s="147"/>
      <c r="AW718" s="147"/>
      <c r="AX718" s="147"/>
      <c r="AY718" s="147"/>
      <c r="AZ718" s="147"/>
      <c r="BA718" s="147"/>
      <c r="BB718" s="147"/>
      <c r="BC718" s="147"/>
      <c r="BD718" s="147"/>
      <c r="BE718" s="147"/>
      <c r="BF718" s="147"/>
      <c r="BG718" s="147"/>
      <c r="BH718" s="147"/>
    </row>
    <row r="719" spans="1:60" outlineLevel="1">
      <c r="A719" s="154"/>
      <c r="B719" s="155"/>
      <c r="C719" s="180" t="s">
        <v>887</v>
      </c>
      <c r="D719" s="178"/>
      <c r="E719" s="179">
        <v>6</v>
      </c>
      <c r="F719" s="156"/>
      <c r="G719" s="156"/>
      <c r="H719" s="156"/>
      <c r="I719" s="156"/>
      <c r="J719" s="156"/>
      <c r="K719" s="156"/>
      <c r="L719" s="156"/>
      <c r="M719" s="156"/>
      <c r="N719" s="156"/>
      <c r="O719" s="156"/>
      <c r="P719" s="156"/>
      <c r="Q719" s="156"/>
      <c r="R719" s="156"/>
      <c r="S719" s="156"/>
      <c r="T719" s="156"/>
      <c r="U719" s="156"/>
      <c r="V719" s="156"/>
      <c r="W719" s="156"/>
      <c r="X719" s="156"/>
      <c r="Y719" s="147"/>
      <c r="Z719" s="147"/>
      <c r="AA719" s="147"/>
      <c r="AB719" s="147"/>
      <c r="AC719" s="147"/>
      <c r="AD719" s="147"/>
      <c r="AE719" s="147"/>
      <c r="AF719" s="147"/>
      <c r="AG719" s="147" t="s">
        <v>249</v>
      </c>
      <c r="AH719" s="147">
        <v>0</v>
      </c>
      <c r="AI719" s="147"/>
      <c r="AJ719" s="147"/>
      <c r="AK719" s="147"/>
      <c r="AL719" s="147"/>
      <c r="AM719" s="147"/>
      <c r="AN719" s="147"/>
      <c r="AO719" s="147"/>
      <c r="AP719" s="147"/>
      <c r="AQ719" s="147"/>
      <c r="AR719" s="147"/>
      <c r="AS719" s="147"/>
      <c r="AT719" s="147"/>
      <c r="AU719" s="147"/>
      <c r="AV719" s="147"/>
      <c r="AW719" s="147"/>
      <c r="AX719" s="147"/>
      <c r="AY719" s="147"/>
      <c r="AZ719" s="147"/>
      <c r="BA719" s="147"/>
      <c r="BB719" s="147"/>
      <c r="BC719" s="147"/>
      <c r="BD719" s="147"/>
      <c r="BE719" s="147"/>
      <c r="BF719" s="147"/>
      <c r="BG719" s="147"/>
      <c r="BH719" s="147"/>
    </row>
    <row r="720" spans="1:60" outlineLevel="1">
      <c r="A720" s="154"/>
      <c r="B720" s="155"/>
      <c r="C720" s="238"/>
      <c r="D720" s="239"/>
      <c r="E720" s="239"/>
      <c r="F720" s="239"/>
      <c r="G720" s="239"/>
      <c r="H720" s="156"/>
      <c r="I720" s="156"/>
      <c r="J720" s="156"/>
      <c r="K720" s="156"/>
      <c r="L720" s="156"/>
      <c r="M720" s="156"/>
      <c r="N720" s="156"/>
      <c r="O720" s="156"/>
      <c r="P720" s="156"/>
      <c r="Q720" s="156"/>
      <c r="R720" s="156"/>
      <c r="S720" s="156"/>
      <c r="T720" s="156"/>
      <c r="U720" s="156"/>
      <c r="V720" s="156"/>
      <c r="W720" s="156"/>
      <c r="X720" s="156"/>
      <c r="Y720" s="147"/>
      <c r="Z720" s="147"/>
      <c r="AA720" s="147"/>
      <c r="AB720" s="147"/>
      <c r="AC720" s="147"/>
      <c r="AD720" s="147"/>
      <c r="AE720" s="147"/>
      <c r="AF720" s="147"/>
      <c r="AG720" s="147" t="s">
        <v>172</v>
      </c>
      <c r="AH720" s="147"/>
      <c r="AI720" s="147"/>
      <c r="AJ720" s="147"/>
      <c r="AK720" s="147"/>
      <c r="AL720" s="147"/>
      <c r="AM720" s="147"/>
      <c r="AN720" s="147"/>
      <c r="AO720" s="147"/>
      <c r="AP720" s="147"/>
      <c r="AQ720" s="147"/>
      <c r="AR720" s="147"/>
      <c r="AS720" s="147"/>
      <c r="AT720" s="147"/>
      <c r="AU720" s="147"/>
      <c r="AV720" s="147"/>
      <c r="AW720" s="147"/>
      <c r="AX720" s="147"/>
      <c r="AY720" s="147"/>
      <c r="AZ720" s="147"/>
      <c r="BA720" s="147"/>
      <c r="BB720" s="147"/>
      <c r="BC720" s="147"/>
      <c r="BD720" s="147"/>
      <c r="BE720" s="147"/>
      <c r="BF720" s="147"/>
      <c r="BG720" s="147"/>
      <c r="BH720" s="147"/>
    </row>
    <row r="721" spans="1:60" outlineLevel="1">
      <c r="A721" s="164">
        <v>197</v>
      </c>
      <c r="B721" s="165" t="s">
        <v>888</v>
      </c>
      <c r="C721" s="174" t="s">
        <v>889</v>
      </c>
      <c r="D721" s="166" t="s">
        <v>890</v>
      </c>
      <c r="E721" s="167">
        <v>161</v>
      </c>
      <c r="F721" s="168"/>
      <c r="G721" s="169">
        <f>ROUND(E721*F721,2)</f>
        <v>0</v>
      </c>
      <c r="H721" s="168"/>
      <c r="I721" s="169">
        <f>ROUND(E721*H721,2)</f>
        <v>0</v>
      </c>
      <c r="J721" s="168"/>
      <c r="K721" s="169">
        <f>ROUND(E721*J721,2)</f>
        <v>0</v>
      </c>
      <c r="L721" s="169">
        <v>21</v>
      </c>
      <c r="M721" s="169">
        <f>G721*(1+L721/100)</f>
        <v>0</v>
      </c>
      <c r="N721" s="169">
        <v>2.1299999999999999E-3</v>
      </c>
      <c r="O721" s="169">
        <f>ROUND(E721*N721,2)</f>
        <v>0.34</v>
      </c>
      <c r="P721" s="169">
        <v>0</v>
      </c>
      <c r="Q721" s="169">
        <f>ROUND(E721*P721,2)</f>
        <v>0</v>
      </c>
      <c r="R721" s="169"/>
      <c r="S721" s="169" t="s">
        <v>306</v>
      </c>
      <c r="T721" s="170" t="s">
        <v>169</v>
      </c>
      <c r="U721" s="156">
        <v>0.47599999999999998</v>
      </c>
      <c r="V721" s="156">
        <f>ROUND(E721*U721,2)</f>
        <v>76.64</v>
      </c>
      <c r="W721" s="156"/>
      <c r="X721" s="156" t="s">
        <v>244</v>
      </c>
      <c r="Y721" s="147"/>
      <c r="Z721" s="147"/>
      <c r="AA721" s="147"/>
      <c r="AB721" s="147"/>
      <c r="AC721" s="147"/>
      <c r="AD721" s="147"/>
      <c r="AE721" s="147"/>
      <c r="AF721" s="147"/>
      <c r="AG721" s="147" t="s">
        <v>245</v>
      </c>
      <c r="AH721" s="147"/>
      <c r="AI721" s="147"/>
      <c r="AJ721" s="147"/>
      <c r="AK721" s="147"/>
      <c r="AL721" s="147"/>
      <c r="AM721" s="147"/>
      <c r="AN721" s="147"/>
      <c r="AO721" s="147"/>
      <c r="AP721" s="147"/>
      <c r="AQ721" s="147"/>
      <c r="AR721" s="147"/>
      <c r="AS721" s="147"/>
      <c r="AT721" s="147"/>
      <c r="AU721" s="147"/>
      <c r="AV721" s="147"/>
      <c r="AW721" s="147"/>
      <c r="AX721" s="147"/>
      <c r="AY721" s="147"/>
      <c r="AZ721" s="147"/>
      <c r="BA721" s="147"/>
      <c r="BB721" s="147"/>
      <c r="BC721" s="147"/>
      <c r="BD721" s="147"/>
      <c r="BE721" s="147"/>
      <c r="BF721" s="147"/>
      <c r="BG721" s="147"/>
      <c r="BH721" s="147"/>
    </row>
    <row r="722" spans="1:60" outlineLevel="1">
      <c r="A722" s="154"/>
      <c r="B722" s="155"/>
      <c r="C722" s="240" t="s">
        <v>872</v>
      </c>
      <c r="D722" s="241"/>
      <c r="E722" s="241"/>
      <c r="F722" s="241"/>
      <c r="G722" s="241"/>
      <c r="H722" s="156"/>
      <c r="I722" s="156"/>
      <c r="J722" s="156"/>
      <c r="K722" s="156"/>
      <c r="L722" s="156"/>
      <c r="M722" s="156"/>
      <c r="N722" s="156"/>
      <c r="O722" s="156"/>
      <c r="P722" s="156"/>
      <c r="Q722" s="156"/>
      <c r="R722" s="156"/>
      <c r="S722" s="156"/>
      <c r="T722" s="156"/>
      <c r="U722" s="156"/>
      <c r="V722" s="156"/>
      <c r="W722" s="156"/>
      <c r="X722" s="156"/>
      <c r="Y722" s="147"/>
      <c r="Z722" s="147"/>
      <c r="AA722" s="147"/>
      <c r="AB722" s="147"/>
      <c r="AC722" s="147"/>
      <c r="AD722" s="147"/>
      <c r="AE722" s="147"/>
      <c r="AF722" s="147"/>
      <c r="AG722" s="147" t="s">
        <v>178</v>
      </c>
      <c r="AH722" s="147"/>
      <c r="AI722" s="147"/>
      <c r="AJ722" s="147"/>
      <c r="AK722" s="147"/>
      <c r="AL722" s="147"/>
      <c r="AM722" s="147"/>
      <c r="AN722" s="147"/>
      <c r="AO722" s="147"/>
      <c r="AP722" s="147"/>
      <c r="AQ722" s="147"/>
      <c r="AR722" s="147"/>
      <c r="AS722" s="147"/>
      <c r="AT722" s="147"/>
      <c r="AU722" s="147"/>
      <c r="AV722" s="147"/>
      <c r="AW722" s="147"/>
      <c r="AX722" s="147"/>
      <c r="AY722" s="147"/>
      <c r="AZ722" s="147"/>
      <c r="BA722" s="147"/>
      <c r="BB722" s="147"/>
      <c r="BC722" s="147"/>
      <c r="BD722" s="147"/>
      <c r="BE722" s="147"/>
      <c r="BF722" s="147"/>
      <c r="BG722" s="147"/>
      <c r="BH722" s="147"/>
    </row>
    <row r="723" spans="1:60" outlineLevel="1">
      <c r="A723" s="154"/>
      <c r="B723" s="155"/>
      <c r="C723" s="238"/>
      <c r="D723" s="239"/>
      <c r="E723" s="239"/>
      <c r="F723" s="239"/>
      <c r="G723" s="239"/>
      <c r="H723" s="156"/>
      <c r="I723" s="156"/>
      <c r="J723" s="156"/>
      <c r="K723" s="156"/>
      <c r="L723" s="156"/>
      <c r="M723" s="156"/>
      <c r="N723" s="156"/>
      <c r="O723" s="156"/>
      <c r="P723" s="156"/>
      <c r="Q723" s="156"/>
      <c r="R723" s="156"/>
      <c r="S723" s="156"/>
      <c r="T723" s="156"/>
      <c r="U723" s="156"/>
      <c r="V723" s="156"/>
      <c r="W723" s="156"/>
      <c r="X723" s="156"/>
      <c r="Y723" s="147"/>
      <c r="Z723" s="147"/>
      <c r="AA723" s="147"/>
      <c r="AB723" s="147"/>
      <c r="AC723" s="147"/>
      <c r="AD723" s="147"/>
      <c r="AE723" s="147"/>
      <c r="AF723" s="147"/>
      <c r="AG723" s="147" t="s">
        <v>172</v>
      </c>
      <c r="AH723" s="147"/>
      <c r="AI723" s="147"/>
      <c r="AJ723" s="147"/>
      <c r="AK723" s="147"/>
      <c r="AL723" s="147"/>
      <c r="AM723" s="147"/>
      <c r="AN723" s="147"/>
      <c r="AO723" s="147"/>
      <c r="AP723" s="147"/>
      <c r="AQ723" s="147"/>
      <c r="AR723" s="147"/>
      <c r="AS723" s="147"/>
      <c r="AT723" s="147"/>
      <c r="AU723" s="147"/>
      <c r="AV723" s="147"/>
      <c r="AW723" s="147"/>
      <c r="AX723" s="147"/>
      <c r="AY723" s="147"/>
      <c r="AZ723" s="147"/>
      <c r="BA723" s="147"/>
      <c r="BB723" s="147"/>
      <c r="BC723" s="147"/>
      <c r="BD723" s="147"/>
      <c r="BE723" s="147"/>
      <c r="BF723" s="147"/>
      <c r="BG723" s="147"/>
      <c r="BH723" s="147"/>
    </row>
    <row r="724" spans="1:60" outlineLevel="1">
      <c r="A724" s="164">
        <v>198</v>
      </c>
      <c r="B724" s="165" t="s">
        <v>891</v>
      </c>
      <c r="C724" s="174" t="s">
        <v>892</v>
      </c>
      <c r="D724" s="166" t="s">
        <v>435</v>
      </c>
      <c r="E724" s="167">
        <v>344</v>
      </c>
      <c r="F724" s="168"/>
      <c r="G724" s="169">
        <f>ROUND(E724*F724,2)</f>
        <v>0</v>
      </c>
      <c r="H724" s="168"/>
      <c r="I724" s="169">
        <f>ROUND(E724*H724,2)</f>
        <v>0</v>
      </c>
      <c r="J724" s="168"/>
      <c r="K724" s="169">
        <f>ROUND(E724*J724,2)</f>
        <v>0</v>
      </c>
      <c r="L724" s="169">
        <v>21</v>
      </c>
      <c r="M724" s="169">
        <f>G724*(1+L724/100)</f>
        <v>0</v>
      </c>
      <c r="N724" s="169">
        <v>0</v>
      </c>
      <c r="O724" s="169">
        <f>ROUND(E724*N724,2)</f>
        <v>0</v>
      </c>
      <c r="P724" s="169">
        <v>0</v>
      </c>
      <c r="Q724" s="169">
        <f>ROUND(E724*P724,2)</f>
        <v>0</v>
      </c>
      <c r="R724" s="169"/>
      <c r="S724" s="169" t="s">
        <v>306</v>
      </c>
      <c r="T724" s="170" t="s">
        <v>169</v>
      </c>
      <c r="U724" s="156">
        <v>6.2E-2</v>
      </c>
      <c r="V724" s="156">
        <f>ROUND(E724*U724,2)</f>
        <v>21.33</v>
      </c>
      <c r="W724" s="156"/>
      <c r="X724" s="156" t="s">
        <v>244</v>
      </c>
      <c r="Y724" s="147"/>
      <c r="Z724" s="147"/>
      <c r="AA724" s="147"/>
      <c r="AB724" s="147"/>
      <c r="AC724" s="147"/>
      <c r="AD724" s="147"/>
      <c r="AE724" s="147"/>
      <c r="AF724" s="147"/>
      <c r="AG724" s="147" t="s">
        <v>245</v>
      </c>
      <c r="AH724" s="147"/>
      <c r="AI724" s="147"/>
      <c r="AJ724" s="147"/>
      <c r="AK724" s="147"/>
      <c r="AL724" s="147"/>
      <c r="AM724" s="147"/>
      <c r="AN724" s="147"/>
      <c r="AO724" s="147"/>
      <c r="AP724" s="147"/>
      <c r="AQ724" s="147"/>
      <c r="AR724" s="147"/>
      <c r="AS724" s="147"/>
      <c r="AT724" s="147"/>
      <c r="AU724" s="147"/>
      <c r="AV724" s="147"/>
      <c r="AW724" s="147"/>
      <c r="AX724" s="147"/>
      <c r="AY724" s="147"/>
      <c r="AZ724" s="147"/>
      <c r="BA724" s="147"/>
      <c r="BB724" s="147"/>
      <c r="BC724" s="147"/>
      <c r="BD724" s="147"/>
      <c r="BE724" s="147"/>
      <c r="BF724" s="147"/>
      <c r="BG724" s="147"/>
      <c r="BH724" s="147"/>
    </row>
    <row r="725" spans="1:60" outlineLevel="1">
      <c r="A725" s="154"/>
      <c r="B725" s="155"/>
      <c r="C725" s="180" t="s">
        <v>893</v>
      </c>
      <c r="D725" s="178"/>
      <c r="E725" s="179">
        <v>344</v>
      </c>
      <c r="F725" s="156"/>
      <c r="G725" s="156"/>
      <c r="H725" s="156"/>
      <c r="I725" s="156"/>
      <c r="J725" s="156"/>
      <c r="K725" s="156"/>
      <c r="L725" s="156"/>
      <c r="M725" s="156"/>
      <c r="N725" s="156"/>
      <c r="O725" s="156"/>
      <c r="P725" s="156"/>
      <c r="Q725" s="156"/>
      <c r="R725" s="156"/>
      <c r="S725" s="156"/>
      <c r="T725" s="156"/>
      <c r="U725" s="156"/>
      <c r="V725" s="156"/>
      <c r="W725" s="156"/>
      <c r="X725" s="156"/>
      <c r="Y725" s="147"/>
      <c r="Z725" s="147"/>
      <c r="AA725" s="147"/>
      <c r="AB725" s="147"/>
      <c r="AC725" s="147"/>
      <c r="AD725" s="147"/>
      <c r="AE725" s="147"/>
      <c r="AF725" s="147"/>
      <c r="AG725" s="147" t="s">
        <v>249</v>
      </c>
      <c r="AH725" s="147">
        <v>0</v>
      </c>
      <c r="AI725" s="147"/>
      <c r="AJ725" s="147"/>
      <c r="AK725" s="147"/>
      <c r="AL725" s="147"/>
      <c r="AM725" s="147"/>
      <c r="AN725" s="147"/>
      <c r="AO725" s="147"/>
      <c r="AP725" s="147"/>
      <c r="AQ725" s="147"/>
      <c r="AR725" s="147"/>
      <c r="AS725" s="147"/>
      <c r="AT725" s="147"/>
      <c r="AU725" s="147"/>
      <c r="AV725" s="147"/>
      <c r="AW725" s="147"/>
      <c r="AX725" s="147"/>
      <c r="AY725" s="147"/>
      <c r="AZ725" s="147"/>
      <c r="BA725" s="147"/>
      <c r="BB725" s="147"/>
      <c r="BC725" s="147"/>
      <c r="BD725" s="147"/>
      <c r="BE725" s="147"/>
      <c r="BF725" s="147"/>
      <c r="BG725" s="147"/>
      <c r="BH725" s="147"/>
    </row>
    <row r="726" spans="1:60" outlineLevel="1">
      <c r="A726" s="154"/>
      <c r="B726" s="155"/>
      <c r="C726" s="238"/>
      <c r="D726" s="239"/>
      <c r="E726" s="239"/>
      <c r="F726" s="239"/>
      <c r="G726" s="239"/>
      <c r="H726" s="156"/>
      <c r="I726" s="156"/>
      <c r="J726" s="156"/>
      <c r="K726" s="156"/>
      <c r="L726" s="156"/>
      <c r="M726" s="156"/>
      <c r="N726" s="156"/>
      <c r="O726" s="156"/>
      <c r="P726" s="156"/>
      <c r="Q726" s="156"/>
      <c r="R726" s="156"/>
      <c r="S726" s="156"/>
      <c r="T726" s="156"/>
      <c r="U726" s="156"/>
      <c r="V726" s="156"/>
      <c r="W726" s="156"/>
      <c r="X726" s="156"/>
      <c r="Y726" s="147"/>
      <c r="Z726" s="147"/>
      <c r="AA726" s="147"/>
      <c r="AB726" s="147"/>
      <c r="AC726" s="147"/>
      <c r="AD726" s="147"/>
      <c r="AE726" s="147"/>
      <c r="AF726" s="147"/>
      <c r="AG726" s="147" t="s">
        <v>172</v>
      </c>
      <c r="AH726" s="147"/>
      <c r="AI726" s="147"/>
      <c r="AJ726" s="147"/>
      <c r="AK726" s="147"/>
      <c r="AL726" s="147"/>
      <c r="AM726" s="147"/>
      <c r="AN726" s="147"/>
      <c r="AO726" s="147"/>
      <c r="AP726" s="147"/>
      <c r="AQ726" s="147"/>
      <c r="AR726" s="147"/>
      <c r="AS726" s="147"/>
      <c r="AT726" s="147"/>
      <c r="AU726" s="147"/>
      <c r="AV726" s="147"/>
      <c r="AW726" s="147"/>
      <c r="AX726" s="147"/>
      <c r="AY726" s="147"/>
      <c r="AZ726" s="147"/>
      <c r="BA726" s="147"/>
      <c r="BB726" s="147"/>
      <c r="BC726" s="147"/>
      <c r="BD726" s="147"/>
      <c r="BE726" s="147"/>
      <c r="BF726" s="147"/>
      <c r="BG726" s="147"/>
      <c r="BH726" s="147"/>
    </row>
    <row r="727" spans="1:60" ht="22.5" outlineLevel="1">
      <c r="A727" s="164">
        <v>199</v>
      </c>
      <c r="B727" s="165" t="s">
        <v>894</v>
      </c>
      <c r="C727" s="174" t="s">
        <v>895</v>
      </c>
      <c r="D727" s="166" t="s">
        <v>435</v>
      </c>
      <c r="E727" s="167">
        <v>105</v>
      </c>
      <c r="F727" s="168"/>
      <c r="G727" s="169">
        <f>ROUND(E727*F727,2)</f>
        <v>0</v>
      </c>
      <c r="H727" s="168"/>
      <c r="I727" s="169">
        <f>ROUND(E727*H727,2)</f>
        <v>0</v>
      </c>
      <c r="J727" s="168"/>
      <c r="K727" s="169">
        <f>ROUND(E727*J727,2)</f>
        <v>0</v>
      </c>
      <c r="L727" s="169">
        <v>21</v>
      </c>
      <c r="M727" s="169">
        <f>G727*(1+L727/100)</f>
        <v>0</v>
      </c>
      <c r="N727" s="169">
        <v>6.9999999999999994E-5</v>
      </c>
      <c r="O727" s="169">
        <f>ROUND(E727*N727,2)</f>
        <v>0.01</v>
      </c>
      <c r="P727" s="169">
        <v>0</v>
      </c>
      <c r="Q727" s="169">
        <f>ROUND(E727*P727,2)</f>
        <v>0</v>
      </c>
      <c r="R727" s="169" t="s">
        <v>480</v>
      </c>
      <c r="S727" s="169" t="s">
        <v>168</v>
      </c>
      <c r="T727" s="170" t="s">
        <v>168</v>
      </c>
      <c r="U727" s="156">
        <v>0</v>
      </c>
      <c r="V727" s="156">
        <f>ROUND(E727*U727,2)</f>
        <v>0</v>
      </c>
      <c r="W727" s="156"/>
      <c r="X727" s="156" t="s">
        <v>310</v>
      </c>
      <c r="Y727" s="147"/>
      <c r="Z727" s="147"/>
      <c r="AA727" s="147"/>
      <c r="AB727" s="147"/>
      <c r="AC727" s="147"/>
      <c r="AD727" s="147"/>
      <c r="AE727" s="147"/>
      <c r="AF727" s="147"/>
      <c r="AG727" s="147" t="s">
        <v>311</v>
      </c>
      <c r="AH727" s="147"/>
      <c r="AI727" s="147"/>
      <c r="AJ727" s="147"/>
      <c r="AK727" s="147"/>
      <c r="AL727" s="147"/>
      <c r="AM727" s="147"/>
      <c r="AN727" s="147"/>
      <c r="AO727" s="147"/>
      <c r="AP727" s="147"/>
      <c r="AQ727" s="147"/>
      <c r="AR727" s="147"/>
      <c r="AS727" s="147"/>
      <c r="AT727" s="147"/>
      <c r="AU727" s="147"/>
      <c r="AV727" s="147"/>
      <c r="AW727" s="147"/>
      <c r="AX727" s="147"/>
      <c r="AY727" s="147"/>
      <c r="AZ727" s="147"/>
      <c r="BA727" s="147"/>
      <c r="BB727" s="147"/>
      <c r="BC727" s="147"/>
      <c r="BD727" s="147"/>
      <c r="BE727" s="147"/>
      <c r="BF727" s="147"/>
      <c r="BG727" s="147"/>
      <c r="BH727" s="147"/>
    </row>
    <row r="728" spans="1:60" outlineLevel="1">
      <c r="A728" s="154"/>
      <c r="B728" s="155"/>
      <c r="C728" s="244"/>
      <c r="D728" s="245"/>
      <c r="E728" s="245"/>
      <c r="F728" s="245"/>
      <c r="G728" s="245"/>
      <c r="H728" s="156"/>
      <c r="I728" s="156"/>
      <c r="J728" s="156"/>
      <c r="K728" s="156"/>
      <c r="L728" s="156"/>
      <c r="M728" s="156"/>
      <c r="N728" s="156"/>
      <c r="O728" s="156"/>
      <c r="P728" s="156"/>
      <c r="Q728" s="156"/>
      <c r="R728" s="156"/>
      <c r="S728" s="156"/>
      <c r="T728" s="156"/>
      <c r="U728" s="156"/>
      <c r="V728" s="156"/>
      <c r="W728" s="156"/>
      <c r="X728" s="156"/>
      <c r="Y728" s="147"/>
      <c r="Z728" s="147"/>
      <c r="AA728" s="147"/>
      <c r="AB728" s="147"/>
      <c r="AC728" s="147"/>
      <c r="AD728" s="147"/>
      <c r="AE728" s="147"/>
      <c r="AF728" s="147"/>
      <c r="AG728" s="147" t="s">
        <v>172</v>
      </c>
      <c r="AH728" s="147"/>
      <c r="AI728" s="147"/>
      <c r="AJ728" s="147"/>
      <c r="AK728" s="147"/>
      <c r="AL728" s="147"/>
      <c r="AM728" s="147"/>
      <c r="AN728" s="147"/>
      <c r="AO728" s="147"/>
      <c r="AP728" s="147"/>
      <c r="AQ728" s="147"/>
      <c r="AR728" s="147"/>
      <c r="AS728" s="147"/>
      <c r="AT728" s="147"/>
      <c r="AU728" s="147"/>
      <c r="AV728" s="147"/>
      <c r="AW728" s="147"/>
      <c r="AX728" s="147"/>
      <c r="AY728" s="147"/>
      <c r="AZ728" s="147"/>
      <c r="BA728" s="147"/>
      <c r="BB728" s="147"/>
      <c r="BC728" s="147"/>
      <c r="BD728" s="147"/>
      <c r="BE728" s="147"/>
      <c r="BF728" s="147"/>
      <c r="BG728" s="147"/>
      <c r="BH728" s="147"/>
    </row>
    <row r="729" spans="1:60" ht="22.5" outlineLevel="1">
      <c r="A729" s="164">
        <v>200</v>
      </c>
      <c r="B729" s="165" t="s">
        <v>896</v>
      </c>
      <c r="C729" s="174" t="s">
        <v>897</v>
      </c>
      <c r="D729" s="166" t="s">
        <v>435</v>
      </c>
      <c r="E729" s="167">
        <v>34</v>
      </c>
      <c r="F729" s="168"/>
      <c r="G729" s="169">
        <f>ROUND(E729*F729,2)</f>
        <v>0</v>
      </c>
      <c r="H729" s="168"/>
      <c r="I729" s="169">
        <f>ROUND(E729*H729,2)</f>
        <v>0</v>
      </c>
      <c r="J729" s="168"/>
      <c r="K729" s="169">
        <f>ROUND(E729*J729,2)</f>
        <v>0</v>
      </c>
      <c r="L729" s="169">
        <v>21</v>
      </c>
      <c r="M729" s="169">
        <f>G729*(1+L729/100)</f>
        <v>0</v>
      </c>
      <c r="N729" s="169">
        <v>8.0000000000000007E-5</v>
      </c>
      <c r="O729" s="169">
        <f>ROUND(E729*N729,2)</f>
        <v>0</v>
      </c>
      <c r="P729" s="169">
        <v>0</v>
      </c>
      <c r="Q729" s="169">
        <f>ROUND(E729*P729,2)</f>
        <v>0</v>
      </c>
      <c r="R729" s="169"/>
      <c r="S729" s="169" t="s">
        <v>306</v>
      </c>
      <c r="T729" s="170" t="s">
        <v>169</v>
      </c>
      <c r="U729" s="156">
        <v>0</v>
      </c>
      <c r="V729" s="156">
        <f>ROUND(E729*U729,2)</f>
        <v>0</v>
      </c>
      <c r="W729" s="156"/>
      <c r="X729" s="156" t="s">
        <v>310</v>
      </c>
      <c r="Y729" s="147"/>
      <c r="Z729" s="147"/>
      <c r="AA729" s="147"/>
      <c r="AB729" s="147"/>
      <c r="AC729" s="147"/>
      <c r="AD729" s="147"/>
      <c r="AE729" s="147"/>
      <c r="AF729" s="147"/>
      <c r="AG729" s="147" t="s">
        <v>311</v>
      </c>
      <c r="AH729" s="147"/>
      <c r="AI729" s="147"/>
      <c r="AJ729" s="147"/>
      <c r="AK729" s="147"/>
      <c r="AL729" s="147"/>
      <c r="AM729" s="147"/>
      <c r="AN729" s="147"/>
      <c r="AO729" s="147"/>
      <c r="AP729" s="147"/>
      <c r="AQ729" s="147"/>
      <c r="AR729" s="147"/>
      <c r="AS729" s="147"/>
      <c r="AT729" s="147"/>
      <c r="AU729" s="147"/>
      <c r="AV729" s="147"/>
      <c r="AW729" s="147"/>
      <c r="AX729" s="147"/>
      <c r="AY729" s="147"/>
      <c r="AZ729" s="147"/>
      <c r="BA729" s="147"/>
      <c r="BB729" s="147"/>
      <c r="BC729" s="147"/>
      <c r="BD729" s="147"/>
      <c r="BE729" s="147"/>
      <c r="BF729" s="147"/>
      <c r="BG729" s="147"/>
      <c r="BH729" s="147"/>
    </row>
    <row r="730" spans="1:60" outlineLevel="1">
      <c r="A730" s="154"/>
      <c r="B730" s="155"/>
      <c r="C730" s="244"/>
      <c r="D730" s="245"/>
      <c r="E730" s="245"/>
      <c r="F730" s="245"/>
      <c r="G730" s="245"/>
      <c r="H730" s="156"/>
      <c r="I730" s="156"/>
      <c r="J730" s="156"/>
      <c r="K730" s="156"/>
      <c r="L730" s="156"/>
      <c r="M730" s="156"/>
      <c r="N730" s="156"/>
      <c r="O730" s="156"/>
      <c r="P730" s="156"/>
      <c r="Q730" s="156"/>
      <c r="R730" s="156"/>
      <c r="S730" s="156"/>
      <c r="T730" s="156"/>
      <c r="U730" s="156"/>
      <c r="V730" s="156"/>
      <c r="W730" s="156"/>
      <c r="X730" s="156"/>
      <c r="Y730" s="147"/>
      <c r="Z730" s="147"/>
      <c r="AA730" s="147"/>
      <c r="AB730" s="147"/>
      <c r="AC730" s="147"/>
      <c r="AD730" s="147"/>
      <c r="AE730" s="147"/>
      <c r="AF730" s="147"/>
      <c r="AG730" s="147" t="s">
        <v>172</v>
      </c>
      <c r="AH730" s="147"/>
      <c r="AI730" s="147"/>
      <c r="AJ730" s="147"/>
      <c r="AK730" s="147"/>
      <c r="AL730" s="147"/>
      <c r="AM730" s="147"/>
      <c r="AN730" s="147"/>
      <c r="AO730" s="147"/>
      <c r="AP730" s="147"/>
      <c r="AQ730" s="147"/>
      <c r="AR730" s="147"/>
      <c r="AS730" s="147"/>
      <c r="AT730" s="147"/>
      <c r="AU730" s="147"/>
      <c r="AV730" s="147"/>
      <c r="AW730" s="147"/>
      <c r="AX730" s="147"/>
      <c r="AY730" s="147"/>
      <c r="AZ730" s="147"/>
      <c r="BA730" s="147"/>
      <c r="BB730" s="147"/>
      <c r="BC730" s="147"/>
      <c r="BD730" s="147"/>
      <c r="BE730" s="147"/>
      <c r="BF730" s="147"/>
      <c r="BG730" s="147"/>
      <c r="BH730" s="147"/>
    </row>
    <row r="731" spans="1:60" ht="22.5" outlineLevel="1">
      <c r="A731" s="164">
        <v>201</v>
      </c>
      <c r="B731" s="165" t="s">
        <v>898</v>
      </c>
      <c r="C731" s="174" t="s">
        <v>899</v>
      </c>
      <c r="D731" s="166" t="s">
        <v>435</v>
      </c>
      <c r="E731" s="167">
        <v>18</v>
      </c>
      <c r="F731" s="168"/>
      <c r="G731" s="169">
        <f>ROUND(E731*F731,2)</f>
        <v>0</v>
      </c>
      <c r="H731" s="168"/>
      <c r="I731" s="169">
        <f>ROUND(E731*H731,2)</f>
        <v>0</v>
      </c>
      <c r="J731" s="168"/>
      <c r="K731" s="169">
        <f>ROUND(E731*J731,2)</f>
        <v>0</v>
      </c>
      <c r="L731" s="169">
        <v>21</v>
      </c>
      <c r="M731" s="169">
        <f>G731*(1+L731/100)</f>
        <v>0</v>
      </c>
      <c r="N731" s="169">
        <v>1.2E-4</v>
      </c>
      <c r="O731" s="169">
        <f>ROUND(E731*N731,2)</f>
        <v>0</v>
      </c>
      <c r="P731" s="169">
        <v>0</v>
      </c>
      <c r="Q731" s="169">
        <f>ROUND(E731*P731,2)</f>
        <v>0</v>
      </c>
      <c r="R731" s="169"/>
      <c r="S731" s="169" t="s">
        <v>306</v>
      </c>
      <c r="T731" s="170" t="s">
        <v>169</v>
      </c>
      <c r="U731" s="156">
        <v>0</v>
      </c>
      <c r="V731" s="156">
        <f>ROUND(E731*U731,2)</f>
        <v>0</v>
      </c>
      <c r="W731" s="156"/>
      <c r="X731" s="156" t="s">
        <v>310</v>
      </c>
      <c r="Y731" s="147"/>
      <c r="Z731" s="147"/>
      <c r="AA731" s="147"/>
      <c r="AB731" s="147"/>
      <c r="AC731" s="147"/>
      <c r="AD731" s="147"/>
      <c r="AE731" s="147"/>
      <c r="AF731" s="147"/>
      <c r="AG731" s="147" t="s">
        <v>311</v>
      </c>
      <c r="AH731" s="147"/>
      <c r="AI731" s="147"/>
      <c r="AJ731" s="147"/>
      <c r="AK731" s="147"/>
      <c r="AL731" s="147"/>
      <c r="AM731" s="147"/>
      <c r="AN731" s="147"/>
      <c r="AO731" s="147"/>
      <c r="AP731" s="147"/>
      <c r="AQ731" s="147"/>
      <c r="AR731" s="147"/>
      <c r="AS731" s="147"/>
      <c r="AT731" s="147"/>
      <c r="AU731" s="147"/>
      <c r="AV731" s="147"/>
      <c r="AW731" s="147"/>
      <c r="AX731" s="147"/>
      <c r="AY731" s="147"/>
      <c r="AZ731" s="147"/>
      <c r="BA731" s="147"/>
      <c r="BB731" s="147"/>
      <c r="BC731" s="147"/>
      <c r="BD731" s="147"/>
      <c r="BE731" s="147"/>
      <c r="BF731" s="147"/>
      <c r="BG731" s="147"/>
      <c r="BH731" s="147"/>
    </row>
    <row r="732" spans="1:60" outlineLevel="1">
      <c r="A732" s="154"/>
      <c r="B732" s="155"/>
      <c r="C732" s="244"/>
      <c r="D732" s="245"/>
      <c r="E732" s="245"/>
      <c r="F732" s="245"/>
      <c r="G732" s="245"/>
      <c r="H732" s="156"/>
      <c r="I732" s="156"/>
      <c r="J732" s="156"/>
      <c r="K732" s="156"/>
      <c r="L732" s="156"/>
      <c r="M732" s="156"/>
      <c r="N732" s="156"/>
      <c r="O732" s="156"/>
      <c r="P732" s="156"/>
      <c r="Q732" s="156"/>
      <c r="R732" s="156"/>
      <c r="S732" s="156"/>
      <c r="T732" s="156"/>
      <c r="U732" s="156"/>
      <c r="V732" s="156"/>
      <c r="W732" s="156"/>
      <c r="X732" s="156"/>
      <c r="Y732" s="147"/>
      <c r="Z732" s="147"/>
      <c r="AA732" s="147"/>
      <c r="AB732" s="147"/>
      <c r="AC732" s="147"/>
      <c r="AD732" s="147"/>
      <c r="AE732" s="147"/>
      <c r="AF732" s="147"/>
      <c r="AG732" s="147" t="s">
        <v>172</v>
      </c>
      <c r="AH732" s="147"/>
      <c r="AI732" s="147"/>
      <c r="AJ732" s="147"/>
      <c r="AK732" s="147"/>
      <c r="AL732" s="147"/>
      <c r="AM732" s="147"/>
      <c r="AN732" s="147"/>
      <c r="AO732" s="147"/>
      <c r="AP732" s="147"/>
      <c r="AQ732" s="147"/>
      <c r="AR732" s="147"/>
      <c r="AS732" s="147"/>
      <c r="AT732" s="147"/>
      <c r="AU732" s="147"/>
      <c r="AV732" s="147"/>
      <c r="AW732" s="147"/>
      <c r="AX732" s="147"/>
      <c r="AY732" s="147"/>
      <c r="AZ732" s="147"/>
      <c r="BA732" s="147"/>
      <c r="BB732" s="147"/>
      <c r="BC732" s="147"/>
      <c r="BD732" s="147"/>
      <c r="BE732" s="147"/>
      <c r="BF732" s="147"/>
      <c r="BG732" s="147"/>
      <c r="BH732" s="147"/>
    </row>
    <row r="733" spans="1:60" ht="22.5" outlineLevel="1">
      <c r="A733" s="164">
        <v>202</v>
      </c>
      <c r="B733" s="165" t="s">
        <v>900</v>
      </c>
      <c r="C733" s="174" t="s">
        <v>901</v>
      </c>
      <c r="D733" s="166" t="s">
        <v>435</v>
      </c>
      <c r="E733" s="167">
        <v>4</v>
      </c>
      <c r="F733" s="168"/>
      <c r="G733" s="169">
        <f>ROUND(E733*F733,2)</f>
        <v>0</v>
      </c>
      <c r="H733" s="168"/>
      <c r="I733" s="169">
        <f>ROUND(E733*H733,2)</f>
        <v>0</v>
      </c>
      <c r="J733" s="168"/>
      <c r="K733" s="169">
        <f>ROUND(E733*J733,2)</f>
        <v>0</v>
      </c>
      <c r="L733" s="169">
        <v>21</v>
      </c>
      <c r="M733" s="169">
        <f>G733*(1+L733/100)</f>
        <v>0</v>
      </c>
      <c r="N733" s="169">
        <v>1.2999999999999999E-4</v>
      </c>
      <c r="O733" s="169">
        <f>ROUND(E733*N733,2)</f>
        <v>0</v>
      </c>
      <c r="P733" s="169">
        <v>0</v>
      </c>
      <c r="Q733" s="169">
        <f>ROUND(E733*P733,2)</f>
        <v>0</v>
      </c>
      <c r="R733" s="169"/>
      <c r="S733" s="169" t="s">
        <v>306</v>
      </c>
      <c r="T733" s="170" t="s">
        <v>169</v>
      </c>
      <c r="U733" s="156">
        <v>0</v>
      </c>
      <c r="V733" s="156">
        <f>ROUND(E733*U733,2)</f>
        <v>0</v>
      </c>
      <c r="W733" s="156"/>
      <c r="X733" s="156" t="s">
        <v>310</v>
      </c>
      <c r="Y733" s="147"/>
      <c r="Z733" s="147"/>
      <c r="AA733" s="147"/>
      <c r="AB733" s="147"/>
      <c r="AC733" s="147"/>
      <c r="AD733" s="147"/>
      <c r="AE733" s="147"/>
      <c r="AF733" s="147"/>
      <c r="AG733" s="147" t="s">
        <v>311</v>
      </c>
      <c r="AH733" s="147"/>
      <c r="AI733" s="147"/>
      <c r="AJ733" s="147"/>
      <c r="AK733" s="147"/>
      <c r="AL733" s="147"/>
      <c r="AM733" s="147"/>
      <c r="AN733" s="147"/>
      <c r="AO733" s="147"/>
      <c r="AP733" s="147"/>
      <c r="AQ733" s="147"/>
      <c r="AR733" s="147"/>
      <c r="AS733" s="147"/>
      <c r="AT733" s="147"/>
      <c r="AU733" s="147"/>
      <c r="AV733" s="147"/>
      <c r="AW733" s="147"/>
      <c r="AX733" s="147"/>
      <c r="AY733" s="147"/>
      <c r="AZ733" s="147"/>
      <c r="BA733" s="147"/>
      <c r="BB733" s="147"/>
      <c r="BC733" s="147"/>
      <c r="BD733" s="147"/>
      <c r="BE733" s="147"/>
      <c r="BF733" s="147"/>
      <c r="BG733" s="147"/>
      <c r="BH733" s="147"/>
    </row>
    <row r="734" spans="1:60" outlineLevel="1">
      <c r="A734" s="154"/>
      <c r="B734" s="155"/>
      <c r="C734" s="244"/>
      <c r="D734" s="245"/>
      <c r="E734" s="245"/>
      <c r="F734" s="245"/>
      <c r="G734" s="245"/>
      <c r="H734" s="156"/>
      <c r="I734" s="156"/>
      <c r="J734" s="156"/>
      <c r="K734" s="156"/>
      <c r="L734" s="156"/>
      <c r="M734" s="156"/>
      <c r="N734" s="156"/>
      <c r="O734" s="156"/>
      <c r="P734" s="156"/>
      <c r="Q734" s="156"/>
      <c r="R734" s="156"/>
      <c r="S734" s="156"/>
      <c r="T734" s="156"/>
      <c r="U734" s="156"/>
      <c r="V734" s="156"/>
      <c r="W734" s="156"/>
      <c r="X734" s="156"/>
      <c r="Y734" s="147"/>
      <c r="Z734" s="147"/>
      <c r="AA734" s="147"/>
      <c r="AB734" s="147"/>
      <c r="AC734" s="147"/>
      <c r="AD734" s="147"/>
      <c r="AE734" s="147"/>
      <c r="AF734" s="147"/>
      <c r="AG734" s="147" t="s">
        <v>172</v>
      </c>
      <c r="AH734" s="147"/>
      <c r="AI734" s="147"/>
      <c r="AJ734" s="147"/>
      <c r="AK734" s="147"/>
      <c r="AL734" s="147"/>
      <c r="AM734" s="147"/>
      <c r="AN734" s="147"/>
      <c r="AO734" s="147"/>
      <c r="AP734" s="147"/>
      <c r="AQ734" s="147"/>
      <c r="AR734" s="147"/>
      <c r="AS734" s="147"/>
      <c r="AT734" s="147"/>
      <c r="AU734" s="147"/>
      <c r="AV734" s="147"/>
      <c r="AW734" s="147"/>
      <c r="AX734" s="147"/>
      <c r="AY734" s="147"/>
      <c r="AZ734" s="147"/>
      <c r="BA734" s="147"/>
      <c r="BB734" s="147"/>
      <c r="BC734" s="147"/>
      <c r="BD734" s="147"/>
      <c r="BE734" s="147"/>
      <c r="BF734" s="147"/>
      <c r="BG734" s="147"/>
      <c r="BH734" s="147"/>
    </row>
    <row r="735" spans="1:60" outlineLevel="1">
      <c r="A735" s="164">
        <v>203</v>
      </c>
      <c r="B735" s="165" t="s">
        <v>902</v>
      </c>
      <c r="C735" s="174" t="s">
        <v>903</v>
      </c>
      <c r="D735" s="166" t="s">
        <v>293</v>
      </c>
      <c r="E735" s="167">
        <v>0.73960000000000004</v>
      </c>
      <c r="F735" s="168"/>
      <c r="G735" s="169">
        <f>ROUND(E735*F735,2)</f>
        <v>0</v>
      </c>
      <c r="H735" s="168"/>
      <c r="I735" s="169">
        <f>ROUND(E735*H735,2)</f>
        <v>0</v>
      </c>
      <c r="J735" s="168"/>
      <c r="K735" s="169">
        <f>ROUND(E735*J735,2)</f>
        <v>0</v>
      </c>
      <c r="L735" s="169">
        <v>21</v>
      </c>
      <c r="M735" s="169">
        <f>G735*(1+L735/100)</f>
        <v>0</v>
      </c>
      <c r="N735" s="169">
        <v>0</v>
      </c>
      <c r="O735" s="169">
        <f>ROUND(E735*N735,2)</f>
        <v>0</v>
      </c>
      <c r="P735" s="169">
        <v>0</v>
      </c>
      <c r="Q735" s="169">
        <f>ROUND(E735*P735,2)</f>
        <v>0</v>
      </c>
      <c r="R735" s="169" t="s">
        <v>863</v>
      </c>
      <c r="S735" s="169" t="s">
        <v>168</v>
      </c>
      <c r="T735" s="170" t="s">
        <v>168</v>
      </c>
      <c r="U735" s="156">
        <v>3.5630000000000002</v>
      </c>
      <c r="V735" s="156">
        <f>ROUND(E735*U735,2)</f>
        <v>2.64</v>
      </c>
      <c r="W735" s="156"/>
      <c r="X735" s="156" t="s">
        <v>660</v>
      </c>
      <c r="Y735" s="147"/>
      <c r="Z735" s="147"/>
      <c r="AA735" s="147"/>
      <c r="AB735" s="147"/>
      <c r="AC735" s="147"/>
      <c r="AD735" s="147"/>
      <c r="AE735" s="147"/>
      <c r="AF735" s="147"/>
      <c r="AG735" s="147" t="s">
        <v>661</v>
      </c>
      <c r="AH735" s="147"/>
      <c r="AI735" s="147"/>
      <c r="AJ735" s="147"/>
      <c r="AK735" s="147"/>
      <c r="AL735" s="147"/>
      <c r="AM735" s="147"/>
      <c r="AN735" s="147"/>
      <c r="AO735" s="147"/>
      <c r="AP735" s="147"/>
      <c r="AQ735" s="147"/>
      <c r="AR735" s="147"/>
      <c r="AS735" s="147"/>
      <c r="AT735" s="147"/>
      <c r="AU735" s="147"/>
      <c r="AV735" s="147"/>
      <c r="AW735" s="147"/>
      <c r="AX735" s="147"/>
      <c r="AY735" s="147"/>
      <c r="AZ735" s="147"/>
      <c r="BA735" s="147"/>
      <c r="BB735" s="147"/>
      <c r="BC735" s="147"/>
      <c r="BD735" s="147"/>
      <c r="BE735" s="147"/>
      <c r="BF735" s="147"/>
      <c r="BG735" s="147"/>
      <c r="BH735" s="147"/>
    </row>
    <row r="736" spans="1:60" outlineLevel="1">
      <c r="A736" s="154"/>
      <c r="B736" s="155"/>
      <c r="C736" s="180" t="s">
        <v>663</v>
      </c>
      <c r="D736" s="178"/>
      <c r="E736" s="179"/>
      <c r="F736" s="156"/>
      <c r="G736" s="156"/>
      <c r="H736" s="156"/>
      <c r="I736" s="156"/>
      <c r="J736" s="156"/>
      <c r="K736" s="156"/>
      <c r="L736" s="156"/>
      <c r="M736" s="156"/>
      <c r="N736" s="156"/>
      <c r="O736" s="156"/>
      <c r="P736" s="156"/>
      <c r="Q736" s="156"/>
      <c r="R736" s="156"/>
      <c r="S736" s="156"/>
      <c r="T736" s="156"/>
      <c r="U736" s="156"/>
      <c r="V736" s="156"/>
      <c r="W736" s="156"/>
      <c r="X736" s="156"/>
      <c r="Y736" s="147"/>
      <c r="Z736" s="147"/>
      <c r="AA736" s="147"/>
      <c r="AB736" s="147"/>
      <c r="AC736" s="147"/>
      <c r="AD736" s="147"/>
      <c r="AE736" s="147"/>
      <c r="AF736" s="147"/>
      <c r="AG736" s="147" t="s">
        <v>249</v>
      </c>
      <c r="AH736" s="147">
        <v>0</v>
      </c>
      <c r="AI736" s="147"/>
      <c r="AJ736" s="147"/>
      <c r="AK736" s="147"/>
      <c r="AL736" s="147"/>
      <c r="AM736" s="147"/>
      <c r="AN736" s="147"/>
      <c r="AO736" s="147"/>
      <c r="AP736" s="147"/>
      <c r="AQ736" s="147"/>
      <c r="AR736" s="147"/>
      <c r="AS736" s="147"/>
      <c r="AT736" s="147"/>
      <c r="AU736" s="147"/>
      <c r="AV736" s="147"/>
      <c r="AW736" s="147"/>
      <c r="AX736" s="147"/>
      <c r="AY736" s="147"/>
      <c r="AZ736" s="147"/>
      <c r="BA736" s="147"/>
      <c r="BB736" s="147"/>
      <c r="BC736" s="147"/>
      <c r="BD736" s="147"/>
      <c r="BE736" s="147"/>
      <c r="BF736" s="147"/>
      <c r="BG736" s="147"/>
      <c r="BH736" s="147"/>
    </row>
    <row r="737" spans="1:60" outlineLevel="1">
      <c r="A737" s="154"/>
      <c r="B737" s="155"/>
      <c r="C737" s="180" t="s">
        <v>904</v>
      </c>
      <c r="D737" s="178"/>
      <c r="E737" s="179"/>
      <c r="F737" s="156"/>
      <c r="G737" s="156"/>
      <c r="H737" s="156"/>
      <c r="I737" s="156"/>
      <c r="J737" s="156"/>
      <c r="K737" s="156"/>
      <c r="L737" s="156"/>
      <c r="M737" s="156"/>
      <c r="N737" s="156"/>
      <c r="O737" s="156"/>
      <c r="P737" s="156"/>
      <c r="Q737" s="156"/>
      <c r="R737" s="156"/>
      <c r="S737" s="156"/>
      <c r="T737" s="156"/>
      <c r="U737" s="156"/>
      <c r="V737" s="156"/>
      <c r="W737" s="156"/>
      <c r="X737" s="156"/>
      <c r="Y737" s="147"/>
      <c r="Z737" s="147"/>
      <c r="AA737" s="147"/>
      <c r="AB737" s="147"/>
      <c r="AC737" s="147"/>
      <c r="AD737" s="147"/>
      <c r="AE737" s="147"/>
      <c r="AF737" s="147"/>
      <c r="AG737" s="147" t="s">
        <v>249</v>
      </c>
      <c r="AH737" s="147">
        <v>0</v>
      </c>
      <c r="AI737" s="147"/>
      <c r="AJ737" s="147"/>
      <c r="AK737" s="147"/>
      <c r="AL737" s="147"/>
      <c r="AM737" s="147"/>
      <c r="AN737" s="147"/>
      <c r="AO737" s="147"/>
      <c r="AP737" s="147"/>
      <c r="AQ737" s="147"/>
      <c r="AR737" s="147"/>
      <c r="AS737" s="147"/>
      <c r="AT737" s="147"/>
      <c r="AU737" s="147"/>
      <c r="AV737" s="147"/>
      <c r="AW737" s="147"/>
      <c r="AX737" s="147"/>
      <c r="AY737" s="147"/>
      <c r="AZ737" s="147"/>
      <c r="BA737" s="147"/>
      <c r="BB737" s="147"/>
      <c r="BC737" s="147"/>
      <c r="BD737" s="147"/>
      <c r="BE737" s="147"/>
      <c r="BF737" s="147"/>
      <c r="BG737" s="147"/>
      <c r="BH737" s="147"/>
    </row>
    <row r="738" spans="1:60" outlineLevel="1">
      <c r="A738" s="154"/>
      <c r="B738" s="155"/>
      <c r="C738" s="180" t="s">
        <v>905</v>
      </c>
      <c r="D738" s="178"/>
      <c r="E738" s="179">
        <v>0.73960000000000004</v>
      </c>
      <c r="F738" s="156"/>
      <c r="G738" s="156"/>
      <c r="H738" s="156"/>
      <c r="I738" s="156"/>
      <c r="J738" s="156"/>
      <c r="K738" s="156"/>
      <c r="L738" s="156"/>
      <c r="M738" s="156"/>
      <c r="N738" s="156"/>
      <c r="O738" s="156"/>
      <c r="P738" s="156"/>
      <c r="Q738" s="156"/>
      <c r="R738" s="156"/>
      <c r="S738" s="156"/>
      <c r="T738" s="156"/>
      <c r="U738" s="156"/>
      <c r="V738" s="156"/>
      <c r="W738" s="156"/>
      <c r="X738" s="156"/>
      <c r="Y738" s="147"/>
      <c r="Z738" s="147"/>
      <c r="AA738" s="147"/>
      <c r="AB738" s="147"/>
      <c r="AC738" s="147"/>
      <c r="AD738" s="147"/>
      <c r="AE738" s="147"/>
      <c r="AF738" s="147"/>
      <c r="AG738" s="147" t="s">
        <v>249</v>
      </c>
      <c r="AH738" s="147">
        <v>0</v>
      </c>
      <c r="AI738" s="147"/>
      <c r="AJ738" s="147"/>
      <c r="AK738" s="147"/>
      <c r="AL738" s="147"/>
      <c r="AM738" s="147"/>
      <c r="AN738" s="147"/>
      <c r="AO738" s="147"/>
      <c r="AP738" s="147"/>
      <c r="AQ738" s="147"/>
      <c r="AR738" s="147"/>
      <c r="AS738" s="147"/>
      <c r="AT738" s="147"/>
      <c r="AU738" s="147"/>
      <c r="AV738" s="147"/>
      <c r="AW738" s="147"/>
      <c r="AX738" s="147"/>
      <c r="AY738" s="147"/>
      <c r="AZ738" s="147"/>
      <c r="BA738" s="147"/>
      <c r="BB738" s="147"/>
      <c r="BC738" s="147"/>
      <c r="BD738" s="147"/>
      <c r="BE738" s="147"/>
      <c r="BF738" s="147"/>
      <c r="BG738" s="147"/>
      <c r="BH738" s="147"/>
    </row>
    <row r="739" spans="1:60" outlineLevel="1">
      <c r="A739" s="154"/>
      <c r="B739" s="155"/>
      <c r="C739" s="238"/>
      <c r="D739" s="239"/>
      <c r="E739" s="239"/>
      <c r="F739" s="239"/>
      <c r="G739" s="239"/>
      <c r="H739" s="156"/>
      <c r="I739" s="156"/>
      <c r="J739" s="156"/>
      <c r="K739" s="156"/>
      <c r="L739" s="156"/>
      <c r="M739" s="156"/>
      <c r="N739" s="156"/>
      <c r="O739" s="156"/>
      <c r="P739" s="156"/>
      <c r="Q739" s="156"/>
      <c r="R739" s="156"/>
      <c r="S739" s="156"/>
      <c r="T739" s="156"/>
      <c r="U739" s="156"/>
      <c r="V739" s="156"/>
      <c r="W739" s="156"/>
      <c r="X739" s="156"/>
      <c r="Y739" s="147"/>
      <c r="Z739" s="147"/>
      <c r="AA739" s="147"/>
      <c r="AB739" s="147"/>
      <c r="AC739" s="147"/>
      <c r="AD739" s="147"/>
      <c r="AE739" s="147"/>
      <c r="AF739" s="147"/>
      <c r="AG739" s="147" t="s">
        <v>172</v>
      </c>
      <c r="AH739" s="147"/>
      <c r="AI739" s="147"/>
      <c r="AJ739" s="147"/>
      <c r="AK739" s="147"/>
      <c r="AL739" s="147"/>
      <c r="AM739" s="147"/>
      <c r="AN739" s="147"/>
      <c r="AO739" s="147"/>
      <c r="AP739" s="147"/>
      <c r="AQ739" s="147"/>
      <c r="AR739" s="147"/>
      <c r="AS739" s="147"/>
      <c r="AT739" s="147"/>
      <c r="AU739" s="147"/>
      <c r="AV739" s="147"/>
      <c r="AW739" s="147"/>
      <c r="AX739" s="147"/>
      <c r="AY739" s="147"/>
      <c r="AZ739" s="147"/>
      <c r="BA739" s="147"/>
      <c r="BB739" s="147"/>
      <c r="BC739" s="147"/>
      <c r="BD739" s="147"/>
      <c r="BE739" s="147"/>
      <c r="BF739" s="147"/>
      <c r="BG739" s="147"/>
      <c r="BH739" s="147"/>
    </row>
    <row r="740" spans="1:60">
      <c r="A740" s="158" t="s">
        <v>163</v>
      </c>
      <c r="B740" s="159" t="s">
        <v>103</v>
      </c>
      <c r="C740" s="173" t="s">
        <v>104</v>
      </c>
      <c r="D740" s="160"/>
      <c r="E740" s="161"/>
      <c r="F740" s="162"/>
      <c r="G740" s="162">
        <f>SUMIF(AG741:AG746,"&lt;&gt;NOR",G741:G746)</f>
        <v>0</v>
      </c>
      <c r="H740" s="162"/>
      <c r="I740" s="162">
        <f>SUM(I741:I746)</f>
        <v>0</v>
      </c>
      <c r="J740" s="162"/>
      <c r="K740" s="162">
        <f>SUM(K741:K746)</f>
        <v>0</v>
      </c>
      <c r="L740" s="162"/>
      <c r="M740" s="162">
        <f>SUM(M741:M746)</f>
        <v>0</v>
      </c>
      <c r="N740" s="162"/>
      <c r="O740" s="162">
        <f>SUM(O741:O746)</f>
        <v>0.02</v>
      </c>
      <c r="P740" s="162"/>
      <c r="Q740" s="162">
        <f>SUM(Q741:Q746)</f>
        <v>0</v>
      </c>
      <c r="R740" s="162"/>
      <c r="S740" s="162"/>
      <c r="T740" s="163"/>
      <c r="U740" s="157"/>
      <c r="V740" s="157">
        <f>SUM(V741:V746)</f>
        <v>0.55000000000000004</v>
      </c>
      <c r="W740" s="157"/>
      <c r="X740" s="157"/>
      <c r="AG740" t="s">
        <v>164</v>
      </c>
    </row>
    <row r="741" spans="1:60" outlineLevel="1">
      <c r="A741" s="164">
        <v>204</v>
      </c>
      <c r="B741" s="165" t="s">
        <v>906</v>
      </c>
      <c r="C741" s="174" t="s">
        <v>907</v>
      </c>
      <c r="D741" s="166" t="s">
        <v>816</v>
      </c>
      <c r="E741" s="167">
        <v>1</v>
      </c>
      <c r="F741" s="168"/>
      <c r="G741" s="169">
        <f>ROUND(E741*F741,2)</f>
        <v>0</v>
      </c>
      <c r="H741" s="168"/>
      <c r="I741" s="169">
        <f>ROUND(E741*H741,2)</f>
        <v>0</v>
      </c>
      <c r="J741" s="168"/>
      <c r="K741" s="169">
        <f>ROUND(E741*J741,2)</f>
        <v>0</v>
      </c>
      <c r="L741" s="169">
        <v>21</v>
      </c>
      <c r="M741" s="169">
        <f>G741*(1+L741/100)</f>
        <v>0</v>
      </c>
      <c r="N741" s="169">
        <v>3.0100000000000001E-3</v>
      </c>
      <c r="O741" s="169">
        <f>ROUND(E741*N741,2)</f>
        <v>0</v>
      </c>
      <c r="P741" s="169">
        <v>0</v>
      </c>
      <c r="Q741" s="169">
        <f>ROUND(E741*P741,2)</f>
        <v>0</v>
      </c>
      <c r="R741" s="169"/>
      <c r="S741" s="169" t="s">
        <v>306</v>
      </c>
      <c r="T741" s="170" t="s">
        <v>169</v>
      </c>
      <c r="U741" s="156">
        <v>0.55000000000000004</v>
      </c>
      <c r="V741" s="156">
        <f>ROUND(E741*U741,2)</f>
        <v>0.55000000000000004</v>
      </c>
      <c r="W741" s="156"/>
      <c r="X741" s="156" t="s">
        <v>244</v>
      </c>
      <c r="Y741" s="147"/>
      <c r="Z741" s="147"/>
      <c r="AA741" s="147"/>
      <c r="AB741" s="147"/>
      <c r="AC741" s="147"/>
      <c r="AD741" s="147"/>
      <c r="AE741" s="147"/>
      <c r="AF741" s="147"/>
      <c r="AG741" s="147" t="s">
        <v>245</v>
      </c>
      <c r="AH741" s="147"/>
      <c r="AI741" s="147"/>
      <c r="AJ741" s="147"/>
      <c r="AK741" s="147"/>
      <c r="AL741" s="147"/>
      <c r="AM741" s="147"/>
      <c r="AN741" s="147"/>
      <c r="AO741" s="147"/>
      <c r="AP741" s="147"/>
      <c r="AQ741" s="147"/>
      <c r="AR741" s="147"/>
      <c r="AS741" s="147"/>
      <c r="AT741" s="147"/>
      <c r="AU741" s="147"/>
      <c r="AV741" s="147"/>
      <c r="AW741" s="147"/>
      <c r="AX741" s="147"/>
      <c r="AY741" s="147"/>
      <c r="AZ741" s="147"/>
      <c r="BA741" s="147"/>
      <c r="BB741" s="147"/>
      <c r="BC741" s="147"/>
      <c r="BD741" s="147"/>
      <c r="BE741" s="147"/>
      <c r="BF741" s="147"/>
      <c r="BG741" s="147"/>
      <c r="BH741" s="147"/>
    </row>
    <row r="742" spans="1:60" outlineLevel="1">
      <c r="A742" s="154"/>
      <c r="B742" s="155"/>
      <c r="C742" s="244"/>
      <c r="D742" s="245"/>
      <c r="E742" s="245"/>
      <c r="F742" s="245"/>
      <c r="G742" s="245"/>
      <c r="H742" s="156"/>
      <c r="I742" s="156"/>
      <c r="J742" s="156"/>
      <c r="K742" s="156"/>
      <c r="L742" s="156"/>
      <c r="M742" s="156"/>
      <c r="N742" s="156"/>
      <c r="O742" s="156"/>
      <c r="P742" s="156"/>
      <c r="Q742" s="156"/>
      <c r="R742" s="156"/>
      <c r="S742" s="156"/>
      <c r="T742" s="156"/>
      <c r="U742" s="156"/>
      <c r="V742" s="156"/>
      <c r="W742" s="156"/>
      <c r="X742" s="156"/>
      <c r="Y742" s="147"/>
      <c r="Z742" s="147"/>
      <c r="AA742" s="147"/>
      <c r="AB742" s="147"/>
      <c r="AC742" s="147"/>
      <c r="AD742" s="147"/>
      <c r="AE742" s="147"/>
      <c r="AF742" s="147"/>
      <c r="AG742" s="147" t="s">
        <v>172</v>
      </c>
      <c r="AH742" s="147"/>
      <c r="AI742" s="147"/>
      <c r="AJ742" s="147"/>
      <c r="AK742" s="147"/>
      <c r="AL742" s="147"/>
      <c r="AM742" s="147"/>
      <c r="AN742" s="147"/>
      <c r="AO742" s="147"/>
      <c r="AP742" s="147"/>
      <c r="AQ742" s="147"/>
      <c r="AR742" s="147"/>
      <c r="AS742" s="147"/>
      <c r="AT742" s="147"/>
      <c r="AU742" s="147"/>
      <c r="AV742" s="147"/>
      <c r="AW742" s="147"/>
      <c r="AX742" s="147"/>
      <c r="AY742" s="147"/>
      <c r="AZ742" s="147"/>
      <c r="BA742" s="147"/>
      <c r="BB742" s="147"/>
      <c r="BC742" s="147"/>
      <c r="BD742" s="147"/>
      <c r="BE742" s="147"/>
      <c r="BF742" s="147"/>
      <c r="BG742" s="147"/>
      <c r="BH742" s="147"/>
    </row>
    <row r="743" spans="1:60" outlineLevel="1">
      <c r="A743" s="164">
        <v>205</v>
      </c>
      <c r="B743" s="165" t="s">
        <v>908</v>
      </c>
      <c r="C743" s="174" t="s">
        <v>909</v>
      </c>
      <c r="D743" s="166" t="s">
        <v>309</v>
      </c>
      <c r="E743" s="167">
        <v>1</v>
      </c>
      <c r="F743" s="168"/>
      <c r="G743" s="169">
        <f>ROUND(E743*F743,2)</f>
        <v>0</v>
      </c>
      <c r="H743" s="168"/>
      <c r="I743" s="169">
        <f>ROUND(E743*H743,2)</f>
        <v>0</v>
      </c>
      <c r="J743" s="168"/>
      <c r="K743" s="169">
        <f>ROUND(E743*J743,2)</f>
        <v>0</v>
      </c>
      <c r="L743" s="169">
        <v>21</v>
      </c>
      <c r="M743" s="169">
        <f>G743*(1+L743/100)</f>
        <v>0</v>
      </c>
      <c r="N743" s="169">
        <v>1.2999999999999999E-3</v>
      </c>
      <c r="O743" s="169">
        <f>ROUND(E743*N743,2)</f>
        <v>0</v>
      </c>
      <c r="P743" s="169">
        <v>0</v>
      </c>
      <c r="Q743" s="169">
        <f>ROUND(E743*P743,2)</f>
        <v>0</v>
      </c>
      <c r="R743" s="169"/>
      <c r="S743" s="169" t="s">
        <v>306</v>
      </c>
      <c r="T743" s="170" t="s">
        <v>169</v>
      </c>
      <c r="U743" s="156">
        <v>0</v>
      </c>
      <c r="V743" s="156">
        <f>ROUND(E743*U743,2)</f>
        <v>0</v>
      </c>
      <c r="W743" s="156"/>
      <c r="X743" s="156" t="s">
        <v>310</v>
      </c>
      <c r="Y743" s="147"/>
      <c r="Z743" s="147"/>
      <c r="AA743" s="147"/>
      <c r="AB743" s="147"/>
      <c r="AC743" s="147"/>
      <c r="AD743" s="147"/>
      <c r="AE743" s="147"/>
      <c r="AF743" s="147"/>
      <c r="AG743" s="147" t="s">
        <v>311</v>
      </c>
      <c r="AH743" s="147"/>
      <c r="AI743" s="147"/>
      <c r="AJ743" s="147"/>
      <c r="AK743" s="147"/>
      <c r="AL743" s="147"/>
      <c r="AM743" s="147"/>
      <c r="AN743" s="147"/>
      <c r="AO743" s="147"/>
      <c r="AP743" s="147"/>
      <c r="AQ743" s="147"/>
      <c r="AR743" s="147"/>
      <c r="AS743" s="147"/>
      <c r="AT743" s="147"/>
      <c r="AU743" s="147"/>
      <c r="AV743" s="147"/>
      <c r="AW743" s="147"/>
      <c r="AX743" s="147"/>
      <c r="AY743" s="147"/>
      <c r="AZ743" s="147"/>
      <c r="BA743" s="147"/>
      <c r="BB743" s="147"/>
      <c r="BC743" s="147"/>
      <c r="BD743" s="147"/>
      <c r="BE743" s="147"/>
      <c r="BF743" s="147"/>
      <c r="BG743" s="147"/>
      <c r="BH743" s="147"/>
    </row>
    <row r="744" spans="1:60" outlineLevel="1">
      <c r="A744" s="154"/>
      <c r="B744" s="155"/>
      <c r="C744" s="244"/>
      <c r="D744" s="245"/>
      <c r="E744" s="245"/>
      <c r="F744" s="245"/>
      <c r="G744" s="245"/>
      <c r="H744" s="156"/>
      <c r="I744" s="156"/>
      <c r="J744" s="156"/>
      <c r="K744" s="156"/>
      <c r="L744" s="156"/>
      <c r="M744" s="156"/>
      <c r="N744" s="156"/>
      <c r="O744" s="156"/>
      <c r="P744" s="156"/>
      <c r="Q744" s="156"/>
      <c r="R744" s="156"/>
      <c r="S744" s="156"/>
      <c r="T744" s="156"/>
      <c r="U744" s="156"/>
      <c r="V744" s="156"/>
      <c r="W744" s="156"/>
      <c r="X744" s="156"/>
      <c r="Y744" s="147"/>
      <c r="Z744" s="147"/>
      <c r="AA744" s="147"/>
      <c r="AB744" s="147"/>
      <c r="AC744" s="147"/>
      <c r="AD744" s="147"/>
      <c r="AE744" s="147"/>
      <c r="AF744" s="147"/>
      <c r="AG744" s="147" t="s">
        <v>172</v>
      </c>
      <c r="AH744" s="147"/>
      <c r="AI744" s="147"/>
      <c r="AJ744" s="147"/>
      <c r="AK744" s="147"/>
      <c r="AL744" s="147"/>
      <c r="AM744" s="147"/>
      <c r="AN744" s="147"/>
      <c r="AO744" s="147"/>
      <c r="AP744" s="147"/>
      <c r="AQ744" s="147"/>
      <c r="AR744" s="147"/>
      <c r="AS744" s="147"/>
      <c r="AT744" s="147"/>
      <c r="AU744" s="147"/>
      <c r="AV744" s="147"/>
      <c r="AW744" s="147"/>
      <c r="AX744" s="147"/>
      <c r="AY744" s="147"/>
      <c r="AZ744" s="147"/>
      <c r="BA744" s="147"/>
      <c r="BB744" s="147"/>
      <c r="BC744" s="147"/>
      <c r="BD744" s="147"/>
      <c r="BE744" s="147"/>
      <c r="BF744" s="147"/>
      <c r="BG744" s="147"/>
      <c r="BH744" s="147"/>
    </row>
    <row r="745" spans="1:60" outlineLevel="1">
      <c r="A745" s="164">
        <v>206</v>
      </c>
      <c r="B745" s="165" t="s">
        <v>910</v>
      </c>
      <c r="C745" s="174" t="s">
        <v>911</v>
      </c>
      <c r="D745" s="166" t="s">
        <v>309</v>
      </c>
      <c r="E745" s="167">
        <v>1</v>
      </c>
      <c r="F745" s="168"/>
      <c r="G745" s="169">
        <f>ROUND(E745*F745,2)</f>
        <v>0</v>
      </c>
      <c r="H745" s="168"/>
      <c r="I745" s="169">
        <f>ROUND(E745*H745,2)</f>
        <v>0</v>
      </c>
      <c r="J745" s="168"/>
      <c r="K745" s="169">
        <f>ROUND(E745*J745,2)</f>
        <v>0</v>
      </c>
      <c r="L745" s="169">
        <v>21</v>
      </c>
      <c r="M745" s="169">
        <f>G745*(1+L745/100)</f>
        <v>0</v>
      </c>
      <c r="N745" s="169">
        <v>1.6400000000000001E-2</v>
      </c>
      <c r="O745" s="169">
        <f>ROUND(E745*N745,2)</f>
        <v>0.02</v>
      </c>
      <c r="P745" s="169">
        <v>0</v>
      </c>
      <c r="Q745" s="169">
        <f>ROUND(E745*P745,2)</f>
        <v>0</v>
      </c>
      <c r="R745" s="169"/>
      <c r="S745" s="169" t="s">
        <v>306</v>
      </c>
      <c r="T745" s="170" t="s">
        <v>169</v>
      </c>
      <c r="U745" s="156">
        <v>0</v>
      </c>
      <c r="V745" s="156">
        <f>ROUND(E745*U745,2)</f>
        <v>0</v>
      </c>
      <c r="W745" s="156"/>
      <c r="X745" s="156" t="s">
        <v>310</v>
      </c>
      <c r="Y745" s="147"/>
      <c r="Z745" s="147"/>
      <c r="AA745" s="147"/>
      <c r="AB745" s="147"/>
      <c r="AC745" s="147"/>
      <c r="AD745" s="147"/>
      <c r="AE745" s="147"/>
      <c r="AF745" s="147"/>
      <c r="AG745" s="147" t="s">
        <v>311</v>
      </c>
      <c r="AH745" s="147"/>
      <c r="AI745" s="147"/>
      <c r="AJ745" s="147"/>
      <c r="AK745" s="147"/>
      <c r="AL745" s="147"/>
      <c r="AM745" s="147"/>
      <c r="AN745" s="147"/>
      <c r="AO745" s="147"/>
      <c r="AP745" s="147"/>
      <c r="AQ745" s="147"/>
      <c r="AR745" s="147"/>
      <c r="AS745" s="147"/>
      <c r="AT745" s="147"/>
      <c r="AU745" s="147"/>
      <c r="AV745" s="147"/>
      <c r="AW745" s="147"/>
      <c r="AX745" s="147"/>
      <c r="AY745" s="147"/>
      <c r="AZ745" s="147"/>
      <c r="BA745" s="147"/>
      <c r="BB745" s="147"/>
      <c r="BC745" s="147"/>
      <c r="BD745" s="147"/>
      <c r="BE745" s="147"/>
      <c r="BF745" s="147"/>
      <c r="BG745" s="147"/>
      <c r="BH745" s="147"/>
    </row>
    <row r="746" spans="1:60" outlineLevel="1">
      <c r="A746" s="154"/>
      <c r="B746" s="155"/>
      <c r="C746" s="244"/>
      <c r="D746" s="245"/>
      <c r="E746" s="245"/>
      <c r="F746" s="245"/>
      <c r="G746" s="245"/>
      <c r="H746" s="156"/>
      <c r="I746" s="156"/>
      <c r="J746" s="156"/>
      <c r="K746" s="156"/>
      <c r="L746" s="156"/>
      <c r="M746" s="156"/>
      <c r="N746" s="156"/>
      <c r="O746" s="156"/>
      <c r="P746" s="156"/>
      <c r="Q746" s="156"/>
      <c r="R746" s="156"/>
      <c r="S746" s="156"/>
      <c r="T746" s="156"/>
      <c r="U746" s="156"/>
      <c r="V746" s="156"/>
      <c r="W746" s="156"/>
      <c r="X746" s="156"/>
      <c r="Y746" s="147"/>
      <c r="Z746" s="147"/>
      <c r="AA746" s="147"/>
      <c r="AB746" s="147"/>
      <c r="AC746" s="147"/>
      <c r="AD746" s="147"/>
      <c r="AE746" s="147"/>
      <c r="AF746" s="147"/>
      <c r="AG746" s="147" t="s">
        <v>172</v>
      </c>
      <c r="AH746" s="147"/>
      <c r="AI746" s="147"/>
      <c r="AJ746" s="147"/>
      <c r="AK746" s="147"/>
      <c r="AL746" s="147"/>
      <c r="AM746" s="147"/>
      <c r="AN746" s="147"/>
      <c r="AO746" s="147"/>
      <c r="AP746" s="147"/>
      <c r="AQ746" s="147"/>
      <c r="AR746" s="147"/>
      <c r="AS746" s="147"/>
      <c r="AT746" s="147"/>
      <c r="AU746" s="147"/>
      <c r="AV746" s="147"/>
      <c r="AW746" s="147"/>
      <c r="AX746" s="147"/>
      <c r="AY746" s="147"/>
      <c r="AZ746" s="147"/>
      <c r="BA746" s="147"/>
      <c r="BB746" s="147"/>
      <c r="BC746" s="147"/>
      <c r="BD746" s="147"/>
      <c r="BE746" s="147"/>
      <c r="BF746" s="147"/>
      <c r="BG746" s="147"/>
      <c r="BH746" s="147"/>
    </row>
    <row r="747" spans="1:60">
      <c r="A747" s="158" t="s">
        <v>163</v>
      </c>
      <c r="B747" s="159" t="s">
        <v>105</v>
      </c>
      <c r="C747" s="173" t="s">
        <v>106</v>
      </c>
      <c r="D747" s="160"/>
      <c r="E747" s="161"/>
      <c r="F747" s="162"/>
      <c r="G747" s="162">
        <f>SUMIF(AG748:AG786,"&lt;&gt;NOR",G748:G786)</f>
        <v>0</v>
      </c>
      <c r="H747" s="162"/>
      <c r="I747" s="162">
        <f>SUM(I748:I786)</f>
        <v>0</v>
      </c>
      <c r="J747" s="162"/>
      <c r="K747" s="162">
        <f>SUM(K748:K786)</f>
        <v>0</v>
      </c>
      <c r="L747" s="162"/>
      <c r="M747" s="162">
        <f>SUM(M748:M786)</f>
        <v>0</v>
      </c>
      <c r="N747" s="162"/>
      <c r="O747" s="162">
        <f>SUM(O748:O786)</f>
        <v>0.64999999999999991</v>
      </c>
      <c r="P747" s="162"/>
      <c r="Q747" s="162">
        <f>SUM(Q748:Q786)</f>
        <v>0</v>
      </c>
      <c r="R747" s="162"/>
      <c r="S747" s="162"/>
      <c r="T747" s="163"/>
      <c r="U747" s="157"/>
      <c r="V747" s="157">
        <f>SUM(V748:V786)</f>
        <v>26.080000000000002</v>
      </c>
      <c r="W747" s="157"/>
      <c r="X747" s="157"/>
      <c r="AG747" t="s">
        <v>164</v>
      </c>
    </row>
    <row r="748" spans="1:60" ht="33.75" outlineLevel="1">
      <c r="A748" s="164">
        <v>207</v>
      </c>
      <c r="B748" s="165" t="s">
        <v>912</v>
      </c>
      <c r="C748" s="174" t="s">
        <v>913</v>
      </c>
      <c r="D748" s="166" t="s">
        <v>309</v>
      </c>
      <c r="E748" s="167">
        <v>6</v>
      </c>
      <c r="F748" s="168"/>
      <c r="G748" s="169">
        <f>ROUND(E748*F748,2)</f>
        <v>0</v>
      </c>
      <c r="H748" s="168"/>
      <c r="I748" s="169">
        <f>ROUND(E748*H748,2)</f>
        <v>0</v>
      </c>
      <c r="J748" s="168"/>
      <c r="K748" s="169">
        <f>ROUND(E748*J748,2)</f>
        <v>0</v>
      </c>
      <c r="L748" s="169">
        <v>21</v>
      </c>
      <c r="M748" s="169">
        <f>G748*(1+L748/100)</f>
        <v>0</v>
      </c>
      <c r="N748" s="169">
        <v>1.2200000000000001E-2</v>
      </c>
      <c r="O748" s="169">
        <f>ROUND(E748*N748,2)</f>
        <v>7.0000000000000007E-2</v>
      </c>
      <c r="P748" s="169">
        <v>0</v>
      </c>
      <c r="Q748" s="169">
        <f>ROUND(E748*P748,2)</f>
        <v>0</v>
      </c>
      <c r="R748" s="169" t="s">
        <v>863</v>
      </c>
      <c r="S748" s="169" t="s">
        <v>168</v>
      </c>
      <c r="T748" s="170" t="s">
        <v>168</v>
      </c>
      <c r="U748" s="156">
        <v>0.91300000000000003</v>
      </c>
      <c r="V748" s="156">
        <f>ROUND(E748*U748,2)</f>
        <v>5.48</v>
      </c>
      <c r="W748" s="156"/>
      <c r="X748" s="156" t="s">
        <v>244</v>
      </c>
      <c r="Y748" s="147"/>
      <c r="Z748" s="147"/>
      <c r="AA748" s="147"/>
      <c r="AB748" s="147"/>
      <c r="AC748" s="147"/>
      <c r="AD748" s="147"/>
      <c r="AE748" s="147"/>
      <c r="AF748" s="147"/>
      <c r="AG748" s="147" t="s">
        <v>245</v>
      </c>
      <c r="AH748" s="147"/>
      <c r="AI748" s="147"/>
      <c r="AJ748" s="147"/>
      <c r="AK748" s="147"/>
      <c r="AL748" s="147"/>
      <c r="AM748" s="147"/>
      <c r="AN748" s="147"/>
      <c r="AO748" s="147"/>
      <c r="AP748" s="147"/>
      <c r="AQ748" s="147"/>
      <c r="AR748" s="147"/>
      <c r="AS748" s="147"/>
      <c r="AT748" s="147"/>
      <c r="AU748" s="147"/>
      <c r="AV748" s="147"/>
      <c r="AW748" s="147"/>
      <c r="AX748" s="147"/>
      <c r="AY748" s="147"/>
      <c r="AZ748" s="147"/>
      <c r="BA748" s="147"/>
      <c r="BB748" s="147"/>
      <c r="BC748" s="147"/>
      <c r="BD748" s="147"/>
      <c r="BE748" s="147"/>
      <c r="BF748" s="147"/>
      <c r="BG748" s="147"/>
      <c r="BH748" s="147"/>
    </row>
    <row r="749" spans="1:60" outlineLevel="1">
      <c r="A749" s="154"/>
      <c r="B749" s="155"/>
      <c r="C749" s="244"/>
      <c r="D749" s="245"/>
      <c r="E749" s="245"/>
      <c r="F749" s="245"/>
      <c r="G749" s="245"/>
      <c r="H749" s="156"/>
      <c r="I749" s="156"/>
      <c r="J749" s="156"/>
      <c r="K749" s="156"/>
      <c r="L749" s="156"/>
      <c r="M749" s="156"/>
      <c r="N749" s="156"/>
      <c r="O749" s="156"/>
      <c r="P749" s="156"/>
      <c r="Q749" s="156"/>
      <c r="R749" s="156"/>
      <c r="S749" s="156"/>
      <c r="T749" s="156"/>
      <c r="U749" s="156"/>
      <c r="V749" s="156"/>
      <c r="W749" s="156"/>
      <c r="X749" s="156"/>
      <c r="Y749" s="147"/>
      <c r="Z749" s="147"/>
      <c r="AA749" s="147"/>
      <c r="AB749" s="147"/>
      <c r="AC749" s="147"/>
      <c r="AD749" s="147"/>
      <c r="AE749" s="147"/>
      <c r="AF749" s="147"/>
      <c r="AG749" s="147" t="s">
        <v>172</v>
      </c>
      <c r="AH749" s="147"/>
      <c r="AI749" s="147"/>
      <c r="AJ749" s="147"/>
      <c r="AK749" s="147"/>
      <c r="AL749" s="147"/>
      <c r="AM749" s="147"/>
      <c r="AN749" s="147"/>
      <c r="AO749" s="147"/>
      <c r="AP749" s="147"/>
      <c r="AQ749" s="147"/>
      <c r="AR749" s="147"/>
      <c r="AS749" s="147"/>
      <c r="AT749" s="147"/>
      <c r="AU749" s="147"/>
      <c r="AV749" s="147"/>
      <c r="AW749" s="147"/>
      <c r="AX749" s="147"/>
      <c r="AY749" s="147"/>
      <c r="AZ749" s="147"/>
      <c r="BA749" s="147"/>
      <c r="BB749" s="147"/>
      <c r="BC749" s="147"/>
      <c r="BD749" s="147"/>
      <c r="BE749" s="147"/>
      <c r="BF749" s="147"/>
      <c r="BG749" s="147"/>
      <c r="BH749" s="147"/>
    </row>
    <row r="750" spans="1:60" ht="33.75" outlineLevel="1">
      <c r="A750" s="164">
        <v>208</v>
      </c>
      <c r="B750" s="165" t="s">
        <v>914</v>
      </c>
      <c r="C750" s="174" t="s">
        <v>915</v>
      </c>
      <c r="D750" s="166" t="s">
        <v>309</v>
      </c>
      <c r="E750" s="167">
        <v>5</v>
      </c>
      <c r="F750" s="168"/>
      <c r="G750" s="169">
        <f>ROUND(E750*F750,2)</f>
        <v>0</v>
      </c>
      <c r="H750" s="168"/>
      <c r="I750" s="169">
        <f>ROUND(E750*H750,2)</f>
        <v>0</v>
      </c>
      <c r="J750" s="168"/>
      <c r="K750" s="169">
        <f>ROUND(E750*J750,2)</f>
        <v>0</v>
      </c>
      <c r="L750" s="169">
        <v>21</v>
      </c>
      <c r="M750" s="169">
        <f>G750*(1+L750/100)</f>
        <v>0</v>
      </c>
      <c r="N750" s="169">
        <v>2.1350000000000001E-2</v>
      </c>
      <c r="O750" s="169">
        <f>ROUND(E750*N750,2)</f>
        <v>0.11</v>
      </c>
      <c r="P750" s="169">
        <v>0</v>
      </c>
      <c r="Q750" s="169">
        <f>ROUND(E750*P750,2)</f>
        <v>0</v>
      </c>
      <c r="R750" s="169" t="s">
        <v>863</v>
      </c>
      <c r="S750" s="169" t="s">
        <v>168</v>
      </c>
      <c r="T750" s="170" t="s">
        <v>168</v>
      </c>
      <c r="U750" s="156">
        <v>0.92900000000000005</v>
      </c>
      <c r="V750" s="156">
        <f>ROUND(E750*U750,2)</f>
        <v>4.6500000000000004</v>
      </c>
      <c r="W750" s="156"/>
      <c r="X750" s="156" t="s">
        <v>244</v>
      </c>
      <c r="Y750" s="147"/>
      <c r="Z750" s="147"/>
      <c r="AA750" s="147"/>
      <c r="AB750" s="147"/>
      <c r="AC750" s="147"/>
      <c r="AD750" s="147"/>
      <c r="AE750" s="147"/>
      <c r="AF750" s="147"/>
      <c r="AG750" s="147" t="s">
        <v>245</v>
      </c>
      <c r="AH750" s="147"/>
      <c r="AI750" s="147"/>
      <c r="AJ750" s="147"/>
      <c r="AK750" s="147"/>
      <c r="AL750" s="147"/>
      <c r="AM750" s="147"/>
      <c r="AN750" s="147"/>
      <c r="AO750" s="147"/>
      <c r="AP750" s="147"/>
      <c r="AQ750" s="147"/>
      <c r="AR750" s="147"/>
      <c r="AS750" s="147"/>
      <c r="AT750" s="147"/>
      <c r="AU750" s="147"/>
      <c r="AV750" s="147"/>
      <c r="AW750" s="147"/>
      <c r="AX750" s="147"/>
      <c r="AY750" s="147"/>
      <c r="AZ750" s="147"/>
      <c r="BA750" s="147"/>
      <c r="BB750" s="147"/>
      <c r="BC750" s="147"/>
      <c r="BD750" s="147"/>
      <c r="BE750" s="147"/>
      <c r="BF750" s="147"/>
      <c r="BG750" s="147"/>
      <c r="BH750" s="147"/>
    </row>
    <row r="751" spans="1:60" outlineLevel="1">
      <c r="A751" s="154"/>
      <c r="B751" s="155"/>
      <c r="C751" s="244"/>
      <c r="D751" s="245"/>
      <c r="E751" s="245"/>
      <c r="F751" s="245"/>
      <c r="G751" s="245"/>
      <c r="H751" s="156"/>
      <c r="I751" s="156"/>
      <c r="J751" s="156"/>
      <c r="K751" s="156"/>
      <c r="L751" s="156"/>
      <c r="M751" s="156"/>
      <c r="N751" s="156"/>
      <c r="O751" s="156"/>
      <c r="P751" s="156"/>
      <c r="Q751" s="156"/>
      <c r="R751" s="156"/>
      <c r="S751" s="156"/>
      <c r="T751" s="156"/>
      <c r="U751" s="156"/>
      <c r="V751" s="156"/>
      <c r="W751" s="156"/>
      <c r="X751" s="156"/>
      <c r="Y751" s="147"/>
      <c r="Z751" s="147"/>
      <c r="AA751" s="147"/>
      <c r="AB751" s="147"/>
      <c r="AC751" s="147"/>
      <c r="AD751" s="147"/>
      <c r="AE751" s="147"/>
      <c r="AF751" s="147"/>
      <c r="AG751" s="147" t="s">
        <v>172</v>
      </c>
      <c r="AH751" s="147"/>
      <c r="AI751" s="147"/>
      <c r="AJ751" s="147"/>
      <c r="AK751" s="147"/>
      <c r="AL751" s="147"/>
      <c r="AM751" s="147"/>
      <c r="AN751" s="147"/>
      <c r="AO751" s="147"/>
      <c r="AP751" s="147"/>
      <c r="AQ751" s="147"/>
      <c r="AR751" s="147"/>
      <c r="AS751" s="147"/>
      <c r="AT751" s="147"/>
      <c r="AU751" s="147"/>
      <c r="AV751" s="147"/>
      <c r="AW751" s="147"/>
      <c r="AX751" s="147"/>
      <c r="AY751" s="147"/>
      <c r="AZ751" s="147"/>
      <c r="BA751" s="147"/>
      <c r="BB751" s="147"/>
      <c r="BC751" s="147"/>
      <c r="BD751" s="147"/>
      <c r="BE751" s="147"/>
      <c r="BF751" s="147"/>
      <c r="BG751" s="147"/>
      <c r="BH751" s="147"/>
    </row>
    <row r="752" spans="1:60" ht="33.75" outlineLevel="1">
      <c r="A752" s="164">
        <v>209</v>
      </c>
      <c r="B752" s="165" t="s">
        <v>916</v>
      </c>
      <c r="C752" s="174" t="s">
        <v>917</v>
      </c>
      <c r="D752" s="166" t="s">
        <v>309</v>
      </c>
      <c r="E752" s="167">
        <v>6</v>
      </c>
      <c r="F752" s="168"/>
      <c r="G752" s="169">
        <f>ROUND(E752*F752,2)</f>
        <v>0</v>
      </c>
      <c r="H752" s="168"/>
      <c r="I752" s="169">
        <f>ROUND(E752*H752,2)</f>
        <v>0</v>
      </c>
      <c r="J752" s="168"/>
      <c r="K752" s="169">
        <f>ROUND(E752*J752,2)</f>
        <v>0</v>
      </c>
      <c r="L752" s="169">
        <v>21</v>
      </c>
      <c r="M752" s="169">
        <f>G752*(1+L752/100)</f>
        <v>0</v>
      </c>
      <c r="N752" s="169">
        <v>2.4400000000000002E-2</v>
      </c>
      <c r="O752" s="169">
        <f>ROUND(E752*N752,2)</f>
        <v>0.15</v>
      </c>
      <c r="P752" s="169">
        <v>0</v>
      </c>
      <c r="Q752" s="169">
        <f>ROUND(E752*P752,2)</f>
        <v>0</v>
      </c>
      <c r="R752" s="169" t="s">
        <v>863</v>
      </c>
      <c r="S752" s="169" t="s">
        <v>168</v>
      </c>
      <c r="T752" s="170" t="s">
        <v>168</v>
      </c>
      <c r="U752" s="156">
        <v>0.94499999999999995</v>
      </c>
      <c r="V752" s="156">
        <f>ROUND(E752*U752,2)</f>
        <v>5.67</v>
      </c>
      <c r="W752" s="156"/>
      <c r="X752" s="156" t="s">
        <v>244</v>
      </c>
      <c r="Y752" s="147"/>
      <c r="Z752" s="147"/>
      <c r="AA752" s="147"/>
      <c r="AB752" s="147"/>
      <c r="AC752" s="147"/>
      <c r="AD752" s="147"/>
      <c r="AE752" s="147"/>
      <c r="AF752" s="147"/>
      <c r="AG752" s="147" t="s">
        <v>245</v>
      </c>
      <c r="AH752" s="147"/>
      <c r="AI752" s="147"/>
      <c r="AJ752" s="147"/>
      <c r="AK752" s="147"/>
      <c r="AL752" s="147"/>
      <c r="AM752" s="147"/>
      <c r="AN752" s="147"/>
      <c r="AO752" s="147"/>
      <c r="AP752" s="147"/>
      <c r="AQ752" s="147"/>
      <c r="AR752" s="147"/>
      <c r="AS752" s="147"/>
      <c r="AT752" s="147"/>
      <c r="AU752" s="147"/>
      <c r="AV752" s="147"/>
      <c r="AW752" s="147"/>
      <c r="AX752" s="147"/>
      <c r="AY752" s="147"/>
      <c r="AZ752" s="147"/>
      <c r="BA752" s="147"/>
      <c r="BB752" s="147"/>
      <c r="BC752" s="147"/>
      <c r="BD752" s="147"/>
      <c r="BE752" s="147"/>
      <c r="BF752" s="147"/>
      <c r="BG752" s="147"/>
      <c r="BH752" s="147"/>
    </row>
    <row r="753" spans="1:60" outlineLevel="1">
      <c r="A753" s="154"/>
      <c r="B753" s="155"/>
      <c r="C753" s="244"/>
      <c r="D753" s="245"/>
      <c r="E753" s="245"/>
      <c r="F753" s="245"/>
      <c r="G753" s="245"/>
      <c r="H753" s="156"/>
      <c r="I753" s="156"/>
      <c r="J753" s="156"/>
      <c r="K753" s="156"/>
      <c r="L753" s="156"/>
      <c r="M753" s="156"/>
      <c r="N753" s="156"/>
      <c r="O753" s="156"/>
      <c r="P753" s="156"/>
      <c r="Q753" s="156"/>
      <c r="R753" s="156"/>
      <c r="S753" s="156"/>
      <c r="T753" s="156"/>
      <c r="U753" s="156"/>
      <c r="V753" s="156"/>
      <c r="W753" s="156"/>
      <c r="X753" s="156"/>
      <c r="Y753" s="147"/>
      <c r="Z753" s="147"/>
      <c r="AA753" s="147"/>
      <c r="AB753" s="147"/>
      <c r="AC753" s="147"/>
      <c r="AD753" s="147"/>
      <c r="AE753" s="147"/>
      <c r="AF753" s="147"/>
      <c r="AG753" s="147" t="s">
        <v>172</v>
      </c>
      <c r="AH753" s="147"/>
      <c r="AI753" s="147"/>
      <c r="AJ753" s="147"/>
      <c r="AK753" s="147"/>
      <c r="AL753" s="147"/>
      <c r="AM753" s="147"/>
      <c r="AN753" s="147"/>
      <c r="AO753" s="147"/>
      <c r="AP753" s="147"/>
      <c r="AQ753" s="147"/>
      <c r="AR753" s="147"/>
      <c r="AS753" s="147"/>
      <c r="AT753" s="147"/>
      <c r="AU753" s="147"/>
      <c r="AV753" s="147"/>
      <c r="AW753" s="147"/>
      <c r="AX753" s="147"/>
      <c r="AY753" s="147"/>
      <c r="AZ753" s="147"/>
      <c r="BA753" s="147"/>
      <c r="BB753" s="147"/>
      <c r="BC753" s="147"/>
      <c r="BD753" s="147"/>
      <c r="BE753" s="147"/>
      <c r="BF753" s="147"/>
      <c r="BG753" s="147"/>
      <c r="BH753" s="147"/>
    </row>
    <row r="754" spans="1:60" ht="33.75" outlineLevel="1">
      <c r="A754" s="164">
        <v>210</v>
      </c>
      <c r="B754" s="165" t="s">
        <v>918</v>
      </c>
      <c r="C754" s="174" t="s">
        <v>919</v>
      </c>
      <c r="D754" s="166" t="s">
        <v>309</v>
      </c>
      <c r="E754" s="167">
        <v>3</v>
      </c>
      <c r="F754" s="168"/>
      <c r="G754" s="169">
        <f>ROUND(E754*F754,2)</f>
        <v>0</v>
      </c>
      <c r="H754" s="168"/>
      <c r="I754" s="169">
        <f>ROUND(E754*H754,2)</f>
        <v>0</v>
      </c>
      <c r="J754" s="168"/>
      <c r="K754" s="169">
        <f>ROUND(E754*J754,2)</f>
        <v>0</v>
      </c>
      <c r="L754" s="169">
        <v>21</v>
      </c>
      <c r="M754" s="169">
        <f>G754*(1+L754/100)</f>
        <v>0</v>
      </c>
      <c r="N754" s="169">
        <v>2.904E-2</v>
      </c>
      <c r="O754" s="169">
        <f>ROUND(E754*N754,2)</f>
        <v>0.09</v>
      </c>
      <c r="P754" s="169">
        <v>0</v>
      </c>
      <c r="Q754" s="169">
        <f>ROUND(E754*P754,2)</f>
        <v>0</v>
      </c>
      <c r="R754" s="169" t="s">
        <v>863</v>
      </c>
      <c r="S754" s="169" t="s">
        <v>168</v>
      </c>
      <c r="T754" s="170" t="s">
        <v>168</v>
      </c>
      <c r="U754" s="156">
        <v>0.94499999999999995</v>
      </c>
      <c r="V754" s="156">
        <f>ROUND(E754*U754,2)</f>
        <v>2.84</v>
      </c>
      <c r="W754" s="156"/>
      <c r="X754" s="156" t="s">
        <v>244</v>
      </c>
      <c r="Y754" s="147"/>
      <c r="Z754" s="147"/>
      <c r="AA754" s="147"/>
      <c r="AB754" s="147"/>
      <c r="AC754" s="147"/>
      <c r="AD754" s="147"/>
      <c r="AE754" s="147"/>
      <c r="AF754" s="147"/>
      <c r="AG754" s="147" t="s">
        <v>245</v>
      </c>
      <c r="AH754" s="147"/>
      <c r="AI754" s="147"/>
      <c r="AJ754" s="147"/>
      <c r="AK754" s="147"/>
      <c r="AL754" s="147"/>
      <c r="AM754" s="147"/>
      <c r="AN754" s="147"/>
      <c r="AO754" s="147"/>
      <c r="AP754" s="147"/>
      <c r="AQ754" s="147"/>
      <c r="AR754" s="147"/>
      <c r="AS754" s="147"/>
      <c r="AT754" s="147"/>
      <c r="AU754" s="147"/>
      <c r="AV754" s="147"/>
      <c r="AW754" s="147"/>
      <c r="AX754" s="147"/>
      <c r="AY754" s="147"/>
      <c r="AZ754" s="147"/>
      <c r="BA754" s="147"/>
      <c r="BB754" s="147"/>
      <c r="BC754" s="147"/>
      <c r="BD754" s="147"/>
      <c r="BE754" s="147"/>
      <c r="BF754" s="147"/>
      <c r="BG754" s="147"/>
      <c r="BH754" s="147"/>
    </row>
    <row r="755" spans="1:60" outlineLevel="1">
      <c r="A755" s="154"/>
      <c r="B755" s="155"/>
      <c r="C755" s="244"/>
      <c r="D755" s="245"/>
      <c r="E755" s="245"/>
      <c r="F755" s="245"/>
      <c r="G755" s="245"/>
      <c r="H755" s="156"/>
      <c r="I755" s="156"/>
      <c r="J755" s="156"/>
      <c r="K755" s="156"/>
      <c r="L755" s="156"/>
      <c r="M755" s="156"/>
      <c r="N755" s="156"/>
      <c r="O755" s="156"/>
      <c r="P755" s="156"/>
      <c r="Q755" s="156"/>
      <c r="R755" s="156"/>
      <c r="S755" s="156"/>
      <c r="T755" s="156"/>
      <c r="U755" s="156"/>
      <c r="V755" s="156"/>
      <c r="W755" s="156"/>
      <c r="X755" s="156"/>
      <c r="Y755" s="147"/>
      <c r="Z755" s="147"/>
      <c r="AA755" s="147"/>
      <c r="AB755" s="147"/>
      <c r="AC755" s="147"/>
      <c r="AD755" s="147"/>
      <c r="AE755" s="147"/>
      <c r="AF755" s="147"/>
      <c r="AG755" s="147" t="s">
        <v>172</v>
      </c>
      <c r="AH755" s="147"/>
      <c r="AI755" s="147"/>
      <c r="AJ755" s="147"/>
      <c r="AK755" s="147"/>
      <c r="AL755" s="147"/>
      <c r="AM755" s="147"/>
      <c r="AN755" s="147"/>
      <c r="AO755" s="147"/>
      <c r="AP755" s="147"/>
      <c r="AQ755" s="147"/>
      <c r="AR755" s="147"/>
      <c r="AS755" s="147"/>
      <c r="AT755" s="147"/>
      <c r="AU755" s="147"/>
      <c r="AV755" s="147"/>
      <c r="AW755" s="147"/>
      <c r="AX755" s="147"/>
      <c r="AY755" s="147"/>
      <c r="AZ755" s="147"/>
      <c r="BA755" s="147"/>
      <c r="BB755" s="147"/>
      <c r="BC755" s="147"/>
      <c r="BD755" s="147"/>
      <c r="BE755" s="147"/>
      <c r="BF755" s="147"/>
      <c r="BG755" s="147"/>
      <c r="BH755" s="147"/>
    </row>
    <row r="756" spans="1:60" ht="33.75" outlineLevel="1">
      <c r="A756" s="164">
        <v>211</v>
      </c>
      <c r="B756" s="165" t="s">
        <v>920</v>
      </c>
      <c r="C756" s="174" t="s">
        <v>921</v>
      </c>
      <c r="D756" s="166" t="s">
        <v>309</v>
      </c>
      <c r="E756" s="167">
        <v>4</v>
      </c>
      <c r="F756" s="168"/>
      <c r="G756" s="169">
        <f>ROUND(E756*F756,2)</f>
        <v>0</v>
      </c>
      <c r="H756" s="168"/>
      <c r="I756" s="169">
        <f>ROUND(E756*H756,2)</f>
        <v>0</v>
      </c>
      <c r="J756" s="168"/>
      <c r="K756" s="169">
        <f>ROUND(E756*J756,2)</f>
        <v>0</v>
      </c>
      <c r="L756" s="169">
        <v>21</v>
      </c>
      <c r="M756" s="169">
        <f>G756*(1+L756/100)</f>
        <v>0</v>
      </c>
      <c r="N756" s="169">
        <v>3.2669999999999998E-2</v>
      </c>
      <c r="O756" s="169">
        <f>ROUND(E756*N756,2)</f>
        <v>0.13</v>
      </c>
      <c r="P756" s="169">
        <v>0</v>
      </c>
      <c r="Q756" s="169">
        <f>ROUND(E756*P756,2)</f>
        <v>0</v>
      </c>
      <c r="R756" s="169" t="s">
        <v>863</v>
      </c>
      <c r="S756" s="169" t="s">
        <v>168</v>
      </c>
      <c r="T756" s="170" t="s">
        <v>168</v>
      </c>
      <c r="U756" s="156">
        <v>0.94499999999999995</v>
      </c>
      <c r="V756" s="156">
        <f>ROUND(E756*U756,2)</f>
        <v>3.78</v>
      </c>
      <c r="W756" s="156"/>
      <c r="X756" s="156" t="s">
        <v>244</v>
      </c>
      <c r="Y756" s="147"/>
      <c r="Z756" s="147"/>
      <c r="AA756" s="147"/>
      <c r="AB756" s="147"/>
      <c r="AC756" s="147"/>
      <c r="AD756" s="147"/>
      <c r="AE756" s="147"/>
      <c r="AF756" s="147"/>
      <c r="AG756" s="147" t="s">
        <v>245</v>
      </c>
      <c r="AH756" s="147"/>
      <c r="AI756" s="147"/>
      <c r="AJ756" s="147"/>
      <c r="AK756" s="147"/>
      <c r="AL756" s="147"/>
      <c r="AM756" s="147"/>
      <c r="AN756" s="147"/>
      <c r="AO756" s="147"/>
      <c r="AP756" s="147"/>
      <c r="AQ756" s="147"/>
      <c r="AR756" s="147"/>
      <c r="AS756" s="147"/>
      <c r="AT756" s="147"/>
      <c r="AU756" s="147"/>
      <c r="AV756" s="147"/>
      <c r="AW756" s="147"/>
      <c r="AX756" s="147"/>
      <c r="AY756" s="147"/>
      <c r="AZ756" s="147"/>
      <c r="BA756" s="147"/>
      <c r="BB756" s="147"/>
      <c r="BC756" s="147"/>
      <c r="BD756" s="147"/>
      <c r="BE756" s="147"/>
      <c r="BF756" s="147"/>
      <c r="BG756" s="147"/>
      <c r="BH756" s="147"/>
    </row>
    <row r="757" spans="1:60" outlineLevel="1">
      <c r="A757" s="154"/>
      <c r="B757" s="155"/>
      <c r="C757" s="244"/>
      <c r="D757" s="245"/>
      <c r="E757" s="245"/>
      <c r="F757" s="245"/>
      <c r="G757" s="245"/>
      <c r="H757" s="156"/>
      <c r="I757" s="156"/>
      <c r="J757" s="156"/>
      <c r="K757" s="156"/>
      <c r="L757" s="156"/>
      <c r="M757" s="156"/>
      <c r="N757" s="156"/>
      <c r="O757" s="156"/>
      <c r="P757" s="156"/>
      <c r="Q757" s="156"/>
      <c r="R757" s="156"/>
      <c r="S757" s="156"/>
      <c r="T757" s="156"/>
      <c r="U757" s="156"/>
      <c r="V757" s="156"/>
      <c r="W757" s="156"/>
      <c r="X757" s="156"/>
      <c r="Y757" s="147"/>
      <c r="Z757" s="147"/>
      <c r="AA757" s="147"/>
      <c r="AB757" s="147"/>
      <c r="AC757" s="147"/>
      <c r="AD757" s="147"/>
      <c r="AE757" s="147"/>
      <c r="AF757" s="147"/>
      <c r="AG757" s="147" t="s">
        <v>172</v>
      </c>
      <c r="AH757" s="147"/>
      <c r="AI757" s="147"/>
      <c r="AJ757" s="147"/>
      <c r="AK757" s="147"/>
      <c r="AL757" s="147"/>
      <c r="AM757" s="147"/>
      <c r="AN757" s="147"/>
      <c r="AO757" s="147"/>
      <c r="AP757" s="147"/>
      <c r="AQ757" s="147"/>
      <c r="AR757" s="147"/>
      <c r="AS757" s="147"/>
      <c r="AT757" s="147"/>
      <c r="AU757" s="147"/>
      <c r="AV757" s="147"/>
      <c r="AW757" s="147"/>
      <c r="AX757" s="147"/>
      <c r="AY757" s="147"/>
      <c r="AZ757" s="147"/>
      <c r="BA757" s="147"/>
      <c r="BB757" s="147"/>
      <c r="BC757" s="147"/>
      <c r="BD757" s="147"/>
      <c r="BE757" s="147"/>
      <c r="BF757" s="147"/>
      <c r="BG757" s="147"/>
      <c r="BH757" s="147"/>
    </row>
    <row r="758" spans="1:60" ht="33.75" outlineLevel="1">
      <c r="A758" s="164">
        <v>212</v>
      </c>
      <c r="B758" s="165" t="s">
        <v>922</v>
      </c>
      <c r="C758" s="174" t="s">
        <v>923</v>
      </c>
      <c r="D758" s="166" t="s">
        <v>309</v>
      </c>
      <c r="E758" s="167">
        <v>2</v>
      </c>
      <c r="F758" s="168"/>
      <c r="G758" s="169">
        <f>ROUND(E758*F758,2)</f>
        <v>0</v>
      </c>
      <c r="H758" s="168"/>
      <c r="I758" s="169">
        <f>ROUND(E758*H758,2)</f>
        <v>0</v>
      </c>
      <c r="J758" s="168"/>
      <c r="K758" s="169">
        <f>ROUND(E758*J758,2)</f>
        <v>0</v>
      </c>
      <c r="L758" s="169">
        <v>21</v>
      </c>
      <c r="M758" s="169">
        <f>G758*(1+L758/100)</f>
        <v>0</v>
      </c>
      <c r="N758" s="169">
        <v>3.993E-2</v>
      </c>
      <c r="O758" s="169">
        <f>ROUND(E758*N758,2)</f>
        <v>0.08</v>
      </c>
      <c r="P758" s="169">
        <v>0</v>
      </c>
      <c r="Q758" s="169">
        <f>ROUND(E758*P758,2)</f>
        <v>0</v>
      </c>
      <c r="R758" s="169" t="s">
        <v>863</v>
      </c>
      <c r="S758" s="169" t="s">
        <v>168</v>
      </c>
      <c r="T758" s="170" t="s">
        <v>168</v>
      </c>
      <c r="U758" s="156">
        <v>0.96099999999999997</v>
      </c>
      <c r="V758" s="156">
        <f>ROUND(E758*U758,2)</f>
        <v>1.92</v>
      </c>
      <c r="W758" s="156"/>
      <c r="X758" s="156" t="s">
        <v>244</v>
      </c>
      <c r="Y758" s="147"/>
      <c r="Z758" s="147"/>
      <c r="AA758" s="147"/>
      <c r="AB758" s="147"/>
      <c r="AC758" s="147"/>
      <c r="AD758" s="147"/>
      <c r="AE758" s="147"/>
      <c r="AF758" s="147"/>
      <c r="AG758" s="147" t="s">
        <v>245</v>
      </c>
      <c r="AH758" s="147"/>
      <c r="AI758" s="147"/>
      <c r="AJ758" s="147"/>
      <c r="AK758" s="147"/>
      <c r="AL758" s="147"/>
      <c r="AM758" s="147"/>
      <c r="AN758" s="147"/>
      <c r="AO758" s="147"/>
      <c r="AP758" s="147"/>
      <c r="AQ758" s="147"/>
      <c r="AR758" s="147"/>
      <c r="AS758" s="147"/>
      <c r="AT758" s="147"/>
      <c r="AU758" s="147"/>
      <c r="AV758" s="147"/>
      <c r="AW758" s="147"/>
      <c r="AX758" s="147"/>
      <c r="AY758" s="147"/>
      <c r="AZ758" s="147"/>
      <c r="BA758" s="147"/>
      <c r="BB758" s="147"/>
      <c r="BC758" s="147"/>
      <c r="BD758" s="147"/>
      <c r="BE758" s="147"/>
      <c r="BF758" s="147"/>
      <c r="BG758" s="147"/>
      <c r="BH758" s="147"/>
    </row>
    <row r="759" spans="1:60" outlineLevel="1">
      <c r="A759" s="154"/>
      <c r="B759" s="155"/>
      <c r="C759" s="244"/>
      <c r="D759" s="245"/>
      <c r="E759" s="245"/>
      <c r="F759" s="245"/>
      <c r="G759" s="245"/>
      <c r="H759" s="156"/>
      <c r="I759" s="156"/>
      <c r="J759" s="156"/>
      <c r="K759" s="156"/>
      <c r="L759" s="156"/>
      <c r="M759" s="156"/>
      <c r="N759" s="156"/>
      <c r="O759" s="156"/>
      <c r="P759" s="156"/>
      <c r="Q759" s="156"/>
      <c r="R759" s="156"/>
      <c r="S759" s="156"/>
      <c r="T759" s="156"/>
      <c r="U759" s="156"/>
      <c r="V759" s="156"/>
      <c r="W759" s="156"/>
      <c r="X759" s="156"/>
      <c r="Y759" s="147"/>
      <c r="Z759" s="147"/>
      <c r="AA759" s="147"/>
      <c r="AB759" s="147"/>
      <c r="AC759" s="147"/>
      <c r="AD759" s="147"/>
      <c r="AE759" s="147"/>
      <c r="AF759" s="147"/>
      <c r="AG759" s="147" t="s">
        <v>172</v>
      </c>
      <c r="AH759" s="147"/>
      <c r="AI759" s="147"/>
      <c r="AJ759" s="147"/>
      <c r="AK759" s="147"/>
      <c r="AL759" s="147"/>
      <c r="AM759" s="147"/>
      <c r="AN759" s="147"/>
      <c r="AO759" s="147"/>
      <c r="AP759" s="147"/>
      <c r="AQ759" s="147"/>
      <c r="AR759" s="147"/>
      <c r="AS759" s="147"/>
      <c r="AT759" s="147"/>
      <c r="AU759" s="147"/>
      <c r="AV759" s="147"/>
      <c r="AW759" s="147"/>
      <c r="AX759" s="147"/>
      <c r="AY759" s="147"/>
      <c r="AZ759" s="147"/>
      <c r="BA759" s="147"/>
      <c r="BB759" s="147"/>
      <c r="BC759" s="147"/>
      <c r="BD759" s="147"/>
      <c r="BE759" s="147"/>
      <c r="BF759" s="147"/>
      <c r="BG759" s="147"/>
      <c r="BH759" s="147"/>
    </row>
    <row r="760" spans="1:60" outlineLevel="1">
      <c r="A760" s="164">
        <v>213</v>
      </c>
      <c r="B760" s="165" t="s">
        <v>924</v>
      </c>
      <c r="C760" s="174" t="s">
        <v>925</v>
      </c>
      <c r="D760" s="166" t="s">
        <v>309</v>
      </c>
      <c r="E760" s="167">
        <v>1</v>
      </c>
      <c r="F760" s="168"/>
      <c r="G760" s="169">
        <f>ROUND(E760*F760,2)</f>
        <v>0</v>
      </c>
      <c r="H760" s="168"/>
      <c r="I760" s="169">
        <f>ROUND(E760*H760,2)</f>
        <v>0</v>
      </c>
      <c r="J760" s="168"/>
      <c r="K760" s="169">
        <f>ROUND(E760*J760,2)</f>
        <v>0</v>
      </c>
      <c r="L760" s="169">
        <v>21</v>
      </c>
      <c r="M760" s="169">
        <f>G760*(1+L760/100)</f>
        <v>0</v>
      </c>
      <c r="N760" s="169">
        <v>2.1000000000000001E-4</v>
      </c>
      <c r="O760" s="169">
        <f>ROUND(E760*N760,2)</f>
        <v>0</v>
      </c>
      <c r="P760" s="169">
        <v>0</v>
      </c>
      <c r="Q760" s="169">
        <f>ROUND(E760*P760,2)</f>
        <v>0</v>
      </c>
      <c r="R760" s="169"/>
      <c r="S760" s="169" t="s">
        <v>306</v>
      </c>
      <c r="T760" s="170" t="s">
        <v>169</v>
      </c>
      <c r="U760" s="156">
        <v>0</v>
      </c>
      <c r="V760" s="156">
        <f>ROUND(E760*U760,2)</f>
        <v>0</v>
      </c>
      <c r="W760" s="156"/>
      <c r="X760" s="156" t="s">
        <v>310</v>
      </c>
      <c r="Y760" s="147"/>
      <c r="Z760" s="147"/>
      <c r="AA760" s="147"/>
      <c r="AB760" s="147"/>
      <c r="AC760" s="147"/>
      <c r="AD760" s="147"/>
      <c r="AE760" s="147"/>
      <c r="AF760" s="147"/>
      <c r="AG760" s="147" t="s">
        <v>311</v>
      </c>
      <c r="AH760" s="147"/>
      <c r="AI760" s="147"/>
      <c r="AJ760" s="147"/>
      <c r="AK760" s="147"/>
      <c r="AL760" s="147"/>
      <c r="AM760" s="147"/>
      <c r="AN760" s="147"/>
      <c r="AO760" s="147"/>
      <c r="AP760" s="147"/>
      <c r="AQ760" s="147"/>
      <c r="AR760" s="147"/>
      <c r="AS760" s="147"/>
      <c r="AT760" s="147"/>
      <c r="AU760" s="147"/>
      <c r="AV760" s="147"/>
      <c r="AW760" s="147"/>
      <c r="AX760" s="147"/>
      <c r="AY760" s="147"/>
      <c r="AZ760" s="147"/>
      <c r="BA760" s="147"/>
      <c r="BB760" s="147"/>
      <c r="BC760" s="147"/>
      <c r="BD760" s="147"/>
      <c r="BE760" s="147"/>
      <c r="BF760" s="147"/>
      <c r="BG760" s="147"/>
      <c r="BH760" s="147"/>
    </row>
    <row r="761" spans="1:60" outlineLevel="1">
      <c r="A761" s="154"/>
      <c r="B761" s="155"/>
      <c r="C761" s="244"/>
      <c r="D761" s="245"/>
      <c r="E761" s="245"/>
      <c r="F761" s="245"/>
      <c r="G761" s="245"/>
      <c r="H761" s="156"/>
      <c r="I761" s="156"/>
      <c r="J761" s="156"/>
      <c r="K761" s="156"/>
      <c r="L761" s="156"/>
      <c r="M761" s="156"/>
      <c r="N761" s="156"/>
      <c r="O761" s="156"/>
      <c r="P761" s="156"/>
      <c r="Q761" s="156"/>
      <c r="R761" s="156"/>
      <c r="S761" s="156"/>
      <c r="T761" s="156"/>
      <c r="U761" s="156"/>
      <c r="V761" s="156"/>
      <c r="W761" s="156"/>
      <c r="X761" s="156"/>
      <c r="Y761" s="147"/>
      <c r="Z761" s="147"/>
      <c r="AA761" s="147"/>
      <c r="AB761" s="147"/>
      <c r="AC761" s="147"/>
      <c r="AD761" s="147"/>
      <c r="AE761" s="147"/>
      <c r="AF761" s="147"/>
      <c r="AG761" s="147" t="s">
        <v>172</v>
      </c>
      <c r="AH761" s="147"/>
      <c r="AI761" s="147"/>
      <c r="AJ761" s="147"/>
      <c r="AK761" s="147"/>
      <c r="AL761" s="147"/>
      <c r="AM761" s="147"/>
      <c r="AN761" s="147"/>
      <c r="AO761" s="147"/>
      <c r="AP761" s="147"/>
      <c r="AQ761" s="147"/>
      <c r="AR761" s="147"/>
      <c r="AS761" s="147"/>
      <c r="AT761" s="147"/>
      <c r="AU761" s="147"/>
      <c r="AV761" s="147"/>
      <c r="AW761" s="147"/>
      <c r="AX761" s="147"/>
      <c r="AY761" s="147"/>
      <c r="AZ761" s="147"/>
      <c r="BA761" s="147"/>
      <c r="BB761" s="147"/>
      <c r="BC761" s="147"/>
      <c r="BD761" s="147"/>
      <c r="BE761" s="147"/>
      <c r="BF761" s="147"/>
      <c r="BG761" s="147"/>
      <c r="BH761" s="147"/>
    </row>
    <row r="762" spans="1:60" outlineLevel="1">
      <c r="A762" s="164">
        <v>214</v>
      </c>
      <c r="B762" s="165" t="s">
        <v>926</v>
      </c>
      <c r="C762" s="174" t="s">
        <v>927</v>
      </c>
      <c r="D762" s="166" t="s">
        <v>309</v>
      </c>
      <c r="E762" s="167">
        <v>2</v>
      </c>
      <c r="F762" s="168"/>
      <c r="G762" s="169">
        <f>ROUND(E762*F762,2)</f>
        <v>0</v>
      </c>
      <c r="H762" s="168"/>
      <c r="I762" s="169">
        <f>ROUND(E762*H762,2)</f>
        <v>0</v>
      </c>
      <c r="J762" s="168"/>
      <c r="K762" s="169">
        <f>ROUND(E762*J762,2)</f>
        <v>0</v>
      </c>
      <c r="L762" s="169">
        <v>21</v>
      </c>
      <c r="M762" s="169">
        <f>G762*(1+L762/100)</f>
        <v>0</v>
      </c>
      <c r="N762" s="169">
        <v>2.1000000000000001E-4</v>
      </c>
      <c r="O762" s="169">
        <f>ROUND(E762*N762,2)</f>
        <v>0</v>
      </c>
      <c r="P762" s="169">
        <v>0</v>
      </c>
      <c r="Q762" s="169">
        <f>ROUND(E762*P762,2)</f>
        <v>0</v>
      </c>
      <c r="R762" s="169"/>
      <c r="S762" s="169" t="s">
        <v>306</v>
      </c>
      <c r="T762" s="170" t="s">
        <v>169</v>
      </c>
      <c r="U762" s="156">
        <v>0</v>
      </c>
      <c r="V762" s="156">
        <f>ROUND(E762*U762,2)</f>
        <v>0</v>
      </c>
      <c r="W762" s="156"/>
      <c r="X762" s="156" t="s">
        <v>310</v>
      </c>
      <c r="Y762" s="147"/>
      <c r="Z762" s="147"/>
      <c r="AA762" s="147"/>
      <c r="AB762" s="147"/>
      <c r="AC762" s="147"/>
      <c r="AD762" s="147"/>
      <c r="AE762" s="147"/>
      <c r="AF762" s="147"/>
      <c r="AG762" s="147" t="s">
        <v>311</v>
      </c>
      <c r="AH762" s="147"/>
      <c r="AI762" s="147"/>
      <c r="AJ762" s="147"/>
      <c r="AK762" s="147"/>
      <c r="AL762" s="147"/>
      <c r="AM762" s="147"/>
      <c r="AN762" s="147"/>
      <c r="AO762" s="147"/>
      <c r="AP762" s="147"/>
      <c r="AQ762" s="147"/>
      <c r="AR762" s="147"/>
      <c r="AS762" s="147"/>
      <c r="AT762" s="147"/>
      <c r="AU762" s="147"/>
      <c r="AV762" s="147"/>
      <c r="AW762" s="147"/>
      <c r="AX762" s="147"/>
      <c r="AY762" s="147"/>
      <c r="AZ762" s="147"/>
      <c r="BA762" s="147"/>
      <c r="BB762" s="147"/>
      <c r="BC762" s="147"/>
      <c r="BD762" s="147"/>
      <c r="BE762" s="147"/>
      <c r="BF762" s="147"/>
      <c r="BG762" s="147"/>
      <c r="BH762" s="147"/>
    </row>
    <row r="763" spans="1:60" outlineLevel="1">
      <c r="A763" s="154"/>
      <c r="B763" s="155"/>
      <c r="C763" s="244"/>
      <c r="D763" s="245"/>
      <c r="E763" s="245"/>
      <c r="F763" s="245"/>
      <c r="G763" s="245"/>
      <c r="H763" s="156"/>
      <c r="I763" s="156"/>
      <c r="J763" s="156"/>
      <c r="K763" s="156"/>
      <c r="L763" s="156"/>
      <c r="M763" s="156"/>
      <c r="N763" s="156"/>
      <c r="O763" s="156"/>
      <c r="P763" s="156"/>
      <c r="Q763" s="156"/>
      <c r="R763" s="156"/>
      <c r="S763" s="156"/>
      <c r="T763" s="156"/>
      <c r="U763" s="156"/>
      <c r="V763" s="156"/>
      <c r="W763" s="156"/>
      <c r="X763" s="156"/>
      <c r="Y763" s="147"/>
      <c r="Z763" s="147"/>
      <c r="AA763" s="147"/>
      <c r="AB763" s="147"/>
      <c r="AC763" s="147"/>
      <c r="AD763" s="147"/>
      <c r="AE763" s="147"/>
      <c r="AF763" s="147"/>
      <c r="AG763" s="147" t="s">
        <v>172</v>
      </c>
      <c r="AH763" s="147"/>
      <c r="AI763" s="147"/>
      <c r="AJ763" s="147"/>
      <c r="AK763" s="147"/>
      <c r="AL763" s="147"/>
      <c r="AM763" s="147"/>
      <c r="AN763" s="147"/>
      <c r="AO763" s="147"/>
      <c r="AP763" s="147"/>
      <c r="AQ763" s="147"/>
      <c r="AR763" s="147"/>
      <c r="AS763" s="147"/>
      <c r="AT763" s="147"/>
      <c r="AU763" s="147"/>
      <c r="AV763" s="147"/>
      <c r="AW763" s="147"/>
      <c r="AX763" s="147"/>
      <c r="AY763" s="147"/>
      <c r="AZ763" s="147"/>
      <c r="BA763" s="147"/>
      <c r="BB763" s="147"/>
      <c r="BC763" s="147"/>
      <c r="BD763" s="147"/>
      <c r="BE763" s="147"/>
      <c r="BF763" s="147"/>
      <c r="BG763" s="147"/>
      <c r="BH763" s="147"/>
    </row>
    <row r="764" spans="1:60" outlineLevel="1">
      <c r="A764" s="164">
        <v>215</v>
      </c>
      <c r="B764" s="165" t="s">
        <v>928</v>
      </c>
      <c r="C764" s="174" t="s">
        <v>929</v>
      </c>
      <c r="D764" s="166" t="s">
        <v>309</v>
      </c>
      <c r="E764" s="167">
        <v>1</v>
      </c>
      <c r="F764" s="168"/>
      <c r="G764" s="169">
        <f>ROUND(E764*F764,2)</f>
        <v>0</v>
      </c>
      <c r="H764" s="168"/>
      <c r="I764" s="169">
        <f>ROUND(E764*H764,2)</f>
        <v>0</v>
      </c>
      <c r="J764" s="168"/>
      <c r="K764" s="169">
        <f>ROUND(E764*J764,2)</f>
        <v>0</v>
      </c>
      <c r="L764" s="169">
        <v>21</v>
      </c>
      <c r="M764" s="169">
        <f>G764*(1+L764/100)</f>
        <v>0</v>
      </c>
      <c r="N764" s="169">
        <v>2.1000000000000001E-4</v>
      </c>
      <c r="O764" s="169">
        <f>ROUND(E764*N764,2)</f>
        <v>0</v>
      </c>
      <c r="P764" s="169">
        <v>0</v>
      </c>
      <c r="Q764" s="169">
        <f>ROUND(E764*P764,2)</f>
        <v>0</v>
      </c>
      <c r="R764" s="169"/>
      <c r="S764" s="169" t="s">
        <v>306</v>
      </c>
      <c r="T764" s="170" t="s">
        <v>169</v>
      </c>
      <c r="U764" s="156">
        <v>0</v>
      </c>
      <c r="V764" s="156">
        <f>ROUND(E764*U764,2)</f>
        <v>0</v>
      </c>
      <c r="W764" s="156"/>
      <c r="X764" s="156" t="s">
        <v>310</v>
      </c>
      <c r="Y764" s="147"/>
      <c r="Z764" s="147"/>
      <c r="AA764" s="147"/>
      <c r="AB764" s="147"/>
      <c r="AC764" s="147"/>
      <c r="AD764" s="147"/>
      <c r="AE764" s="147"/>
      <c r="AF764" s="147"/>
      <c r="AG764" s="147" t="s">
        <v>311</v>
      </c>
      <c r="AH764" s="147"/>
      <c r="AI764" s="147"/>
      <c r="AJ764" s="147"/>
      <c r="AK764" s="147"/>
      <c r="AL764" s="147"/>
      <c r="AM764" s="147"/>
      <c r="AN764" s="147"/>
      <c r="AO764" s="147"/>
      <c r="AP764" s="147"/>
      <c r="AQ764" s="147"/>
      <c r="AR764" s="147"/>
      <c r="AS764" s="147"/>
      <c r="AT764" s="147"/>
      <c r="AU764" s="147"/>
      <c r="AV764" s="147"/>
      <c r="AW764" s="147"/>
      <c r="AX764" s="147"/>
      <c r="AY764" s="147"/>
      <c r="AZ764" s="147"/>
      <c r="BA764" s="147"/>
      <c r="BB764" s="147"/>
      <c r="BC764" s="147"/>
      <c r="BD764" s="147"/>
      <c r="BE764" s="147"/>
      <c r="BF764" s="147"/>
      <c r="BG764" s="147"/>
      <c r="BH764" s="147"/>
    </row>
    <row r="765" spans="1:60" outlineLevel="1">
      <c r="A765" s="154"/>
      <c r="B765" s="155"/>
      <c r="C765" s="244"/>
      <c r="D765" s="245"/>
      <c r="E765" s="245"/>
      <c r="F765" s="245"/>
      <c r="G765" s="245"/>
      <c r="H765" s="156"/>
      <c r="I765" s="156"/>
      <c r="J765" s="156"/>
      <c r="K765" s="156"/>
      <c r="L765" s="156"/>
      <c r="M765" s="156"/>
      <c r="N765" s="156"/>
      <c r="O765" s="156"/>
      <c r="P765" s="156"/>
      <c r="Q765" s="156"/>
      <c r="R765" s="156"/>
      <c r="S765" s="156"/>
      <c r="T765" s="156"/>
      <c r="U765" s="156"/>
      <c r="V765" s="156"/>
      <c r="W765" s="156"/>
      <c r="X765" s="156"/>
      <c r="Y765" s="147"/>
      <c r="Z765" s="147"/>
      <c r="AA765" s="147"/>
      <c r="AB765" s="147"/>
      <c r="AC765" s="147"/>
      <c r="AD765" s="147"/>
      <c r="AE765" s="147"/>
      <c r="AF765" s="147"/>
      <c r="AG765" s="147" t="s">
        <v>172</v>
      </c>
      <c r="AH765" s="147"/>
      <c r="AI765" s="147"/>
      <c r="AJ765" s="147"/>
      <c r="AK765" s="147"/>
      <c r="AL765" s="147"/>
      <c r="AM765" s="147"/>
      <c r="AN765" s="147"/>
      <c r="AO765" s="147"/>
      <c r="AP765" s="147"/>
      <c r="AQ765" s="147"/>
      <c r="AR765" s="147"/>
      <c r="AS765" s="147"/>
      <c r="AT765" s="147"/>
      <c r="AU765" s="147"/>
      <c r="AV765" s="147"/>
      <c r="AW765" s="147"/>
      <c r="AX765" s="147"/>
      <c r="AY765" s="147"/>
      <c r="AZ765" s="147"/>
      <c r="BA765" s="147"/>
      <c r="BB765" s="147"/>
      <c r="BC765" s="147"/>
      <c r="BD765" s="147"/>
      <c r="BE765" s="147"/>
      <c r="BF765" s="147"/>
      <c r="BG765" s="147"/>
      <c r="BH765" s="147"/>
    </row>
    <row r="766" spans="1:60" outlineLevel="1">
      <c r="A766" s="164">
        <v>216</v>
      </c>
      <c r="B766" s="165" t="s">
        <v>930</v>
      </c>
      <c r="C766" s="174" t="s">
        <v>931</v>
      </c>
      <c r="D766" s="166" t="s">
        <v>309</v>
      </c>
      <c r="E766" s="167">
        <v>1</v>
      </c>
      <c r="F766" s="168"/>
      <c r="G766" s="169">
        <f>ROUND(E766*F766,2)</f>
        <v>0</v>
      </c>
      <c r="H766" s="168"/>
      <c r="I766" s="169">
        <f>ROUND(E766*H766,2)</f>
        <v>0</v>
      </c>
      <c r="J766" s="168"/>
      <c r="K766" s="169">
        <f>ROUND(E766*J766,2)</f>
        <v>0</v>
      </c>
      <c r="L766" s="169">
        <v>21</v>
      </c>
      <c r="M766" s="169">
        <f>G766*(1+L766/100)</f>
        <v>0</v>
      </c>
      <c r="N766" s="169">
        <v>2.1000000000000001E-4</v>
      </c>
      <c r="O766" s="169">
        <f>ROUND(E766*N766,2)</f>
        <v>0</v>
      </c>
      <c r="P766" s="169">
        <v>0</v>
      </c>
      <c r="Q766" s="169">
        <f>ROUND(E766*P766,2)</f>
        <v>0</v>
      </c>
      <c r="R766" s="169"/>
      <c r="S766" s="169" t="s">
        <v>306</v>
      </c>
      <c r="T766" s="170" t="s">
        <v>169</v>
      </c>
      <c r="U766" s="156">
        <v>0</v>
      </c>
      <c r="V766" s="156">
        <f>ROUND(E766*U766,2)</f>
        <v>0</v>
      </c>
      <c r="W766" s="156"/>
      <c r="X766" s="156" t="s">
        <v>310</v>
      </c>
      <c r="Y766" s="147"/>
      <c r="Z766" s="147"/>
      <c r="AA766" s="147"/>
      <c r="AB766" s="147"/>
      <c r="AC766" s="147"/>
      <c r="AD766" s="147"/>
      <c r="AE766" s="147"/>
      <c r="AF766" s="147"/>
      <c r="AG766" s="147" t="s">
        <v>311</v>
      </c>
      <c r="AH766" s="147"/>
      <c r="AI766" s="147"/>
      <c r="AJ766" s="147"/>
      <c r="AK766" s="147"/>
      <c r="AL766" s="147"/>
      <c r="AM766" s="147"/>
      <c r="AN766" s="147"/>
      <c r="AO766" s="147"/>
      <c r="AP766" s="147"/>
      <c r="AQ766" s="147"/>
      <c r="AR766" s="147"/>
      <c r="AS766" s="147"/>
      <c r="AT766" s="147"/>
      <c r="AU766" s="147"/>
      <c r="AV766" s="147"/>
      <c r="AW766" s="147"/>
      <c r="AX766" s="147"/>
      <c r="AY766" s="147"/>
      <c r="AZ766" s="147"/>
      <c r="BA766" s="147"/>
      <c r="BB766" s="147"/>
      <c r="BC766" s="147"/>
      <c r="BD766" s="147"/>
      <c r="BE766" s="147"/>
      <c r="BF766" s="147"/>
      <c r="BG766" s="147"/>
      <c r="BH766" s="147"/>
    </row>
    <row r="767" spans="1:60" outlineLevel="1">
      <c r="A767" s="154"/>
      <c r="B767" s="155"/>
      <c r="C767" s="244"/>
      <c r="D767" s="245"/>
      <c r="E767" s="245"/>
      <c r="F767" s="245"/>
      <c r="G767" s="245"/>
      <c r="H767" s="156"/>
      <c r="I767" s="156"/>
      <c r="J767" s="156"/>
      <c r="K767" s="156"/>
      <c r="L767" s="156"/>
      <c r="M767" s="156"/>
      <c r="N767" s="156"/>
      <c r="O767" s="156"/>
      <c r="P767" s="156"/>
      <c r="Q767" s="156"/>
      <c r="R767" s="156"/>
      <c r="S767" s="156"/>
      <c r="T767" s="156"/>
      <c r="U767" s="156"/>
      <c r="V767" s="156"/>
      <c r="W767" s="156"/>
      <c r="X767" s="156"/>
      <c r="Y767" s="147"/>
      <c r="Z767" s="147"/>
      <c r="AA767" s="147"/>
      <c r="AB767" s="147"/>
      <c r="AC767" s="147"/>
      <c r="AD767" s="147"/>
      <c r="AE767" s="147"/>
      <c r="AF767" s="147"/>
      <c r="AG767" s="147" t="s">
        <v>172</v>
      </c>
      <c r="AH767" s="147"/>
      <c r="AI767" s="147"/>
      <c r="AJ767" s="147"/>
      <c r="AK767" s="147"/>
      <c r="AL767" s="147"/>
      <c r="AM767" s="147"/>
      <c r="AN767" s="147"/>
      <c r="AO767" s="147"/>
      <c r="AP767" s="147"/>
      <c r="AQ767" s="147"/>
      <c r="AR767" s="147"/>
      <c r="AS767" s="147"/>
      <c r="AT767" s="147"/>
      <c r="AU767" s="147"/>
      <c r="AV767" s="147"/>
      <c r="AW767" s="147"/>
      <c r="AX767" s="147"/>
      <c r="AY767" s="147"/>
      <c r="AZ767" s="147"/>
      <c r="BA767" s="147"/>
      <c r="BB767" s="147"/>
      <c r="BC767" s="147"/>
      <c r="BD767" s="147"/>
      <c r="BE767" s="147"/>
      <c r="BF767" s="147"/>
      <c r="BG767" s="147"/>
      <c r="BH767" s="147"/>
    </row>
    <row r="768" spans="1:60" outlineLevel="1">
      <c r="A768" s="164">
        <v>217</v>
      </c>
      <c r="B768" s="165" t="s">
        <v>932</v>
      </c>
      <c r="C768" s="174" t="s">
        <v>933</v>
      </c>
      <c r="D768" s="166" t="s">
        <v>309</v>
      </c>
      <c r="E768" s="167">
        <v>2</v>
      </c>
      <c r="F768" s="168"/>
      <c r="G768" s="169">
        <f>ROUND(E768*F768,2)</f>
        <v>0</v>
      </c>
      <c r="H768" s="168"/>
      <c r="I768" s="169">
        <f>ROUND(E768*H768,2)</f>
        <v>0</v>
      </c>
      <c r="J768" s="168"/>
      <c r="K768" s="169">
        <f>ROUND(E768*J768,2)</f>
        <v>0</v>
      </c>
      <c r="L768" s="169">
        <v>21</v>
      </c>
      <c r="M768" s="169">
        <f>G768*(1+L768/100)</f>
        <v>0</v>
      </c>
      <c r="N768" s="169">
        <v>2.1000000000000001E-4</v>
      </c>
      <c r="O768" s="169">
        <f>ROUND(E768*N768,2)</f>
        <v>0</v>
      </c>
      <c r="P768" s="169">
        <v>0</v>
      </c>
      <c r="Q768" s="169">
        <f>ROUND(E768*P768,2)</f>
        <v>0</v>
      </c>
      <c r="R768" s="169"/>
      <c r="S768" s="169" t="s">
        <v>306</v>
      </c>
      <c r="T768" s="170" t="s">
        <v>169</v>
      </c>
      <c r="U768" s="156">
        <v>0</v>
      </c>
      <c r="V768" s="156">
        <f>ROUND(E768*U768,2)</f>
        <v>0</v>
      </c>
      <c r="W768" s="156"/>
      <c r="X768" s="156" t="s">
        <v>310</v>
      </c>
      <c r="Y768" s="147"/>
      <c r="Z768" s="147"/>
      <c r="AA768" s="147"/>
      <c r="AB768" s="147"/>
      <c r="AC768" s="147"/>
      <c r="AD768" s="147"/>
      <c r="AE768" s="147"/>
      <c r="AF768" s="147"/>
      <c r="AG768" s="147" t="s">
        <v>311</v>
      </c>
      <c r="AH768" s="147"/>
      <c r="AI768" s="147"/>
      <c r="AJ768" s="147"/>
      <c r="AK768" s="147"/>
      <c r="AL768" s="147"/>
      <c r="AM768" s="147"/>
      <c r="AN768" s="147"/>
      <c r="AO768" s="147"/>
      <c r="AP768" s="147"/>
      <c r="AQ768" s="147"/>
      <c r="AR768" s="147"/>
      <c r="AS768" s="147"/>
      <c r="AT768" s="147"/>
      <c r="AU768" s="147"/>
      <c r="AV768" s="147"/>
      <c r="AW768" s="147"/>
      <c r="AX768" s="147"/>
      <c r="AY768" s="147"/>
      <c r="AZ768" s="147"/>
      <c r="BA768" s="147"/>
      <c r="BB768" s="147"/>
      <c r="BC768" s="147"/>
      <c r="BD768" s="147"/>
      <c r="BE768" s="147"/>
      <c r="BF768" s="147"/>
      <c r="BG768" s="147"/>
      <c r="BH768" s="147"/>
    </row>
    <row r="769" spans="1:60" outlineLevel="1">
      <c r="A769" s="154"/>
      <c r="B769" s="155"/>
      <c r="C769" s="244"/>
      <c r="D769" s="245"/>
      <c r="E769" s="245"/>
      <c r="F769" s="245"/>
      <c r="G769" s="245"/>
      <c r="H769" s="156"/>
      <c r="I769" s="156"/>
      <c r="J769" s="156"/>
      <c r="K769" s="156"/>
      <c r="L769" s="156"/>
      <c r="M769" s="156"/>
      <c r="N769" s="156"/>
      <c r="O769" s="156"/>
      <c r="P769" s="156"/>
      <c r="Q769" s="156"/>
      <c r="R769" s="156"/>
      <c r="S769" s="156"/>
      <c r="T769" s="156"/>
      <c r="U769" s="156"/>
      <c r="V769" s="156"/>
      <c r="W769" s="156"/>
      <c r="X769" s="156"/>
      <c r="Y769" s="147"/>
      <c r="Z769" s="147"/>
      <c r="AA769" s="147"/>
      <c r="AB769" s="147"/>
      <c r="AC769" s="147"/>
      <c r="AD769" s="147"/>
      <c r="AE769" s="147"/>
      <c r="AF769" s="147"/>
      <c r="AG769" s="147" t="s">
        <v>172</v>
      </c>
      <c r="AH769" s="147"/>
      <c r="AI769" s="147"/>
      <c r="AJ769" s="147"/>
      <c r="AK769" s="147"/>
      <c r="AL769" s="147"/>
      <c r="AM769" s="147"/>
      <c r="AN769" s="147"/>
      <c r="AO769" s="147"/>
      <c r="AP769" s="147"/>
      <c r="AQ769" s="147"/>
      <c r="AR769" s="147"/>
      <c r="AS769" s="147"/>
      <c r="AT769" s="147"/>
      <c r="AU769" s="147"/>
      <c r="AV769" s="147"/>
      <c r="AW769" s="147"/>
      <c r="AX769" s="147"/>
      <c r="AY769" s="147"/>
      <c r="AZ769" s="147"/>
      <c r="BA769" s="147"/>
      <c r="BB769" s="147"/>
      <c r="BC769" s="147"/>
      <c r="BD769" s="147"/>
      <c r="BE769" s="147"/>
      <c r="BF769" s="147"/>
      <c r="BG769" s="147"/>
      <c r="BH769" s="147"/>
    </row>
    <row r="770" spans="1:60" outlineLevel="1">
      <c r="A770" s="164">
        <v>218</v>
      </c>
      <c r="B770" s="165" t="s">
        <v>934</v>
      </c>
      <c r="C770" s="174" t="s">
        <v>935</v>
      </c>
      <c r="D770" s="166" t="s">
        <v>309</v>
      </c>
      <c r="E770" s="167">
        <v>2</v>
      </c>
      <c r="F770" s="168"/>
      <c r="G770" s="169">
        <f>ROUND(E770*F770,2)</f>
        <v>0</v>
      </c>
      <c r="H770" s="168"/>
      <c r="I770" s="169">
        <f>ROUND(E770*H770,2)</f>
        <v>0</v>
      </c>
      <c r="J770" s="168"/>
      <c r="K770" s="169">
        <f>ROUND(E770*J770,2)</f>
        <v>0</v>
      </c>
      <c r="L770" s="169">
        <v>21</v>
      </c>
      <c r="M770" s="169">
        <f>G770*(1+L770/100)</f>
        <v>0</v>
      </c>
      <c r="N770" s="169">
        <v>2.1000000000000001E-4</v>
      </c>
      <c r="O770" s="169">
        <f>ROUND(E770*N770,2)</f>
        <v>0</v>
      </c>
      <c r="P770" s="169">
        <v>0</v>
      </c>
      <c r="Q770" s="169">
        <f>ROUND(E770*P770,2)</f>
        <v>0</v>
      </c>
      <c r="R770" s="169"/>
      <c r="S770" s="169" t="s">
        <v>306</v>
      </c>
      <c r="T770" s="170" t="s">
        <v>169</v>
      </c>
      <c r="U770" s="156">
        <v>0</v>
      </c>
      <c r="V770" s="156">
        <f>ROUND(E770*U770,2)</f>
        <v>0</v>
      </c>
      <c r="W770" s="156"/>
      <c r="X770" s="156" t="s">
        <v>310</v>
      </c>
      <c r="Y770" s="147"/>
      <c r="Z770" s="147"/>
      <c r="AA770" s="147"/>
      <c r="AB770" s="147"/>
      <c r="AC770" s="147"/>
      <c r="AD770" s="147"/>
      <c r="AE770" s="147"/>
      <c r="AF770" s="147"/>
      <c r="AG770" s="147" t="s">
        <v>311</v>
      </c>
      <c r="AH770" s="147"/>
      <c r="AI770" s="147"/>
      <c r="AJ770" s="147"/>
      <c r="AK770" s="147"/>
      <c r="AL770" s="147"/>
      <c r="AM770" s="147"/>
      <c r="AN770" s="147"/>
      <c r="AO770" s="147"/>
      <c r="AP770" s="147"/>
      <c r="AQ770" s="147"/>
      <c r="AR770" s="147"/>
      <c r="AS770" s="147"/>
      <c r="AT770" s="147"/>
      <c r="AU770" s="147"/>
      <c r="AV770" s="147"/>
      <c r="AW770" s="147"/>
      <c r="AX770" s="147"/>
      <c r="AY770" s="147"/>
      <c r="AZ770" s="147"/>
      <c r="BA770" s="147"/>
      <c r="BB770" s="147"/>
      <c r="BC770" s="147"/>
      <c r="BD770" s="147"/>
      <c r="BE770" s="147"/>
      <c r="BF770" s="147"/>
      <c r="BG770" s="147"/>
      <c r="BH770" s="147"/>
    </row>
    <row r="771" spans="1:60" outlineLevel="1">
      <c r="A771" s="154"/>
      <c r="B771" s="155"/>
      <c r="C771" s="244"/>
      <c r="D771" s="245"/>
      <c r="E771" s="245"/>
      <c r="F771" s="245"/>
      <c r="G771" s="245"/>
      <c r="H771" s="156"/>
      <c r="I771" s="156"/>
      <c r="J771" s="156"/>
      <c r="K771" s="156"/>
      <c r="L771" s="156"/>
      <c r="M771" s="156"/>
      <c r="N771" s="156"/>
      <c r="O771" s="156"/>
      <c r="P771" s="156"/>
      <c r="Q771" s="156"/>
      <c r="R771" s="156"/>
      <c r="S771" s="156"/>
      <c r="T771" s="156"/>
      <c r="U771" s="156"/>
      <c r="V771" s="156"/>
      <c r="W771" s="156"/>
      <c r="X771" s="156"/>
      <c r="Y771" s="147"/>
      <c r="Z771" s="147"/>
      <c r="AA771" s="147"/>
      <c r="AB771" s="147"/>
      <c r="AC771" s="147"/>
      <c r="AD771" s="147"/>
      <c r="AE771" s="147"/>
      <c r="AF771" s="147"/>
      <c r="AG771" s="147" t="s">
        <v>172</v>
      </c>
      <c r="AH771" s="147"/>
      <c r="AI771" s="147"/>
      <c r="AJ771" s="147"/>
      <c r="AK771" s="147"/>
      <c r="AL771" s="147"/>
      <c r="AM771" s="147"/>
      <c r="AN771" s="147"/>
      <c r="AO771" s="147"/>
      <c r="AP771" s="147"/>
      <c r="AQ771" s="147"/>
      <c r="AR771" s="147"/>
      <c r="AS771" s="147"/>
      <c r="AT771" s="147"/>
      <c r="AU771" s="147"/>
      <c r="AV771" s="147"/>
      <c r="AW771" s="147"/>
      <c r="AX771" s="147"/>
      <c r="AY771" s="147"/>
      <c r="AZ771" s="147"/>
      <c r="BA771" s="147"/>
      <c r="BB771" s="147"/>
      <c r="BC771" s="147"/>
      <c r="BD771" s="147"/>
      <c r="BE771" s="147"/>
      <c r="BF771" s="147"/>
      <c r="BG771" s="147"/>
      <c r="BH771" s="147"/>
    </row>
    <row r="772" spans="1:60" outlineLevel="1">
      <c r="A772" s="164">
        <v>219</v>
      </c>
      <c r="B772" s="165" t="s">
        <v>936</v>
      </c>
      <c r="C772" s="174" t="s">
        <v>937</v>
      </c>
      <c r="D772" s="166" t="s">
        <v>309</v>
      </c>
      <c r="E772" s="167">
        <v>2</v>
      </c>
      <c r="F772" s="168"/>
      <c r="G772" s="169">
        <f>ROUND(E772*F772,2)</f>
        <v>0</v>
      </c>
      <c r="H772" s="168"/>
      <c r="I772" s="169">
        <f>ROUND(E772*H772,2)</f>
        <v>0</v>
      </c>
      <c r="J772" s="168"/>
      <c r="K772" s="169">
        <f>ROUND(E772*J772,2)</f>
        <v>0</v>
      </c>
      <c r="L772" s="169">
        <v>21</v>
      </c>
      <c r="M772" s="169">
        <f>G772*(1+L772/100)</f>
        <v>0</v>
      </c>
      <c r="N772" s="169">
        <v>2.1000000000000001E-4</v>
      </c>
      <c r="O772" s="169">
        <f>ROUND(E772*N772,2)</f>
        <v>0</v>
      </c>
      <c r="P772" s="169">
        <v>0</v>
      </c>
      <c r="Q772" s="169">
        <f>ROUND(E772*P772,2)</f>
        <v>0</v>
      </c>
      <c r="R772" s="169"/>
      <c r="S772" s="169" t="s">
        <v>306</v>
      </c>
      <c r="T772" s="170" t="s">
        <v>169</v>
      </c>
      <c r="U772" s="156">
        <v>0</v>
      </c>
      <c r="V772" s="156">
        <f>ROUND(E772*U772,2)</f>
        <v>0</v>
      </c>
      <c r="W772" s="156"/>
      <c r="X772" s="156" t="s">
        <v>310</v>
      </c>
      <c r="Y772" s="147"/>
      <c r="Z772" s="147"/>
      <c r="AA772" s="147"/>
      <c r="AB772" s="147"/>
      <c r="AC772" s="147"/>
      <c r="AD772" s="147"/>
      <c r="AE772" s="147"/>
      <c r="AF772" s="147"/>
      <c r="AG772" s="147" t="s">
        <v>311</v>
      </c>
      <c r="AH772" s="147"/>
      <c r="AI772" s="147"/>
      <c r="AJ772" s="147"/>
      <c r="AK772" s="147"/>
      <c r="AL772" s="147"/>
      <c r="AM772" s="147"/>
      <c r="AN772" s="147"/>
      <c r="AO772" s="147"/>
      <c r="AP772" s="147"/>
      <c r="AQ772" s="147"/>
      <c r="AR772" s="147"/>
      <c r="AS772" s="147"/>
      <c r="AT772" s="147"/>
      <c r="AU772" s="147"/>
      <c r="AV772" s="147"/>
      <c r="AW772" s="147"/>
      <c r="AX772" s="147"/>
      <c r="AY772" s="147"/>
      <c r="AZ772" s="147"/>
      <c r="BA772" s="147"/>
      <c r="BB772" s="147"/>
      <c r="BC772" s="147"/>
      <c r="BD772" s="147"/>
      <c r="BE772" s="147"/>
      <c r="BF772" s="147"/>
      <c r="BG772" s="147"/>
      <c r="BH772" s="147"/>
    </row>
    <row r="773" spans="1:60" outlineLevel="1">
      <c r="A773" s="154"/>
      <c r="B773" s="155"/>
      <c r="C773" s="244"/>
      <c r="D773" s="245"/>
      <c r="E773" s="245"/>
      <c r="F773" s="245"/>
      <c r="G773" s="245"/>
      <c r="H773" s="156"/>
      <c r="I773" s="156"/>
      <c r="J773" s="156"/>
      <c r="K773" s="156"/>
      <c r="L773" s="156"/>
      <c r="M773" s="156"/>
      <c r="N773" s="156"/>
      <c r="O773" s="156"/>
      <c r="P773" s="156"/>
      <c r="Q773" s="156"/>
      <c r="R773" s="156"/>
      <c r="S773" s="156"/>
      <c r="T773" s="156"/>
      <c r="U773" s="156"/>
      <c r="V773" s="156"/>
      <c r="W773" s="156"/>
      <c r="X773" s="156"/>
      <c r="Y773" s="147"/>
      <c r="Z773" s="147"/>
      <c r="AA773" s="147"/>
      <c r="AB773" s="147"/>
      <c r="AC773" s="147"/>
      <c r="AD773" s="147"/>
      <c r="AE773" s="147"/>
      <c r="AF773" s="147"/>
      <c r="AG773" s="147" t="s">
        <v>172</v>
      </c>
      <c r="AH773" s="147"/>
      <c r="AI773" s="147"/>
      <c r="AJ773" s="147"/>
      <c r="AK773" s="147"/>
      <c r="AL773" s="147"/>
      <c r="AM773" s="147"/>
      <c r="AN773" s="147"/>
      <c r="AO773" s="147"/>
      <c r="AP773" s="147"/>
      <c r="AQ773" s="147"/>
      <c r="AR773" s="147"/>
      <c r="AS773" s="147"/>
      <c r="AT773" s="147"/>
      <c r="AU773" s="147"/>
      <c r="AV773" s="147"/>
      <c r="AW773" s="147"/>
      <c r="AX773" s="147"/>
      <c r="AY773" s="147"/>
      <c r="AZ773" s="147"/>
      <c r="BA773" s="147"/>
      <c r="BB773" s="147"/>
      <c r="BC773" s="147"/>
      <c r="BD773" s="147"/>
      <c r="BE773" s="147"/>
      <c r="BF773" s="147"/>
      <c r="BG773" s="147"/>
      <c r="BH773" s="147"/>
    </row>
    <row r="774" spans="1:60" outlineLevel="1">
      <c r="A774" s="164">
        <v>220</v>
      </c>
      <c r="B774" s="165" t="s">
        <v>938</v>
      </c>
      <c r="C774" s="174" t="s">
        <v>939</v>
      </c>
      <c r="D774" s="166" t="s">
        <v>309</v>
      </c>
      <c r="E774" s="167">
        <v>2</v>
      </c>
      <c r="F774" s="168"/>
      <c r="G774" s="169">
        <f>ROUND(E774*F774,2)</f>
        <v>0</v>
      </c>
      <c r="H774" s="168"/>
      <c r="I774" s="169">
        <f>ROUND(E774*H774,2)</f>
        <v>0</v>
      </c>
      <c r="J774" s="168"/>
      <c r="K774" s="169">
        <f>ROUND(E774*J774,2)</f>
        <v>0</v>
      </c>
      <c r="L774" s="169">
        <v>21</v>
      </c>
      <c r="M774" s="169">
        <f>G774*(1+L774/100)</f>
        <v>0</v>
      </c>
      <c r="N774" s="169">
        <v>2.1000000000000001E-4</v>
      </c>
      <c r="O774" s="169">
        <f>ROUND(E774*N774,2)</f>
        <v>0</v>
      </c>
      <c r="P774" s="169">
        <v>0</v>
      </c>
      <c r="Q774" s="169">
        <f>ROUND(E774*P774,2)</f>
        <v>0</v>
      </c>
      <c r="R774" s="169"/>
      <c r="S774" s="169" t="s">
        <v>306</v>
      </c>
      <c r="T774" s="170" t="s">
        <v>169</v>
      </c>
      <c r="U774" s="156">
        <v>0</v>
      </c>
      <c r="V774" s="156">
        <f>ROUND(E774*U774,2)</f>
        <v>0</v>
      </c>
      <c r="W774" s="156"/>
      <c r="X774" s="156" t="s">
        <v>310</v>
      </c>
      <c r="Y774" s="147"/>
      <c r="Z774" s="147"/>
      <c r="AA774" s="147"/>
      <c r="AB774" s="147"/>
      <c r="AC774" s="147"/>
      <c r="AD774" s="147"/>
      <c r="AE774" s="147"/>
      <c r="AF774" s="147"/>
      <c r="AG774" s="147" t="s">
        <v>311</v>
      </c>
      <c r="AH774" s="147"/>
      <c r="AI774" s="147"/>
      <c r="AJ774" s="147"/>
      <c r="AK774" s="147"/>
      <c r="AL774" s="147"/>
      <c r="AM774" s="147"/>
      <c r="AN774" s="147"/>
      <c r="AO774" s="147"/>
      <c r="AP774" s="147"/>
      <c r="AQ774" s="147"/>
      <c r="AR774" s="147"/>
      <c r="AS774" s="147"/>
      <c r="AT774" s="147"/>
      <c r="AU774" s="147"/>
      <c r="AV774" s="147"/>
      <c r="AW774" s="147"/>
      <c r="AX774" s="147"/>
      <c r="AY774" s="147"/>
      <c r="AZ774" s="147"/>
      <c r="BA774" s="147"/>
      <c r="BB774" s="147"/>
      <c r="BC774" s="147"/>
      <c r="BD774" s="147"/>
      <c r="BE774" s="147"/>
      <c r="BF774" s="147"/>
      <c r="BG774" s="147"/>
      <c r="BH774" s="147"/>
    </row>
    <row r="775" spans="1:60" outlineLevel="1">
      <c r="A775" s="154"/>
      <c r="B775" s="155"/>
      <c r="C775" s="244"/>
      <c r="D775" s="245"/>
      <c r="E775" s="245"/>
      <c r="F775" s="245"/>
      <c r="G775" s="245"/>
      <c r="H775" s="156"/>
      <c r="I775" s="156"/>
      <c r="J775" s="156"/>
      <c r="K775" s="156"/>
      <c r="L775" s="156"/>
      <c r="M775" s="156"/>
      <c r="N775" s="156"/>
      <c r="O775" s="156"/>
      <c r="P775" s="156"/>
      <c r="Q775" s="156"/>
      <c r="R775" s="156"/>
      <c r="S775" s="156"/>
      <c r="T775" s="156"/>
      <c r="U775" s="156"/>
      <c r="V775" s="156"/>
      <c r="W775" s="156"/>
      <c r="X775" s="156"/>
      <c r="Y775" s="147"/>
      <c r="Z775" s="147"/>
      <c r="AA775" s="147"/>
      <c r="AB775" s="147"/>
      <c r="AC775" s="147"/>
      <c r="AD775" s="147"/>
      <c r="AE775" s="147"/>
      <c r="AF775" s="147"/>
      <c r="AG775" s="147" t="s">
        <v>172</v>
      </c>
      <c r="AH775" s="147"/>
      <c r="AI775" s="147"/>
      <c r="AJ775" s="147"/>
      <c r="AK775" s="147"/>
      <c r="AL775" s="147"/>
      <c r="AM775" s="147"/>
      <c r="AN775" s="147"/>
      <c r="AO775" s="147"/>
      <c r="AP775" s="147"/>
      <c r="AQ775" s="147"/>
      <c r="AR775" s="147"/>
      <c r="AS775" s="147"/>
      <c r="AT775" s="147"/>
      <c r="AU775" s="147"/>
      <c r="AV775" s="147"/>
      <c r="AW775" s="147"/>
      <c r="AX775" s="147"/>
      <c r="AY775" s="147"/>
      <c r="AZ775" s="147"/>
      <c r="BA775" s="147"/>
      <c r="BB775" s="147"/>
      <c r="BC775" s="147"/>
      <c r="BD775" s="147"/>
      <c r="BE775" s="147"/>
      <c r="BF775" s="147"/>
      <c r="BG775" s="147"/>
      <c r="BH775" s="147"/>
    </row>
    <row r="776" spans="1:60" outlineLevel="1">
      <c r="A776" s="164">
        <v>221</v>
      </c>
      <c r="B776" s="165" t="s">
        <v>940</v>
      </c>
      <c r="C776" s="174" t="s">
        <v>941</v>
      </c>
      <c r="D776" s="166" t="s">
        <v>309</v>
      </c>
      <c r="E776" s="167">
        <v>26</v>
      </c>
      <c r="F776" s="168"/>
      <c r="G776" s="169">
        <f>ROUND(E776*F776,2)</f>
        <v>0</v>
      </c>
      <c r="H776" s="168"/>
      <c r="I776" s="169">
        <f>ROUND(E776*H776,2)</f>
        <v>0</v>
      </c>
      <c r="J776" s="168"/>
      <c r="K776" s="169">
        <f>ROUND(E776*J776,2)</f>
        <v>0</v>
      </c>
      <c r="L776" s="169">
        <v>21</v>
      </c>
      <c r="M776" s="169">
        <f>G776*(1+L776/100)</f>
        <v>0</v>
      </c>
      <c r="N776" s="169">
        <v>2.4000000000000001E-4</v>
      </c>
      <c r="O776" s="169">
        <f>ROUND(E776*N776,2)</f>
        <v>0.01</v>
      </c>
      <c r="P776" s="169">
        <v>0</v>
      </c>
      <c r="Q776" s="169">
        <f>ROUND(E776*P776,2)</f>
        <v>0</v>
      </c>
      <c r="R776" s="169"/>
      <c r="S776" s="169" t="s">
        <v>306</v>
      </c>
      <c r="T776" s="170" t="s">
        <v>169</v>
      </c>
      <c r="U776" s="156">
        <v>0</v>
      </c>
      <c r="V776" s="156">
        <f>ROUND(E776*U776,2)</f>
        <v>0</v>
      </c>
      <c r="W776" s="156"/>
      <c r="X776" s="156" t="s">
        <v>310</v>
      </c>
      <c r="Y776" s="147"/>
      <c r="Z776" s="147"/>
      <c r="AA776" s="147"/>
      <c r="AB776" s="147"/>
      <c r="AC776" s="147"/>
      <c r="AD776" s="147"/>
      <c r="AE776" s="147"/>
      <c r="AF776" s="147"/>
      <c r="AG776" s="147" t="s">
        <v>311</v>
      </c>
      <c r="AH776" s="147"/>
      <c r="AI776" s="147"/>
      <c r="AJ776" s="147"/>
      <c r="AK776" s="147"/>
      <c r="AL776" s="147"/>
      <c r="AM776" s="147"/>
      <c r="AN776" s="147"/>
      <c r="AO776" s="147"/>
      <c r="AP776" s="147"/>
      <c r="AQ776" s="147"/>
      <c r="AR776" s="147"/>
      <c r="AS776" s="147"/>
      <c r="AT776" s="147"/>
      <c r="AU776" s="147"/>
      <c r="AV776" s="147"/>
      <c r="AW776" s="147"/>
      <c r="AX776" s="147"/>
      <c r="AY776" s="147"/>
      <c r="AZ776" s="147"/>
      <c r="BA776" s="147"/>
      <c r="BB776" s="147"/>
      <c r="BC776" s="147"/>
      <c r="BD776" s="147"/>
      <c r="BE776" s="147"/>
      <c r="BF776" s="147"/>
      <c r="BG776" s="147"/>
      <c r="BH776" s="147"/>
    </row>
    <row r="777" spans="1:60" outlineLevel="1">
      <c r="A777" s="154"/>
      <c r="B777" s="155"/>
      <c r="C777" s="244"/>
      <c r="D777" s="245"/>
      <c r="E777" s="245"/>
      <c r="F777" s="245"/>
      <c r="G777" s="245"/>
      <c r="H777" s="156"/>
      <c r="I777" s="156"/>
      <c r="J777" s="156"/>
      <c r="K777" s="156"/>
      <c r="L777" s="156"/>
      <c r="M777" s="156"/>
      <c r="N777" s="156"/>
      <c r="O777" s="156"/>
      <c r="P777" s="156"/>
      <c r="Q777" s="156"/>
      <c r="R777" s="156"/>
      <c r="S777" s="156"/>
      <c r="T777" s="156"/>
      <c r="U777" s="156"/>
      <c r="V777" s="156"/>
      <c r="W777" s="156"/>
      <c r="X777" s="156"/>
      <c r="Y777" s="147"/>
      <c r="Z777" s="147"/>
      <c r="AA777" s="147"/>
      <c r="AB777" s="147"/>
      <c r="AC777" s="147"/>
      <c r="AD777" s="147"/>
      <c r="AE777" s="147"/>
      <c r="AF777" s="147"/>
      <c r="AG777" s="147" t="s">
        <v>172</v>
      </c>
      <c r="AH777" s="147"/>
      <c r="AI777" s="147"/>
      <c r="AJ777" s="147"/>
      <c r="AK777" s="147"/>
      <c r="AL777" s="147"/>
      <c r="AM777" s="147"/>
      <c r="AN777" s="147"/>
      <c r="AO777" s="147"/>
      <c r="AP777" s="147"/>
      <c r="AQ777" s="147"/>
      <c r="AR777" s="147"/>
      <c r="AS777" s="147"/>
      <c r="AT777" s="147"/>
      <c r="AU777" s="147"/>
      <c r="AV777" s="147"/>
      <c r="AW777" s="147"/>
      <c r="AX777" s="147"/>
      <c r="AY777" s="147"/>
      <c r="AZ777" s="147"/>
      <c r="BA777" s="147"/>
      <c r="BB777" s="147"/>
      <c r="BC777" s="147"/>
      <c r="BD777" s="147"/>
      <c r="BE777" s="147"/>
      <c r="BF777" s="147"/>
      <c r="BG777" s="147"/>
      <c r="BH777" s="147"/>
    </row>
    <row r="778" spans="1:60" outlineLevel="1">
      <c r="A778" s="164">
        <v>222</v>
      </c>
      <c r="B778" s="165" t="s">
        <v>942</v>
      </c>
      <c r="C778" s="174" t="s">
        <v>943</v>
      </c>
      <c r="D778" s="166" t="s">
        <v>309</v>
      </c>
      <c r="E778" s="167">
        <v>26</v>
      </c>
      <c r="F778" s="168"/>
      <c r="G778" s="169">
        <f>ROUND(E778*F778,2)</f>
        <v>0</v>
      </c>
      <c r="H778" s="168"/>
      <c r="I778" s="169">
        <f>ROUND(E778*H778,2)</f>
        <v>0</v>
      </c>
      <c r="J778" s="168"/>
      <c r="K778" s="169">
        <f>ROUND(E778*J778,2)</f>
        <v>0</v>
      </c>
      <c r="L778" s="169">
        <v>21</v>
      </c>
      <c r="M778" s="169">
        <f>G778*(1+L778/100)</f>
        <v>0</v>
      </c>
      <c r="N778" s="169">
        <v>2.5000000000000001E-4</v>
      </c>
      <c r="O778" s="169">
        <f>ROUND(E778*N778,2)</f>
        <v>0.01</v>
      </c>
      <c r="P778" s="169">
        <v>0</v>
      </c>
      <c r="Q778" s="169">
        <f>ROUND(E778*P778,2)</f>
        <v>0</v>
      </c>
      <c r="R778" s="169"/>
      <c r="S778" s="169" t="s">
        <v>306</v>
      </c>
      <c r="T778" s="170" t="s">
        <v>169</v>
      </c>
      <c r="U778" s="156">
        <v>0</v>
      </c>
      <c r="V778" s="156">
        <f>ROUND(E778*U778,2)</f>
        <v>0</v>
      </c>
      <c r="W778" s="156"/>
      <c r="X778" s="156" t="s">
        <v>310</v>
      </c>
      <c r="Y778" s="147"/>
      <c r="Z778" s="147"/>
      <c r="AA778" s="147"/>
      <c r="AB778" s="147"/>
      <c r="AC778" s="147"/>
      <c r="AD778" s="147"/>
      <c r="AE778" s="147"/>
      <c r="AF778" s="147"/>
      <c r="AG778" s="147" t="s">
        <v>311</v>
      </c>
      <c r="AH778" s="147"/>
      <c r="AI778" s="147"/>
      <c r="AJ778" s="147"/>
      <c r="AK778" s="147"/>
      <c r="AL778" s="147"/>
      <c r="AM778" s="147"/>
      <c r="AN778" s="147"/>
      <c r="AO778" s="147"/>
      <c r="AP778" s="147"/>
      <c r="AQ778" s="147"/>
      <c r="AR778" s="147"/>
      <c r="AS778" s="147"/>
      <c r="AT778" s="147"/>
      <c r="AU778" s="147"/>
      <c r="AV778" s="147"/>
      <c r="AW778" s="147"/>
      <c r="AX778" s="147"/>
      <c r="AY778" s="147"/>
      <c r="AZ778" s="147"/>
      <c r="BA778" s="147"/>
      <c r="BB778" s="147"/>
      <c r="BC778" s="147"/>
      <c r="BD778" s="147"/>
      <c r="BE778" s="147"/>
      <c r="BF778" s="147"/>
      <c r="BG778" s="147"/>
      <c r="BH778" s="147"/>
    </row>
    <row r="779" spans="1:60" outlineLevel="1">
      <c r="A779" s="154"/>
      <c r="B779" s="155"/>
      <c r="C779" s="244"/>
      <c r="D779" s="245"/>
      <c r="E779" s="245"/>
      <c r="F779" s="245"/>
      <c r="G779" s="245"/>
      <c r="H779" s="156"/>
      <c r="I779" s="156"/>
      <c r="J779" s="156"/>
      <c r="K779" s="156"/>
      <c r="L779" s="156"/>
      <c r="M779" s="156"/>
      <c r="N779" s="156"/>
      <c r="O779" s="156"/>
      <c r="P779" s="156"/>
      <c r="Q779" s="156"/>
      <c r="R779" s="156"/>
      <c r="S779" s="156"/>
      <c r="T779" s="156"/>
      <c r="U779" s="156"/>
      <c r="V779" s="156"/>
      <c r="W779" s="156"/>
      <c r="X779" s="156"/>
      <c r="Y779" s="147"/>
      <c r="Z779" s="147"/>
      <c r="AA779" s="147"/>
      <c r="AB779" s="147"/>
      <c r="AC779" s="147"/>
      <c r="AD779" s="147"/>
      <c r="AE779" s="147"/>
      <c r="AF779" s="147"/>
      <c r="AG779" s="147" t="s">
        <v>172</v>
      </c>
      <c r="AH779" s="147"/>
      <c r="AI779" s="147"/>
      <c r="AJ779" s="147"/>
      <c r="AK779" s="147"/>
      <c r="AL779" s="147"/>
      <c r="AM779" s="147"/>
      <c r="AN779" s="147"/>
      <c r="AO779" s="147"/>
      <c r="AP779" s="147"/>
      <c r="AQ779" s="147"/>
      <c r="AR779" s="147"/>
      <c r="AS779" s="147"/>
      <c r="AT779" s="147"/>
      <c r="AU779" s="147"/>
      <c r="AV779" s="147"/>
      <c r="AW779" s="147"/>
      <c r="AX779" s="147"/>
      <c r="AY779" s="147"/>
      <c r="AZ779" s="147"/>
      <c r="BA779" s="147"/>
      <c r="BB779" s="147"/>
      <c r="BC779" s="147"/>
      <c r="BD779" s="147"/>
      <c r="BE779" s="147"/>
      <c r="BF779" s="147"/>
      <c r="BG779" s="147"/>
      <c r="BH779" s="147"/>
    </row>
    <row r="780" spans="1:60" ht="22.5" outlineLevel="1">
      <c r="A780" s="164">
        <v>223</v>
      </c>
      <c r="B780" s="165" t="s">
        <v>944</v>
      </c>
      <c r="C780" s="174" t="s">
        <v>945</v>
      </c>
      <c r="D780" s="166" t="s">
        <v>309</v>
      </c>
      <c r="E780" s="167">
        <v>26</v>
      </c>
      <c r="F780" s="168"/>
      <c r="G780" s="169">
        <f>ROUND(E780*F780,2)</f>
        <v>0</v>
      </c>
      <c r="H780" s="168"/>
      <c r="I780" s="169">
        <f>ROUND(E780*H780,2)</f>
        <v>0</v>
      </c>
      <c r="J780" s="168"/>
      <c r="K780" s="169">
        <f>ROUND(E780*J780,2)</f>
        <v>0</v>
      </c>
      <c r="L780" s="169">
        <v>21</v>
      </c>
      <c r="M780" s="169">
        <f>G780*(1+L780/100)</f>
        <v>0</v>
      </c>
      <c r="N780" s="169">
        <v>1.2E-4</v>
      </c>
      <c r="O780" s="169">
        <f>ROUND(E780*N780,2)</f>
        <v>0</v>
      </c>
      <c r="P780" s="169">
        <v>0</v>
      </c>
      <c r="Q780" s="169">
        <f>ROUND(E780*P780,2)</f>
        <v>0</v>
      </c>
      <c r="R780" s="169" t="s">
        <v>480</v>
      </c>
      <c r="S780" s="169" t="s">
        <v>168</v>
      </c>
      <c r="T780" s="170" t="s">
        <v>168</v>
      </c>
      <c r="U780" s="156">
        <v>0</v>
      </c>
      <c r="V780" s="156">
        <f>ROUND(E780*U780,2)</f>
        <v>0</v>
      </c>
      <c r="W780" s="156"/>
      <c r="X780" s="156" t="s">
        <v>310</v>
      </c>
      <c r="Y780" s="147"/>
      <c r="Z780" s="147"/>
      <c r="AA780" s="147"/>
      <c r="AB780" s="147"/>
      <c r="AC780" s="147"/>
      <c r="AD780" s="147"/>
      <c r="AE780" s="147"/>
      <c r="AF780" s="147"/>
      <c r="AG780" s="147" t="s">
        <v>311</v>
      </c>
      <c r="AH780" s="147"/>
      <c r="AI780" s="147"/>
      <c r="AJ780" s="147"/>
      <c r="AK780" s="147"/>
      <c r="AL780" s="147"/>
      <c r="AM780" s="147"/>
      <c r="AN780" s="147"/>
      <c r="AO780" s="147"/>
      <c r="AP780" s="147"/>
      <c r="AQ780" s="147"/>
      <c r="AR780" s="147"/>
      <c r="AS780" s="147"/>
      <c r="AT780" s="147"/>
      <c r="AU780" s="147"/>
      <c r="AV780" s="147"/>
      <c r="AW780" s="147"/>
      <c r="AX780" s="147"/>
      <c r="AY780" s="147"/>
      <c r="AZ780" s="147"/>
      <c r="BA780" s="147"/>
      <c r="BB780" s="147"/>
      <c r="BC780" s="147"/>
      <c r="BD780" s="147"/>
      <c r="BE780" s="147"/>
      <c r="BF780" s="147"/>
      <c r="BG780" s="147"/>
      <c r="BH780" s="147"/>
    </row>
    <row r="781" spans="1:60" outlineLevel="1">
      <c r="A781" s="154"/>
      <c r="B781" s="155"/>
      <c r="C781" s="244"/>
      <c r="D781" s="245"/>
      <c r="E781" s="245"/>
      <c r="F781" s="245"/>
      <c r="G781" s="245"/>
      <c r="H781" s="156"/>
      <c r="I781" s="156"/>
      <c r="J781" s="156"/>
      <c r="K781" s="156"/>
      <c r="L781" s="156"/>
      <c r="M781" s="156"/>
      <c r="N781" s="156"/>
      <c r="O781" s="156"/>
      <c r="P781" s="156"/>
      <c r="Q781" s="156"/>
      <c r="R781" s="156"/>
      <c r="S781" s="156"/>
      <c r="T781" s="156"/>
      <c r="U781" s="156"/>
      <c r="V781" s="156"/>
      <c r="W781" s="156"/>
      <c r="X781" s="156"/>
      <c r="Y781" s="147"/>
      <c r="Z781" s="147"/>
      <c r="AA781" s="147"/>
      <c r="AB781" s="147"/>
      <c r="AC781" s="147"/>
      <c r="AD781" s="147"/>
      <c r="AE781" s="147"/>
      <c r="AF781" s="147"/>
      <c r="AG781" s="147" t="s">
        <v>172</v>
      </c>
      <c r="AH781" s="147"/>
      <c r="AI781" s="147"/>
      <c r="AJ781" s="147"/>
      <c r="AK781" s="147"/>
      <c r="AL781" s="147"/>
      <c r="AM781" s="147"/>
      <c r="AN781" s="147"/>
      <c r="AO781" s="147"/>
      <c r="AP781" s="147"/>
      <c r="AQ781" s="147"/>
      <c r="AR781" s="147"/>
      <c r="AS781" s="147"/>
      <c r="AT781" s="147"/>
      <c r="AU781" s="147"/>
      <c r="AV781" s="147"/>
      <c r="AW781" s="147"/>
      <c r="AX781" s="147"/>
      <c r="AY781" s="147"/>
      <c r="AZ781" s="147"/>
      <c r="BA781" s="147"/>
      <c r="BB781" s="147"/>
      <c r="BC781" s="147"/>
      <c r="BD781" s="147"/>
      <c r="BE781" s="147"/>
      <c r="BF781" s="147"/>
      <c r="BG781" s="147"/>
      <c r="BH781" s="147"/>
    </row>
    <row r="782" spans="1:60" outlineLevel="1">
      <c r="A782" s="164">
        <v>224</v>
      </c>
      <c r="B782" s="165" t="s">
        <v>946</v>
      </c>
      <c r="C782" s="174" t="s">
        <v>947</v>
      </c>
      <c r="D782" s="166" t="s">
        <v>293</v>
      </c>
      <c r="E782" s="167">
        <v>0.64259999999999995</v>
      </c>
      <c r="F782" s="168"/>
      <c r="G782" s="169">
        <f>ROUND(E782*F782,2)</f>
        <v>0</v>
      </c>
      <c r="H782" s="168"/>
      <c r="I782" s="169">
        <f>ROUND(E782*H782,2)</f>
        <v>0</v>
      </c>
      <c r="J782" s="168"/>
      <c r="K782" s="169">
        <f>ROUND(E782*J782,2)</f>
        <v>0</v>
      </c>
      <c r="L782" s="169">
        <v>21</v>
      </c>
      <c r="M782" s="169">
        <f>G782*(1+L782/100)</f>
        <v>0</v>
      </c>
      <c r="N782" s="169">
        <v>0</v>
      </c>
      <c r="O782" s="169">
        <f>ROUND(E782*N782,2)</f>
        <v>0</v>
      </c>
      <c r="P782" s="169">
        <v>0</v>
      </c>
      <c r="Q782" s="169">
        <f>ROUND(E782*P782,2)</f>
        <v>0</v>
      </c>
      <c r="R782" s="169" t="s">
        <v>863</v>
      </c>
      <c r="S782" s="169" t="s">
        <v>168</v>
      </c>
      <c r="T782" s="170" t="s">
        <v>168</v>
      </c>
      <c r="U782" s="156">
        <v>2.71</v>
      </c>
      <c r="V782" s="156">
        <f>ROUND(E782*U782,2)</f>
        <v>1.74</v>
      </c>
      <c r="W782" s="156"/>
      <c r="X782" s="156" t="s">
        <v>660</v>
      </c>
      <c r="Y782" s="147"/>
      <c r="Z782" s="147"/>
      <c r="AA782" s="147"/>
      <c r="AB782" s="147"/>
      <c r="AC782" s="147"/>
      <c r="AD782" s="147"/>
      <c r="AE782" s="147"/>
      <c r="AF782" s="147"/>
      <c r="AG782" s="147" t="s">
        <v>661</v>
      </c>
      <c r="AH782" s="147"/>
      <c r="AI782" s="147"/>
      <c r="AJ782" s="147"/>
      <c r="AK782" s="147"/>
      <c r="AL782" s="147"/>
      <c r="AM782" s="147"/>
      <c r="AN782" s="147"/>
      <c r="AO782" s="147"/>
      <c r="AP782" s="147"/>
      <c r="AQ782" s="147"/>
      <c r="AR782" s="147"/>
      <c r="AS782" s="147"/>
      <c r="AT782" s="147"/>
      <c r="AU782" s="147"/>
      <c r="AV782" s="147"/>
      <c r="AW782" s="147"/>
      <c r="AX782" s="147"/>
      <c r="AY782" s="147"/>
      <c r="AZ782" s="147"/>
      <c r="BA782" s="147"/>
      <c r="BB782" s="147"/>
      <c r="BC782" s="147"/>
      <c r="BD782" s="147"/>
      <c r="BE782" s="147"/>
      <c r="BF782" s="147"/>
      <c r="BG782" s="147"/>
      <c r="BH782" s="147"/>
    </row>
    <row r="783" spans="1:60" outlineLevel="1">
      <c r="A783" s="154"/>
      <c r="B783" s="155"/>
      <c r="C783" s="180" t="s">
        <v>663</v>
      </c>
      <c r="D783" s="178"/>
      <c r="E783" s="179"/>
      <c r="F783" s="156"/>
      <c r="G783" s="156"/>
      <c r="H783" s="156"/>
      <c r="I783" s="156"/>
      <c r="J783" s="156"/>
      <c r="K783" s="156"/>
      <c r="L783" s="156"/>
      <c r="M783" s="156"/>
      <c r="N783" s="156"/>
      <c r="O783" s="156"/>
      <c r="P783" s="156"/>
      <c r="Q783" s="156"/>
      <c r="R783" s="156"/>
      <c r="S783" s="156"/>
      <c r="T783" s="156"/>
      <c r="U783" s="156"/>
      <c r="V783" s="156"/>
      <c r="W783" s="156"/>
      <c r="X783" s="156"/>
      <c r="Y783" s="147"/>
      <c r="Z783" s="147"/>
      <c r="AA783" s="147"/>
      <c r="AB783" s="147"/>
      <c r="AC783" s="147"/>
      <c r="AD783" s="147"/>
      <c r="AE783" s="147"/>
      <c r="AF783" s="147"/>
      <c r="AG783" s="147" t="s">
        <v>249</v>
      </c>
      <c r="AH783" s="147">
        <v>0</v>
      </c>
      <c r="AI783" s="147"/>
      <c r="AJ783" s="147"/>
      <c r="AK783" s="147"/>
      <c r="AL783" s="147"/>
      <c r="AM783" s="147"/>
      <c r="AN783" s="147"/>
      <c r="AO783" s="147"/>
      <c r="AP783" s="147"/>
      <c r="AQ783" s="147"/>
      <c r="AR783" s="147"/>
      <c r="AS783" s="147"/>
      <c r="AT783" s="147"/>
      <c r="AU783" s="147"/>
      <c r="AV783" s="147"/>
      <c r="AW783" s="147"/>
      <c r="AX783" s="147"/>
      <c r="AY783" s="147"/>
      <c r="AZ783" s="147"/>
      <c r="BA783" s="147"/>
      <c r="BB783" s="147"/>
      <c r="BC783" s="147"/>
      <c r="BD783" s="147"/>
      <c r="BE783" s="147"/>
      <c r="BF783" s="147"/>
      <c r="BG783" s="147"/>
      <c r="BH783" s="147"/>
    </row>
    <row r="784" spans="1:60" outlineLevel="1">
      <c r="A784" s="154"/>
      <c r="B784" s="155"/>
      <c r="C784" s="180" t="s">
        <v>948</v>
      </c>
      <c r="D784" s="178"/>
      <c r="E784" s="179"/>
      <c r="F784" s="156"/>
      <c r="G784" s="156"/>
      <c r="H784" s="156"/>
      <c r="I784" s="156"/>
      <c r="J784" s="156"/>
      <c r="K784" s="156"/>
      <c r="L784" s="156"/>
      <c r="M784" s="156"/>
      <c r="N784" s="156"/>
      <c r="O784" s="156"/>
      <c r="P784" s="156"/>
      <c r="Q784" s="156"/>
      <c r="R784" s="156"/>
      <c r="S784" s="156"/>
      <c r="T784" s="156"/>
      <c r="U784" s="156"/>
      <c r="V784" s="156"/>
      <c r="W784" s="156"/>
      <c r="X784" s="156"/>
      <c r="Y784" s="147"/>
      <c r="Z784" s="147"/>
      <c r="AA784" s="147"/>
      <c r="AB784" s="147"/>
      <c r="AC784" s="147"/>
      <c r="AD784" s="147"/>
      <c r="AE784" s="147"/>
      <c r="AF784" s="147"/>
      <c r="AG784" s="147" t="s">
        <v>249</v>
      </c>
      <c r="AH784" s="147">
        <v>0</v>
      </c>
      <c r="AI784" s="147"/>
      <c r="AJ784" s="147"/>
      <c r="AK784" s="147"/>
      <c r="AL784" s="147"/>
      <c r="AM784" s="147"/>
      <c r="AN784" s="147"/>
      <c r="AO784" s="147"/>
      <c r="AP784" s="147"/>
      <c r="AQ784" s="147"/>
      <c r="AR784" s="147"/>
      <c r="AS784" s="147"/>
      <c r="AT784" s="147"/>
      <c r="AU784" s="147"/>
      <c r="AV784" s="147"/>
      <c r="AW784" s="147"/>
      <c r="AX784" s="147"/>
      <c r="AY784" s="147"/>
      <c r="AZ784" s="147"/>
      <c r="BA784" s="147"/>
      <c r="BB784" s="147"/>
      <c r="BC784" s="147"/>
      <c r="BD784" s="147"/>
      <c r="BE784" s="147"/>
      <c r="BF784" s="147"/>
      <c r="BG784" s="147"/>
      <c r="BH784" s="147"/>
    </row>
    <row r="785" spans="1:60" outlineLevel="1">
      <c r="A785" s="154"/>
      <c r="B785" s="155"/>
      <c r="C785" s="180" t="s">
        <v>949</v>
      </c>
      <c r="D785" s="178"/>
      <c r="E785" s="179">
        <v>0.64259999999999995</v>
      </c>
      <c r="F785" s="156"/>
      <c r="G785" s="156"/>
      <c r="H785" s="156"/>
      <c r="I785" s="156"/>
      <c r="J785" s="156"/>
      <c r="K785" s="156"/>
      <c r="L785" s="156"/>
      <c r="M785" s="156"/>
      <c r="N785" s="156"/>
      <c r="O785" s="156"/>
      <c r="P785" s="156"/>
      <c r="Q785" s="156"/>
      <c r="R785" s="156"/>
      <c r="S785" s="156"/>
      <c r="T785" s="156"/>
      <c r="U785" s="156"/>
      <c r="V785" s="156"/>
      <c r="W785" s="156"/>
      <c r="X785" s="156"/>
      <c r="Y785" s="147"/>
      <c r="Z785" s="147"/>
      <c r="AA785" s="147"/>
      <c r="AB785" s="147"/>
      <c r="AC785" s="147"/>
      <c r="AD785" s="147"/>
      <c r="AE785" s="147"/>
      <c r="AF785" s="147"/>
      <c r="AG785" s="147" t="s">
        <v>249</v>
      </c>
      <c r="AH785" s="147">
        <v>0</v>
      </c>
      <c r="AI785" s="147"/>
      <c r="AJ785" s="147"/>
      <c r="AK785" s="147"/>
      <c r="AL785" s="147"/>
      <c r="AM785" s="147"/>
      <c r="AN785" s="147"/>
      <c r="AO785" s="147"/>
      <c r="AP785" s="147"/>
      <c r="AQ785" s="147"/>
      <c r="AR785" s="147"/>
      <c r="AS785" s="147"/>
      <c r="AT785" s="147"/>
      <c r="AU785" s="147"/>
      <c r="AV785" s="147"/>
      <c r="AW785" s="147"/>
      <c r="AX785" s="147"/>
      <c r="AY785" s="147"/>
      <c r="AZ785" s="147"/>
      <c r="BA785" s="147"/>
      <c r="BB785" s="147"/>
      <c r="BC785" s="147"/>
      <c r="BD785" s="147"/>
      <c r="BE785" s="147"/>
      <c r="BF785" s="147"/>
      <c r="BG785" s="147"/>
      <c r="BH785" s="147"/>
    </row>
    <row r="786" spans="1:60" outlineLevel="1">
      <c r="A786" s="154"/>
      <c r="B786" s="155"/>
      <c r="C786" s="238"/>
      <c r="D786" s="239"/>
      <c r="E786" s="239"/>
      <c r="F786" s="239"/>
      <c r="G786" s="239"/>
      <c r="H786" s="156"/>
      <c r="I786" s="156"/>
      <c r="J786" s="156"/>
      <c r="K786" s="156"/>
      <c r="L786" s="156"/>
      <c r="M786" s="156"/>
      <c r="N786" s="156"/>
      <c r="O786" s="156"/>
      <c r="P786" s="156"/>
      <c r="Q786" s="156"/>
      <c r="R786" s="156"/>
      <c r="S786" s="156"/>
      <c r="T786" s="156"/>
      <c r="U786" s="156"/>
      <c r="V786" s="156"/>
      <c r="W786" s="156"/>
      <c r="X786" s="156"/>
      <c r="Y786" s="147"/>
      <c r="Z786" s="147"/>
      <c r="AA786" s="147"/>
      <c r="AB786" s="147"/>
      <c r="AC786" s="147"/>
      <c r="AD786" s="147"/>
      <c r="AE786" s="147"/>
      <c r="AF786" s="147"/>
      <c r="AG786" s="147" t="s">
        <v>172</v>
      </c>
      <c r="AH786" s="147"/>
      <c r="AI786" s="147"/>
      <c r="AJ786" s="147"/>
      <c r="AK786" s="147"/>
      <c r="AL786" s="147"/>
      <c r="AM786" s="147"/>
      <c r="AN786" s="147"/>
      <c r="AO786" s="147"/>
      <c r="AP786" s="147"/>
      <c r="AQ786" s="147"/>
      <c r="AR786" s="147"/>
      <c r="AS786" s="147"/>
      <c r="AT786" s="147"/>
      <c r="AU786" s="147"/>
      <c r="AV786" s="147"/>
      <c r="AW786" s="147"/>
      <c r="AX786" s="147"/>
      <c r="AY786" s="147"/>
      <c r="AZ786" s="147"/>
      <c r="BA786" s="147"/>
      <c r="BB786" s="147"/>
      <c r="BC786" s="147"/>
      <c r="BD786" s="147"/>
      <c r="BE786" s="147"/>
      <c r="BF786" s="147"/>
      <c r="BG786" s="147"/>
      <c r="BH786" s="147"/>
    </row>
    <row r="787" spans="1:60">
      <c r="A787" s="158" t="s">
        <v>163</v>
      </c>
      <c r="B787" s="159" t="s">
        <v>107</v>
      </c>
      <c r="C787" s="173" t="s">
        <v>108</v>
      </c>
      <c r="D787" s="160"/>
      <c r="E787" s="161"/>
      <c r="F787" s="162"/>
      <c r="G787" s="162">
        <f>SUMIF(AG788:AG903,"&lt;&gt;NOR",G788:G903)</f>
        <v>0</v>
      </c>
      <c r="H787" s="162"/>
      <c r="I787" s="162">
        <f>SUM(I788:I903)</f>
        <v>0</v>
      </c>
      <c r="J787" s="162"/>
      <c r="K787" s="162">
        <f>SUM(K788:K903)</f>
        <v>0</v>
      </c>
      <c r="L787" s="162"/>
      <c r="M787" s="162">
        <f>SUM(M788:M903)</f>
        <v>0</v>
      </c>
      <c r="N787" s="162"/>
      <c r="O787" s="162">
        <f>SUM(O788:O903)</f>
        <v>17.419999999999998</v>
      </c>
      <c r="P787" s="162"/>
      <c r="Q787" s="162">
        <f>SUM(Q788:Q903)</f>
        <v>4.45</v>
      </c>
      <c r="R787" s="162"/>
      <c r="S787" s="162"/>
      <c r="T787" s="163"/>
      <c r="U787" s="157"/>
      <c r="V787" s="157">
        <f>SUM(V788:V903)</f>
        <v>1017.9699999999999</v>
      </c>
      <c r="W787" s="157"/>
      <c r="X787" s="157"/>
      <c r="AG787" t="s">
        <v>164</v>
      </c>
    </row>
    <row r="788" spans="1:60" ht="45" outlineLevel="1">
      <c r="A788" s="164">
        <v>225</v>
      </c>
      <c r="B788" s="165" t="s">
        <v>950</v>
      </c>
      <c r="C788" s="174" t="s">
        <v>951</v>
      </c>
      <c r="D788" s="166" t="s">
        <v>435</v>
      </c>
      <c r="E788" s="167">
        <v>127</v>
      </c>
      <c r="F788" s="168"/>
      <c r="G788" s="169">
        <f>ROUND(E788*F788,2)</f>
        <v>0</v>
      </c>
      <c r="H788" s="168"/>
      <c r="I788" s="169">
        <f>ROUND(E788*H788,2)</f>
        <v>0</v>
      </c>
      <c r="J788" s="168"/>
      <c r="K788" s="169">
        <f>ROUND(E788*J788,2)</f>
        <v>0</v>
      </c>
      <c r="L788" s="169">
        <v>21</v>
      </c>
      <c r="M788" s="169">
        <f>G788*(1+L788/100)</f>
        <v>0</v>
      </c>
      <c r="N788" s="169">
        <v>9.8999999999999999E-4</v>
      </c>
      <c r="O788" s="169">
        <f>ROUND(E788*N788,2)</f>
        <v>0.13</v>
      </c>
      <c r="P788" s="169">
        <v>0</v>
      </c>
      <c r="Q788" s="169">
        <f>ROUND(E788*P788,2)</f>
        <v>0</v>
      </c>
      <c r="R788" s="169" t="s">
        <v>952</v>
      </c>
      <c r="S788" s="169" t="s">
        <v>168</v>
      </c>
      <c r="T788" s="170" t="s">
        <v>168</v>
      </c>
      <c r="U788" s="156">
        <v>0.33579999999999999</v>
      </c>
      <c r="V788" s="156">
        <f>ROUND(E788*U788,2)</f>
        <v>42.65</v>
      </c>
      <c r="W788" s="156"/>
      <c r="X788" s="156" t="s">
        <v>244</v>
      </c>
      <c r="Y788" s="147"/>
      <c r="Z788" s="147"/>
      <c r="AA788" s="147"/>
      <c r="AB788" s="147"/>
      <c r="AC788" s="147"/>
      <c r="AD788" s="147"/>
      <c r="AE788" s="147"/>
      <c r="AF788" s="147"/>
      <c r="AG788" s="147" t="s">
        <v>245</v>
      </c>
      <c r="AH788" s="147"/>
      <c r="AI788" s="147"/>
      <c r="AJ788" s="147"/>
      <c r="AK788" s="147"/>
      <c r="AL788" s="147"/>
      <c r="AM788" s="147"/>
      <c r="AN788" s="147"/>
      <c r="AO788" s="147"/>
      <c r="AP788" s="147"/>
      <c r="AQ788" s="147"/>
      <c r="AR788" s="147"/>
      <c r="AS788" s="147"/>
      <c r="AT788" s="147"/>
      <c r="AU788" s="147"/>
      <c r="AV788" s="147"/>
      <c r="AW788" s="147"/>
      <c r="AX788" s="147"/>
      <c r="AY788" s="147"/>
      <c r="AZ788" s="147"/>
      <c r="BA788" s="147"/>
      <c r="BB788" s="147"/>
      <c r="BC788" s="147"/>
      <c r="BD788" s="147"/>
      <c r="BE788" s="147"/>
      <c r="BF788" s="147"/>
      <c r="BG788" s="147"/>
      <c r="BH788" s="147"/>
    </row>
    <row r="789" spans="1:60" outlineLevel="1">
      <c r="A789" s="154"/>
      <c r="B789" s="155"/>
      <c r="C789" s="180" t="s">
        <v>953</v>
      </c>
      <c r="D789" s="178"/>
      <c r="E789" s="179">
        <v>10</v>
      </c>
      <c r="F789" s="156"/>
      <c r="G789" s="156"/>
      <c r="H789" s="156"/>
      <c r="I789" s="156"/>
      <c r="J789" s="156"/>
      <c r="K789" s="156"/>
      <c r="L789" s="156"/>
      <c r="M789" s="156"/>
      <c r="N789" s="156"/>
      <c r="O789" s="156"/>
      <c r="P789" s="156"/>
      <c r="Q789" s="156"/>
      <c r="R789" s="156"/>
      <c r="S789" s="156"/>
      <c r="T789" s="156"/>
      <c r="U789" s="156"/>
      <c r="V789" s="156"/>
      <c r="W789" s="156"/>
      <c r="X789" s="156"/>
      <c r="Y789" s="147"/>
      <c r="Z789" s="147"/>
      <c r="AA789" s="147"/>
      <c r="AB789" s="147"/>
      <c r="AC789" s="147"/>
      <c r="AD789" s="147"/>
      <c r="AE789" s="147"/>
      <c r="AF789" s="147"/>
      <c r="AG789" s="147" t="s">
        <v>249</v>
      </c>
      <c r="AH789" s="147">
        <v>0</v>
      </c>
      <c r="AI789" s="147"/>
      <c r="AJ789" s="147"/>
      <c r="AK789" s="147"/>
      <c r="AL789" s="147"/>
      <c r="AM789" s="147"/>
      <c r="AN789" s="147"/>
      <c r="AO789" s="147"/>
      <c r="AP789" s="147"/>
      <c r="AQ789" s="147"/>
      <c r="AR789" s="147"/>
      <c r="AS789" s="147"/>
      <c r="AT789" s="147"/>
      <c r="AU789" s="147"/>
      <c r="AV789" s="147"/>
      <c r="AW789" s="147"/>
      <c r="AX789" s="147"/>
      <c r="AY789" s="147"/>
      <c r="AZ789" s="147"/>
      <c r="BA789" s="147"/>
      <c r="BB789" s="147"/>
      <c r="BC789" s="147"/>
      <c r="BD789" s="147"/>
      <c r="BE789" s="147"/>
      <c r="BF789" s="147"/>
      <c r="BG789" s="147"/>
      <c r="BH789" s="147"/>
    </row>
    <row r="790" spans="1:60" outlineLevel="1">
      <c r="A790" s="154"/>
      <c r="B790" s="155"/>
      <c r="C790" s="180" t="s">
        <v>954</v>
      </c>
      <c r="D790" s="178"/>
      <c r="E790" s="179">
        <v>106</v>
      </c>
      <c r="F790" s="156"/>
      <c r="G790" s="156"/>
      <c r="H790" s="156"/>
      <c r="I790" s="156"/>
      <c r="J790" s="156"/>
      <c r="K790" s="156"/>
      <c r="L790" s="156"/>
      <c r="M790" s="156"/>
      <c r="N790" s="156"/>
      <c r="O790" s="156"/>
      <c r="P790" s="156"/>
      <c r="Q790" s="156"/>
      <c r="R790" s="156"/>
      <c r="S790" s="156"/>
      <c r="T790" s="156"/>
      <c r="U790" s="156"/>
      <c r="V790" s="156"/>
      <c r="W790" s="156"/>
      <c r="X790" s="156"/>
      <c r="Y790" s="147"/>
      <c r="Z790" s="147"/>
      <c r="AA790" s="147"/>
      <c r="AB790" s="147"/>
      <c r="AC790" s="147"/>
      <c r="AD790" s="147"/>
      <c r="AE790" s="147"/>
      <c r="AF790" s="147"/>
      <c r="AG790" s="147" t="s">
        <v>249</v>
      </c>
      <c r="AH790" s="147">
        <v>0</v>
      </c>
      <c r="AI790" s="147"/>
      <c r="AJ790" s="147"/>
      <c r="AK790" s="147"/>
      <c r="AL790" s="147"/>
      <c r="AM790" s="147"/>
      <c r="AN790" s="147"/>
      <c r="AO790" s="147"/>
      <c r="AP790" s="147"/>
      <c r="AQ790" s="147"/>
      <c r="AR790" s="147"/>
      <c r="AS790" s="147"/>
      <c r="AT790" s="147"/>
      <c r="AU790" s="147"/>
      <c r="AV790" s="147"/>
      <c r="AW790" s="147"/>
      <c r="AX790" s="147"/>
      <c r="AY790" s="147"/>
      <c r="AZ790" s="147"/>
      <c r="BA790" s="147"/>
      <c r="BB790" s="147"/>
      <c r="BC790" s="147"/>
      <c r="BD790" s="147"/>
      <c r="BE790" s="147"/>
      <c r="BF790" s="147"/>
      <c r="BG790" s="147"/>
      <c r="BH790" s="147"/>
    </row>
    <row r="791" spans="1:60" outlineLevel="1">
      <c r="A791" s="154"/>
      <c r="B791" s="155"/>
      <c r="C791" s="180" t="s">
        <v>955</v>
      </c>
      <c r="D791" s="178"/>
      <c r="E791" s="179">
        <v>6</v>
      </c>
      <c r="F791" s="156"/>
      <c r="G791" s="156"/>
      <c r="H791" s="156"/>
      <c r="I791" s="156"/>
      <c r="J791" s="156"/>
      <c r="K791" s="156"/>
      <c r="L791" s="156"/>
      <c r="M791" s="156"/>
      <c r="N791" s="156"/>
      <c r="O791" s="156"/>
      <c r="P791" s="156"/>
      <c r="Q791" s="156"/>
      <c r="R791" s="156"/>
      <c r="S791" s="156"/>
      <c r="T791" s="156"/>
      <c r="U791" s="156"/>
      <c r="V791" s="156"/>
      <c r="W791" s="156"/>
      <c r="X791" s="156"/>
      <c r="Y791" s="147"/>
      <c r="Z791" s="147"/>
      <c r="AA791" s="147"/>
      <c r="AB791" s="147"/>
      <c r="AC791" s="147"/>
      <c r="AD791" s="147"/>
      <c r="AE791" s="147"/>
      <c r="AF791" s="147"/>
      <c r="AG791" s="147" t="s">
        <v>249</v>
      </c>
      <c r="AH791" s="147">
        <v>0</v>
      </c>
      <c r="AI791" s="147"/>
      <c r="AJ791" s="147"/>
      <c r="AK791" s="147"/>
      <c r="AL791" s="147"/>
      <c r="AM791" s="147"/>
      <c r="AN791" s="147"/>
      <c r="AO791" s="147"/>
      <c r="AP791" s="147"/>
      <c r="AQ791" s="147"/>
      <c r="AR791" s="147"/>
      <c r="AS791" s="147"/>
      <c r="AT791" s="147"/>
      <c r="AU791" s="147"/>
      <c r="AV791" s="147"/>
      <c r="AW791" s="147"/>
      <c r="AX791" s="147"/>
      <c r="AY791" s="147"/>
      <c r="AZ791" s="147"/>
      <c r="BA791" s="147"/>
      <c r="BB791" s="147"/>
      <c r="BC791" s="147"/>
      <c r="BD791" s="147"/>
      <c r="BE791" s="147"/>
      <c r="BF791" s="147"/>
      <c r="BG791" s="147"/>
      <c r="BH791" s="147"/>
    </row>
    <row r="792" spans="1:60" outlineLevel="1">
      <c r="A792" s="154"/>
      <c r="B792" s="155"/>
      <c r="C792" s="180" t="s">
        <v>956</v>
      </c>
      <c r="D792" s="178"/>
      <c r="E792" s="179">
        <v>5</v>
      </c>
      <c r="F792" s="156"/>
      <c r="G792" s="156"/>
      <c r="H792" s="156"/>
      <c r="I792" s="156"/>
      <c r="J792" s="156"/>
      <c r="K792" s="156"/>
      <c r="L792" s="156"/>
      <c r="M792" s="156"/>
      <c r="N792" s="156"/>
      <c r="O792" s="156"/>
      <c r="P792" s="156"/>
      <c r="Q792" s="156"/>
      <c r="R792" s="156"/>
      <c r="S792" s="156"/>
      <c r="T792" s="156"/>
      <c r="U792" s="156"/>
      <c r="V792" s="156"/>
      <c r="W792" s="156"/>
      <c r="X792" s="156"/>
      <c r="Y792" s="147"/>
      <c r="Z792" s="147"/>
      <c r="AA792" s="147"/>
      <c r="AB792" s="147"/>
      <c r="AC792" s="147"/>
      <c r="AD792" s="147"/>
      <c r="AE792" s="147"/>
      <c r="AF792" s="147"/>
      <c r="AG792" s="147" t="s">
        <v>249</v>
      </c>
      <c r="AH792" s="147">
        <v>0</v>
      </c>
      <c r="AI792" s="147"/>
      <c r="AJ792" s="147"/>
      <c r="AK792" s="147"/>
      <c r="AL792" s="147"/>
      <c r="AM792" s="147"/>
      <c r="AN792" s="147"/>
      <c r="AO792" s="147"/>
      <c r="AP792" s="147"/>
      <c r="AQ792" s="147"/>
      <c r="AR792" s="147"/>
      <c r="AS792" s="147"/>
      <c r="AT792" s="147"/>
      <c r="AU792" s="147"/>
      <c r="AV792" s="147"/>
      <c r="AW792" s="147"/>
      <c r="AX792" s="147"/>
      <c r="AY792" s="147"/>
      <c r="AZ792" s="147"/>
      <c r="BA792" s="147"/>
      <c r="BB792" s="147"/>
      <c r="BC792" s="147"/>
      <c r="BD792" s="147"/>
      <c r="BE792" s="147"/>
      <c r="BF792" s="147"/>
      <c r="BG792" s="147"/>
      <c r="BH792" s="147"/>
    </row>
    <row r="793" spans="1:60" outlineLevel="1">
      <c r="A793" s="154"/>
      <c r="B793" s="155"/>
      <c r="C793" s="238"/>
      <c r="D793" s="239"/>
      <c r="E793" s="239"/>
      <c r="F793" s="239"/>
      <c r="G793" s="239"/>
      <c r="H793" s="156"/>
      <c r="I793" s="156"/>
      <c r="J793" s="156"/>
      <c r="K793" s="156"/>
      <c r="L793" s="156"/>
      <c r="M793" s="156"/>
      <c r="N793" s="156"/>
      <c r="O793" s="156"/>
      <c r="P793" s="156"/>
      <c r="Q793" s="156"/>
      <c r="R793" s="156"/>
      <c r="S793" s="156"/>
      <c r="T793" s="156"/>
      <c r="U793" s="156"/>
      <c r="V793" s="156"/>
      <c r="W793" s="156"/>
      <c r="X793" s="156"/>
      <c r="Y793" s="147"/>
      <c r="Z793" s="147"/>
      <c r="AA793" s="147"/>
      <c r="AB793" s="147"/>
      <c r="AC793" s="147"/>
      <c r="AD793" s="147"/>
      <c r="AE793" s="147"/>
      <c r="AF793" s="147"/>
      <c r="AG793" s="147" t="s">
        <v>172</v>
      </c>
      <c r="AH793" s="147"/>
      <c r="AI793" s="147"/>
      <c r="AJ793" s="147"/>
      <c r="AK793" s="147"/>
      <c r="AL793" s="147"/>
      <c r="AM793" s="147"/>
      <c r="AN793" s="147"/>
      <c r="AO793" s="147"/>
      <c r="AP793" s="147"/>
      <c r="AQ793" s="147"/>
      <c r="AR793" s="147"/>
      <c r="AS793" s="147"/>
      <c r="AT793" s="147"/>
      <c r="AU793" s="147"/>
      <c r="AV793" s="147"/>
      <c r="AW793" s="147"/>
      <c r="AX793" s="147"/>
      <c r="AY793" s="147"/>
      <c r="AZ793" s="147"/>
      <c r="BA793" s="147"/>
      <c r="BB793" s="147"/>
      <c r="BC793" s="147"/>
      <c r="BD793" s="147"/>
      <c r="BE793" s="147"/>
      <c r="BF793" s="147"/>
      <c r="BG793" s="147"/>
      <c r="BH793" s="147"/>
    </row>
    <row r="794" spans="1:60" ht="45" outlineLevel="1">
      <c r="A794" s="164">
        <v>226</v>
      </c>
      <c r="B794" s="165" t="s">
        <v>957</v>
      </c>
      <c r="C794" s="174" t="s">
        <v>958</v>
      </c>
      <c r="D794" s="166" t="s">
        <v>435</v>
      </c>
      <c r="E794" s="167">
        <v>45</v>
      </c>
      <c r="F794" s="168"/>
      <c r="G794" s="169">
        <f>ROUND(E794*F794,2)</f>
        <v>0</v>
      </c>
      <c r="H794" s="168"/>
      <c r="I794" s="169">
        <f>ROUND(E794*H794,2)</f>
        <v>0</v>
      </c>
      <c r="J794" s="168"/>
      <c r="K794" s="169">
        <f>ROUND(E794*J794,2)</f>
        <v>0</v>
      </c>
      <c r="L794" s="169">
        <v>21</v>
      </c>
      <c r="M794" s="169">
        <f>G794*(1+L794/100)</f>
        <v>0</v>
      </c>
      <c r="N794" s="169">
        <v>9.8999999999999999E-4</v>
      </c>
      <c r="O794" s="169">
        <f>ROUND(E794*N794,2)</f>
        <v>0.04</v>
      </c>
      <c r="P794" s="169">
        <v>0</v>
      </c>
      <c r="Q794" s="169">
        <f>ROUND(E794*P794,2)</f>
        <v>0</v>
      </c>
      <c r="R794" s="169" t="s">
        <v>952</v>
      </c>
      <c r="S794" s="169" t="s">
        <v>168</v>
      </c>
      <c r="T794" s="170" t="s">
        <v>168</v>
      </c>
      <c r="U794" s="156">
        <v>0.37480000000000002</v>
      </c>
      <c r="V794" s="156">
        <f>ROUND(E794*U794,2)</f>
        <v>16.87</v>
      </c>
      <c r="W794" s="156"/>
      <c r="X794" s="156" t="s">
        <v>244</v>
      </c>
      <c r="Y794" s="147"/>
      <c r="Z794" s="147"/>
      <c r="AA794" s="147"/>
      <c r="AB794" s="147"/>
      <c r="AC794" s="147"/>
      <c r="AD794" s="147"/>
      <c r="AE794" s="147"/>
      <c r="AF794" s="147"/>
      <c r="AG794" s="147" t="s">
        <v>245</v>
      </c>
      <c r="AH794" s="147"/>
      <c r="AI794" s="147"/>
      <c r="AJ794" s="147"/>
      <c r="AK794" s="147"/>
      <c r="AL794" s="147"/>
      <c r="AM794" s="147"/>
      <c r="AN794" s="147"/>
      <c r="AO794" s="147"/>
      <c r="AP794" s="147"/>
      <c r="AQ794" s="147"/>
      <c r="AR794" s="147"/>
      <c r="AS794" s="147"/>
      <c r="AT794" s="147"/>
      <c r="AU794" s="147"/>
      <c r="AV794" s="147"/>
      <c r="AW794" s="147"/>
      <c r="AX794" s="147"/>
      <c r="AY794" s="147"/>
      <c r="AZ794" s="147"/>
      <c r="BA794" s="147"/>
      <c r="BB794" s="147"/>
      <c r="BC794" s="147"/>
      <c r="BD794" s="147"/>
      <c r="BE794" s="147"/>
      <c r="BF794" s="147"/>
      <c r="BG794" s="147"/>
      <c r="BH794" s="147"/>
    </row>
    <row r="795" spans="1:60" outlineLevel="1">
      <c r="A795" s="154"/>
      <c r="B795" s="155"/>
      <c r="C795" s="180" t="s">
        <v>959</v>
      </c>
      <c r="D795" s="178"/>
      <c r="E795" s="179">
        <v>45</v>
      </c>
      <c r="F795" s="156"/>
      <c r="G795" s="156"/>
      <c r="H795" s="156"/>
      <c r="I795" s="156"/>
      <c r="J795" s="156"/>
      <c r="K795" s="156"/>
      <c r="L795" s="156"/>
      <c r="M795" s="156"/>
      <c r="N795" s="156"/>
      <c r="O795" s="156"/>
      <c r="P795" s="156"/>
      <c r="Q795" s="156"/>
      <c r="R795" s="156"/>
      <c r="S795" s="156"/>
      <c r="T795" s="156"/>
      <c r="U795" s="156"/>
      <c r="V795" s="156"/>
      <c r="W795" s="156"/>
      <c r="X795" s="156"/>
      <c r="Y795" s="147"/>
      <c r="Z795" s="147"/>
      <c r="AA795" s="147"/>
      <c r="AB795" s="147"/>
      <c r="AC795" s="147"/>
      <c r="AD795" s="147"/>
      <c r="AE795" s="147"/>
      <c r="AF795" s="147"/>
      <c r="AG795" s="147" t="s">
        <v>249</v>
      </c>
      <c r="AH795" s="147">
        <v>0</v>
      </c>
      <c r="AI795" s="147"/>
      <c r="AJ795" s="147"/>
      <c r="AK795" s="147"/>
      <c r="AL795" s="147"/>
      <c r="AM795" s="147"/>
      <c r="AN795" s="147"/>
      <c r="AO795" s="147"/>
      <c r="AP795" s="147"/>
      <c r="AQ795" s="147"/>
      <c r="AR795" s="147"/>
      <c r="AS795" s="147"/>
      <c r="AT795" s="147"/>
      <c r="AU795" s="147"/>
      <c r="AV795" s="147"/>
      <c r="AW795" s="147"/>
      <c r="AX795" s="147"/>
      <c r="AY795" s="147"/>
      <c r="AZ795" s="147"/>
      <c r="BA795" s="147"/>
      <c r="BB795" s="147"/>
      <c r="BC795" s="147"/>
      <c r="BD795" s="147"/>
      <c r="BE795" s="147"/>
      <c r="BF795" s="147"/>
      <c r="BG795" s="147"/>
      <c r="BH795" s="147"/>
    </row>
    <row r="796" spans="1:60" outlineLevel="1">
      <c r="A796" s="154"/>
      <c r="B796" s="155"/>
      <c r="C796" s="238"/>
      <c r="D796" s="239"/>
      <c r="E796" s="239"/>
      <c r="F796" s="239"/>
      <c r="G796" s="239"/>
      <c r="H796" s="156"/>
      <c r="I796" s="156"/>
      <c r="J796" s="156"/>
      <c r="K796" s="156"/>
      <c r="L796" s="156"/>
      <c r="M796" s="156"/>
      <c r="N796" s="156"/>
      <c r="O796" s="156"/>
      <c r="P796" s="156"/>
      <c r="Q796" s="156"/>
      <c r="R796" s="156"/>
      <c r="S796" s="156"/>
      <c r="T796" s="156"/>
      <c r="U796" s="156"/>
      <c r="V796" s="156"/>
      <c r="W796" s="156"/>
      <c r="X796" s="156"/>
      <c r="Y796" s="147"/>
      <c r="Z796" s="147"/>
      <c r="AA796" s="147"/>
      <c r="AB796" s="147"/>
      <c r="AC796" s="147"/>
      <c r="AD796" s="147"/>
      <c r="AE796" s="147"/>
      <c r="AF796" s="147"/>
      <c r="AG796" s="147" t="s">
        <v>172</v>
      </c>
      <c r="AH796" s="147"/>
      <c r="AI796" s="147"/>
      <c r="AJ796" s="147"/>
      <c r="AK796" s="147"/>
      <c r="AL796" s="147"/>
      <c r="AM796" s="147"/>
      <c r="AN796" s="147"/>
      <c r="AO796" s="147"/>
      <c r="AP796" s="147"/>
      <c r="AQ796" s="147"/>
      <c r="AR796" s="147"/>
      <c r="AS796" s="147"/>
      <c r="AT796" s="147"/>
      <c r="AU796" s="147"/>
      <c r="AV796" s="147"/>
      <c r="AW796" s="147"/>
      <c r="AX796" s="147"/>
      <c r="AY796" s="147"/>
      <c r="AZ796" s="147"/>
      <c r="BA796" s="147"/>
      <c r="BB796" s="147"/>
      <c r="BC796" s="147"/>
      <c r="BD796" s="147"/>
      <c r="BE796" s="147"/>
      <c r="BF796" s="147"/>
      <c r="BG796" s="147"/>
      <c r="BH796" s="147"/>
    </row>
    <row r="797" spans="1:60" ht="33.75" outlineLevel="1">
      <c r="A797" s="164">
        <v>227</v>
      </c>
      <c r="B797" s="165" t="s">
        <v>960</v>
      </c>
      <c r="C797" s="174" t="s">
        <v>961</v>
      </c>
      <c r="D797" s="166" t="s">
        <v>435</v>
      </c>
      <c r="E797" s="167">
        <v>685</v>
      </c>
      <c r="F797" s="168"/>
      <c r="G797" s="169">
        <f>ROUND(E797*F797,2)</f>
        <v>0</v>
      </c>
      <c r="H797" s="168"/>
      <c r="I797" s="169">
        <f>ROUND(E797*H797,2)</f>
        <v>0</v>
      </c>
      <c r="J797" s="168"/>
      <c r="K797" s="169">
        <f>ROUND(E797*J797,2)</f>
        <v>0</v>
      </c>
      <c r="L797" s="169">
        <v>21</v>
      </c>
      <c r="M797" s="169">
        <f>G797*(1+L797/100)</f>
        <v>0</v>
      </c>
      <c r="N797" s="169">
        <v>6.79E-3</v>
      </c>
      <c r="O797" s="169">
        <f>ROUND(E797*N797,2)</f>
        <v>4.6500000000000004</v>
      </c>
      <c r="P797" s="169">
        <v>0</v>
      </c>
      <c r="Q797" s="169">
        <f>ROUND(E797*P797,2)</f>
        <v>0</v>
      </c>
      <c r="R797" s="169" t="s">
        <v>952</v>
      </c>
      <c r="S797" s="169" t="s">
        <v>306</v>
      </c>
      <c r="T797" s="170" t="s">
        <v>169</v>
      </c>
      <c r="U797" s="156">
        <v>0.23880000000000001</v>
      </c>
      <c r="V797" s="156">
        <f>ROUND(E797*U797,2)</f>
        <v>163.58000000000001</v>
      </c>
      <c r="W797" s="156"/>
      <c r="X797" s="156" t="s">
        <v>244</v>
      </c>
      <c r="Y797" s="147"/>
      <c r="Z797" s="147"/>
      <c r="AA797" s="147"/>
      <c r="AB797" s="147"/>
      <c r="AC797" s="147"/>
      <c r="AD797" s="147"/>
      <c r="AE797" s="147"/>
      <c r="AF797" s="147"/>
      <c r="AG797" s="147" t="s">
        <v>245</v>
      </c>
      <c r="AH797" s="147"/>
      <c r="AI797" s="147"/>
      <c r="AJ797" s="147"/>
      <c r="AK797" s="147"/>
      <c r="AL797" s="147"/>
      <c r="AM797" s="147"/>
      <c r="AN797" s="147"/>
      <c r="AO797" s="147"/>
      <c r="AP797" s="147"/>
      <c r="AQ797" s="147"/>
      <c r="AR797" s="147"/>
      <c r="AS797" s="147"/>
      <c r="AT797" s="147"/>
      <c r="AU797" s="147"/>
      <c r="AV797" s="147"/>
      <c r="AW797" s="147"/>
      <c r="AX797" s="147"/>
      <c r="AY797" s="147"/>
      <c r="AZ797" s="147"/>
      <c r="BA797" s="147"/>
      <c r="BB797" s="147"/>
      <c r="BC797" s="147"/>
      <c r="BD797" s="147"/>
      <c r="BE797" s="147"/>
      <c r="BF797" s="147"/>
      <c r="BG797" s="147"/>
      <c r="BH797" s="147"/>
    </row>
    <row r="798" spans="1:60" outlineLevel="1">
      <c r="A798" s="154"/>
      <c r="B798" s="155"/>
      <c r="C798" s="180" t="s">
        <v>962</v>
      </c>
      <c r="D798" s="178"/>
      <c r="E798" s="179">
        <v>685</v>
      </c>
      <c r="F798" s="156"/>
      <c r="G798" s="156"/>
      <c r="H798" s="156"/>
      <c r="I798" s="156"/>
      <c r="J798" s="156"/>
      <c r="K798" s="156"/>
      <c r="L798" s="156"/>
      <c r="M798" s="156"/>
      <c r="N798" s="156"/>
      <c r="O798" s="156"/>
      <c r="P798" s="156"/>
      <c r="Q798" s="156"/>
      <c r="R798" s="156"/>
      <c r="S798" s="156"/>
      <c r="T798" s="156"/>
      <c r="U798" s="156"/>
      <c r="V798" s="156"/>
      <c r="W798" s="156"/>
      <c r="X798" s="156"/>
      <c r="Y798" s="147"/>
      <c r="Z798" s="147"/>
      <c r="AA798" s="147"/>
      <c r="AB798" s="147"/>
      <c r="AC798" s="147"/>
      <c r="AD798" s="147"/>
      <c r="AE798" s="147"/>
      <c r="AF798" s="147"/>
      <c r="AG798" s="147" t="s">
        <v>249</v>
      </c>
      <c r="AH798" s="147">
        <v>0</v>
      </c>
      <c r="AI798" s="147"/>
      <c r="AJ798" s="147"/>
      <c r="AK798" s="147"/>
      <c r="AL798" s="147"/>
      <c r="AM798" s="147"/>
      <c r="AN798" s="147"/>
      <c r="AO798" s="147"/>
      <c r="AP798" s="147"/>
      <c r="AQ798" s="147"/>
      <c r="AR798" s="147"/>
      <c r="AS798" s="147"/>
      <c r="AT798" s="147"/>
      <c r="AU798" s="147"/>
      <c r="AV798" s="147"/>
      <c r="AW798" s="147"/>
      <c r="AX798" s="147"/>
      <c r="AY798" s="147"/>
      <c r="AZ798" s="147"/>
      <c r="BA798" s="147"/>
      <c r="BB798" s="147"/>
      <c r="BC798" s="147"/>
      <c r="BD798" s="147"/>
      <c r="BE798" s="147"/>
      <c r="BF798" s="147"/>
      <c r="BG798" s="147"/>
      <c r="BH798" s="147"/>
    </row>
    <row r="799" spans="1:60" outlineLevel="1">
      <c r="A799" s="154"/>
      <c r="B799" s="155"/>
      <c r="C799" s="238"/>
      <c r="D799" s="239"/>
      <c r="E799" s="239"/>
      <c r="F799" s="239"/>
      <c r="G799" s="239"/>
      <c r="H799" s="156"/>
      <c r="I799" s="156"/>
      <c r="J799" s="156"/>
      <c r="K799" s="156"/>
      <c r="L799" s="156"/>
      <c r="M799" s="156"/>
      <c r="N799" s="156"/>
      <c r="O799" s="156"/>
      <c r="P799" s="156"/>
      <c r="Q799" s="156"/>
      <c r="R799" s="156"/>
      <c r="S799" s="156"/>
      <c r="T799" s="156"/>
      <c r="U799" s="156"/>
      <c r="V799" s="156"/>
      <c r="W799" s="156"/>
      <c r="X799" s="156"/>
      <c r="Y799" s="147"/>
      <c r="Z799" s="147"/>
      <c r="AA799" s="147"/>
      <c r="AB799" s="147"/>
      <c r="AC799" s="147"/>
      <c r="AD799" s="147"/>
      <c r="AE799" s="147"/>
      <c r="AF799" s="147"/>
      <c r="AG799" s="147" t="s">
        <v>172</v>
      </c>
      <c r="AH799" s="147"/>
      <c r="AI799" s="147"/>
      <c r="AJ799" s="147"/>
      <c r="AK799" s="147"/>
      <c r="AL799" s="147"/>
      <c r="AM799" s="147"/>
      <c r="AN799" s="147"/>
      <c r="AO799" s="147"/>
      <c r="AP799" s="147"/>
      <c r="AQ799" s="147"/>
      <c r="AR799" s="147"/>
      <c r="AS799" s="147"/>
      <c r="AT799" s="147"/>
      <c r="AU799" s="147"/>
      <c r="AV799" s="147"/>
      <c r="AW799" s="147"/>
      <c r="AX799" s="147"/>
      <c r="AY799" s="147"/>
      <c r="AZ799" s="147"/>
      <c r="BA799" s="147"/>
      <c r="BB799" s="147"/>
      <c r="BC799" s="147"/>
      <c r="BD799" s="147"/>
      <c r="BE799" s="147"/>
      <c r="BF799" s="147"/>
      <c r="BG799" s="147"/>
      <c r="BH799" s="147"/>
    </row>
    <row r="800" spans="1:60" ht="22.5" outlineLevel="1">
      <c r="A800" s="164">
        <v>228</v>
      </c>
      <c r="B800" s="165" t="s">
        <v>963</v>
      </c>
      <c r="C800" s="174" t="s">
        <v>964</v>
      </c>
      <c r="D800" s="166" t="s">
        <v>435</v>
      </c>
      <c r="E800" s="167">
        <v>26.4</v>
      </c>
      <c r="F800" s="168"/>
      <c r="G800" s="169">
        <f>ROUND(E800*F800,2)</f>
        <v>0</v>
      </c>
      <c r="H800" s="168"/>
      <c r="I800" s="169">
        <f>ROUND(E800*H800,2)</f>
        <v>0</v>
      </c>
      <c r="J800" s="168"/>
      <c r="K800" s="169">
        <f>ROUND(E800*J800,2)</f>
        <v>0</v>
      </c>
      <c r="L800" s="169">
        <v>21</v>
      </c>
      <c r="M800" s="169">
        <f>G800*(1+L800/100)</f>
        <v>0</v>
      </c>
      <c r="N800" s="169">
        <v>1.6000000000000001E-4</v>
      </c>
      <c r="O800" s="169">
        <f>ROUND(E800*N800,2)</f>
        <v>0</v>
      </c>
      <c r="P800" s="169">
        <v>6.6E-3</v>
      </c>
      <c r="Q800" s="169">
        <f>ROUND(E800*P800,2)</f>
        <v>0.17</v>
      </c>
      <c r="R800" s="169" t="s">
        <v>952</v>
      </c>
      <c r="S800" s="169" t="s">
        <v>168</v>
      </c>
      <c r="T800" s="170" t="s">
        <v>332</v>
      </c>
      <c r="U800" s="156">
        <v>0.27043</v>
      </c>
      <c r="V800" s="156">
        <f>ROUND(E800*U800,2)</f>
        <v>7.14</v>
      </c>
      <c r="W800" s="156"/>
      <c r="X800" s="156" t="s">
        <v>244</v>
      </c>
      <c r="Y800" s="147"/>
      <c r="Z800" s="147"/>
      <c r="AA800" s="147"/>
      <c r="AB800" s="147"/>
      <c r="AC800" s="147"/>
      <c r="AD800" s="147"/>
      <c r="AE800" s="147"/>
      <c r="AF800" s="147"/>
      <c r="AG800" s="147" t="s">
        <v>245</v>
      </c>
      <c r="AH800" s="147"/>
      <c r="AI800" s="147"/>
      <c r="AJ800" s="147"/>
      <c r="AK800" s="147"/>
      <c r="AL800" s="147"/>
      <c r="AM800" s="147"/>
      <c r="AN800" s="147"/>
      <c r="AO800" s="147"/>
      <c r="AP800" s="147"/>
      <c r="AQ800" s="147"/>
      <c r="AR800" s="147"/>
      <c r="AS800" s="147"/>
      <c r="AT800" s="147"/>
      <c r="AU800" s="147"/>
      <c r="AV800" s="147"/>
      <c r="AW800" s="147"/>
      <c r="AX800" s="147"/>
      <c r="AY800" s="147"/>
      <c r="AZ800" s="147"/>
      <c r="BA800" s="147"/>
      <c r="BB800" s="147"/>
      <c r="BC800" s="147"/>
      <c r="BD800" s="147"/>
      <c r="BE800" s="147"/>
      <c r="BF800" s="147"/>
      <c r="BG800" s="147"/>
      <c r="BH800" s="147"/>
    </row>
    <row r="801" spans="1:60" outlineLevel="1">
      <c r="A801" s="154"/>
      <c r="B801" s="155"/>
      <c r="C801" s="180" t="s">
        <v>965</v>
      </c>
      <c r="D801" s="178"/>
      <c r="E801" s="179">
        <v>26.4</v>
      </c>
      <c r="F801" s="156"/>
      <c r="G801" s="156"/>
      <c r="H801" s="156"/>
      <c r="I801" s="156"/>
      <c r="J801" s="156"/>
      <c r="K801" s="156"/>
      <c r="L801" s="156"/>
      <c r="M801" s="156"/>
      <c r="N801" s="156"/>
      <c r="O801" s="156"/>
      <c r="P801" s="156"/>
      <c r="Q801" s="156"/>
      <c r="R801" s="156"/>
      <c r="S801" s="156"/>
      <c r="T801" s="156"/>
      <c r="U801" s="156"/>
      <c r="V801" s="156"/>
      <c r="W801" s="156"/>
      <c r="X801" s="156"/>
      <c r="Y801" s="147"/>
      <c r="Z801" s="147"/>
      <c r="AA801" s="147"/>
      <c r="AB801" s="147"/>
      <c r="AC801" s="147"/>
      <c r="AD801" s="147"/>
      <c r="AE801" s="147"/>
      <c r="AF801" s="147"/>
      <c r="AG801" s="147" t="s">
        <v>249</v>
      </c>
      <c r="AH801" s="147">
        <v>0</v>
      </c>
      <c r="AI801" s="147"/>
      <c r="AJ801" s="147"/>
      <c r="AK801" s="147"/>
      <c r="AL801" s="147"/>
      <c r="AM801" s="147"/>
      <c r="AN801" s="147"/>
      <c r="AO801" s="147"/>
      <c r="AP801" s="147"/>
      <c r="AQ801" s="147"/>
      <c r="AR801" s="147"/>
      <c r="AS801" s="147"/>
      <c r="AT801" s="147"/>
      <c r="AU801" s="147"/>
      <c r="AV801" s="147"/>
      <c r="AW801" s="147"/>
      <c r="AX801" s="147"/>
      <c r="AY801" s="147"/>
      <c r="AZ801" s="147"/>
      <c r="BA801" s="147"/>
      <c r="BB801" s="147"/>
      <c r="BC801" s="147"/>
      <c r="BD801" s="147"/>
      <c r="BE801" s="147"/>
      <c r="BF801" s="147"/>
      <c r="BG801" s="147"/>
      <c r="BH801" s="147"/>
    </row>
    <row r="802" spans="1:60" outlineLevel="1">
      <c r="A802" s="154"/>
      <c r="B802" s="155"/>
      <c r="C802" s="238"/>
      <c r="D802" s="239"/>
      <c r="E802" s="239"/>
      <c r="F802" s="239"/>
      <c r="G802" s="239"/>
      <c r="H802" s="156"/>
      <c r="I802" s="156"/>
      <c r="J802" s="156"/>
      <c r="K802" s="156"/>
      <c r="L802" s="156"/>
      <c r="M802" s="156"/>
      <c r="N802" s="156"/>
      <c r="O802" s="156"/>
      <c r="P802" s="156"/>
      <c r="Q802" s="156"/>
      <c r="R802" s="156"/>
      <c r="S802" s="156"/>
      <c r="T802" s="156"/>
      <c r="U802" s="156"/>
      <c r="V802" s="156"/>
      <c r="W802" s="156"/>
      <c r="X802" s="156"/>
      <c r="Y802" s="147"/>
      <c r="Z802" s="147"/>
      <c r="AA802" s="147"/>
      <c r="AB802" s="147"/>
      <c r="AC802" s="147"/>
      <c r="AD802" s="147"/>
      <c r="AE802" s="147"/>
      <c r="AF802" s="147"/>
      <c r="AG802" s="147" t="s">
        <v>172</v>
      </c>
      <c r="AH802" s="147"/>
      <c r="AI802" s="147"/>
      <c r="AJ802" s="147"/>
      <c r="AK802" s="147"/>
      <c r="AL802" s="147"/>
      <c r="AM802" s="147"/>
      <c r="AN802" s="147"/>
      <c r="AO802" s="147"/>
      <c r="AP802" s="147"/>
      <c r="AQ802" s="147"/>
      <c r="AR802" s="147"/>
      <c r="AS802" s="147"/>
      <c r="AT802" s="147"/>
      <c r="AU802" s="147"/>
      <c r="AV802" s="147"/>
      <c r="AW802" s="147"/>
      <c r="AX802" s="147"/>
      <c r="AY802" s="147"/>
      <c r="AZ802" s="147"/>
      <c r="BA802" s="147"/>
      <c r="BB802" s="147"/>
      <c r="BC802" s="147"/>
      <c r="BD802" s="147"/>
      <c r="BE802" s="147"/>
      <c r="BF802" s="147"/>
      <c r="BG802" s="147"/>
      <c r="BH802" s="147"/>
    </row>
    <row r="803" spans="1:60" ht="22.5" outlineLevel="1">
      <c r="A803" s="164">
        <v>229</v>
      </c>
      <c r="B803" s="165" t="s">
        <v>966</v>
      </c>
      <c r="C803" s="174" t="s">
        <v>967</v>
      </c>
      <c r="D803" s="166" t="s">
        <v>435</v>
      </c>
      <c r="E803" s="167">
        <v>204</v>
      </c>
      <c r="F803" s="168"/>
      <c r="G803" s="169">
        <f>ROUND(E803*F803,2)</f>
        <v>0</v>
      </c>
      <c r="H803" s="168"/>
      <c r="I803" s="169">
        <f>ROUND(E803*H803,2)</f>
        <v>0</v>
      </c>
      <c r="J803" s="168"/>
      <c r="K803" s="169">
        <f>ROUND(E803*J803,2)</f>
        <v>0</v>
      </c>
      <c r="L803" s="169">
        <v>21</v>
      </c>
      <c r="M803" s="169">
        <f>G803*(1+L803/100)</f>
        <v>0</v>
      </c>
      <c r="N803" s="169">
        <v>1.6000000000000001E-4</v>
      </c>
      <c r="O803" s="169">
        <f>ROUND(E803*N803,2)</f>
        <v>0.03</v>
      </c>
      <c r="P803" s="169">
        <v>6.6E-3</v>
      </c>
      <c r="Q803" s="169">
        <f>ROUND(E803*P803,2)</f>
        <v>1.35</v>
      </c>
      <c r="R803" s="169" t="s">
        <v>952</v>
      </c>
      <c r="S803" s="169" t="s">
        <v>168</v>
      </c>
      <c r="T803" s="170" t="s">
        <v>332</v>
      </c>
      <c r="U803" s="156">
        <v>0.19089999999999999</v>
      </c>
      <c r="V803" s="156">
        <f>ROUND(E803*U803,2)</f>
        <v>38.94</v>
      </c>
      <c r="W803" s="156"/>
      <c r="X803" s="156" t="s">
        <v>244</v>
      </c>
      <c r="Y803" s="147"/>
      <c r="Z803" s="147"/>
      <c r="AA803" s="147"/>
      <c r="AB803" s="147"/>
      <c r="AC803" s="147"/>
      <c r="AD803" s="147"/>
      <c r="AE803" s="147"/>
      <c r="AF803" s="147"/>
      <c r="AG803" s="147" t="s">
        <v>245</v>
      </c>
      <c r="AH803" s="147"/>
      <c r="AI803" s="147"/>
      <c r="AJ803" s="147"/>
      <c r="AK803" s="147"/>
      <c r="AL803" s="147"/>
      <c r="AM803" s="147"/>
      <c r="AN803" s="147"/>
      <c r="AO803" s="147"/>
      <c r="AP803" s="147"/>
      <c r="AQ803" s="147"/>
      <c r="AR803" s="147"/>
      <c r="AS803" s="147"/>
      <c r="AT803" s="147"/>
      <c r="AU803" s="147"/>
      <c r="AV803" s="147"/>
      <c r="AW803" s="147"/>
      <c r="AX803" s="147"/>
      <c r="AY803" s="147"/>
      <c r="AZ803" s="147"/>
      <c r="BA803" s="147"/>
      <c r="BB803" s="147"/>
      <c r="BC803" s="147"/>
      <c r="BD803" s="147"/>
      <c r="BE803" s="147"/>
      <c r="BF803" s="147"/>
      <c r="BG803" s="147"/>
      <c r="BH803" s="147"/>
    </row>
    <row r="804" spans="1:60" outlineLevel="1">
      <c r="A804" s="154"/>
      <c r="B804" s="155"/>
      <c r="C804" s="180" t="s">
        <v>968</v>
      </c>
      <c r="D804" s="178"/>
      <c r="E804" s="179">
        <v>204</v>
      </c>
      <c r="F804" s="156"/>
      <c r="G804" s="156"/>
      <c r="H804" s="156"/>
      <c r="I804" s="156"/>
      <c r="J804" s="156"/>
      <c r="K804" s="156"/>
      <c r="L804" s="156"/>
      <c r="M804" s="156"/>
      <c r="N804" s="156"/>
      <c r="O804" s="156"/>
      <c r="P804" s="156"/>
      <c r="Q804" s="156"/>
      <c r="R804" s="156"/>
      <c r="S804" s="156"/>
      <c r="T804" s="156"/>
      <c r="U804" s="156"/>
      <c r="V804" s="156"/>
      <c r="W804" s="156"/>
      <c r="X804" s="156"/>
      <c r="Y804" s="147"/>
      <c r="Z804" s="147"/>
      <c r="AA804" s="147"/>
      <c r="AB804" s="147"/>
      <c r="AC804" s="147"/>
      <c r="AD804" s="147"/>
      <c r="AE804" s="147"/>
      <c r="AF804" s="147"/>
      <c r="AG804" s="147" t="s">
        <v>249</v>
      </c>
      <c r="AH804" s="147">
        <v>0</v>
      </c>
      <c r="AI804" s="147"/>
      <c r="AJ804" s="147"/>
      <c r="AK804" s="147"/>
      <c r="AL804" s="147"/>
      <c r="AM804" s="147"/>
      <c r="AN804" s="147"/>
      <c r="AO804" s="147"/>
      <c r="AP804" s="147"/>
      <c r="AQ804" s="147"/>
      <c r="AR804" s="147"/>
      <c r="AS804" s="147"/>
      <c r="AT804" s="147"/>
      <c r="AU804" s="147"/>
      <c r="AV804" s="147"/>
      <c r="AW804" s="147"/>
      <c r="AX804" s="147"/>
      <c r="AY804" s="147"/>
      <c r="AZ804" s="147"/>
      <c r="BA804" s="147"/>
      <c r="BB804" s="147"/>
      <c r="BC804" s="147"/>
      <c r="BD804" s="147"/>
      <c r="BE804" s="147"/>
      <c r="BF804" s="147"/>
      <c r="BG804" s="147"/>
      <c r="BH804" s="147"/>
    </row>
    <row r="805" spans="1:60" outlineLevel="1">
      <c r="A805" s="154"/>
      <c r="B805" s="155"/>
      <c r="C805" s="238"/>
      <c r="D805" s="239"/>
      <c r="E805" s="239"/>
      <c r="F805" s="239"/>
      <c r="G805" s="239"/>
      <c r="H805" s="156"/>
      <c r="I805" s="156"/>
      <c r="J805" s="156"/>
      <c r="K805" s="156"/>
      <c r="L805" s="156"/>
      <c r="M805" s="156"/>
      <c r="N805" s="156"/>
      <c r="O805" s="156"/>
      <c r="P805" s="156"/>
      <c r="Q805" s="156"/>
      <c r="R805" s="156"/>
      <c r="S805" s="156"/>
      <c r="T805" s="156"/>
      <c r="U805" s="156"/>
      <c r="V805" s="156"/>
      <c r="W805" s="156"/>
      <c r="X805" s="156"/>
      <c r="Y805" s="147"/>
      <c r="Z805" s="147"/>
      <c r="AA805" s="147"/>
      <c r="AB805" s="147"/>
      <c r="AC805" s="147"/>
      <c r="AD805" s="147"/>
      <c r="AE805" s="147"/>
      <c r="AF805" s="147"/>
      <c r="AG805" s="147" t="s">
        <v>172</v>
      </c>
      <c r="AH805" s="147"/>
      <c r="AI805" s="147"/>
      <c r="AJ805" s="147"/>
      <c r="AK805" s="147"/>
      <c r="AL805" s="147"/>
      <c r="AM805" s="147"/>
      <c r="AN805" s="147"/>
      <c r="AO805" s="147"/>
      <c r="AP805" s="147"/>
      <c r="AQ805" s="147"/>
      <c r="AR805" s="147"/>
      <c r="AS805" s="147"/>
      <c r="AT805" s="147"/>
      <c r="AU805" s="147"/>
      <c r="AV805" s="147"/>
      <c r="AW805" s="147"/>
      <c r="AX805" s="147"/>
      <c r="AY805" s="147"/>
      <c r="AZ805" s="147"/>
      <c r="BA805" s="147"/>
      <c r="BB805" s="147"/>
      <c r="BC805" s="147"/>
      <c r="BD805" s="147"/>
      <c r="BE805" s="147"/>
      <c r="BF805" s="147"/>
      <c r="BG805" s="147"/>
      <c r="BH805" s="147"/>
    </row>
    <row r="806" spans="1:60" ht="33.75" outlineLevel="1">
      <c r="A806" s="164">
        <v>230</v>
      </c>
      <c r="B806" s="165" t="s">
        <v>969</v>
      </c>
      <c r="C806" s="174" t="s">
        <v>970</v>
      </c>
      <c r="D806" s="166" t="s">
        <v>435</v>
      </c>
      <c r="E806" s="167">
        <v>8</v>
      </c>
      <c r="F806" s="168"/>
      <c r="G806" s="169">
        <f>ROUND(E806*F806,2)</f>
        <v>0</v>
      </c>
      <c r="H806" s="168"/>
      <c r="I806" s="169">
        <f>ROUND(E806*H806,2)</f>
        <v>0</v>
      </c>
      <c r="J806" s="168"/>
      <c r="K806" s="169">
        <f>ROUND(E806*J806,2)</f>
        <v>0</v>
      </c>
      <c r="L806" s="169">
        <v>21</v>
      </c>
      <c r="M806" s="169">
        <f>G806*(1+L806/100)</f>
        <v>0</v>
      </c>
      <c r="N806" s="169">
        <v>1.6000000000000001E-4</v>
      </c>
      <c r="O806" s="169">
        <f>ROUND(E806*N806,2)</f>
        <v>0</v>
      </c>
      <c r="P806" s="169">
        <v>1.2319999999999999E-2</v>
      </c>
      <c r="Q806" s="169">
        <f>ROUND(E806*P806,2)</f>
        <v>0.1</v>
      </c>
      <c r="R806" s="169" t="s">
        <v>952</v>
      </c>
      <c r="S806" s="169" t="s">
        <v>168</v>
      </c>
      <c r="T806" s="170" t="s">
        <v>332</v>
      </c>
      <c r="U806" s="156">
        <v>0.27779999999999999</v>
      </c>
      <c r="V806" s="156">
        <f>ROUND(E806*U806,2)</f>
        <v>2.2200000000000002</v>
      </c>
      <c r="W806" s="156"/>
      <c r="X806" s="156" t="s">
        <v>244</v>
      </c>
      <c r="Y806" s="147"/>
      <c r="Z806" s="147"/>
      <c r="AA806" s="147"/>
      <c r="AB806" s="147"/>
      <c r="AC806" s="147"/>
      <c r="AD806" s="147"/>
      <c r="AE806" s="147"/>
      <c r="AF806" s="147"/>
      <c r="AG806" s="147" t="s">
        <v>245</v>
      </c>
      <c r="AH806" s="147"/>
      <c r="AI806" s="147"/>
      <c r="AJ806" s="147"/>
      <c r="AK806" s="147"/>
      <c r="AL806" s="147"/>
      <c r="AM806" s="147"/>
      <c r="AN806" s="147"/>
      <c r="AO806" s="147"/>
      <c r="AP806" s="147"/>
      <c r="AQ806" s="147"/>
      <c r="AR806" s="147"/>
      <c r="AS806" s="147"/>
      <c r="AT806" s="147"/>
      <c r="AU806" s="147"/>
      <c r="AV806" s="147"/>
      <c r="AW806" s="147"/>
      <c r="AX806" s="147"/>
      <c r="AY806" s="147"/>
      <c r="AZ806" s="147"/>
      <c r="BA806" s="147"/>
      <c r="BB806" s="147"/>
      <c r="BC806" s="147"/>
      <c r="BD806" s="147"/>
      <c r="BE806" s="147"/>
      <c r="BF806" s="147"/>
      <c r="BG806" s="147"/>
      <c r="BH806" s="147"/>
    </row>
    <row r="807" spans="1:60" outlineLevel="1">
      <c r="A807" s="154"/>
      <c r="B807" s="155"/>
      <c r="C807" s="180" t="s">
        <v>971</v>
      </c>
      <c r="D807" s="178"/>
      <c r="E807" s="179">
        <v>8</v>
      </c>
      <c r="F807" s="156"/>
      <c r="G807" s="156"/>
      <c r="H807" s="156"/>
      <c r="I807" s="156"/>
      <c r="J807" s="156"/>
      <c r="K807" s="156"/>
      <c r="L807" s="156"/>
      <c r="M807" s="156"/>
      <c r="N807" s="156"/>
      <c r="O807" s="156"/>
      <c r="P807" s="156"/>
      <c r="Q807" s="156"/>
      <c r="R807" s="156"/>
      <c r="S807" s="156"/>
      <c r="T807" s="156"/>
      <c r="U807" s="156"/>
      <c r="V807" s="156"/>
      <c r="W807" s="156"/>
      <c r="X807" s="156"/>
      <c r="Y807" s="147"/>
      <c r="Z807" s="147"/>
      <c r="AA807" s="147"/>
      <c r="AB807" s="147"/>
      <c r="AC807" s="147"/>
      <c r="AD807" s="147"/>
      <c r="AE807" s="147"/>
      <c r="AF807" s="147"/>
      <c r="AG807" s="147" t="s">
        <v>249</v>
      </c>
      <c r="AH807" s="147">
        <v>0</v>
      </c>
      <c r="AI807" s="147"/>
      <c r="AJ807" s="147"/>
      <c r="AK807" s="147"/>
      <c r="AL807" s="147"/>
      <c r="AM807" s="147"/>
      <c r="AN807" s="147"/>
      <c r="AO807" s="147"/>
      <c r="AP807" s="147"/>
      <c r="AQ807" s="147"/>
      <c r="AR807" s="147"/>
      <c r="AS807" s="147"/>
      <c r="AT807" s="147"/>
      <c r="AU807" s="147"/>
      <c r="AV807" s="147"/>
      <c r="AW807" s="147"/>
      <c r="AX807" s="147"/>
      <c r="AY807" s="147"/>
      <c r="AZ807" s="147"/>
      <c r="BA807" s="147"/>
      <c r="BB807" s="147"/>
      <c r="BC807" s="147"/>
      <c r="BD807" s="147"/>
      <c r="BE807" s="147"/>
      <c r="BF807" s="147"/>
      <c r="BG807" s="147"/>
      <c r="BH807" s="147"/>
    </row>
    <row r="808" spans="1:60" outlineLevel="1">
      <c r="A808" s="154"/>
      <c r="B808" s="155"/>
      <c r="C808" s="238"/>
      <c r="D808" s="239"/>
      <c r="E808" s="239"/>
      <c r="F808" s="239"/>
      <c r="G808" s="239"/>
      <c r="H808" s="156"/>
      <c r="I808" s="156"/>
      <c r="J808" s="156"/>
      <c r="K808" s="156"/>
      <c r="L808" s="156"/>
      <c r="M808" s="156"/>
      <c r="N808" s="156"/>
      <c r="O808" s="156"/>
      <c r="P808" s="156"/>
      <c r="Q808" s="156"/>
      <c r="R808" s="156"/>
      <c r="S808" s="156"/>
      <c r="T808" s="156"/>
      <c r="U808" s="156"/>
      <c r="V808" s="156"/>
      <c r="W808" s="156"/>
      <c r="X808" s="156"/>
      <c r="Y808" s="147"/>
      <c r="Z808" s="147"/>
      <c r="AA808" s="147"/>
      <c r="AB808" s="147"/>
      <c r="AC808" s="147"/>
      <c r="AD808" s="147"/>
      <c r="AE808" s="147"/>
      <c r="AF808" s="147"/>
      <c r="AG808" s="147" t="s">
        <v>172</v>
      </c>
      <c r="AH808" s="147"/>
      <c r="AI808" s="147"/>
      <c r="AJ808" s="147"/>
      <c r="AK808" s="147"/>
      <c r="AL808" s="147"/>
      <c r="AM808" s="147"/>
      <c r="AN808" s="147"/>
      <c r="AO808" s="147"/>
      <c r="AP808" s="147"/>
      <c r="AQ808" s="147"/>
      <c r="AR808" s="147"/>
      <c r="AS808" s="147"/>
      <c r="AT808" s="147"/>
      <c r="AU808" s="147"/>
      <c r="AV808" s="147"/>
      <c r="AW808" s="147"/>
      <c r="AX808" s="147"/>
      <c r="AY808" s="147"/>
      <c r="AZ808" s="147"/>
      <c r="BA808" s="147"/>
      <c r="BB808" s="147"/>
      <c r="BC808" s="147"/>
      <c r="BD808" s="147"/>
      <c r="BE808" s="147"/>
      <c r="BF808" s="147"/>
      <c r="BG808" s="147"/>
      <c r="BH808" s="147"/>
    </row>
    <row r="809" spans="1:60" ht="33.75" outlineLevel="1">
      <c r="A809" s="164">
        <v>231</v>
      </c>
      <c r="B809" s="165" t="s">
        <v>972</v>
      </c>
      <c r="C809" s="174" t="s">
        <v>973</v>
      </c>
      <c r="D809" s="166" t="s">
        <v>435</v>
      </c>
      <c r="E809" s="167">
        <v>180</v>
      </c>
      <c r="F809" s="168"/>
      <c r="G809" s="169">
        <f>ROUND(E809*F809,2)</f>
        <v>0</v>
      </c>
      <c r="H809" s="168"/>
      <c r="I809" s="169">
        <f>ROUND(E809*H809,2)</f>
        <v>0</v>
      </c>
      <c r="J809" s="168"/>
      <c r="K809" s="169">
        <f>ROUND(E809*J809,2)</f>
        <v>0</v>
      </c>
      <c r="L809" s="169">
        <v>21</v>
      </c>
      <c r="M809" s="169">
        <f>G809*(1+L809/100)</f>
        <v>0</v>
      </c>
      <c r="N809" s="169">
        <v>1.6000000000000001E-4</v>
      </c>
      <c r="O809" s="169">
        <f>ROUND(E809*N809,2)</f>
        <v>0.03</v>
      </c>
      <c r="P809" s="169">
        <v>1.2319999999999999E-2</v>
      </c>
      <c r="Q809" s="169">
        <f>ROUND(E809*P809,2)</f>
        <v>2.2200000000000002</v>
      </c>
      <c r="R809" s="169" t="s">
        <v>952</v>
      </c>
      <c r="S809" s="169" t="s">
        <v>168</v>
      </c>
      <c r="T809" s="170" t="s">
        <v>332</v>
      </c>
      <c r="U809" s="156">
        <v>0.2477</v>
      </c>
      <c r="V809" s="156">
        <f>ROUND(E809*U809,2)</f>
        <v>44.59</v>
      </c>
      <c r="W809" s="156"/>
      <c r="X809" s="156" t="s">
        <v>244</v>
      </c>
      <c r="Y809" s="147"/>
      <c r="Z809" s="147"/>
      <c r="AA809" s="147"/>
      <c r="AB809" s="147"/>
      <c r="AC809" s="147"/>
      <c r="AD809" s="147"/>
      <c r="AE809" s="147"/>
      <c r="AF809" s="147"/>
      <c r="AG809" s="147" t="s">
        <v>245</v>
      </c>
      <c r="AH809" s="147"/>
      <c r="AI809" s="147"/>
      <c r="AJ809" s="147"/>
      <c r="AK809" s="147"/>
      <c r="AL809" s="147"/>
      <c r="AM809" s="147"/>
      <c r="AN809" s="147"/>
      <c r="AO809" s="147"/>
      <c r="AP809" s="147"/>
      <c r="AQ809" s="147"/>
      <c r="AR809" s="147"/>
      <c r="AS809" s="147"/>
      <c r="AT809" s="147"/>
      <c r="AU809" s="147"/>
      <c r="AV809" s="147"/>
      <c r="AW809" s="147"/>
      <c r="AX809" s="147"/>
      <c r="AY809" s="147"/>
      <c r="AZ809" s="147"/>
      <c r="BA809" s="147"/>
      <c r="BB809" s="147"/>
      <c r="BC809" s="147"/>
      <c r="BD809" s="147"/>
      <c r="BE809" s="147"/>
      <c r="BF809" s="147"/>
      <c r="BG809" s="147"/>
      <c r="BH809" s="147"/>
    </row>
    <row r="810" spans="1:60" outlineLevel="1">
      <c r="A810" s="154"/>
      <c r="B810" s="155"/>
      <c r="C810" s="180" t="s">
        <v>974</v>
      </c>
      <c r="D810" s="178"/>
      <c r="E810" s="179">
        <v>180</v>
      </c>
      <c r="F810" s="156"/>
      <c r="G810" s="156"/>
      <c r="H810" s="156"/>
      <c r="I810" s="156"/>
      <c r="J810" s="156"/>
      <c r="K810" s="156"/>
      <c r="L810" s="156"/>
      <c r="M810" s="156"/>
      <c r="N810" s="156"/>
      <c r="O810" s="156"/>
      <c r="P810" s="156"/>
      <c r="Q810" s="156"/>
      <c r="R810" s="156"/>
      <c r="S810" s="156"/>
      <c r="T810" s="156"/>
      <c r="U810" s="156"/>
      <c r="V810" s="156"/>
      <c r="W810" s="156"/>
      <c r="X810" s="156"/>
      <c r="Y810" s="147"/>
      <c r="Z810" s="147"/>
      <c r="AA810" s="147"/>
      <c r="AB810" s="147"/>
      <c r="AC810" s="147"/>
      <c r="AD810" s="147"/>
      <c r="AE810" s="147"/>
      <c r="AF810" s="147"/>
      <c r="AG810" s="147" t="s">
        <v>249</v>
      </c>
      <c r="AH810" s="147">
        <v>0</v>
      </c>
      <c r="AI810" s="147"/>
      <c r="AJ810" s="147"/>
      <c r="AK810" s="147"/>
      <c r="AL810" s="147"/>
      <c r="AM810" s="147"/>
      <c r="AN810" s="147"/>
      <c r="AO810" s="147"/>
      <c r="AP810" s="147"/>
      <c r="AQ810" s="147"/>
      <c r="AR810" s="147"/>
      <c r="AS810" s="147"/>
      <c r="AT810" s="147"/>
      <c r="AU810" s="147"/>
      <c r="AV810" s="147"/>
      <c r="AW810" s="147"/>
      <c r="AX810" s="147"/>
      <c r="AY810" s="147"/>
      <c r="AZ810" s="147"/>
      <c r="BA810" s="147"/>
      <c r="BB810" s="147"/>
      <c r="BC810" s="147"/>
      <c r="BD810" s="147"/>
      <c r="BE810" s="147"/>
      <c r="BF810" s="147"/>
      <c r="BG810" s="147"/>
      <c r="BH810" s="147"/>
    </row>
    <row r="811" spans="1:60" outlineLevel="1">
      <c r="A811" s="154"/>
      <c r="B811" s="155"/>
      <c r="C811" s="238"/>
      <c r="D811" s="239"/>
      <c r="E811" s="239"/>
      <c r="F811" s="239"/>
      <c r="G811" s="239"/>
      <c r="H811" s="156"/>
      <c r="I811" s="156"/>
      <c r="J811" s="156"/>
      <c r="K811" s="156"/>
      <c r="L811" s="156"/>
      <c r="M811" s="156"/>
      <c r="N811" s="156"/>
      <c r="O811" s="156"/>
      <c r="P811" s="156"/>
      <c r="Q811" s="156"/>
      <c r="R811" s="156"/>
      <c r="S811" s="156"/>
      <c r="T811" s="156"/>
      <c r="U811" s="156"/>
      <c r="V811" s="156"/>
      <c r="W811" s="156"/>
      <c r="X811" s="156"/>
      <c r="Y811" s="147"/>
      <c r="Z811" s="147"/>
      <c r="AA811" s="147"/>
      <c r="AB811" s="147"/>
      <c r="AC811" s="147"/>
      <c r="AD811" s="147"/>
      <c r="AE811" s="147"/>
      <c r="AF811" s="147"/>
      <c r="AG811" s="147" t="s">
        <v>172</v>
      </c>
      <c r="AH811" s="147"/>
      <c r="AI811" s="147"/>
      <c r="AJ811" s="147"/>
      <c r="AK811" s="147"/>
      <c r="AL811" s="147"/>
      <c r="AM811" s="147"/>
      <c r="AN811" s="147"/>
      <c r="AO811" s="147"/>
      <c r="AP811" s="147"/>
      <c r="AQ811" s="147"/>
      <c r="AR811" s="147"/>
      <c r="AS811" s="147"/>
      <c r="AT811" s="147"/>
      <c r="AU811" s="147"/>
      <c r="AV811" s="147"/>
      <c r="AW811" s="147"/>
      <c r="AX811" s="147"/>
      <c r="AY811" s="147"/>
      <c r="AZ811" s="147"/>
      <c r="BA811" s="147"/>
      <c r="BB811" s="147"/>
      <c r="BC811" s="147"/>
      <c r="BD811" s="147"/>
      <c r="BE811" s="147"/>
      <c r="BF811" s="147"/>
      <c r="BG811" s="147"/>
      <c r="BH811" s="147"/>
    </row>
    <row r="812" spans="1:60" ht="33.75" outlineLevel="1">
      <c r="A812" s="164">
        <v>232</v>
      </c>
      <c r="B812" s="165" t="s">
        <v>975</v>
      </c>
      <c r="C812" s="174" t="s">
        <v>976</v>
      </c>
      <c r="D812" s="166" t="s">
        <v>253</v>
      </c>
      <c r="E812" s="167">
        <v>12</v>
      </c>
      <c r="F812" s="168"/>
      <c r="G812" s="169">
        <f>ROUND(E812*F812,2)</f>
        <v>0</v>
      </c>
      <c r="H812" s="168"/>
      <c r="I812" s="169">
        <f>ROUND(E812*H812,2)</f>
        <v>0</v>
      </c>
      <c r="J812" s="168"/>
      <c r="K812" s="169">
        <f>ROUND(E812*J812,2)</f>
        <v>0</v>
      </c>
      <c r="L812" s="169">
        <v>21</v>
      </c>
      <c r="M812" s="169">
        <f>G812*(1+L812/100)</f>
        <v>0</v>
      </c>
      <c r="N812" s="169">
        <v>6.6E-3</v>
      </c>
      <c r="O812" s="169">
        <f>ROUND(E812*N812,2)</f>
        <v>0.08</v>
      </c>
      <c r="P812" s="169">
        <v>0</v>
      </c>
      <c r="Q812" s="169">
        <f>ROUND(E812*P812,2)</f>
        <v>0</v>
      </c>
      <c r="R812" s="169" t="s">
        <v>952</v>
      </c>
      <c r="S812" s="169" t="s">
        <v>168</v>
      </c>
      <c r="T812" s="170" t="s">
        <v>168</v>
      </c>
      <c r="U812" s="156">
        <v>0.20799999999999999</v>
      </c>
      <c r="V812" s="156">
        <f>ROUND(E812*U812,2)</f>
        <v>2.5</v>
      </c>
      <c r="W812" s="156"/>
      <c r="X812" s="156" t="s">
        <v>244</v>
      </c>
      <c r="Y812" s="147"/>
      <c r="Z812" s="147"/>
      <c r="AA812" s="147"/>
      <c r="AB812" s="147"/>
      <c r="AC812" s="147"/>
      <c r="AD812" s="147"/>
      <c r="AE812" s="147"/>
      <c r="AF812" s="147"/>
      <c r="AG812" s="147" t="s">
        <v>245</v>
      </c>
      <c r="AH812" s="147"/>
      <c r="AI812" s="147"/>
      <c r="AJ812" s="147"/>
      <c r="AK812" s="147"/>
      <c r="AL812" s="147"/>
      <c r="AM812" s="147"/>
      <c r="AN812" s="147"/>
      <c r="AO812" s="147"/>
      <c r="AP812" s="147"/>
      <c r="AQ812" s="147"/>
      <c r="AR812" s="147"/>
      <c r="AS812" s="147"/>
      <c r="AT812" s="147"/>
      <c r="AU812" s="147"/>
      <c r="AV812" s="147"/>
      <c r="AW812" s="147"/>
      <c r="AX812" s="147"/>
      <c r="AY812" s="147"/>
      <c r="AZ812" s="147"/>
      <c r="BA812" s="147"/>
      <c r="BB812" s="147"/>
      <c r="BC812" s="147"/>
      <c r="BD812" s="147"/>
      <c r="BE812" s="147"/>
      <c r="BF812" s="147"/>
      <c r="BG812" s="147"/>
      <c r="BH812" s="147"/>
    </row>
    <row r="813" spans="1:60" outlineLevel="1">
      <c r="A813" s="154"/>
      <c r="B813" s="155"/>
      <c r="C813" s="180" t="s">
        <v>977</v>
      </c>
      <c r="D813" s="178"/>
      <c r="E813" s="179">
        <v>12</v>
      </c>
      <c r="F813" s="156"/>
      <c r="G813" s="156"/>
      <c r="H813" s="156"/>
      <c r="I813" s="156"/>
      <c r="J813" s="156"/>
      <c r="K813" s="156"/>
      <c r="L813" s="156"/>
      <c r="M813" s="156"/>
      <c r="N813" s="156"/>
      <c r="O813" s="156"/>
      <c r="P813" s="156"/>
      <c r="Q813" s="156"/>
      <c r="R813" s="156"/>
      <c r="S813" s="156"/>
      <c r="T813" s="156"/>
      <c r="U813" s="156"/>
      <c r="V813" s="156"/>
      <c r="W813" s="156"/>
      <c r="X813" s="156"/>
      <c r="Y813" s="147"/>
      <c r="Z813" s="147"/>
      <c r="AA813" s="147"/>
      <c r="AB813" s="147"/>
      <c r="AC813" s="147"/>
      <c r="AD813" s="147"/>
      <c r="AE813" s="147"/>
      <c r="AF813" s="147"/>
      <c r="AG813" s="147" t="s">
        <v>249</v>
      </c>
      <c r="AH813" s="147">
        <v>0</v>
      </c>
      <c r="AI813" s="147"/>
      <c r="AJ813" s="147"/>
      <c r="AK813" s="147"/>
      <c r="AL813" s="147"/>
      <c r="AM813" s="147"/>
      <c r="AN813" s="147"/>
      <c r="AO813" s="147"/>
      <c r="AP813" s="147"/>
      <c r="AQ813" s="147"/>
      <c r="AR813" s="147"/>
      <c r="AS813" s="147"/>
      <c r="AT813" s="147"/>
      <c r="AU813" s="147"/>
      <c r="AV813" s="147"/>
      <c r="AW813" s="147"/>
      <c r="AX813" s="147"/>
      <c r="AY813" s="147"/>
      <c r="AZ813" s="147"/>
      <c r="BA813" s="147"/>
      <c r="BB813" s="147"/>
      <c r="BC813" s="147"/>
      <c r="BD813" s="147"/>
      <c r="BE813" s="147"/>
      <c r="BF813" s="147"/>
      <c r="BG813" s="147"/>
      <c r="BH813" s="147"/>
    </row>
    <row r="814" spans="1:60" outlineLevel="1">
      <c r="A814" s="154"/>
      <c r="B814" s="155"/>
      <c r="C814" s="238"/>
      <c r="D814" s="239"/>
      <c r="E814" s="239"/>
      <c r="F814" s="239"/>
      <c r="G814" s="239"/>
      <c r="H814" s="156"/>
      <c r="I814" s="156"/>
      <c r="J814" s="156"/>
      <c r="K814" s="156"/>
      <c r="L814" s="156"/>
      <c r="M814" s="156"/>
      <c r="N814" s="156"/>
      <c r="O814" s="156"/>
      <c r="P814" s="156"/>
      <c r="Q814" s="156"/>
      <c r="R814" s="156"/>
      <c r="S814" s="156"/>
      <c r="T814" s="156"/>
      <c r="U814" s="156"/>
      <c r="V814" s="156"/>
      <c r="W814" s="156"/>
      <c r="X814" s="156"/>
      <c r="Y814" s="147"/>
      <c r="Z814" s="147"/>
      <c r="AA814" s="147"/>
      <c r="AB814" s="147"/>
      <c r="AC814" s="147"/>
      <c r="AD814" s="147"/>
      <c r="AE814" s="147"/>
      <c r="AF814" s="147"/>
      <c r="AG814" s="147" t="s">
        <v>172</v>
      </c>
      <c r="AH814" s="147"/>
      <c r="AI814" s="147"/>
      <c r="AJ814" s="147"/>
      <c r="AK814" s="147"/>
      <c r="AL814" s="147"/>
      <c r="AM814" s="147"/>
      <c r="AN814" s="147"/>
      <c r="AO814" s="147"/>
      <c r="AP814" s="147"/>
      <c r="AQ814" s="147"/>
      <c r="AR814" s="147"/>
      <c r="AS814" s="147"/>
      <c r="AT814" s="147"/>
      <c r="AU814" s="147"/>
      <c r="AV814" s="147"/>
      <c r="AW814" s="147"/>
      <c r="AX814" s="147"/>
      <c r="AY814" s="147"/>
      <c r="AZ814" s="147"/>
      <c r="BA814" s="147"/>
      <c r="BB814" s="147"/>
      <c r="BC814" s="147"/>
      <c r="BD814" s="147"/>
      <c r="BE814" s="147"/>
      <c r="BF814" s="147"/>
      <c r="BG814" s="147"/>
      <c r="BH814" s="147"/>
    </row>
    <row r="815" spans="1:60" ht="22.5" outlineLevel="1">
      <c r="A815" s="164">
        <v>233</v>
      </c>
      <c r="B815" s="165" t="s">
        <v>978</v>
      </c>
      <c r="C815" s="174" t="s">
        <v>979</v>
      </c>
      <c r="D815" s="166" t="s">
        <v>253</v>
      </c>
      <c r="E815" s="167">
        <v>12</v>
      </c>
      <c r="F815" s="168"/>
      <c r="G815" s="169">
        <f>ROUND(E815*F815,2)</f>
        <v>0</v>
      </c>
      <c r="H815" s="168"/>
      <c r="I815" s="169">
        <f>ROUND(E815*H815,2)</f>
        <v>0</v>
      </c>
      <c r="J815" s="168"/>
      <c r="K815" s="169">
        <f>ROUND(E815*J815,2)</f>
        <v>0</v>
      </c>
      <c r="L815" s="169">
        <v>21</v>
      </c>
      <c r="M815" s="169">
        <f>G815*(1+L815/100)</f>
        <v>0</v>
      </c>
      <c r="N815" s="169">
        <v>0</v>
      </c>
      <c r="O815" s="169">
        <f>ROUND(E815*N815,2)</f>
        <v>0</v>
      </c>
      <c r="P815" s="169">
        <v>7.0000000000000001E-3</v>
      </c>
      <c r="Q815" s="169">
        <f>ROUND(E815*P815,2)</f>
        <v>0.08</v>
      </c>
      <c r="R815" s="169" t="s">
        <v>952</v>
      </c>
      <c r="S815" s="169" t="s">
        <v>168</v>
      </c>
      <c r="T815" s="170" t="s">
        <v>168</v>
      </c>
      <c r="U815" s="156">
        <v>0.06</v>
      </c>
      <c r="V815" s="156">
        <f>ROUND(E815*U815,2)</f>
        <v>0.72</v>
      </c>
      <c r="W815" s="156"/>
      <c r="X815" s="156" t="s">
        <v>244</v>
      </c>
      <c r="Y815" s="147"/>
      <c r="Z815" s="147"/>
      <c r="AA815" s="147"/>
      <c r="AB815" s="147"/>
      <c r="AC815" s="147"/>
      <c r="AD815" s="147"/>
      <c r="AE815" s="147"/>
      <c r="AF815" s="147"/>
      <c r="AG815" s="147" t="s">
        <v>245</v>
      </c>
      <c r="AH815" s="147"/>
      <c r="AI815" s="147"/>
      <c r="AJ815" s="147"/>
      <c r="AK815" s="147"/>
      <c r="AL815" s="147"/>
      <c r="AM815" s="147"/>
      <c r="AN815" s="147"/>
      <c r="AO815" s="147"/>
      <c r="AP815" s="147"/>
      <c r="AQ815" s="147"/>
      <c r="AR815" s="147"/>
      <c r="AS815" s="147"/>
      <c r="AT815" s="147"/>
      <c r="AU815" s="147"/>
      <c r="AV815" s="147"/>
      <c r="AW815" s="147"/>
      <c r="AX815" s="147"/>
      <c r="AY815" s="147"/>
      <c r="AZ815" s="147"/>
      <c r="BA815" s="147"/>
      <c r="BB815" s="147"/>
      <c r="BC815" s="147"/>
      <c r="BD815" s="147"/>
      <c r="BE815" s="147"/>
      <c r="BF815" s="147"/>
      <c r="BG815" s="147"/>
      <c r="BH815" s="147"/>
    </row>
    <row r="816" spans="1:60" outlineLevel="1">
      <c r="A816" s="154"/>
      <c r="B816" s="155"/>
      <c r="C816" s="180" t="s">
        <v>980</v>
      </c>
      <c r="D816" s="178"/>
      <c r="E816" s="179">
        <v>12</v>
      </c>
      <c r="F816" s="156"/>
      <c r="G816" s="156"/>
      <c r="H816" s="156"/>
      <c r="I816" s="156"/>
      <c r="J816" s="156"/>
      <c r="K816" s="156"/>
      <c r="L816" s="156"/>
      <c r="M816" s="156"/>
      <c r="N816" s="156"/>
      <c r="O816" s="156"/>
      <c r="P816" s="156"/>
      <c r="Q816" s="156"/>
      <c r="R816" s="156"/>
      <c r="S816" s="156"/>
      <c r="T816" s="156"/>
      <c r="U816" s="156"/>
      <c r="V816" s="156"/>
      <c r="W816" s="156"/>
      <c r="X816" s="156"/>
      <c r="Y816" s="147"/>
      <c r="Z816" s="147"/>
      <c r="AA816" s="147"/>
      <c r="AB816" s="147"/>
      <c r="AC816" s="147"/>
      <c r="AD816" s="147"/>
      <c r="AE816" s="147"/>
      <c r="AF816" s="147"/>
      <c r="AG816" s="147" t="s">
        <v>249</v>
      </c>
      <c r="AH816" s="147">
        <v>0</v>
      </c>
      <c r="AI816" s="147"/>
      <c r="AJ816" s="147"/>
      <c r="AK816" s="147"/>
      <c r="AL816" s="147"/>
      <c r="AM816" s="147"/>
      <c r="AN816" s="147"/>
      <c r="AO816" s="147"/>
      <c r="AP816" s="147"/>
      <c r="AQ816" s="147"/>
      <c r="AR816" s="147"/>
      <c r="AS816" s="147"/>
      <c r="AT816" s="147"/>
      <c r="AU816" s="147"/>
      <c r="AV816" s="147"/>
      <c r="AW816" s="147"/>
      <c r="AX816" s="147"/>
      <c r="AY816" s="147"/>
      <c r="AZ816" s="147"/>
      <c r="BA816" s="147"/>
      <c r="BB816" s="147"/>
      <c r="BC816" s="147"/>
      <c r="BD816" s="147"/>
      <c r="BE816" s="147"/>
      <c r="BF816" s="147"/>
      <c r="BG816" s="147"/>
      <c r="BH816" s="147"/>
    </row>
    <row r="817" spans="1:60" outlineLevel="1">
      <c r="A817" s="154"/>
      <c r="B817" s="155"/>
      <c r="C817" s="238"/>
      <c r="D817" s="239"/>
      <c r="E817" s="239"/>
      <c r="F817" s="239"/>
      <c r="G817" s="239"/>
      <c r="H817" s="156"/>
      <c r="I817" s="156"/>
      <c r="J817" s="156"/>
      <c r="K817" s="156"/>
      <c r="L817" s="156"/>
      <c r="M817" s="156"/>
      <c r="N817" s="156"/>
      <c r="O817" s="156"/>
      <c r="P817" s="156"/>
      <c r="Q817" s="156"/>
      <c r="R817" s="156"/>
      <c r="S817" s="156"/>
      <c r="T817" s="156"/>
      <c r="U817" s="156"/>
      <c r="V817" s="156"/>
      <c r="W817" s="156"/>
      <c r="X817" s="156"/>
      <c r="Y817" s="147"/>
      <c r="Z817" s="147"/>
      <c r="AA817" s="147"/>
      <c r="AB817" s="147"/>
      <c r="AC817" s="147"/>
      <c r="AD817" s="147"/>
      <c r="AE817" s="147"/>
      <c r="AF817" s="147"/>
      <c r="AG817" s="147" t="s">
        <v>172</v>
      </c>
      <c r="AH817" s="147"/>
      <c r="AI817" s="147"/>
      <c r="AJ817" s="147"/>
      <c r="AK817" s="147"/>
      <c r="AL817" s="147"/>
      <c r="AM817" s="147"/>
      <c r="AN817" s="147"/>
      <c r="AO817" s="147"/>
      <c r="AP817" s="147"/>
      <c r="AQ817" s="147"/>
      <c r="AR817" s="147"/>
      <c r="AS817" s="147"/>
      <c r="AT817" s="147"/>
      <c r="AU817" s="147"/>
      <c r="AV817" s="147"/>
      <c r="AW817" s="147"/>
      <c r="AX817" s="147"/>
      <c r="AY817" s="147"/>
      <c r="AZ817" s="147"/>
      <c r="BA817" s="147"/>
      <c r="BB817" s="147"/>
      <c r="BC817" s="147"/>
      <c r="BD817" s="147"/>
      <c r="BE817" s="147"/>
      <c r="BF817" s="147"/>
      <c r="BG817" s="147"/>
      <c r="BH817" s="147"/>
    </row>
    <row r="818" spans="1:60" ht="22.5" outlineLevel="1">
      <c r="A818" s="164">
        <v>234</v>
      </c>
      <c r="B818" s="165" t="s">
        <v>981</v>
      </c>
      <c r="C818" s="174" t="s">
        <v>982</v>
      </c>
      <c r="D818" s="166" t="s">
        <v>253</v>
      </c>
      <c r="E818" s="167">
        <v>113.57</v>
      </c>
      <c r="F818" s="168"/>
      <c r="G818" s="169">
        <f>ROUND(E818*F818,2)</f>
        <v>0</v>
      </c>
      <c r="H818" s="168"/>
      <c r="I818" s="169">
        <f>ROUND(E818*H818,2)</f>
        <v>0</v>
      </c>
      <c r="J818" s="168"/>
      <c r="K818" s="169">
        <f>ROUND(E818*J818,2)</f>
        <v>0</v>
      </c>
      <c r="L818" s="169">
        <v>21</v>
      </c>
      <c r="M818" s="169">
        <f>G818*(1+L818/100)</f>
        <v>0</v>
      </c>
      <c r="N818" s="169">
        <v>1.6000000000000001E-4</v>
      </c>
      <c r="O818" s="169">
        <f>ROUND(E818*N818,2)</f>
        <v>0.02</v>
      </c>
      <c r="P818" s="169">
        <v>2.2799999999999999E-3</v>
      </c>
      <c r="Q818" s="169">
        <f>ROUND(E818*P818,2)</f>
        <v>0.26</v>
      </c>
      <c r="R818" s="169" t="s">
        <v>952</v>
      </c>
      <c r="S818" s="169" t="s">
        <v>168</v>
      </c>
      <c r="T818" s="170" t="s">
        <v>168</v>
      </c>
      <c r="U818" s="156">
        <v>0.20419999999999999</v>
      </c>
      <c r="V818" s="156">
        <f>ROUND(E818*U818,2)</f>
        <v>23.19</v>
      </c>
      <c r="W818" s="156"/>
      <c r="X818" s="156" t="s">
        <v>244</v>
      </c>
      <c r="Y818" s="147"/>
      <c r="Z818" s="147"/>
      <c r="AA818" s="147"/>
      <c r="AB818" s="147"/>
      <c r="AC818" s="147"/>
      <c r="AD818" s="147"/>
      <c r="AE818" s="147"/>
      <c r="AF818" s="147"/>
      <c r="AG818" s="147" t="s">
        <v>245</v>
      </c>
      <c r="AH818" s="147"/>
      <c r="AI818" s="147"/>
      <c r="AJ818" s="147"/>
      <c r="AK818" s="147"/>
      <c r="AL818" s="147"/>
      <c r="AM818" s="147"/>
      <c r="AN818" s="147"/>
      <c r="AO818" s="147"/>
      <c r="AP818" s="147"/>
      <c r="AQ818" s="147"/>
      <c r="AR818" s="147"/>
      <c r="AS818" s="147"/>
      <c r="AT818" s="147"/>
      <c r="AU818" s="147"/>
      <c r="AV818" s="147"/>
      <c r="AW818" s="147"/>
      <c r="AX818" s="147"/>
      <c r="AY818" s="147"/>
      <c r="AZ818" s="147"/>
      <c r="BA818" s="147"/>
      <c r="BB818" s="147"/>
      <c r="BC818" s="147"/>
      <c r="BD818" s="147"/>
      <c r="BE818" s="147"/>
      <c r="BF818" s="147"/>
      <c r="BG818" s="147"/>
      <c r="BH818" s="147"/>
    </row>
    <row r="819" spans="1:60" outlineLevel="1">
      <c r="A819" s="154"/>
      <c r="B819" s="155"/>
      <c r="C819" s="180" t="s">
        <v>983</v>
      </c>
      <c r="D819" s="178"/>
      <c r="E819" s="179">
        <v>100.32</v>
      </c>
      <c r="F819" s="156"/>
      <c r="G819" s="156"/>
      <c r="H819" s="156"/>
      <c r="I819" s="156"/>
      <c r="J819" s="156"/>
      <c r="K819" s="156"/>
      <c r="L819" s="156"/>
      <c r="M819" s="156"/>
      <c r="N819" s="156"/>
      <c r="O819" s="156"/>
      <c r="P819" s="156"/>
      <c r="Q819" s="156"/>
      <c r="R819" s="156"/>
      <c r="S819" s="156"/>
      <c r="T819" s="156"/>
      <c r="U819" s="156"/>
      <c r="V819" s="156"/>
      <c r="W819" s="156"/>
      <c r="X819" s="156"/>
      <c r="Y819" s="147"/>
      <c r="Z819" s="147"/>
      <c r="AA819" s="147"/>
      <c r="AB819" s="147"/>
      <c r="AC819" s="147"/>
      <c r="AD819" s="147"/>
      <c r="AE819" s="147"/>
      <c r="AF819" s="147"/>
      <c r="AG819" s="147" t="s">
        <v>249</v>
      </c>
      <c r="AH819" s="147">
        <v>0</v>
      </c>
      <c r="AI819" s="147"/>
      <c r="AJ819" s="147"/>
      <c r="AK819" s="147"/>
      <c r="AL819" s="147"/>
      <c r="AM819" s="147"/>
      <c r="AN819" s="147"/>
      <c r="AO819" s="147"/>
      <c r="AP819" s="147"/>
      <c r="AQ819" s="147"/>
      <c r="AR819" s="147"/>
      <c r="AS819" s="147"/>
      <c r="AT819" s="147"/>
      <c r="AU819" s="147"/>
      <c r="AV819" s="147"/>
      <c r="AW819" s="147"/>
      <c r="AX819" s="147"/>
      <c r="AY819" s="147"/>
      <c r="AZ819" s="147"/>
      <c r="BA819" s="147"/>
      <c r="BB819" s="147"/>
      <c r="BC819" s="147"/>
      <c r="BD819" s="147"/>
      <c r="BE819" s="147"/>
      <c r="BF819" s="147"/>
      <c r="BG819" s="147"/>
      <c r="BH819" s="147"/>
    </row>
    <row r="820" spans="1:60" outlineLevel="1">
      <c r="A820" s="154"/>
      <c r="B820" s="155"/>
      <c r="C820" s="180" t="s">
        <v>984</v>
      </c>
      <c r="D820" s="178"/>
      <c r="E820" s="179">
        <v>1.25</v>
      </c>
      <c r="F820" s="156"/>
      <c r="G820" s="156"/>
      <c r="H820" s="156"/>
      <c r="I820" s="156"/>
      <c r="J820" s="156"/>
      <c r="K820" s="156"/>
      <c r="L820" s="156"/>
      <c r="M820" s="156"/>
      <c r="N820" s="156"/>
      <c r="O820" s="156"/>
      <c r="P820" s="156"/>
      <c r="Q820" s="156"/>
      <c r="R820" s="156"/>
      <c r="S820" s="156"/>
      <c r="T820" s="156"/>
      <c r="U820" s="156"/>
      <c r="V820" s="156"/>
      <c r="W820" s="156"/>
      <c r="X820" s="156"/>
      <c r="Y820" s="147"/>
      <c r="Z820" s="147"/>
      <c r="AA820" s="147"/>
      <c r="AB820" s="147"/>
      <c r="AC820" s="147"/>
      <c r="AD820" s="147"/>
      <c r="AE820" s="147"/>
      <c r="AF820" s="147"/>
      <c r="AG820" s="147" t="s">
        <v>249</v>
      </c>
      <c r="AH820" s="147">
        <v>0</v>
      </c>
      <c r="AI820" s="147"/>
      <c r="AJ820" s="147"/>
      <c r="AK820" s="147"/>
      <c r="AL820" s="147"/>
      <c r="AM820" s="147"/>
      <c r="AN820" s="147"/>
      <c r="AO820" s="147"/>
      <c r="AP820" s="147"/>
      <c r="AQ820" s="147"/>
      <c r="AR820" s="147"/>
      <c r="AS820" s="147"/>
      <c r="AT820" s="147"/>
      <c r="AU820" s="147"/>
      <c r="AV820" s="147"/>
      <c r="AW820" s="147"/>
      <c r="AX820" s="147"/>
      <c r="AY820" s="147"/>
      <c r="AZ820" s="147"/>
      <c r="BA820" s="147"/>
      <c r="BB820" s="147"/>
      <c r="BC820" s="147"/>
      <c r="BD820" s="147"/>
      <c r="BE820" s="147"/>
      <c r="BF820" s="147"/>
      <c r="BG820" s="147"/>
      <c r="BH820" s="147"/>
    </row>
    <row r="821" spans="1:60" outlineLevel="1">
      <c r="A821" s="154"/>
      <c r="B821" s="155"/>
      <c r="C821" s="180" t="s">
        <v>980</v>
      </c>
      <c r="D821" s="178"/>
      <c r="E821" s="179">
        <v>12</v>
      </c>
      <c r="F821" s="156"/>
      <c r="G821" s="156"/>
      <c r="H821" s="156"/>
      <c r="I821" s="156"/>
      <c r="J821" s="156"/>
      <c r="K821" s="156"/>
      <c r="L821" s="156"/>
      <c r="M821" s="156"/>
      <c r="N821" s="156"/>
      <c r="O821" s="156"/>
      <c r="P821" s="156"/>
      <c r="Q821" s="156"/>
      <c r="R821" s="156"/>
      <c r="S821" s="156"/>
      <c r="T821" s="156"/>
      <c r="U821" s="156"/>
      <c r="V821" s="156"/>
      <c r="W821" s="156"/>
      <c r="X821" s="156"/>
      <c r="Y821" s="147"/>
      <c r="Z821" s="147"/>
      <c r="AA821" s="147"/>
      <c r="AB821" s="147"/>
      <c r="AC821" s="147"/>
      <c r="AD821" s="147"/>
      <c r="AE821" s="147"/>
      <c r="AF821" s="147"/>
      <c r="AG821" s="147" t="s">
        <v>249</v>
      </c>
      <c r="AH821" s="147">
        <v>0</v>
      </c>
      <c r="AI821" s="147"/>
      <c r="AJ821" s="147"/>
      <c r="AK821" s="147"/>
      <c r="AL821" s="147"/>
      <c r="AM821" s="147"/>
      <c r="AN821" s="147"/>
      <c r="AO821" s="147"/>
      <c r="AP821" s="147"/>
      <c r="AQ821" s="147"/>
      <c r="AR821" s="147"/>
      <c r="AS821" s="147"/>
      <c r="AT821" s="147"/>
      <c r="AU821" s="147"/>
      <c r="AV821" s="147"/>
      <c r="AW821" s="147"/>
      <c r="AX821" s="147"/>
      <c r="AY821" s="147"/>
      <c r="AZ821" s="147"/>
      <c r="BA821" s="147"/>
      <c r="BB821" s="147"/>
      <c r="BC821" s="147"/>
      <c r="BD821" s="147"/>
      <c r="BE821" s="147"/>
      <c r="BF821" s="147"/>
      <c r="BG821" s="147"/>
      <c r="BH821" s="147"/>
    </row>
    <row r="822" spans="1:60" outlineLevel="1">
      <c r="A822" s="154"/>
      <c r="B822" s="155"/>
      <c r="C822" s="238"/>
      <c r="D822" s="239"/>
      <c r="E822" s="239"/>
      <c r="F822" s="239"/>
      <c r="G822" s="239"/>
      <c r="H822" s="156"/>
      <c r="I822" s="156"/>
      <c r="J822" s="156"/>
      <c r="K822" s="156"/>
      <c r="L822" s="156"/>
      <c r="M822" s="156"/>
      <c r="N822" s="156"/>
      <c r="O822" s="156"/>
      <c r="P822" s="156"/>
      <c r="Q822" s="156"/>
      <c r="R822" s="156"/>
      <c r="S822" s="156"/>
      <c r="T822" s="156"/>
      <c r="U822" s="156"/>
      <c r="V822" s="156"/>
      <c r="W822" s="156"/>
      <c r="X822" s="156"/>
      <c r="Y822" s="147"/>
      <c r="Z822" s="147"/>
      <c r="AA822" s="147"/>
      <c r="AB822" s="147"/>
      <c r="AC822" s="147"/>
      <c r="AD822" s="147"/>
      <c r="AE822" s="147"/>
      <c r="AF822" s="147"/>
      <c r="AG822" s="147" t="s">
        <v>172</v>
      </c>
      <c r="AH822" s="147"/>
      <c r="AI822" s="147"/>
      <c r="AJ822" s="147"/>
      <c r="AK822" s="147"/>
      <c r="AL822" s="147"/>
      <c r="AM822" s="147"/>
      <c r="AN822" s="147"/>
      <c r="AO822" s="147"/>
      <c r="AP822" s="147"/>
      <c r="AQ822" s="147"/>
      <c r="AR822" s="147"/>
      <c r="AS822" s="147"/>
      <c r="AT822" s="147"/>
      <c r="AU822" s="147"/>
      <c r="AV822" s="147"/>
      <c r="AW822" s="147"/>
      <c r="AX822" s="147"/>
      <c r="AY822" s="147"/>
      <c r="AZ822" s="147"/>
      <c r="BA822" s="147"/>
      <c r="BB822" s="147"/>
      <c r="BC822" s="147"/>
      <c r="BD822" s="147"/>
      <c r="BE822" s="147"/>
      <c r="BF822" s="147"/>
      <c r="BG822" s="147"/>
      <c r="BH822" s="147"/>
    </row>
    <row r="823" spans="1:60" outlineLevel="1">
      <c r="A823" s="164">
        <v>235</v>
      </c>
      <c r="B823" s="165" t="s">
        <v>985</v>
      </c>
      <c r="C823" s="174" t="s">
        <v>986</v>
      </c>
      <c r="D823" s="166" t="s">
        <v>242</v>
      </c>
      <c r="E823" s="167">
        <v>14.503</v>
      </c>
      <c r="F823" s="168"/>
      <c r="G823" s="169">
        <f>ROUND(E823*F823,2)</f>
        <v>0</v>
      </c>
      <c r="H823" s="168"/>
      <c r="I823" s="169">
        <f>ROUND(E823*H823,2)</f>
        <v>0</v>
      </c>
      <c r="J823" s="168"/>
      <c r="K823" s="169">
        <f>ROUND(E823*J823,2)</f>
        <v>0</v>
      </c>
      <c r="L823" s="169">
        <v>21</v>
      </c>
      <c r="M823" s="169">
        <f>G823*(1+L823/100)</f>
        <v>0</v>
      </c>
      <c r="N823" s="169">
        <v>2.3570000000000001E-2</v>
      </c>
      <c r="O823" s="169">
        <f>ROUND(E823*N823,2)</f>
        <v>0.34</v>
      </c>
      <c r="P823" s="169">
        <v>0</v>
      </c>
      <c r="Q823" s="169">
        <f>ROUND(E823*P823,2)</f>
        <v>0</v>
      </c>
      <c r="R823" s="169" t="s">
        <v>952</v>
      </c>
      <c r="S823" s="169" t="s">
        <v>168</v>
      </c>
      <c r="T823" s="170" t="s">
        <v>332</v>
      </c>
      <c r="U823" s="156">
        <v>0</v>
      </c>
      <c r="V823" s="156">
        <f>ROUND(E823*U823,2)</f>
        <v>0</v>
      </c>
      <c r="W823" s="156"/>
      <c r="X823" s="156" t="s">
        <v>244</v>
      </c>
      <c r="Y823" s="147"/>
      <c r="Z823" s="147"/>
      <c r="AA823" s="147"/>
      <c r="AB823" s="147"/>
      <c r="AC823" s="147"/>
      <c r="AD823" s="147"/>
      <c r="AE823" s="147"/>
      <c r="AF823" s="147"/>
      <c r="AG823" s="147" t="s">
        <v>245</v>
      </c>
      <c r="AH823" s="147"/>
      <c r="AI823" s="147"/>
      <c r="AJ823" s="147"/>
      <c r="AK823" s="147"/>
      <c r="AL823" s="147"/>
      <c r="AM823" s="147"/>
      <c r="AN823" s="147"/>
      <c r="AO823" s="147"/>
      <c r="AP823" s="147"/>
      <c r="AQ823" s="147"/>
      <c r="AR823" s="147"/>
      <c r="AS823" s="147"/>
      <c r="AT823" s="147"/>
      <c r="AU823" s="147"/>
      <c r="AV823" s="147"/>
      <c r="AW823" s="147"/>
      <c r="AX823" s="147"/>
      <c r="AY823" s="147"/>
      <c r="AZ823" s="147"/>
      <c r="BA823" s="147"/>
      <c r="BB823" s="147"/>
      <c r="BC823" s="147"/>
      <c r="BD823" s="147"/>
      <c r="BE823" s="147"/>
      <c r="BF823" s="147"/>
      <c r="BG823" s="147"/>
      <c r="BH823" s="147"/>
    </row>
    <row r="824" spans="1:60" outlineLevel="1">
      <c r="A824" s="154"/>
      <c r="B824" s="155"/>
      <c r="C824" s="180" t="s">
        <v>987</v>
      </c>
      <c r="D824" s="178"/>
      <c r="E824" s="179">
        <v>7.49</v>
      </c>
      <c r="F824" s="156"/>
      <c r="G824" s="156"/>
      <c r="H824" s="156"/>
      <c r="I824" s="156"/>
      <c r="J824" s="156"/>
      <c r="K824" s="156"/>
      <c r="L824" s="156"/>
      <c r="M824" s="156"/>
      <c r="N824" s="156"/>
      <c r="O824" s="156"/>
      <c r="P824" s="156"/>
      <c r="Q824" s="156"/>
      <c r="R824" s="156"/>
      <c r="S824" s="156"/>
      <c r="T824" s="156"/>
      <c r="U824" s="156"/>
      <c r="V824" s="156"/>
      <c r="W824" s="156"/>
      <c r="X824" s="156"/>
      <c r="Y824" s="147"/>
      <c r="Z824" s="147"/>
      <c r="AA824" s="147"/>
      <c r="AB824" s="147"/>
      <c r="AC824" s="147"/>
      <c r="AD824" s="147"/>
      <c r="AE824" s="147"/>
      <c r="AF824" s="147"/>
      <c r="AG824" s="147" t="s">
        <v>249</v>
      </c>
      <c r="AH824" s="147">
        <v>0</v>
      </c>
      <c r="AI824" s="147"/>
      <c r="AJ824" s="147"/>
      <c r="AK824" s="147"/>
      <c r="AL824" s="147"/>
      <c r="AM824" s="147"/>
      <c r="AN824" s="147"/>
      <c r="AO824" s="147"/>
      <c r="AP824" s="147"/>
      <c r="AQ824" s="147"/>
      <c r="AR824" s="147"/>
      <c r="AS824" s="147"/>
      <c r="AT824" s="147"/>
      <c r="AU824" s="147"/>
      <c r="AV824" s="147"/>
      <c r="AW824" s="147"/>
      <c r="AX824" s="147"/>
      <c r="AY824" s="147"/>
      <c r="AZ824" s="147"/>
      <c r="BA824" s="147"/>
      <c r="BB824" s="147"/>
      <c r="BC824" s="147"/>
      <c r="BD824" s="147"/>
      <c r="BE824" s="147"/>
      <c r="BF824" s="147"/>
      <c r="BG824" s="147"/>
      <c r="BH824" s="147"/>
    </row>
    <row r="825" spans="1:60" outlineLevel="1">
      <c r="A825" s="154"/>
      <c r="B825" s="155"/>
      <c r="C825" s="180" t="s">
        <v>988</v>
      </c>
      <c r="D825" s="178"/>
      <c r="E825" s="179">
        <v>0.8</v>
      </c>
      <c r="F825" s="156"/>
      <c r="G825" s="156"/>
      <c r="H825" s="156"/>
      <c r="I825" s="156"/>
      <c r="J825" s="156"/>
      <c r="K825" s="156"/>
      <c r="L825" s="156"/>
      <c r="M825" s="156"/>
      <c r="N825" s="156"/>
      <c r="O825" s="156"/>
      <c r="P825" s="156"/>
      <c r="Q825" s="156"/>
      <c r="R825" s="156"/>
      <c r="S825" s="156"/>
      <c r="T825" s="156"/>
      <c r="U825" s="156"/>
      <c r="V825" s="156"/>
      <c r="W825" s="156"/>
      <c r="X825" s="156"/>
      <c r="Y825" s="147"/>
      <c r="Z825" s="147"/>
      <c r="AA825" s="147"/>
      <c r="AB825" s="147"/>
      <c r="AC825" s="147"/>
      <c r="AD825" s="147"/>
      <c r="AE825" s="147"/>
      <c r="AF825" s="147"/>
      <c r="AG825" s="147" t="s">
        <v>249</v>
      </c>
      <c r="AH825" s="147">
        <v>0</v>
      </c>
      <c r="AI825" s="147"/>
      <c r="AJ825" s="147"/>
      <c r="AK825" s="147"/>
      <c r="AL825" s="147"/>
      <c r="AM825" s="147"/>
      <c r="AN825" s="147"/>
      <c r="AO825" s="147"/>
      <c r="AP825" s="147"/>
      <c r="AQ825" s="147"/>
      <c r="AR825" s="147"/>
      <c r="AS825" s="147"/>
      <c r="AT825" s="147"/>
      <c r="AU825" s="147"/>
      <c r="AV825" s="147"/>
      <c r="AW825" s="147"/>
      <c r="AX825" s="147"/>
      <c r="AY825" s="147"/>
      <c r="AZ825" s="147"/>
      <c r="BA825" s="147"/>
      <c r="BB825" s="147"/>
      <c r="BC825" s="147"/>
      <c r="BD825" s="147"/>
      <c r="BE825" s="147"/>
      <c r="BF825" s="147"/>
      <c r="BG825" s="147"/>
      <c r="BH825" s="147"/>
    </row>
    <row r="826" spans="1:60" outlineLevel="1">
      <c r="A826" s="154"/>
      <c r="B826" s="155"/>
      <c r="C826" s="180" t="s">
        <v>989</v>
      </c>
      <c r="D826" s="178"/>
      <c r="E826" s="179">
        <v>2.173</v>
      </c>
      <c r="F826" s="156"/>
      <c r="G826" s="156"/>
      <c r="H826" s="156"/>
      <c r="I826" s="156"/>
      <c r="J826" s="156"/>
      <c r="K826" s="156"/>
      <c r="L826" s="156"/>
      <c r="M826" s="156"/>
      <c r="N826" s="156"/>
      <c r="O826" s="156"/>
      <c r="P826" s="156"/>
      <c r="Q826" s="156"/>
      <c r="R826" s="156"/>
      <c r="S826" s="156"/>
      <c r="T826" s="156"/>
      <c r="U826" s="156"/>
      <c r="V826" s="156"/>
      <c r="W826" s="156"/>
      <c r="X826" s="156"/>
      <c r="Y826" s="147"/>
      <c r="Z826" s="147"/>
      <c r="AA826" s="147"/>
      <c r="AB826" s="147"/>
      <c r="AC826" s="147"/>
      <c r="AD826" s="147"/>
      <c r="AE826" s="147"/>
      <c r="AF826" s="147"/>
      <c r="AG826" s="147" t="s">
        <v>249</v>
      </c>
      <c r="AH826" s="147">
        <v>0</v>
      </c>
      <c r="AI826" s="147"/>
      <c r="AJ826" s="147"/>
      <c r="AK826" s="147"/>
      <c r="AL826" s="147"/>
      <c r="AM826" s="147"/>
      <c r="AN826" s="147"/>
      <c r="AO826" s="147"/>
      <c r="AP826" s="147"/>
      <c r="AQ826" s="147"/>
      <c r="AR826" s="147"/>
      <c r="AS826" s="147"/>
      <c r="AT826" s="147"/>
      <c r="AU826" s="147"/>
      <c r="AV826" s="147"/>
      <c r="AW826" s="147"/>
      <c r="AX826" s="147"/>
      <c r="AY826" s="147"/>
      <c r="AZ826" s="147"/>
      <c r="BA826" s="147"/>
      <c r="BB826" s="147"/>
      <c r="BC826" s="147"/>
      <c r="BD826" s="147"/>
      <c r="BE826" s="147"/>
      <c r="BF826" s="147"/>
      <c r="BG826" s="147"/>
      <c r="BH826" s="147"/>
    </row>
    <row r="827" spans="1:60" outlineLevel="1">
      <c r="A827" s="154"/>
      <c r="B827" s="155"/>
      <c r="C827" s="180" t="s">
        <v>990</v>
      </c>
      <c r="D827" s="178"/>
      <c r="E827" s="179">
        <v>3.8</v>
      </c>
      <c r="F827" s="156"/>
      <c r="G827" s="156"/>
      <c r="H827" s="156"/>
      <c r="I827" s="156"/>
      <c r="J827" s="156"/>
      <c r="K827" s="156"/>
      <c r="L827" s="156"/>
      <c r="M827" s="156"/>
      <c r="N827" s="156"/>
      <c r="O827" s="156"/>
      <c r="P827" s="156"/>
      <c r="Q827" s="156"/>
      <c r="R827" s="156"/>
      <c r="S827" s="156"/>
      <c r="T827" s="156"/>
      <c r="U827" s="156"/>
      <c r="V827" s="156"/>
      <c r="W827" s="156"/>
      <c r="X827" s="156"/>
      <c r="Y827" s="147"/>
      <c r="Z827" s="147"/>
      <c r="AA827" s="147"/>
      <c r="AB827" s="147"/>
      <c r="AC827" s="147"/>
      <c r="AD827" s="147"/>
      <c r="AE827" s="147"/>
      <c r="AF827" s="147"/>
      <c r="AG827" s="147" t="s">
        <v>249</v>
      </c>
      <c r="AH827" s="147">
        <v>0</v>
      </c>
      <c r="AI827" s="147"/>
      <c r="AJ827" s="147"/>
      <c r="AK827" s="147"/>
      <c r="AL827" s="147"/>
      <c r="AM827" s="147"/>
      <c r="AN827" s="147"/>
      <c r="AO827" s="147"/>
      <c r="AP827" s="147"/>
      <c r="AQ827" s="147"/>
      <c r="AR827" s="147"/>
      <c r="AS827" s="147"/>
      <c r="AT827" s="147"/>
      <c r="AU827" s="147"/>
      <c r="AV827" s="147"/>
      <c r="AW827" s="147"/>
      <c r="AX827" s="147"/>
      <c r="AY827" s="147"/>
      <c r="AZ827" s="147"/>
      <c r="BA827" s="147"/>
      <c r="BB827" s="147"/>
      <c r="BC827" s="147"/>
      <c r="BD827" s="147"/>
      <c r="BE827" s="147"/>
      <c r="BF827" s="147"/>
      <c r="BG827" s="147"/>
      <c r="BH827" s="147"/>
    </row>
    <row r="828" spans="1:60" outlineLevel="1">
      <c r="A828" s="154"/>
      <c r="B828" s="155"/>
      <c r="C828" s="180" t="s">
        <v>991</v>
      </c>
      <c r="D828" s="178"/>
      <c r="E828" s="179">
        <v>0.24</v>
      </c>
      <c r="F828" s="156"/>
      <c r="G828" s="156"/>
      <c r="H828" s="156"/>
      <c r="I828" s="156"/>
      <c r="J828" s="156"/>
      <c r="K828" s="156"/>
      <c r="L828" s="156"/>
      <c r="M828" s="156"/>
      <c r="N828" s="156"/>
      <c r="O828" s="156"/>
      <c r="P828" s="156"/>
      <c r="Q828" s="156"/>
      <c r="R828" s="156"/>
      <c r="S828" s="156"/>
      <c r="T828" s="156"/>
      <c r="U828" s="156"/>
      <c r="V828" s="156"/>
      <c r="W828" s="156"/>
      <c r="X828" s="156"/>
      <c r="Y828" s="147"/>
      <c r="Z828" s="147"/>
      <c r="AA828" s="147"/>
      <c r="AB828" s="147"/>
      <c r="AC828" s="147"/>
      <c r="AD828" s="147"/>
      <c r="AE828" s="147"/>
      <c r="AF828" s="147"/>
      <c r="AG828" s="147" t="s">
        <v>249</v>
      </c>
      <c r="AH828" s="147">
        <v>0</v>
      </c>
      <c r="AI828" s="147"/>
      <c r="AJ828" s="147"/>
      <c r="AK828" s="147"/>
      <c r="AL828" s="147"/>
      <c r="AM828" s="147"/>
      <c r="AN828" s="147"/>
      <c r="AO828" s="147"/>
      <c r="AP828" s="147"/>
      <c r="AQ828" s="147"/>
      <c r="AR828" s="147"/>
      <c r="AS828" s="147"/>
      <c r="AT828" s="147"/>
      <c r="AU828" s="147"/>
      <c r="AV828" s="147"/>
      <c r="AW828" s="147"/>
      <c r="AX828" s="147"/>
      <c r="AY828" s="147"/>
      <c r="AZ828" s="147"/>
      <c r="BA828" s="147"/>
      <c r="BB828" s="147"/>
      <c r="BC828" s="147"/>
      <c r="BD828" s="147"/>
      <c r="BE828" s="147"/>
      <c r="BF828" s="147"/>
      <c r="BG828" s="147"/>
      <c r="BH828" s="147"/>
    </row>
    <row r="829" spans="1:60" outlineLevel="1">
      <c r="A829" s="154"/>
      <c r="B829" s="155"/>
      <c r="C829" s="238"/>
      <c r="D829" s="239"/>
      <c r="E829" s="239"/>
      <c r="F829" s="239"/>
      <c r="G829" s="239"/>
      <c r="H829" s="156"/>
      <c r="I829" s="156"/>
      <c r="J829" s="156"/>
      <c r="K829" s="156"/>
      <c r="L829" s="156"/>
      <c r="M829" s="156"/>
      <c r="N829" s="156"/>
      <c r="O829" s="156"/>
      <c r="P829" s="156"/>
      <c r="Q829" s="156"/>
      <c r="R829" s="156"/>
      <c r="S829" s="156"/>
      <c r="T829" s="156"/>
      <c r="U829" s="156"/>
      <c r="V829" s="156"/>
      <c r="W829" s="156"/>
      <c r="X829" s="156"/>
      <c r="Y829" s="147"/>
      <c r="Z829" s="147"/>
      <c r="AA829" s="147"/>
      <c r="AB829" s="147"/>
      <c r="AC829" s="147"/>
      <c r="AD829" s="147"/>
      <c r="AE829" s="147"/>
      <c r="AF829" s="147"/>
      <c r="AG829" s="147" t="s">
        <v>172</v>
      </c>
      <c r="AH829" s="147"/>
      <c r="AI829" s="147"/>
      <c r="AJ829" s="147"/>
      <c r="AK829" s="147"/>
      <c r="AL829" s="147"/>
      <c r="AM829" s="147"/>
      <c r="AN829" s="147"/>
      <c r="AO829" s="147"/>
      <c r="AP829" s="147"/>
      <c r="AQ829" s="147"/>
      <c r="AR829" s="147"/>
      <c r="AS829" s="147"/>
      <c r="AT829" s="147"/>
      <c r="AU829" s="147"/>
      <c r="AV829" s="147"/>
      <c r="AW829" s="147"/>
      <c r="AX829" s="147"/>
      <c r="AY829" s="147"/>
      <c r="AZ829" s="147"/>
      <c r="BA829" s="147"/>
      <c r="BB829" s="147"/>
      <c r="BC829" s="147"/>
      <c r="BD829" s="147"/>
      <c r="BE829" s="147"/>
      <c r="BF829" s="147"/>
      <c r="BG829" s="147"/>
      <c r="BH829" s="147"/>
    </row>
    <row r="830" spans="1:60" ht="22.5" outlineLevel="1">
      <c r="A830" s="164">
        <v>236</v>
      </c>
      <c r="B830" s="165" t="s">
        <v>992</v>
      </c>
      <c r="C830" s="174" t="s">
        <v>993</v>
      </c>
      <c r="D830" s="166" t="s">
        <v>435</v>
      </c>
      <c r="E830" s="167">
        <v>141</v>
      </c>
      <c r="F830" s="168"/>
      <c r="G830" s="169">
        <f>ROUND(E830*F830,2)</f>
        <v>0</v>
      </c>
      <c r="H830" s="168"/>
      <c r="I830" s="169">
        <f>ROUND(E830*H830,2)</f>
        <v>0</v>
      </c>
      <c r="J830" s="168"/>
      <c r="K830" s="169">
        <f>ROUND(E830*J830,2)</f>
        <v>0</v>
      </c>
      <c r="L830" s="169">
        <v>21</v>
      </c>
      <c r="M830" s="169">
        <f>G830*(1+L830/100)</f>
        <v>0</v>
      </c>
      <c r="N830" s="169">
        <v>2.5500000000000002E-3</v>
      </c>
      <c r="O830" s="169">
        <f>ROUND(E830*N830,2)</f>
        <v>0.36</v>
      </c>
      <c r="P830" s="169">
        <v>0</v>
      </c>
      <c r="Q830" s="169">
        <f>ROUND(E830*P830,2)</f>
        <v>0</v>
      </c>
      <c r="R830" s="169" t="s">
        <v>952</v>
      </c>
      <c r="S830" s="169" t="s">
        <v>168</v>
      </c>
      <c r="T830" s="170" t="s">
        <v>168</v>
      </c>
      <c r="U830" s="156">
        <v>0.495</v>
      </c>
      <c r="V830" s="156">
        <f>ROUND(E830*U830,2)</f>
        <v>69.8</v>
      </c>
      <c r="W830" s="156"/>
      <c r="X830" s="156" t="s">
        <v>244</v>
      </c>
      <c r="Y830" s="147"/>
      <c r="Z830" s="147"/>
      <c r="AA830" s="147"/>
      <c r="AB830" s="147"/>
      <c r="AC830" s="147"/>
      <c r="AD830" s="147"/>
      <c r="AE830" s="147"/>
      <c r="AF830" s="147"/>
      <c r="AG830" s="147" t="s">
        <v>245</v>
      </c>
      <c r="AH830" s="147"/>
      <c r="AI830" s="147"/>
      <c r="AJ830" s="147"/>
      <c r="AK830" s="147"/>
      <c r="AL830" s="147"/>
      <c r="AM830" s="147"/>
      <c r="AN830" s="147"/>
      <c r="AO830" s="147"/>
      <c r="AP830" s="147"/>
      <c r="AQ830" s="147"/>
      <c r="AR830" s="147"/>
      <c r="AS830" s="147"/>
      <c r="AT830" s="147"/>
      <c r="AU830" s="147"/>
      <c r="AV830" s="147"/>
      <c r="AW830" s="147"/>
      <c r="AX830" s="147"/>
      <c r="AY830" s="147"/>
      <c r="AZ830" s="147"/>
      <c r="BA830" s="147"/>
      <c r="BB830" s="147"/>
      <c r="BC830" s="147"/>
      <c r="BD830" s="147"/>
      <c r="BE830" s="147"/>
      <c r="BF830" s="147"/>
      <c r="BG830" s="147"/>
      <c r="BH830" s="147"/>
    </row>
    <row r="831" spans="1:60" outlineLevel="1">
      <c r="A831" s="154"/>
      <c r="B831" s="155"/>
      <c r="C831" s="253" t="s">
        <v>994</v>
      </c>
      <c r="D831" s="254"/>
      <c r="E831" s="254"/>
      <c r="F831" s="254"/>
      <c r="G831" s="254"/>
      <c r="H831" s="156"/>
      <c r="I831" s="156"/>
      <c r="J831" s="156"/>
      <c r="K831" s="156"/>
      <c r="L831" s="156"/>
      <c r="M831" s="156"/>
      <c r="N831" s="156"/>
      <c r="O831" s="156"/>
      <c r="P831" s="156"/>
      <c r="Q831" s="156"/>
      <c r="R831" s="156"/>
      <c r="S831" s="156"/>
      <c r="T831" s="156"/>
      <c r="U831" s="156"/>
      <c r="V831" s="156"/>
      <c r="W831" s="156"/>
      <c r="X831" s="156"/>
      <c r="Y831" s="147"/>
      <c r="Z831" s="147"/>
      <c r="AA831" s="147"/>
      <c r="AB831" s="147"/>
      <c r="AC831" s="147"/>
      <c r="AD831" s="147"/>
      <c r="AE831" s="147"/>
      <c r="AF831" s="147"/>
      <c r="AG831" s="147" t="s">
        <v>247</v>
      </c>
      <c r="AH831" s="147"/>
      <c r="AI831" s="147"/>
      <c r="AJ831" s="147"/>
      <c r="AK831" s="147"/>
      <c r="AL831" s="147"/>
      <c r="AM831" s="147"/>
      <c r="AN831" s="147"/>
      <c r="AO831" s="147"/>
      <c r="AP831" s="147"/>
      <c r="AQ831" s="147"/>
      <c r="AR831" s="147"/>
      <c r="AS831" s="147"/>
      <c r="AT831" s="147"/>
      <c r="AU831" s="147"/>
      <c r="AV831" s="147"/>
      <c r="AW831" s="147"/>
      <c r="AX831" s="147"/>
      <c r="AY831" s="147"/>
      <c r="AZ831" s="147"/>
      <c r="BA831" s="147"/>
      <c r="BB831" s="147"/>
      <c r="BC831" s="147"/>
      <c r="BD831" s="147"/>
      <c r="BE831" s="147"/>
      <c r="BF831" s="147"/>
      <c r="BG831" s="147"/>
      <c r="BH831" s="147"/>
    </row>
    <row r="832" spans="1:60" outlineLevel="1">
      <c r="A832" s="154"/>
      <c r="B832" s="155"/>
      <c r="C832" s="242" t="s">
        <v>995</v>
      </c>
      <c r="D832" s="243"/>
      <c r="E832" s="243"/>
      <c r="F832" s="243"/>
      <c r="G832" s="243"/>
      <c r="H832" s="156"/>
      <c r="I832" s="156"/>
      <c r="J832" s="156"/>
      <c r="K832" s="156"/>
      <c r="L832" s="156"/>
      <c r="M832" s="156"/>
      <c r="N832" s="156"/>
      <c r="O832" s="156"/>
      <c r="P832" s="156"/>
      <c r="Q832" s="156"/>
      <c r="R832" s="156"/>
      <c r="S832" s="156"/>
      <c r="T832" s="156"/>
      <c r="U832" s="156"/>
      <c r="V832" s="156"/>
      <c r="W832" s="156"/>
      <c r="X832" s="156"/>
      <c r="Y832" s="147"/>
      <c r="Z832" s="147"/>
      <c r="AA832" s="147"/>
      <c r="AB832" s="147"/>
      <c r="AC832" s="147"/>
      <c r="AD832" s="147"/>
      <c r="AE832" s="147"/>
      <c r="AF832" s="147"/>
      <c r="AG832" s="147" t="s">
        <v>178</v>
      </c>
      <c r="AH832" s="147"/>
      <c r="AI832" s="147"/>
      <c r="AJ832" s="147"/>
      <c r="AK832" s="147"/>
      <c r="AL832" s="147"/>
      <c r="AM832" s="147"/>
      <c r="AN832" s="147"/>
      <c r="AO832" s="147"/>
      <c r="AP832" s="147"/>
      <c r="AQ832" s="147"/>
      <c r="AR832" s="147"/>
      <c r="AS832" s="147"/>
      <c r="AT832" s="147"/>
      <c r="AU832" s="147"/>
      <c r="AV832" s="147"/>
      <c r="AW832" s="147"/>
      <c r="AX832" s="147"/>
      <c r="AY832" s="147"/>
      <c r="AZ832" s="147"/>
      <c r="BA832" s="147"/>
      <c r="BB832" s="147"/>
      <c r="BC832" s="147"/>
      <c r="BD832" s="147"/>
      <c r="BE832" s="147"/>
      <c r="BF832" s="147"/>
      <c r="BG832" s="147"/>
      <c r="BH832" s="147"/>
    </row>
    <row r="833" spans="1:60" outlineLevel="1">
      <c r="A833" s="154"/>
      <c r="B833" s="155"/>
      <c r="C833" s="180" t="s">
        <v>996</v>
      </c>
      <c r="D833" s="178"/>
      <c r="E833" s="179">
        <v>62</v>
      </c>
      <c r="F833" s="156"/>
      <c r="G833" s="156"/>
      <c r="H833" s="156"/>
      <c r="I833" s="156"/>
      <c r="J833" s="156"/>
      <c r="K833" s="156"/>
      <c r="L833" s="156"/>
      <c r="M833" s="156"/>
      <c r="N833" s="156"/>
      <c r="O833" s="156"/>
      <c r="P833" s="156"/>
      <c r="Q833" s="156"/>
      <c r="R833" s="156"/>
      <c r="S833" s="156"/>
      <c r="T833" s="156"/>
      <c r="U833" s="156"/>
      <c r="V833" s="156"/>
      <c r="W833" s="156"/>
      <c r="X833" s="156"/>
      <c r="Y833" s="147"/>
      <c r="Z833" s="147"/>
      <c r="AA833" s="147"/>
      <c r="AB833" s="147"/>
      <c r="AC833" s="147"/>
      <c r="AD833" s="147"/>
      <c r="AE833" s="147"/>
      <c r="AF833" s="147"/>
      <c r="AG833" s="147" t="s">
        <v>249</v>
      </c>
      <c r="AH833" s="147">
        <v>0</v>
      </c>
      <c r="AI833" s="147"/>
      <c r="AJ833" s="147"/>
      <c r="AK833" s="147"/>
      <c r="AL833" s="147"/>
      <c r="AM833" s="147"/>
      <c r="AN833" s="147"/>
      <c r="AO833" s="147"/>
      <c r="AP833" s="147"/>
      <c r="AQ833" s="147"/>
      <c r="AR833" s="147"/>
      <c r="AS833" s="147"/>
      <c r="AT833" s="147"/>
      <c r="AU833" s="147"/>
      <c r="AV833" s="147"/>
      <c r="AW833" s="147"/>
      <c r="AX833" s="147"/>
      <c r="AY833" s="147"/>
      <c r="AZ833" s="147"/>
      <c r="BA833" s="147"/>
      <c r="BB833" s="147"/>
      <c r="BC833" s="147"/>
      <c r="BD833" s="147"/>
      <c r="BE833" s="147"/>
      <c r="BF833" s="147"/>
      <c r="BG833" s="147"/>
      <c r="BH833" s="147"/>
    </row>
    <row r="834" spans="1:60" outlineLevel="1">
      <c r="A834" s="154"/>
      <c r="B834" s="155"/>
      <c r="C834" s="180" t="s">
        <v>997</v>
      </c>
      <c r="D834" s="178"/>
      <c r="E834" s="179">
        <v>79</v>
      </c>
      <c r="F834" s="156"/>
      <c r="G834" s="156"/>
      <c r="H834" s="156"/>
      <c r="I834" s="156"/>
      <c r="J834" s="156"/>
      <c r="K834" s="156"/>
      <c r="L834" s="156"/>
      <c r="M834" s="156"/>
      <c r="N834" s="156"/>
      <c r="O834" s="156"/>
      <c r="P834" s="156"/>
      <c r="Q834" s="156"/>
      <c r="R834" s="156"/>
      <c r="S834" s="156"/>
      <c r="T834" s="156"/>
      <c r="U834" s="156"/>
      <c r="V834" s="156"/>
      <c r="W834" s="156"/>
      <c r="X834" s="156"/>
      <c r="Y834" s="147"/>
      <c r="Z834" s="147"/>
      <c r="AA834" s="147"/>
      <c r="AB834" s="147"/>
      <c r="AC834" s="147"/>
      <c r="AD834" s="147"/>
      <c r="AE834" s="147"/>
      <c r="AF834" s="147"/>
      <c r="AG834" s="147" t="s">
        <v>249</v>
      </c>
      <c r="AH834" s="147">
        <v>0</v>
      </c>
      <c r="AI834" s="147"/>
      <c r="AJ834" s="147"/>
      <c r="AK834" s="147"/>
      <c r="AL834" s="147"/>
      <c r="AM834" s="147"/>
      <c r="AN834" s="147"/>
      <c r="AO834" s="147"/>
      <c r="AP834" s="147"/>
      <c r="AQ834" s="147"/>
      <c r="AR834" s="147"/>
      <c r="AS834" s="147"/>
      <c r="AT834" s="147"/>
      <c r="AU834" s="147"/>
      <c r="AV834" s="147"/>
      <c r="AW834" s="147"/>
      <c r="AX834" s="147"/>
      <c r="AY834" s="147"/>
      <c r="AZ834" s="147"/>
      <c r="BA834" s="147"/>
      <c r="BB834" s="147"/>
      <c r="BC834" s="147"/>
      <c r="BD834" s="147"/>
      <c r="BE834" s="147"/>
      <c r="BF834" s="147"/>
      <c r="BG834" s="147"/>
      <c r="BH834" s="147"/>
    </row>
    <row r="835" spans="1:60" outlineLevel="1">
      <c r="A835" s="154"/>
      <c r="B835" s="155"/>
      <c r="C835" s="238"/>
      <c r="D835" s="239"/>
      <c r="E835" s="239"/>
      <c r="F835" s="239"/>
      <c r="G835" s="239"/>
      <c r="H835" s="156"/>
      <c r="I835" s="156"/>
      <c r="J835" s="156"/>
      <c r="K835" s="156"/>
      <c r="L835" s="156"/>
      <c r="M835" s="156"/>
      <c r="N835" s="156"/>
      <c r="O835" s="156"/>
      <c r="P835" s="156"/>
      <c r="Q835" s="156"/>
      <c r="R835" s="156"/>
      <c r="S835" s="156"/>
      <c r="T835" s="156"/>
      <c r="U835" s="156"/>
      <c r="V835" s="156"/>
      <c r="W835" s="156"/>
      <c r="X835" s="156"/>
      <c r="Y835" s="147"/>
      <c r="Z835" s="147"/>
      <c r="AA835" s="147"/>
      <c r="AB835" s="147"/>
      <c r="AC835" s="147"/>
      <c r="AD835" s="147"/>
      <c r="AE835" s="147"/>
      <c r="AF835" s="147"/>
      <c r="AG835" s="147" t="s">
        <v>172</v>
      </c>
      <c r="AH835" s="147"/>
      <c r="AI835" s="147"/>
      <c r="AJ835" s="147"/>
      <c r="AK835" s="147"/>
      <c r="AL835" s="147"/>
      <c r="AM835" s="147"/>
      <c r="AN835" s="147"/>
      <c r="AO835" s="147"/>
      <c r="AP835" s="147"/>
      <c r="AQ835" s="147"/>
      <c r="AR835" s="147"/>
      <c r="AS835" s="147"/>
      <c r="AT835" s="147"/>
      <c r="AU835" s="147"/>
      <c r="AV835" s="147"/>
      <c r="AW835" s="147"/>
      <c r="AX835" s="147"/>
      <c r="AY835" s="147"/>
      <c r="AZ835" s="147"/>
      <c r="BA835" s="147"/>
      <c r="BB835" s="147"/>
      <c r="BC835" s="147"/>
      <c r="BD835" s="147"/>
      <c r="BE835" s="147"/>
      <c r="BF835" s="147"/>
      <c r="BG835" s="147"/>
      <c r="BH835" s="147"/>
    </row>
    <row r="836" spans="1:60" ht="22.5" outlineLevel="1">
      <c r="A836" s="164">
        <v>237</v>
      </c>
      <c r="B836" s="165" t="s">
        <v>998</v>
      </c>
      <c r="C836" s="174" t="s">
        <v>999</v>
      </c>
      <c r="D836" s="166" t="s">
        <v>435</v>
      </c>
      <c r="E836" s="167">
        <v>882</v>
      </c>
      <c r="F836" s="168"/>
      <c r="G836" s="169">
        <f>ROUND(E836*F836,2)</f>
        <v>0</v>
      </c>
      <c r="H836" s="168"/>
      <c r="I836" s="169">
        <f>ROUND(E836*H836,2)</f>
        <v>0</v>
      </c>
      <c r="J836" s="168"/>
      <c r="K836" s="169">
        <f>ROUND(E836*J836,2)</f>
        <v>0</v>
      </c>
      <c r="L836" s="169">
        <v>21</v>
      </c>
      <c r="M836" s="169">
        <f>G836*(1+L836/100)</f>
        <v>0</v>
      </c>
      <c r="N836" s="169">
        <v>2.5500000000000002E-3</v>
      </c>
      <c r="O836" s="169">
        <f>ROUND(E836*N836,2)</f>
        <v>2.25</v>
      </c>
      <c r="P836" s="169">
        <v>0</v>
      </c>
      <c r="Q836" s="169">
        <f>ROUND(E836*P836,2)</f>
        <v>0</v>
      </c>
      <c r="R836" s="169" t="s">
        <v>952</v>
      </c>
      <c r="S836" s="169" t="s">
        <v>168</v>
      </c>
      <c r="T836" s="170" t="s">
        <v>168</v>
      </c>
      <c r="U836" s="156">
        <v>0.40339999999999998</v>
      </c>
      <c r="V836" s="156">
        <f>ROUND(E836*U836,2)</f>
        <v>355.8</v>
      </c>
      <c r="W836" s="156"/>
      <c r="X836" s="156" t="s">
        <v>244</v>
      </c>
      <c r="Y836" s="147"/>
      <c r="Z836" s="147"/>
      <c r="AA836" s="147"/>
      <c r="AB836" s="147"/>
      <c r="AC836" s="147"/>
      <c r="AD836" s="147"/>
      <c r="AE836" s="147"/>
      <c r="AF836" s="147"/>
      <c r="AG836" s="147" t="s">
        <v>245</v>
      </c>
      <c r="AH836" s="147"/>
      <c r="AI836" s="147"/>
      <c r="AJ836" s="147"/>
      <c r="AK836" s="147"/>
      <c r="AL836" s="147"/>
      <c r="AM836" s="147"/>
      <c r="AN836" s="147"/>
      <c r="AO836" s="147"/>
      <c r="AP836" s="147"/>
      <c r="AQ836" s="147"/>
      <c r="AR836" s="147"/>
      <c r="AS836" s="147"/>
      <c r="AT836" s="147"/>
      <c r="AU836" s="147"/>
      <c r="AV836" s="147"/>
      <c r="AW836" s="147"/>
      <c r="AX836" s="147"/>
      <c r="AY836" s="147"/>
      <c r="AZ836" s="147"/>
      <c r="BA836" s="147"/>
      <c r="BB836" s="147"/>
      <c r="BC836" s="147"/>
      <c r="BD836" s="147"/>
      <c r="BE836" s="147"/>
      <c r="BF836" s="147"/>
      <c r="BG836" s="147"/>
      <c r="BH836" s="147"/>
    </row>
    <row r="837" spans="1:60" outlineLevel="1">
      <c r="A837" s="154"/>
      <c r="B837" s="155"/>
      <c r="C837" s="253" t="s">
        <v>994</v>
      </c>
      <c r="D837" s="254"/>
      <c r="E837" s="254"/>
      <c r="F837" s="254"/>
      <c r="G837" s="254"/>
      <c r="H837" s="156"/>
      <c r="I837" s="156"/>
      <c r="J837" s="156"/>
      <c r="K837" s="156"/>
      <c r="L837" s="156"/>
      <c r="M837" s="156"/>
      <c r="N837" s="156"/>
      <c r="O837" s="156"/>
      <c r="P837" s="156"/>
      <c r="Q837" s="156"/>
      <c r="R837" s="156"/>
      <c r="S837" s="156"/>
      <c r="T837" s="156"/>
      <c r="U837" s="156"/>
      <c r="V837" s="156"/>
      <c r="W837" s="156"/>
      <c r="X837" s="156"/>
      <c r="Y837" s="147"/>
      <c r="Z837" s="147"/>
      <c r="AA837" s="147"/>
      <c r="AB837" s="147"/>
      <c r="AC837" s="147"/>
      <c r="AD837" s="147"/>
      <c r="AE837" s="147"/>
      <c r="AF837" s="147"/>
      <c r="AG837" s="147" t="s">
        <v>247</v>
      </c>
      <c r="AH837" s="147"/>
      <c r="AI837" s="147"/>
      <c r="AJ837" s="147"/>
      <c r="AK837" s="147"/>
      <c r="AL837" s="147"/>
      <c r="AM837" s="147"/>
      <c r="AN837" s="147"/>
      <c r="AO837" s="147"/>
      <c r="AP837" s="147"/>
      <c r="AQ837" s="147"/>
      <c r="AR837" s="147"/>
      <c r="AS837" s="147"/>
      <c r="AT837" s="147"/>
      <c r="AU837" s="147"/>
      <c r="AV837" s="147"/>
      <c r="AW837" s="147"/>
      <c r="AX837" s="147"/>
      <c r="AY837" s="147"/>
      <c r="AZ837" s="147"/>
      <c r="BA837" s="147"/>
      <c r="BB837" s="147"/>
      <c r="BC837" s="147"/>
      <c r="BD837" s="147"/>
      <c r="BE837" s="147"/>
      <c r="BF837" s="147"/>
      <c r="BG837" s="147"/>
      <c r="BH837" s="147"/>
    </row>
    <row r="838" spans="1:60" outlineLevel="1">
      <c r="A838" s="154"/>
      <c r="B838" s="155"/>
      <c r="C838" s="242" t="s">
        <v>1000</v>
      </c>
      <c r="D838" s="243"/>
      <c r="E838" s="243"/>
      <c r="F838" s="243"/>
      <c r="G838" s="243"/>
      <c r="H838" s="156"/>
      <c r="I838" s="156"/>
      <c r="J838" s="156"/>
      <c r="K838" s="156"/>
      <c r="L838" s="156"/>
      <c r="M838" s="156"/>
      <c r="N838" s="156"/>
      <c r="O838" s="156"/>
      <c r="P838" s="156"/>
      <c r="Q838" s="156"/>
      <c r="R838" s="156"/>
      <c r="S838" s="156"/>
      <c r="T838" s="156"/>
      <c r="U838" s="156"/>
      <c r="V838" s="156"/>
      <c r="W838" s="156"/>
      <c r="X838" s="156"/>
      <c r="Y838" s="147"/>
      <c r="Z838" s="147"/>
      <c r="AA838" s="147"/>
      <c r="AB838" s="147"/>
      <c r="AC838" s="147"/>
      <c r="AD838" s="147"/>
      <c r="AE838" s="147"/>
      <c r="AF838" s="147"/>
      <c r="AG838" s="147" t="s">
        <v>178</v>
      </c>
      <c r="AH838" s="147"/>
      <c r="AI838" s="147"/>
      <c r="AJ838" s="147"/>
      <c r="AK838" s="147"/>
      <c r="AL838" s="147"/>
      <c r="AM838" s="147"/>
      <c r="AN838" s="147"/>
      <c r="AO838" s="147"/>
      <c r="AP838" s="147"/>
      <c r="AQ838" s="147"/>
      <c r="AR838" s="147"/>
      <c r="AS838" s="147"/>
      <c r="AT838" s="147"/>
      <c r="AU838" s="147"/>
      <c r="AV838" s="147"/>
      <c r="AW838" s="147"/>
      <c r="AX838" s="147"/>
      <c r="AY838" s="147"/>
      <c r="AZ838" s="147"/>
      <c r="BA838" s="147"/>
      <c r="BB838" s="147"/>
      <c r="BC838" s="147"/>
      <c r="BD838" s="147"/>
      <c r="BE838" s="147"/>
      <c r="BF838" s="147"/>
      <c r="BG838" s="147"/>
      <c r="BH838" s="147"/>
    </row>
    <row r="839" spans="1:60" outlineLevel="1">
      <c r="A839" s="154"/>
      <c r="B839" s="155"/>
      <c r="C839" s="180" t="s">
        <v>1001</v>
      </c>
      <c r="D839" s="178"/>
      <c r="E839" s="179">
        <v>507</v>
      </c>
      <c r="F839" s="156"/>
      <c r="G839" s="156"/>
      <c r="H839" s="156"/>
      <c r="I839" s="156"/>
      <c r="J839" s="156"/>
      <c r="K839" s="156"/>
      <c r="L839" s="156"/>
      <c r="M839" s="156"/>
      <c r="N839" s="156"/>
      <c r="O839" s="156"/>
      <c r="P839" s="156"/>
      <c r="Q839" s="156"/>
      <c r="R839" s="156"/>
      <c r="S839" s="156"/>
      <c r="T839" s="156"/>
      <c r="U839" s="156"/>
      <c r="V839" s="156"/>
      <c r="W839" s="156"/>
      <c r="X839" s="156"/>
      <c r="Y839" s="147"/>
      <c r="Z839" s="147"/>
      <c r="AA839" s="147"/>
      <c r="AB839" s="147"/>
      <c r="AC839" s="147"/>
      <c r="AD839" s="147"/>
      <c r="AE839" s="147"/>
      <c r="AF839" s="147"/>
      <c r="AG839" s="147" t="s">
        <v>249</v>
      </c>
      <c r="AH839" s="147">
        <v>0</v>
      </c>
      <c r="AI839" s="147"/>
      <c r="AJ839" s="147"/>
      <c r="AK839" s="147"/>
      <c r="AL839" s="147"/>
      <c r="AM839" s="147"/>
      <c r="AN839" s="147"/>
      <c r="AO839" s="147"/>
      <c r="AP839" s="147"/>
      <c r="AQ839" s="147"/>
      <c r="AR839" s="147"/>
      <c r="AS839" s="147"/>
      <c r="AT839" s="147"/>
      <c r="AU839" s="147"/>
      <c r="AV839" s="147"/>
      <c r="AW839" s="147"/>
      <c r="AX839" s="147"/>
      <c r="AY839" s="147"/>
      <c r="AZ839" s="147"/>
      <c r="BA839" s="147"/>
      <c r="BB839" s="147"/>
      <c r="BC839" s="147"/>
      <c r="BD839" s="147"/>
      <c r="BE839" s="147"/>
      <c r="BF839" s="147"/>
      <c r="BG839" s="147"/>
      <c r="BH839" s="147"/>
    </row>
    <row r="840" spans="1:60" outlineLevel="1">
      <c r="A840" s="154"/>
      <c r="B840" s="155"/>
      <c r="C840" s="180" t="s">
        <v>1002</v>
      </c>
      <c r="D840" s="178"/>
      <c r="E840" s="179">
        <v>375</v>
      </c>
      <c r="F840" s="156"/>
      <c r="G840" s="156"/>
      <c r="H840" s="156"/>
      <c r="I840" s="156"/>
      <c r="J840" s="156"/>
      <c r="K840" s="156"/>
      <c r="L840" s="156"/>
      <c r="M840" s="156"/>
      <c r="N840" s="156"/>
      <c r="O840" s="156"/>
      <c r="P840" s="156"/>
      <c r="Q840" s="156"/>
      <c r="R840" s="156"/>
      <c r="S840" s="156"/>
      <c r="T840" s="156"/>
      <c r="U840" s="156"/>
      <c r="V840" s="156"/>
      <c r="W840" s="156"/>
      <c r="X840" s="156"/>
      <c r="Y840" s="147"/>
      <c r="Z840" s="147"/>
      <c r="AA840" s="147"/>
      <c r="AB840" s="147"/>
      <c r="AC840" s="147"/>
      <c r="AD840" s="147"/>
      <c r="AE840" s="147"/>
      <c r="AF840" s="147"/>
      <c r="AG840" s="147" t="s">
        <v>249</v>
      </c>
      <c r="AH840" s="147">
        <v>0</v>
      </c>
      <c r="AI840" s="147"/>
      <c r="AJ840" s="147"/>
      <c r="AK840" s="147"/>
      <c r="AL840" s="147"/>
      <c r="AM840" s="147"/>
      <c r="AN840" s="147"/>
      <c r="AO840" s="147"/>
      <c r="AP840" s="147"/>
      <c r="AQ840" s="147"/>
      <c r="AR840" s="147"/>
      <c r="AS840" s="147"/>
      <c r="AT840" s="147"/>
      <c r="AU840" s="147"/>
      <c r="AV840" s="147"/>
      <c r="AW840" s="147"/>
      <c r="AX840" s="147"/>
      <c r="AY840" s="147"/>
      <c r="AZ840" s="147"/>
      <c r="BA840" s="147"/>
      <c r="BB840" s="147"/>
      <c r="BC840" s="147"/>
      <c r="BD840" s="147"/>
      <c r="BE840" s="147"/>
      <c r="BF840" s="147"/>
      <c r="BG840" s="147"/>
      <c r="BH840" s="147"/>
    </row>
    <row r="841" spans="1:60" outlineLevel="1">
      <c r="A841" s="154"/>
      <c r="B841" s="155"/>
      <c r="C841" s="238"/>
      <c r="D841" s="239"/>
      <c r="E841" s="239"/>
      <c r="F841" s="239"/>
      <c r="G841" s="239"/>
      <c r="H841" s="156"/>
      <c r="I841" s="156"/>
      <c r="J841" s="156"/>
      <c r="K841" s="156"/>
      <c r="L841" s="156"/>
      <c r="M841" s="156"/>
      <c r="N841" s="156"/>
      <c r="O841" s="156"/>
      <c r="P841" s="156"/>
      <c r="Q841" s="156"/>
      <c r="R841" s="156"/>
      <c r="S841" s="156"/>
      <c r="T841" s="156"/>
      <c r="U841" s="156"/>
      <c r="V841" s="156"/>
      <c r="W841" s="156"/>
      <c r="X841" s="156"/>
      <c r="Y841" s="147"/>
      <c r="Z841" s="147"/>
      <c r="AA841" s="147"/>
      <c r="AB841" s="147"/>
      <c r="AC841" s="147"/>
      <c r="AD841" s="147"/>
      <c r="AE841" s="147"/>
      <c r="AF841" s="147"/>
      <c r="AG841" s="147" t="s">
        <v>172</v>
      </c>
      <c r="AH841" s="147"/>
      <c r="AI841" s="147"/>
      <c r="AJ841" s="147"/>
      <c r="AK841" s="147"/>
      <c r="AL841" s="147"/>
      <c r="AM841" s="147"/>
      <c r="AN841" s="147"/>
      <c r="AO841" s="147"/>
      <c r="AP841" s="147"/>
      <c r="AQ841" s="147"/>
      <c r="AR841" s="147"/>
      <c r="AS841" s="147"/>
      <c r="AT841" s="147"/>
      <c r="AU841" s="147"/>
      <c r="AV841" s="147"/>
      <c r="AW841" s="147"/>
      <c r="AX841" s="147"/>
      <c r="AY841" s="147"/>
      <c r="AZ841" s="147"/>
      <c r="BA841" s="147"/>
      <c r="BB841" s="147"/>
      <c r="BC841" s="147"/>
      <c r="BD841" s="147"/>
      <c r="BE841" s="147"/>
      <c r="BF841" s="147"/>
      <c r="BG841" s="147"/>
      <c r="BH841" s="147"/>
    </row>
    <row r="842" spans="1:60" ht="22.5" outlineLevel="1">
      <c r="A842" s="164">
        <v>238</v>
      </c>
      <c r="B842" s="165" t="s">
        <v>1003</v>
      </c>
      <c r="C842" s="174" t="s">
        <v>1004</v>
      </c>
      <c r="D842" s="166" t="s">
        <v>253</v>
      </c>
      <c r="E842" s="167">
        <v>355</v>
      </c>
      <c r="F842" s="168"/>
      <c r="G842" s="169">
        <f>ROUND(E842*F842,2)</f>
        <v>0</v>
      </c>
      <c r="H842" s="168"/>
      <c r="I842" s="169">
        <f>ROUND(E842*H842,2)</f>
        <v>0</v>
      </c>
      <c r="J842" s="168"/>
      <c r="K842" s="169">
        <f>ROUND(E842*J842,2)</f>
        <v>0</v>
      </c>
      <c r="L842" s="169">
        <v>21</v>
      </c>
      <c r="M842" s="169">
        <f>G842*(1+L842/100)</f>
        <v>0</v>
      </c>
      <c r="N842" s="169">
        <v>6.0000000000000002E-5</v>
      </c>
      <c r="O842" s="169">
        <f>ROUND(E842*N842,2)</f>
        <v>0.02</v>
      </c>
      <c r="P842" s="169">
        <v>0</v>
      </c>
      <c r="Q842" s="169">
        <f>ROUND(E842*P842,2)</f>
        <v>0</v>
      </c>
      <c r="R842" s="169" t="s">
        <v>952</v>
      </c>
      <c r="S842" s="169" t="s">
        <v>168</v>
      </c>
      <c r="T842" s="170" t="s">
        <v>332</v>
      </c>
      <c r="U842" s="156">
        <v>0</v>
      </c>
      <c r="V842" s="156">
        <f>ROUND(E842*U842,2)</f>
        <v>0</v>
      </c>
      <c r="W842" s="156"/>
      <c r="X842" s="156" t="s">
        <v>244</v>
      </c>
      <c r="Y842" s="147"/>
      <c r="Z842" s="147"/>
      <c r="AA842" s="147"/>
      <c r="AB842" s="147"/>
      <c r="AC842" s="147"/>
      <c r="AD842" s="147"/>
      <c r="AE842" s="147"/>
      <c r="AF842" s="147"/>
      <c r="AG842" s="147" t="s">
        <v>245</v>
      </c>
      <c r="AH842" s="147"/>
      <c r="AI842" s="147"/>
      <c r="AJ842" s="147"/>
      <c r="AK842" s="147"/>
      <c r="AL842" s="147"/>
      <c r="AM842" s="147"/>
      <c r="AN842" s="147"/>
      <c r="AO842" s="147"/>
      <c r="AP842" s="147"/>
      <c r="AQ842" s="147"/>
      <c r="AR842" s="147"/>
      <c r="AS842" s="147"/>
      <c r="AT842" s="147"/>
      <c r="AU842" s="147"/>
      <c r="AV842" s="147"/>
      <c r="AW842" s="147"/>
      <c r="AX842" s="147"/>
      <c r="AY842" s="147"/>
      <c r="AZ842" s="147"/>
      <c r="BA842" s="147"/>
      <c r="BB842" s="147"/>
      <c r="BC842" s="147"/>
      <c r="BD842" s="147"/>
      <c r="BE842" s="147"/>
      <c r="BF842" s="147"/>
      <c r="BG842" s="147"/>
      <c r="BH842" s="147"/>
    </row>
    <row r="843" spans="1:60" outlineLevel="1">
      <c r="A843" s="154"/>
      <c r="B843" s="155"/>
      <c r="C843" s="244"/>
      <c r="D843" s="245"/>
      <c r="E843" s="245"/>
      <c r="F843" s="245"/>
      <c r="G843" s="245"/>
      <c r="H843" s="156"/>
      <c r="I843" s="156"/>
      <c r="J843" s="156"/>
      <c r="K843" s="156"/>
      <c r="L843" s="156"/>
      <c r="M843" s="156"/>
      <c r="N843" s="156"/>
      <c r="O843" s="156"/>
      <c r="P843" s="156"/>
      <c r="Q843" s="156"/>
      <c r="R843" s="156"/>
      <c r="S843" s="156"/>
      <c r="T843" s="156"/>
      <c r="U843" s="156"/>
      <c r="V843" s="156"/>
      <c r="W843" s="156"/>
      <c r="X843" s="156"/>
      <c r="Y843" s="147"/>
      <c r="Z843" s="147"/>
      <c r="AA843" s="147"/>
      <c r="AB843" s="147"/>
      <c r="AC843" s="147"/>
      <c r="AD843" s="147"/>
      <c r="AE843" s="147"/>
      <c r="AF843" s="147"/>
      <c r="AG843" s="147" t="s">
        <v>172</v>
      </c>
      <c r="AH843" s="147"/>
      <c r="AI843" s="147"/>
      <c r="AJ843" s="147"/>
      <c r="AK843" s="147"/>
      <c r="AL843" s="147"/>
      <c r="AM843" s="147"/>
      <c r="AN843" s="147"/>
      <c r="AO843" s="147"/>
      <c r="AP843" s="147"/>
      <c r="AQ843" s="147"/>
      <c r="AR843" s="147"/>
      <c r="AS843" s="147"/>
      <c r="AT843" s="147"/>
      <c r="AU843" s="147"/>
      <c r="AV843" s="147"/>
      <c r="AW843" s="147"/>
      <c r="AX843" s="147"/>
      <c r="AY843" s="147"/>
      <c r="AZ843" s="147"/>
      <c r="BA843" s="147"/>
      <c r="BB843" s="147"/>
      <c r="BC843" s="147"/>
      <c r="BD843" s="147"/>
      <c r="BE843" s="147"/>
      <c r="BF843" s="147"/>
      <c r="BG843" s="147"/>
      <c r="BH843" s="147"/>
    </row>
    <row r="844" spans="1:60" outlineLevel="1">
      <c r="A844" s="164">
        <v>239</v>
      </c>
      <c r="B844" s="165" t="s">
        <v>1005</v>
      </c>
      <c r="C844" s="174" t="s">
        <v>1006</v>
      </c>
      <c r="D844" s="166" t="s">
        <v>890</v>
      </c>
      <c r="E844" s="167">
        <v>250</v>
      </c>
      <c r="F844" s="168"/>
      <c r="G844" s="169">
        <f>ROUND(E844*F844,2)</f>
        <v>0</v>
      </c>
      <c r="H844" s="168"/>
      <c r="I844" s="169">
        <f>ROUND(E844*H844,2)</f>
        <v>0</v>
      </c>
      <c r="J844" s="168"/>
      <c r="K844" s="169">
        <f>ROUND(E844*J844,2)</f>
        <v>0</v>
      </c>
      <c r="L844" s="169">
        <v>21</v>
      </c>
      <c r="M844" s="169">
        <f>G844*(1+L844/100)</f>
        <v>0</v>
      </c>
      <c r="N844" s="169">
        <v>0</v>
      </c>
      <c r="O844" s="169">
        <f>ROUND(E844*N844,2)</f>
        <v>0</v>
      </c>
      <c r="P844" s="169">
        <v>0</v>
      </c>
      <c r="Q844" s="169">
        <f>ROUND(E844*P844,2)</f>
        <v>0</v>
      </c>
      <c r="R844" s="169"/>
      <c r="S844" s="169" t="s">
        <v>306</v>
      </c>
      <c r="T844" s="170" t="s">
        <v>169</v>
      </c>
      <c r="U844" s="156">
        <v>0</v>
      </c>
      <c r="V844" s="156">
        <f>ROUND(E844*U844,2)</f>
        <v>0</v>
      </c>
      <c r="W844" s="156"/>
      <c r="X844" s="156" t="s">
        <v>244</v>
      </c>
      <c r="Y844" s="147"/>
      <c r="Z844" s="147"/>
      <c r="AA844" s="147"/>
      <c r="AB844" s="147"/>
      <c r="AC844" s="147"/>
      <c r="AD844" s="147"/>
      <c r="AE844" s="147"/>
      <c r="AF844" s="147"/>
      <c r="AG844" s="147" t="s">
        <v>245</v>
      </c>
      <c r="AH844" s="147"/>
      <c r="AI844" s="147"/>
      <c r="AJ844" s="147"/>
      <c r="AK844" s="147"/>
      <c r="AL844" s="147"/>
      <c r="AM844" s="147"/>
      <c r="AN844" s="147"/>
      <c r="AO844" s="147"/>
      <c r="AP844" s="147"/>
      <c r="AQ844" s="147"/>
      <c r="AR844" s="147"/>
      <c r="AS844" s="147"/>
      <c r="AT844" s="147"/>
      <c r="AU844" s="147"/>
      <c r="AV844" s="147"/>
      <c r="AW844" s="147"/>
      <c r="AX844" s="147"/>
      <c r="AY844" s="147"/>
      <c r="AZ844" s="147"/>
      <c r="BA844" s="147"/>
      <c r="BB844" s="147"/>
      <c r="BC844" s="147"/>
      <c r="BD844" s="147"/>
      <c r="BE844" s="147"/>
      <c r="BF844" s="147"/>
      <c r="BG844" s="147"/>
      <c r="BH844" s="147"/>
    </row>
    <row r="845" spans="1:60" outlineLevel="1">
      <c r="A845" s="154"/>
      <c r="B845" s="155"/>
      <c r="C845" s="244"/>
      <c r="D845" s="245"/>
      <c r="E845" s="245"/>
      <c r="F845" s="245"/>
      <c r="G845" s="245"/>
      <c r="H845" s="156"/>
      <c r="I845" s="156"/>
      <c r="J845" s="156"/>
      <c r="K845" s="156"/>
      <c r="L845" s="156"/>
      <c r="M845" s="156"/>
      <c r="N845" s="156"/>
      <c r="O845" s="156"/>
      <c r="P845" s="156"/>
      <c r="Q845" s="156"/>
      <c r="R845" s="156"/>
      <c r="S845" s="156"/>
      <c r="T845" s="156"/>
      <c r="U845" s="156"/>
      <c r="V845" s="156"/>
      <c r="W845" s="156"/>
      <c r="X845" s="156"/>
      <c r="Y845" s="147"/>
      <c r="Z845" s="147"/>
      <c r="AA845" s="147"/>
      <c r="AB845" s="147"/>
      <c r="AC845" s="147"/>
      <c r="AD845" s="147"/>
      <c r="AE845" s="147"/>
      <c r="AF845" s="147"/>
      <c r="AG845" s="147" t="s">
        <v>172</v>
      </c>
      <c r="AH845" s="147"/>
      <c r="AI845" s="147"/>
      <c r="AJ845" s="147"/>
      <c r="AK845" s="147"/>
      <c r="AL845" s="147"/>
      <c r="AM845" s="147"/>
      <c r="AN845" s="147"/>
      <c r="AO845" s="147"/>
      <c r="AP845" s="147"/>
      <c r="AQ845" s="147"/>
      <c r="AR845" s="147"/>
      <c r="AS845" s="147"/>
      <c r="AT845" s="147"/>
      <c r="AU845" s="147"/>
      <c r="AV845" s="147"/>
      <c r="AW845" s="147"/>
      <c r="AX845" s="147"/>
      <c r="AY845" s="147"/>
      <c r="AZ845" s="147"/>
      <c r="BA845" s="147"/>
      <c r="BB845" s="147"/>
      <c r="BC845" s="147"/>
      <c r="BD845" s="147"/>
      <c r="BE845" s="147"/>
      <c r="BF845" s="147"/>
      <c r="BG845" s="147"/>
      <c r="BH845" s="147"/>
    </row>
    <row r="846" spans="1:60" outlineLevel="1">
      <c r="A846" s="164">
        <v>240</v>
      </c>
      <c r="B846" s="165" t="s">
        <v>1007</v>
      </c>
      <c r="C846" s="174" t="s">
        <v>1008</v>
      </c>
      <c r="D846" s="166" t="s">
        <v>890</v>
      </c>
      <c r="E846" s="167">
        <v>160</v>
      </c>
      <c r="F846" s="168"/>
      <c r="G846" s="169">
        <f>ROUND(E846*F846,2)</f>
        <v>0</v>
      </c>
      <c r="H846" s="168"/>
      <c r="I846" s="169">
        <f>ROUND(E846*H846,2)</f>
        <v>0</v>
      </c>
      <c r="J846" s="168"/>
      <c r="K846" s="169">
        <f>ROUND(E846*J846,2)</f>
        <v>0</v>
      </c>
      <c r="L846" s="169">
        <v>21</v>
      </c>
      <c r="M846" s="169">
        <f>G846*(1+L846/100)</f>
        <v>0</v>
      </c>
      <c r="N846" s="169">
        <v>0</v>
      </c>
      <c r="O846" s="169">
        <f>ROUND(E846*N846,2)</f>
        <v>0</v>
      </c>
      <c r="P846" s="169">
        <v>0</v>
      </c>
      <c r="Q846" s="169">
        <f>ROUND(E846*P846,2)</f>
        <v>0</v>
      </c>
      <c r="R846" s="169"/>
      <c r="S846" s="169" t="s">
        <v>306</v>
      </c>
      <c r="T846" s="170" t="s">
        <v>169</v>
      </c>
      <c r="U846" s="156">
        <v>5.5E-2</v>
      </c>
      <c r="V846" s="156">
        <f>ROUND(E846*U846,2)</f>
        <v>8.8000000000000007</v>
      </c>
      <c r="W846" s="156"/>
      <c r="X846" s="156" t="s">
        <v>244</v>
      </c>
      <c r="Y846" s="147"/>
      <c r="Z846" s="147"/>
      <c r="AA846" s="147"/>
      <c r="AB846" s="147"/>
      <c r="AC846" s="147"/>
      <c r="AD846" s="147"/>
      <c r="AE846" s="147"/>
      <c r="AF846" s="147"/>
      <c r="AG846" s="147" t="s">
        <v>245</v>
      </c>
      <c r="AH846" s="147"/>
      <c r="AI846" s="147"/>
      <c r="AJ846" s="147"/>
      <c r="AK846" s="147"/>
      <c r="AL846" s="147"/>
      <c r="AM846" s="147"/>
      <c r="AN846" s="147"/>
      <c r="AO846" s="147"/>
      <c r="AP846" s="147"/>
      <c r="AQ846" s="147"/>
      <c r="AR846" s="147"/>
      <c r="AS846" s="147"/>
      <c r="AT846" s="147"/>
      <c r="AU846" s="147"/>
      <c r="AV846" s="147"/>
      <c r="AW846" s="147"/>
      <c r="AX846" s="147"/>
      <c r="AY846" s="147"/>
      <c r="AZ846" s="147"/>
      <c r="BA846" s="147"/>
      <c r="BB846" s="147"/>
      <c r="BC846" s="147"/>
      <c r="BD846" s="147"/>
      <c r="BE846" s="147"/>
      <c r="BF846" s="147"/>
      <c r="BG846" s="147"/>
      <c r="BH846" s="147"/>
    </row>
    <row r="847" spans="1:60" outlineLevel="1">
      <c r="A847" s="154"/>
      <c r="B847" s="155"/>
      <c r="C847" s="180" t="s">
        <v>1009</v>
      </c>
      <c r="D847" s="178"/>
      <c r="E847" s="179">
        <v>160</v>
      </c>
      <c r="F847" s="156"/>
      <c r="G847" s="156"/>
      <c r="H847" s="156"/>
      <c r="I847" s="156"/>
      <c r="J847" s="156"/>
      <c r="K847" s="156"/>
      <c r="L847" s="156"/>
      <c r="M847" s="156"/>
      <c r="N847" s="156"/>
      <c r="O847" s="156"/>
      <c r="P847" s="156"/>
      <c r="Q847" s="156"/>
      <c r="R847" s="156"/>
      <c r="S847" s="156"/>
      <c r="T847" s="156"/>
      <c r="U847" s="156"/>
      <c r="V847" s="156"/>
      <c r="W847" s="156"/>
      <c r="X847" s="156"/>
      <c r="Y847" s="147"/>
      <c r="Z847" s="147"/>
      <c r="AA847" s="147"/>
      <c r="AB847" s="147"/>
      <c r="AC847" s="147"/>
      <c r="AD847" s="147"/>
      <c r="AE847" s="147"/>
      <c r="AF847" s="147"/>
      <c r="AG847" s="147" t="s">
        <v>249</v>
      </c>
      <c r="AH847" s="147">
        <v>0</v>
      </c>
      <c r="AI847" s="147"/>
      <c r="AJ847" s="147"/>
      <c r="AK847" s="147"/>
      <c r="AL847" s="147"/>
      <c r="AM847" s="147"/>
      <c r="AN847" s="147"/>
      <c r="AO847" s="147"/>
      <c r="AP847" s="147"/>
      <c r="AQ847" s="147"/>
      <c r="AR847" s="147"/>
      <c r="AS847" s="147"/>
      <c r="AT847" s="147"/>
      <c r="AU847" s="147"/>
      <c r="AV847" s="147"/>
      <c r="AW847" s="147"/>
      <c r="AX847" s="147"/>
      <c r="AY847" s="147"/>
      <c r="AZ847" s="147"/>
      <c r="BA847" s="147"/>
      <c r="BB847" s="147"/>
      <c r="BC847" s="147"/>
      <c r="BD847" s="147"/>
      <c r="BE847" s="147"/>
      <c r="BF847" s="147"/>
      <c r="BG847" s="147"/>
      <c r="BH847" s="147"/>
    </row>
    <row r="848" spans="1:60" outlineLevel="1">
      <c r="A848" s="154"/>
      <c r="B848" s="155"/>
      <c r="C848" s="238"/>
      <c r="D848" s="239"/>
      <c r="E848" s="239"/>
      <c r="F848" s="239"/>
      <c r="G848" s="239"/>
      <c r="H848" s="156"/>
      <c r="I848" s="156"/>
      <c r="J848" s="156"/>
      <c r="K848" s="156"/>
      <c r="L848" s="156"/>
      <c r="M848" s="156"/>
      <c r="N848" s="156"/>
      <c r="O848" s="156"/>
      <c r="P848" s="156"/>
      <c r="Q848" s="156"/>
      <c r="R848" s="156"/>
      <c r="S848" s="156"/>
      <c r="T848" s="156"/>
      <c r="U848" s="156"/>
      <c r="V848" s="156"/>
      <c r="W848" s="156"/>
      <c r="X848" s="156"/>
      <c r="Y848" s="147"/>
      <c r="Z848" s="147"/>
      <c r="AA848" s="147"/>
      <c r="AB848" s="147"/>
      <c r="AC848" s="147"/>
      <c r="AD848" s="147"/>
      <c r="AE848" s="147"/>
      <c r="AF848" s="147"/>
      <c r="AG848" s="147" t="s">
        <v>172</v>
      </c>
      <c r="AH848" s="147"/>
      <c r="AI848" s="147"/>
      <c r="AJ848" s="147"/>
      <c r="AK848" s="147"/>
      <c r="AL848" s="147"/>
      <c r="AM848" s="147"/>
      <c r="AN848" s="147"/>
      <c r="AO848" s="147"/>
      <c r="AP848" s="147"/>
      <c r="AQ848" s="147"/>
      <c r="AR848" s="147"/>
      <c r="AS848" s="147"/>
      <c r="AT848" s="147"/>
      <c r="AU848" s="147"/>
      <c r="AV848" s="147"/>
      <c r="AW848" s="147"/>
      <c r="AX848" s="147"/>
      <c r="AY848" s="147"/>
      <c r="AZ848" s="147"/>
      <c r="BA848" s="147"/>
      <c r="BB848" s="147"/>
      <c r="BC848" s="147"/>
      <c r="BD848" s="147"/>
      <c r="BE848" s="147"/>
      <c r="BF848" s="147"/>
      <c r="BG848" s="147"/>
      <c r="BH848" s="147"/>
    </row>
    <row r="849" spans="1:60" outlineLevel="1">
      <c r="A849" s="164">
        <v>241</v>
      </c>
      <c r="B849" s="165" t="s">
        <v>1010</v>
      </c>
      <c r="C849" s="174" t="s">
        <v>1011</v>
      </c>
      <c r="D849" s="166" t="s">
        <v>253</v>
      </c>
      <c r="E849" s="167">
        <v>599.04</v>
      </c>
      <c r="F849" s="168"/>
      <c r="G849" s="169">
        <f>ROUND(E849*F849,2)</f>
        <v>0</v>
      </c>
      <c r="H849" s="168"/>
      <c r="I849" s="169">
        <f>ROUND(E849*H849,2)</f>
        <v>0</v>
      </c>
      <c r="J849" s="168"/>
      <c r="K849" s="169">
        <f>ROUND(E849*J849,2)</f>
        <v>0</v>
      </c>
      <c r="L849" s="169">
        <v>21</v>
      </c>
      <c r="M849" s="169">
        <f>G849*(1+L849/100)</f>
        <v>0</v>
      </c>
      <c r="N849" s="169">
        <v>4.0299999999999997E-3</v>
      </c>
      <c r="O849" s="169">
        <f>ROUND(E849*N849,2)</f>
        <v>2.41</v>
      </c>
      <c r="P849" s="169">
        <v>0</v>
      </c>
      <c r="Q849" s="169">
        <f>ROUND(E849*P849,2)</f>
        <v>0</v>
      </c>
      <c r="R849" s="169"/>
      <c r="S849" s="169" t="s">
        <v>306</v>
      </c>
      <c r="T849" s="170" t="s">
        <v>169</v>
      </c>
      <c r="U849" s="156">
        <v>0.16</v>
      </c>
      <c r="V849" s="156">
        <f>ROUND(E849*U849,2)</f>
        <v>95.85</v>
      </c>
      <c r="W849" s="156"/>
      <c r="X849" s="156" t="s">
        <v>244</v>
      </c>
      <c r="Y849" s="147"/>
      <c r="Z849" s="147"/>
      <c r="AA849" s="147"/>
      <c r="AB849" s="147"/>
      <c r="AC849" s="147"/>
      <c r="AD849" s="147"/>
      <c r="AE849" s="147"/>
      <c r="AF849" s="147"/>
      <c r="AG849" s="147" t="s">
        <v>245</v>
      </c>
      <c r="AH849" s="147"/>
      <c r="AI849" s="147"/>
      <c r="AJ849" s="147"/>
      <c r="AK849" s="147"/>
      <c r="AL849" s="147"/>
      <c r="AM849" s="147"/>
      <c r="AN849" s="147"/>
      <c r="AO849" s="147"/>
      <c r="AP849" s="147"/>
      <c r="AQ849" s="147"/>
      <c r="AR849" s="147"/>
      <c r="AS849" s="147"/>
      <c r="AT849" s="147"/>
      <c r="AU849" s="147"/>
      <c r="AV849" s="147"/>
      <c r="AW849" s="147"/>
      <c r="AX849" s="147"/>
      <c r="AY849" s="147"/>
      <c r="AZ849" s="147"/>
      <c r="BA849" s="147"/>
      <c r="BB849" s="147"/>
      <c r="BC849" s="147"/>
      <c r="BD849" s="147"/>
      <c r="BE849" s="147"/>
      <c r="BF849" s="147"/>
      <c r="BG849" s="147"/>
      <c r="BH849" s="147"/>
    </row>
    <row r="850" spans="1:60" outlineLevel="1">
      <c r="A850" s="154"/>
      <c r="B850" s="155"/>
      <c r="C850" s="240" t="s">
        <v>1012</v>
      </c>
      <c r="D850" s="241"/>
      <c r="E850" s="241"/>
      <c r="F850" s="241"/>
      <c r="G850" s="241"/>
      <c r="H850" s="156"/>
      <c r="I850" s="156"/>
      <c r="J850" s="156"/>
      <c r="K850" s="156"/>
      <c r="L850" s="156"/>
      <c r="M850" s="156"/>
      <c r="N850" s="156"/>
      <c r="O850" s="156"/>
      <c r="P850" s="156"/>
      <c r="Q850" s="156"/>
      <c r="R850" s="156"/>
      <c r="S850" s="156"/>
      <c r="T850" s="156"/>
      <c r="U850" s="156"/>
      <c r="V850" s="156"/>
      <c r="W850" s="156"/>
      <c r="X850" s="156"/>
      <c r="Y850" s="147"/>
      <c r="Z850" s="147"/>
      <c r="AA850" s="147"/>
      <c r="AB850" s="147"/>
      <c r="AC850" s="147"/>
      <c r="AD850" s="147"/>
      <c r="AE850" s="147"/>
      <c r="AF850" s="147"/>
      <c r="AG850" s="147" t="s">
        <v>178</v>
      </c>
      <c r="AH850" s="147"/>
      <c r="AI850" s="147"/>
      <c r="AJ850" s="147"/>
      <c r="AK850" s="147"/>
      <c r="AL850" s="147"/>
      <c r="AM850" s="147"/>
      <c r="AN850" s="147"/>
      <c r="AO850" s="147"/>
      <c r="AP850" s="147"/>
      <c r="AQ850" s="147"/>
      <c r="AR850" s="147"/>
      <c r="AS850" s="147"/>
      <c r="AT850" s="147"/>
      <c r="AU850" s="147"/>
      <c r="AV850" s="147"/>
      <c r="AW850" s="147"/>
      <c r="AX850" s="147"/>
      <c r="AY850" s="147"/>
      <c r="AZ850" s="147"/>
      <c r="BA850" s="147"/>
      <c r="BB850" s="147"/>
      <c r="BC850" s="147"/>
      <c r="BD850" s="147"/>
      <c r="BE850" s="147"/>
      <c r="BF850" s="147"/>
      <c r="BG850" s="147"/>
      <c r="BH850" s="147"/>
    </row>
    <row r="851" spans="1:60" outlineLevel="1">
      <c r="A851" s="154"/>
      <c r="B851" s="155"/>
      <c r="C851" s="180" t="s">
        <v>1013</v>
      </c>
      <c r="D851" s="178"/>
      <c r="E851" s="179">
        <v>599.04</v>
      </c>
      <c r="F851" s="156"/>
      <c r="G851" s="156"/>
      <c r="H851" s="156"/>
      <c r="I851" s="156"/>
      <c r="J851" s="156"/>
      <c r="K851" s="156"/>
      <c r="L851" s="156"/>
      <c r="M851" s="156"/>
      <c r="N851" s="156"/>
      <c r="O851" s="156"/>
      <c r="P851" s="156"/>
      <c r="Q851" s="156"/>
      <c r="R851" s="156"/>
      <c r="S851" s="156"/>
      <c r="T851" s="156"/>
      <c r="U851" s="156"/>
      <c r="V851" s="156"/>
      <c r="W851" s="156"/>
      <c r="X851" s="156"/>
      <c r="Y851" s="147"/>
      <c r="Z851" s="147"/>
      <c r="AA851" s="147"/>
      <c r="AB851" s="147"/>
      <c r="AC851" s="147"/>
      <c r="AD851" s="147"/>
      <c r="AE851" s="147"/>
      <c r="AF851" s="147"/>
      <c r="AG851" s="147" t="s">
        <v>249</v>
      </c>
      <c r="AH851" s="147">
        <v>0</v>
      </c>
      <c r="AI851" s="147"/>
      <c r="AJ851" s="147"/>
      <c r="AK851" s="147"/>
      <c r="AL851" s="147"/>
      <c r="AM851" s="147"/>
      <c r="AN851" s="147"/>
      <c r="AO851" s="147"/>
      <c r="AP851" s="147"/>
      <c r="AQ851" s="147"/>
      <c r="AR851" s="147"/>
      <c r="AS851" s="147"/>
      <c r="AT851" s="147"/>
      <c r="AU851" s="147"/>
      <c r="AV851" s="147"/>
      <c r="AW851" s="147"/>
      <c r="AX851" s="147"/>
      <c r="AY851" s="147"/>
      <c r="AZ851" s="147"/>
      <c r="BA851" s="147"/>
      <c r="BB851" s="147"/>
      <c r="BC851" s="147"/>
      <c r="BD851" s="147"/>
      <c r="BE851" s="147"/>
      <c r="BF851" s="147"/>
      <c r="BG851" s="147"/>
      <c r="BH851" s="147"/>
    </row>
    <row r="852" spans="1:60" outlineLevel="1">
      <c r="A852" s="154"/>
      <c r="B852" s="155"/>
      <c r="C852" s="238"/>
      <c r="D852" s="239"/>
      <c r="E852" s="239"/>
      <c r="F852" s="239"/>
      <c r="G852" s="239"/>
      <c r="H852" s="156"/>
      <c r="I852" s="156"/>
      <c r="J852" s="156"/>
      <c r="K852" s="156"/>
      <c r="L852" s="156"/>
      <c r="M852" s="156"/>
      <c r="N852" s="156"/>
      <c r="O852" s="156"/>
      <c r="P852" s="156"/>
      <c r="Q852" s="156"/>
      <c r="R852" s="156"/>
      <c r="S852" s="156"/>
      <c r="T852" s="156"/>
      <c r="U852" s="156"/>
      <c r="V852" s="156"/>
      <c r="W852" s="156"/>
      <c r="X852" s="156"/>
      <c r="Y852" s="147"/>
      <c r="Z852" s="147"/>
      <c r="AA852" s="147"/>
      <c r="AB852" s="147"/>
      <c r="AC852" s="147"/>
      <c r="AD852" s="147"/>
      <c r="AE852" s="147"/>
      <c r="AF852" s="147"/>
      <c r="AG852" s="147" t="s">
        <v>172</v>
      </c>
      <c r="AH852" s="147"/>
      <c r="AI852" s="147"/>
      <c r="AJ852" s="147"/>
      <c r="AK852" s="147"/>
      <c r="AL852" s="147"/>
      <c r="AM852" s="147"/>
      <c r="AN852" s="147"/>
      <c r="AO852" s="147"/>
      <c r="AP852" s="147"/>
      <c r="AQ852" s="147"/>
      <c r="AR852" s="147"/>
      <c r="AS852" s="147"/>
      <c r="AT852" s="147"/>
      <c r="AU852" s="147"/>
      <c r="AV852" s="147"/>
      <c r="AW852" s="147"/>
      <c r="AX852" s="147"/>
      <c r="AY852" s="147"/>
      <c r="AZ852" s="147"/>
      <c r="BA852" s="147"/>
      <c r="BB852" s="147"/>
      <c r="BC852" s="147"/>
      <c r="BD852" s="147"/>
      <c r="BE852" s="147"/>
      <c r="BF852" s="147"/>
      <c r="BG852" s="147"/>
      <c r="BH852" s="147"/>
    </row>
    <row r="853" spans="1:60" ht="22.5" outlineLevel="1">
      <c r="A853" s="164">
        <v>242</v>
      </c>
      <c r="B853" s="165" t="s">
        <v>1014</v>
      </c>
      <c r="C853" s="174" t="s">
        <v>1015</v>
      </c>
      <c r="D853" s="166" t="s">
        <v>435</v>
      </c>
      <c r="E853" s="167">
        <v>102</v>
      </c>
      <c r="F853" s="168"/>
      <c r="G853" s="169">
        <f>ROUND(E853*F853,2)</f>
        <v>0</v>
      </c>
      <c r="H853" s="168"/>
      <c r="I853" s="169">
        <f>ROUND(E853*H853,2)</f>
        <v>0</v>
      </c>
      <c r="J853" s="168"/>
      <c r="K853" s="169">
        <f>ROUND(E853*J853,2)</f>
        <v>0</v>
      </c>
      <c r="L853" s="169">
        <v>21</v>
      </c>
      <c r="M853" s="169">
        <f>G853*(1+L853/100)</f>
        <v>0</v>
      </c>
      <c r="N853" s="169">
        <v>8.2500000000000004E-3</v>
      </c>
      <c r="O853" s="169">
        <f>ROUND(E853*N853,2)</f>
        <v>0.84</v>
      </c>
      <c r="P853" s="169">
        <v>0</v>
      </c>
      <c r="Q853" s="169">
        <f>ROUND(E853*P853,2)</f>
        <v>0</v>
      </c>
      <c r="R853" s="169"/>
      <c r="S853" s="169" t="s">
        <v>306</v>
      </c>
      <c r="T853" s="170" t="s">
        <v>332</v>
      </c>
      <c r="U853" s="156">
        <v>0.495</v>
      </c>
      <c r="V853" s="156">
        <f>ROUND(E853*U853,2)</f>
        <v>50.49</v>
      </c>
      <c r="W853" s="156"/>
      <c r="X853" s="156" t="s">
        <v>244</v>
      </c>
      <c r="Y853" s="147"/>
      <c r="Z853" s="147"/>
      <c r="AA853" s="147"/>
      <c r="AB853" s="147"/>
      <c r="AC853" s="147"/>
      <c r="AD853" s="147"/>
      <c r="AE853" s="147"/>
      <c r="AF853" s="147"/>
      <c r="AG853" s="147" t="s">
        <v>245</v>
      </c>
      <c r="AH853" s="147"/>
      <c r="AI853" s="147"/>
      <c r="AJ853" s="147"/>
      <c r="AK853" s="147"/>
      <c r="AL853" s="147"/>
      <c r="AM853" s="147"/>
      <c r="AN853" s="147"/>
      <c r="AO853" s="147"/>
      <c r="AP853" s="147"/>
      <c r="AQ853" s="147"/>
      <c r="AR853" s="147"/>
      <c r="AS853" s="147"/>
      <c r="AT853" s="147"/>
      <c r="AU853" s="147"/>
      <c r="AV853" s="147"/>
      <c r="AW853" s="147"/>
      <c r="AX853" s="147"/>
      <c r="AY853" s="147"/>
      <c r="AZ853" s="147"/>
      <c r="BA853" s="147"/>
      <c r="BB853" s="147"/>
      <c r="BC853" s="147"/>
      <c r="BD853" s="147"/>
      <c r="BE853" s="147"/>
      <c r="BF853" s="147"/>
      <c r="BG853" s="147"/>
      <c r="BH853" s="147"/>
    </row>
    <row r="854" spans="1:60" outlineLevel="1">
      <c r="A854" s="154"/>
      <c r="B854" s="155"/>
      <c r="C854" s="240" t="s">
        <v>995</v>
      </c>
      <c r="D854" s="241"/>
      <c r="E854" s="241"/>
      <c r="F854" s="241"/>
      <c r="G854" s="241"/>
      <c r="H854" s="156"/>
      <c r="I854" s="156"/>
      <c r="J854" s="156"/>
      <c r="K854" s="156"/>
      <c r="L854" s="156"/>
      <c r="M854" s="156"/>
      <c r="N854" s="156"/>
      <c r="O854" s="156"/>
      <c r="P854" s="156"/>
      <c r="Q854" s="156"/>
      <c r="R854" s="156"/>
      <c r="S854" s="156"/>
      <c r="T854" s="156"/>
      <c r="U854" s="156"/>
      <c r="V854" s="156"/>
      <c r="W854" s="156"/>
      <c r="X854" s="156"/>
      <c r="Y854" s="147"/>
      <c r="Z854" s="147"/>
      <c r="AA854" s="147"/>
      <c r="AB854" s="147"/>
      <c r="AC854" s="147"/>
      <c r="AD854" s="147"/>
      <c r="AE854" s="147"/>
      <c r="AF854" s="147"/>
      <c r="AG854" s="147" t="s">
        <v>178</v>
      </c>
      <c r="AH854" s="147"/>
      <c r="AI854" s="147"/>
      <c r="AJ854" s="147"/>
      <c r="AK854" s="147"/>
      <c r="AL854" s="147"/>
      <c r="AM854" s="147"/>
      <c r="AN854" s="147"/>
      <c r="AO854" s="147"/>
      <c r="AP854" s="147"/>
      <c r="AQ854" s="147"/>
      <c r="AR854" s="147"/>
      <c r="AS854" s="147"/>
      <c r="AT854" s="147"/>
      <c r="AU854" s="147"/>
      <c r="AV854" s="147"/>
      <c r="AW854" s="147"/>
      <c r="AX854" s="147"/>
      <c r="AY854" s="147"/>
      <c r="AZ854" s="147"/>
      <c r="BA854" s="147"/>
      <c r="BB854" s="147"/>
      <c r="BC854" s="147"/>
      <c r="BD854" s="147"/>
      <c r="BE854" s="147"/>
      <c r="BF854" s="147"/>
      <c r="BG854" s="147"/>
      <c r="BH854" s="147"/>
    </row>
    <row r="855" spans="1:60" outlineLevel="1">
      <c r="A855" s="154"/>
      <c r="B855" s="155"/>
      <c r="C855" s="180" t="s">
        <v>1016</v>
      </c>
      <c r="D855" s="178"/>
      <c r="E855" s="179">
        <v>102</v>
      </c>
      <c r="F855" s="156"/>
      <c r="G855" s="156"/>
      <c r="H855" s="156"/>
      <c r="I855" s="156"/>
      <c r="J855" s="156"/>
      <c r="K855" s="156"/>
      <c r="L855" s="156"/>
      <c r="M855" s="156"/>
      <c r="N855" s="156"/>
      <c r="O855" s="156"/>
      <c r="P855" s="156"/>
      <c r="Q855" s="156"/>
      <c r="R855" s="156"/>
      <c r="S855" s="156"/>
      <c r="T855" s="156"/>
      <c r="U855" s="156"/>
      <c r="V855" s="156"/>
      <c r="W855" s="156"/>
      <c r="X855" s="156"/>
      <c r="Y855" s="147"/>
      <c r="Z855" s="147"/>
      <c r="AA855" s="147"/>
      <c r="AB855" s="147"/>
      <c r="AC855" s="147"/>
      <c r="AD855" s="147"/>
      <c r="AE855" s="147"/>
      <c r="AF855" s="147"/>
      <c r="AG855" s="147" t="s">
        <v>249</v>
      </c>
      <c r="AH855" s="147">
        <v>0</v>
      </c>
      <c r="AI855" s="147"/>
      <c r="AJ855" s="147"/>
      <c r="AK855" s="147"/>
      <c r="AL855" s="147"/>
      <c r="AM855" s="147"/>
      <c r="AN855" s="147"/>
      <c r="AO855" s="147"/>
      <c r="AP855" s="147"/>
      <c r="AQ855" s="147"/>
      <c r="AR855" s="147"/>
      <c r="AS855" s="147"/>
      <c r="AT855" s="147"/>
      <c r="AU855" s="147"/>
      <c r="AV855" s="147"/>
      <c r="AW855" s="147"/>
      <c r="AX855" s="147"/>
      <c r="AY855" s="147"/>
      <c r="AZ855" s="147"/>
      <c r="BA855" s="147"/>
      <c r="BB855" s="147"/>
      <c r="BC855" s="147"/>
      <c r="BD855" s="147"/>
      <c r="BE855" s="147"/>
      <c r="BF855" s="147"/>
      <c r="BG855" s="147"/>
      <c r="BH855" s="147"/>
    </row>
    <row r="856" spans="1:60" outlineLevel="1">
      <c r="A856" s="154"/>
      <c r="B856" s="155"/>
      <c r="C856" s="238"/>
      <c r="D856" s="239"/>
      <c r="E856" s="239"/>
      <c r="F856" s="239"/>
      <c r="G856" s="239"/>
      <c r="H856" s="156"/>
      <c r="I856" s="156"/>
      <c r="J856" s="156"/>
      <c r="K856" s="156"/>
      <c r="L856" s="156"/>
      <c r="M856" s="156"/>
      <c r="N856" s="156"/>
      <c r="O856" s="156"/>
      <c r="P856" s="156"/>
      <c r="Q856" s="156"/>
      <c r="R856" s="156"/>
      <c r="S856" s="156"/>
      <c r="T856" s="156"/>
      <c r="U856" s="156"/>
      <c r="V856" s="156"/>
      <c r="W856" s="156"/>
      <c r="X856" s="156"/>
      <c r="Y856" s="147"/>
      <c r="Z856" s="147"/>
      <c r="AA856" s="147"/>
      <c r="AB856" s="147"/>
      <c r="AC856" s="147"/>
      <c r="AD856" s="147"/>
      <c r="AE856" s="147"/>
      <c r="AF856" s="147"/>
      <c r="AG856" s="147" t="s">
        <v>172</v>
      </c>
      <c r="AH856" s="147"/>
      <c r="AI856" s="147"/>
      <c r="AJ856" s="147"/>
      <c r="AK856" s="147"/>
      <c r="AL856" s="147"/>
      <c r="AM856" s="147"/>
      <c r="AN856" s="147"/>
      <c r="AO856" s="147"/>
      <c r="AP856" s="147"/>
      <c r="AQ856" s="147"/>
      <c r="AR856" s="147"/>
      <c r="AS856" s="147"/>
      <c r="AT856" s="147"/>
      <c r="AU856" s="147"/>
      <c r="AV856" s="147"/>
      <c r="AW856" s="147"/>
      <c r="AX856" s="147"/>
      <c r="AY856" s="147"/>
      <c r="AZ856" s="147"/>
      <c r="BA856" s="147"/>
      <c r="BB856" s="147"/>
      <c r="BC856" s="147"/>
      <c r="BD856" s="147"/>
      <c r="BE856" s="147"/>
      <c r="BF856" s="147"/>
      <c r="BG856" s="147"/>
      <c r="BH856" s="147"/>
    </row>
    <row r="857" spans="1:60" outlineLevel="1">
      <c r="A857" s="164">
        <v>243</v>
      </c>
      <c r="B857" s="165" t="s">
        <v>1017</v>
      </c>
      <c r="C857" s="174" t="s">
        <v>1018</v>
      </c>
      <c r="D857" s="166" t="s">
        <v>435</v>
      </c>
      <c r="E857" s="167">
        <v>126</v>
      </c>
      <c r="F857" s="168"/>
      <c r="G857" s="169">
        <f>ROUND(E857*F857,2)</f>
        <v>0</v>
      </c>
      <c r="H857" s="168"/>
      <c r="I857" s="169">
        <f>ROUND(E857*H857,2)</f>
        <v>0</v>
      </c>
      <c r="J857" s="168"/>
      <c r="K857" s="169">
        <f>ROUND(E857*J857,2)</f>
        <v>0</v>
      </c>
      <c r="L857" s="169">
        <v>21</v>
      </c>
      <c r="M857" s="169">
        <f>G857*(1+L857/100)</f>
        <v>0</v>
      </c>
      <c r="N857" s="169">
        <v>2.5500000000000002E-3</v>
      </c>
      <c r="O857" s="169">
        <f>ROUND(E857*N857,2)</f>
        <v>0.32</v>
      </c>
      <c r="P857" s="169">
        <v>0</v>
      </c>
      <c r="Q857" s="169">
        <f>ROUND(E857*P857,2)</f>
        <v>0</v>
      </c>
      <c r="R857" s="169"/>
      <c r="S857" s="169" t="s">
        <v>306</v>
      </c>
      <c r="T857" s="170" t="s">
        <v>332</v>
      </c>
      <c r="U857" s="156">
        <v>0.495</v>
      </c>
      <c r="V857" s="156">
        <f>ROUND(E857*U857,2)</f>
        <v>62.37</v>
      </c>
      <c r="W857" s="156"/>
      <c r="X857" s="156" t="s">
        <v>244</v>
      </c>
      <c r="Y857" s="147"/>
      <c r="Z857" s="147"/>
      <c r="AA857" s="147"/>
      <c r="AB857" s="147"/>
      <c r="AC857" s="147"/>
      <c r="AD857" s="147"/>
      <c r="AE857" s="147"/>
      <c r="AF857" s="147"/>
      <c r="AG857" s="147" t="s">
        <v>245</v>
      </c>
      <c r="AH857" s="147"/>
      <c r="AI857" s="147"/>
      <c r="AJ857" s="147"/>
      <c r="AK857" s="147"/>
      <c r="AL857" s="147"/>
      <c r="AM857" s="147"/>
      <c r="AN857" s="147"/>
      <c r="AO857" s="147"/>
      <c r="AP857" s="147"/>
      <c r="AQ857" s="147"/>
      <c r="AR857" s="147"/>
      <c r="AS857" s="147"/>
      <c r="AT857" s="147"/>
      <c r="AU857" s="147"/>
      <c r="AV857" s="147"/>
      <c r="AW857" s="147"/>
      <c r="AX857" s="147"/>
      <c r="AY857" s="147"/>
      <c r="AZ857" s="147"/>
      <c r="BA857" s="147"/>
      <c r="BB857" s="147"/>
      <c r="BC857" s="147"/>
      <c r="BD857" s="147"/>
      <c r="BE857" s="147"/>
      <c r="BF857" s="147"/>
      <c r="BG857" s="147"/>
      <c r="BH857" s="147"/>
    </row>
    <row r="858" spans="1:60" outlineLevel="1">
      <c r="A858" s="154"/>
      <c r="B858" s="155"/>
      <c r="C858" s="240" t="s">
        <v>995</v>
      </c>
      <c r="D858" s="241"/>
      <c r="E858" s="241"/>
      <c r="F858" s="241"/>
      <c r="G858" s="241"/>
      <c r="H858" s="156"/>
      <c r="I858" s="156"/>
      <c r="J858" s="156"/>
      <c r="K858" s="156"/>
      <c r="L858" s="156"/>
      <c r="M858" s="156"/>
      <c r="N858" s="156"/>
      <c r="O858" s="156"/>
      <c r="P858" s="156"/>
      <c r="Q858" s="156"/>
      <c r="R858" s="156"/>
      <c r="S858" s="156"/>
      <c r="T858" s="156"/>
      <c r="U858" s="156"/>
      <c r="V858" s="156"/>
      <c r="W858" s="156"/>
      <c r="X858" s="156"/>
      <c r="Y858" s="147"/>
      <c r="Z858" s="147"/>
      <c r="AA858" s="147"/>
      <c r="AB858" s="147"/>
      <c r="AC858" s="147"/>
      <c r="AD858" s="147"/>
      <c r="AE858" s="147"/>
      <c r="AF858" s="147"/>
      <c r="AG858" s="147" t="s">
        <v>178</v>
      </c>
      <c r="AH858" s="147"/>
      <c r="AI858" s="147"/>
      <c r="AJ858" s="147"/>
      <c r="AK858" s="147"/>
      <c r="AL858" s="147"/>
      <c r="AM858" s="147"/>
      <c r="AN858" s="147"/>
      <c r="AO858" s="147"/>
      <c r="AP858" s="147"/>
      <c r="AQ858" s="147"/>
      <c r="AR858" s="147"/>
      <c r="AS858" s="147"/>
      <c r="AT858" s="147"/>
      <c r="AU858" s="147"/>
      <c r="AV858" s="147"/>
      <c r="AW858" s="147"/>
      <c r="AX858" s="147"/>
      <c r="AY858" s="147"/>
      <c r="AZ858" s="147"/>
      <c r="BA858" s="147"/>
      <c r="BB858" s="147"/>
      <c r="BC858" s="147"/>
      <c r="BD858" s="147"/>
      <c r="BE858" s="147"/>
      <c r="BF858" s="147"/>
      <c r="BG858" s="147"/>
      <c r="BH858" s="147"/>
    </row>
    <row r="859" spans="1:60" outlineLevel="1">
      <c r="A859" s="154"/>
      <c r="B859" s="155"/>
      <c r="C859" s="180" t="s">
        <v>1019</v>
      </c>
      <c r="D859" s="178"/>
      <c r="E859" s="179">
        <v>126</v>
      </c>
      <c r="F859" s="156"/>
      <c r="G859" s="156"/>
      <c r="H859" s="156"/>
      <c r="I859" s="156"/>
      <c r="J859" s="156"/>
      <c r="K859" s="156"/>
      <c r="L859" s="156"/>
      <c r="M859" s="156"/>
      <c r="N859" s="156"/>
      <c r="O859" s="156"/>
      <c r="P859" s="156"/>
      <c r="Q859" s="156"/>
      <c r="R859" s="156"/>
      <c r="S859" s="156"/>
      <c r="T859" s="156"/>
      <c r="U859" s="156"/>
      <c r="V859" s="156"/>
      <c r="W859" s="156"/>
      <c r="X859" s="156"/>
      <c r="Y859" s="147"/>
      <c r="Z859" s="147"/>
      <c r="AA859" s="147"/>
      <c r="AB859" s="147"/>
      <c r="AC859" s="147"/>
      <c r="AD859" s="147"/>
      <c r="AE859" s="147"/>
      <c r="AF859" s="147"/>
      <c r="AG859" s="147" t="s">
        <v>249</v>
      </c>
      <c r="AH859" s="147">
        <v>0</v>
      </c>
      <c r="AI859" s="147"/>
      <c r="AJ859" s="147"/>
      <c r="AK859" s="147"/>
      <c r="AL859" s="147"/>
      <c r="AM859" s="147"/>
      <c r="AN859" s="147"/>
      <c r="AO859" s="147"/>
      <c r="AP859" s="147"/>
      <c r="AQ859" s="147"/>
      <c r="AR859" s="147"/>
      <c r="AS859" s="147"/>
      <c r="AT859" s="147"/>
      <c r="AU859" s="147"/>
      <c r="AV859" s="147"/>
      <c r="AW859" s="147"/>
      <c r="AX859" s="147"/>
      <c r="AY859" s="147"/>
      <c r="AZ859" s="147"/>
      <c r="BA859" s="147"/>
      <c r="BB859" s="147"/>
      <c r="BC859" s="147"/>
      <c r="BD859" s="147"/>
      <c r="BE859" s="147"/>
      <c r="BF859" s="147"/>
      <c r="BG859" s="147"/>
      <c r="BH859" s="147"/>
    </row>
    <row r="860" spans="1:60" outlineLevel="1">
      <c r="A860" s="154"/>
      <c r="B860" s="155"/>
      <c r="C860" s="238"/>
      <c r="D860" s="239"/>
      <c r="E860" s="239"/>
      <c r="F860" s="239"/>
      <c r="G860" s="239"/>
      <c r="H860" s="156"/>
      <c r="I860" s="156"/>
      <c r="J860" s="156"/>
      <c r="K860" s="156"/>
      <c r="L860" s="156"/>
      <c r="M860" s="156"/>
      <c r="N860" s="156"/>
      <c r="O860" s="156"/>
      <c r="P860" s="156"/>
      <c r="Q860" s="156"/>
      <c r="R860" s="156"/>
      <c r="S860" s="156"/>
      <c r="T860" s="156"/>
      <c r="U860" s="156"/>
      <c r="V860" s="156"/>
      <c r="W860" s="156"/>
      <c r="X860" s="156"/>
      <c r="Y860" s="147"/>
      <c r="Z860" s="147"/>
      <c r="AA860" s="147"/>
      <c r="AB860" s="147"/>
      <c r="AC860" s="147"/>
      <c r="AD860" s="147"/>
      <c r="AE860" s="147"/>
      <c r="AF860" s="147"/>
      <c r="AG860" s="147" t="s">
        <v>172</v>
      </c>
      <c r="AH860" s="147"/>
      <c r="AI860" s="147"/>
      <c r="AJ860" s="147"/>
      <c r="AK860" s="147"/>
      <c r="AL860" s="147"/>
      <c r="AM860" s="147"/>
      <c r="AN860" s="147"/>
      <c r="AO860" s="147"/>
      <c r="AP860" s="147"/>
      <c r="AQ860" s="147"/>
      <c r="AR860" s="147"/>
      <c r="AS860" s="147"/>
      <c r="AT860" s="147"/>
      <c r="AU860" s="147"/>
      <c r="AV860" s="147"/>
      <c r="AW860" s="147"/>
      <c r="AX860" s="147"/>
      <c r="AY860" s="147"/>
      <c r="AZ860" s="147"/>
      <c r="BA860" s="147"/>
      <c r="BB860" s="147"/>
      <c r="BC860" s="147"/>
      <c r="BD860" s="147"/>
      <c r="BE860" s="147"/>
      <c r="BF860" s="147"/>
      <c r="BG860" s="147"/>
      <c r="BH860" s="147"/>
    </row>
    <row r="861" spans="1:60" outlineLevel="1">
      <c r="A861" s="164">
        <v>244</v>
      </c>
      <c r="B861" s="165" t="s">
        <v>1020</v>
      </c>
      <c r="C861" s="174" t="s">
        <v>1021</v>
      </c>
      <c r="D861" s="166" t="s">
        <v>242</v>
      </c>
      <c r="E861" s="167">
        <v>0.85</v>
      </c>
      <c r="F861" s="168"/>
      <c r="G861" s="169">
        <f>ROUND(E861*F861,2)</f>
        <v>0</v>
      </c>
      <c r="H861" s="168"/>
      <c r="I861" s="169">
        <f>ROUND(E861*H861,2)</f>
        <v>0</v>
      </c>
      <c r="J861" s="168"/>
      <c r="K861" s="169">
        <f>ROUND(E861*J861,2)</f>
        <v>0</v>
      </c>
      <c r="L861" s="169">
        <v>21</v>
      </c>
      <c r="M861" s="169">
        <f>G861*(1+L861/100)</f>
        <v>0</v>
      </c>
      <c r="N861" s="169">
        <v>2.9100000000000001E-2</v>
      </c>
      <c r="O861" s="169">
        <f>ROUND(E861*N861,2)</f>
        <v>0.02</v>
      </c>
      <c r="P861" s="169">
        <v>0</v>
      </c>
      <c r="Q861" s="169">
        <f>ROUND(E861*P861,2)</f>
        <v>0</v>
      </c>
      <c r="R861" s="169"/>
      <c r="S861" s="169" t="s">
        <v>306</v>
      </c>
      <c r="T861" s="170" t="s">
        <v>169</v>
      </c>
      <c r="U861" s="156">
        <v>0</v>
      </c>
      <c r="V861" s="156">
        <f>ROUND(E861*U861,2)</f>
        <v>0</v>
      </c>
      <c r="W861" s="156"/>
      <c r="X861" s="156" t="s">
        <v>244</v>
      </c>
      <c r="Y861" s="147"/>
      <c r="Z861" s="147"/>
      <c r="AA861" s="147"/>
      <c r="AB861" s="147"/>
      <c r="AC861" s="147"/>
      <c r="AD861" s="147"/>
      <c r="AE861" s="147"/>
      <c r="AF861" s="147"/>
      <c r="AG861" s="147" t="s">
        <v>245</v>
      </c>
      <c r="AH861" s="147"/>
      <c r="AI861" s="147"/>
      <c r="AJ861" s="147"/>
      <c r="AK861" s="147"/>
      <c r="AL861" s="147"/>
      <c r="AM861" s="147"/>
      <c r="AN861" s="147"/>
      <c r="AO861" s="147"/>
      <c r="AP861" s="147"/>
      <c r="AQ861" s="147"/>
      <c r="AR861" s="147"/>
      <c r="AS861" s="147"/>
      <c r="AT861" s="147"/>
      <c r="AU861" s="147"/>
      <c r="AV861" s="147"/>
      <c r="AW861" s="147"/>
      <c r="AX861" s="147"/>
      <c r="AY861" s="147"/>
      <c r="AZ861" s="147"/>
      <c r="BA861" s="147"/>
      <c r="BB861" s="147"/>
      <c r="BC861" s="147"/>
      <c r="BD861" s="147"/>
      <c r="BE861" s="147"/>
      <c r="BF861" s="147"/>
      <c r="BG861" s="147"/>
      <c r="BH861" s="147"/>
    </row>
    <row r="862" spans="1:60" outlineLevel="1">
      <c r="A862" s="154"/>
      <c r="B862" s="155"/>
      <c r="C862" s="180" t="s">
        <v>1022</v>
      </c>
      <c r="D862" s="178"/>
      <c r="E862" s="179">
        <v>0.85</v>
      </c>
      <c r="F862" s="156"/>
      <c r="G862" s="156"/>
      <c r="H862" s="156"/>
      <c r="I862" s="156"/>
      <c r="J862" s="156"/>
      <c r="K862" s="156"/>
      <c r="L862" s="156"/>
      <c r="M862" s="156"/>
      <c r="N862" s="156"/>
      <c r="O862" s="156"/>
      <c r="P862" s="156"/>
      <c r="Q862" s="156"/>
      <c r="R862" s="156"/>
      <c r="S862" s="156"/>
      <c r="T862" s="156"/>
      <c r="U862" s="156"/>
      <c r="V862" s="156"/>
      <c r="W862" s="156"/>
      <c r="X862" s="156"/>
      <c r="Y862" s="147"/>
      <c r="Z862" s="147"/>
      <c r="AA862" s="147"/>
      <c r="AB862" s="147"/>
      <c r="AC862" s="147"/>
      <c r="AD862" s="147"/>
      <c r="AE862" s="147"/>
      <c r="AF862" s="147"/>
      <c r="AG862" s="147" t="s">
        <v>249</v>
      </c>
      <c r="AH862" s="147">
        <v>0</v>
      </c>
      <c r="AI862" s="147"/>
      <c r="AJ862" s="147"/>
      <c r="AK862" s="147"/>
      <c r="AL862" s="147"/>
      <c r="AM862" s="147"/>
      <c r="AN862" s="147"/>
      <c r="AO862" s="147"/>
      <c r="AP862" s="147"/>
      <c r="AQ862" s="147"/>
      <c r="AR862" s="147"/>
      <c r="AS862" s="147"/>
      <c r="AT862" s="147"/>
      <c r="AU862" s="147"/>
      <c r="AV862" s="147"/>
      <c r="AW862" s="147"/>
      <c r="AX862" s="147"/>
      <c r="AY862" s="147"/>
      <c r="AZ862" s="147"/>
      <c r="BA862" s="147"/>
      <c r="BB862" s="147"/>
      <c r="BC862" s="147"/>
      <c r="BD862" s="147"/>
      <c r="BE862" s="147"/>
      <c r="BF862" s="147"/>
      <c r="BG862" s="147"/>
      <c r="BH862" s="147"/>
    </row>
    <row r="863" spans="1:60" outlineLevel="1">
      <c r="A863" s="154"/>
      <c r="B863" s="155"/>
      <c r="C863" s="238"/>
      <c r="D863" s="239"/>
      <c r="E863" s="239"/>
      <c r="F863" s="239"/>
      <c r="G863" s="239"/>
      <c r="H863" s="156"/>
      <c r="I863" s="156"/>
      <c r="J863" s="156"/>
      <c r="K863" s="156"/>
      <c r="L863" s="156"/>
      <c r="M863" s="156"/>
      <c r="N863" s="156"/>
      <c r="O863" s="156"/>
      <c r="P863" s="156"/>
      <c r="Q863" s="156"/>
      <c r="R863" s="156"/>
      <c r="S863" s="156"/>
      <c r="T863" s="156"/>
      <c r="U863" s="156"/>
      <c r="V863" s="156"/>
      <c r="W863" s="156"/>
      <c r="X863" s="156"/>
      <c r="Y863" s="147"/>
      <c r="Z863" s="147"/>
      <c r="AA863" s="147"/>
      <c r="AB863" s="147"/>
      <c r="AC863" s="147"/>
      <c r="AD863" s="147"/>
      <c r="AE863" s="147"/>
      <c r="AF863" s="147"/>
      <c r="AG863" s="147" t="s">
        <v>172</v>
      </c>
      <c r="AH863" s="147"/>
      <c r="AI863" s="147"/>
      <c r="AJ863" s="147"/>
      <c r="AK863" s="147"/>
      <c r="AL863" s="147"/>
      <c r="AM863" s="147"/>
      <c r="AN863" s="147"/>
      <c r="AO863" s="147"/>
      <c r="AP863" s="147"/>
      <c r="AQ863" s="147"/>
      <c r="AR863" s="147"/>
      <c r="AS863" s="147"/>
      <c r="AT863" s="147"/>
      <c r="AU863" s="147"/>
      <c r="AV863" s="147"/>
      <c r="AW863" s="147"/>
      <c r="AX863" s="147"/>
      <c r="AY863" s="147"/>
      <c r="AZ863" s="147"/>
      <c r="BA863" s="147"/>
      <c r="BB863" s="147"/>
      <c r="BC863" s="147"/>
      <c r="BD863" s="147"/>
      <c r="BE863" s="147"/>
      <c r="BF863" s="147"/>
      <c r="BG863" s="147"/>
      <c r="BH863" s="147"/>
    </row>
    <row r="864" spans="1:60" outlineLevel="1">
      <c r="A864" s="164">
        <v>245</v>
      </c>
      <c r="B864" s="165" t="s">
        <v>1023</v>
      </c>
      <c r="C864" s="174" t="s">
        <v>1024</v>
      </c>
      <c r="D864" s="166" t="s">
        <v>253</v>
      </c>
      <c r="E864" s="167">
        <v>8.93</v>
      </c>
      <c r="F864" s="168"/>
      <c r="G864" s="169">
        <f>ROUND(E864*F864,2)</f>
        <v>0</v>
      </c>
      <c r="H864" s="168"/>
      <c r="I864" s="169">
        <f>ROUND(E864*H864,2)</f>
        <v>0</v>
      </c>
      <c r="J864" s="168"/>
      <c r="K864" s="169">
        <f>ROUND(E864*J864,2)</f>
        <v>0</v>
      </c>
      <c r="L864" s="169">
        <v>21</v>
      </c>
      <c r="M864" s="169">
        <f>G864*(1+L864/100)</f>
        <v>0</v>
      </c>
      <c r="N864" s="169">
        <v>0</v>
      </c>
      <c r="O864" s="169">
        <f>ROUND(E864*N864,2)</f>
        <v>0</v>
      </c>
      <c r="P864" s="169">
        <v>1.4E-2</v>
      </c>
      <c r="Q864" s="169">
        <f>ROUND(E864*P864,2)</f>
        <v>0.13</v>
      </c>
      <c r="R864" s="169"/>
      <c r="S864" s="169" t="s">
        <v>306</v>
      </c>
      <c r="T864" s="170" t="s">
        <v>169</v>
      </c>
      <c r="U864" s="156">
        <v>0.1</v>
      </c>
      <c r="V864" s="156">
        <f>ROUND(E864*U864,2)</f>
        <v>0.89</v>
      </c>
      <c r="W864" s="156"/>
      <c r="X864" s="156" t="s">
        <v>244</v>
      </c>
      <c r="Y864" s="147"/>
      <c r="Z864" s="147"/>
      <c r="AA864" s="147"/>
      <c r="AB864" s="147"/>
      <c r="AC864" s="147"/>
      <c r="AD864" s="147"/>
      <c r="AE864" s="147"/>
      <c r="AF864" s="147"/>
      <c r="AG864" s="147" t="s">
        <v>245</v>
      </c>
      <c r="AH864" s="147"/>
      <c r="AI864" s="147"/>
      <c r="AJ864" s="147"/>
      <c r="AK864" s="147"/>
      <c r="AL864" s="147"/>
      <c r="AM864" s="147"/>
      <c r="AN864" s="147"/>
      <c r="AO864" s="147"/>
      <c r="AP864" s="147"/>
      <c r="AQ864" s="147"/>
      <c r="AR864" s="147"/>
      <c r="AS864" s="147"/>
      <c r="AT864" s="147"/>
      <c r="AU864" s="147"/>
      <c r="AV864" s="147"/>
      <c r="AW864" s="147"/>
      <c r="AX864" s="147"/>
      <c r="AY864" s="147"/>
      <c r="AZ864" s="147"/>
      <c r="BA864" s="147"/>
      <c r="BB864" s="147"/>
      <c r="BC864" s="147"/>
      <c r="BD864" s="147"/>
      <c r="BE864" s="147"/>
      <c r="BF864" s="147"/>
      <c r="BG864" s="147"/>
      <c r="BH864" s="147"/>
    </row>
    <row r="865" spans="1:60" outlineLevel="1">
      <c r="A865" s="154"/>
      <c r="B865" s="155"/>
      <c r="C865" s="180" t="s">
        <v>1025</v>
      </c>
      <c r="D865" s="178"/>
      <c r="E865" s="179">
        <v>8.93</v>
      </c>
      <c r="F865" s="156"/>
      <c r="G865" s="156"/>
      <c r="H865" s="156"/>
      <c r="I865" s="156"/>
      <c r="J865" s="156"/>
      <c r="K865" s="156"/>
      <c r="L865" s="156"/>
      <c r="M865" s="156"/>
      <c r="N865" s="156"/>
      <c r="O865" s="156"/>
      <c r="P865" s="156"/>
      <c r="Q865" s="156"/>
      <c r="R865" s="156"/>
      <c r="S865" s="156"/>
      <c r="T865" s="156"/>
      <c r="U865" s="156"/>
      <c r="V865" s="156"/>
      <c r="W865" s="156"/>
      <c r="X865" s="156"/>
      <c r="Y865" s="147"/>
      <c r="Z865" s="147"/>
      <c r="AA865" s="147"/>
      <c r="AB865" s="147"/>
      <c r="AC865" s="147"/>
      <c r="AD865" s="147"/>
      <c r="AE865" s="147"/>
      <c r="AF865" s="147"/>
      <c r="AG865" s="147" t="s">
        <v>249</v>
      </c>
      <c r="AH865" s="147">
        <v>0</v>
      </c>
      <c r="AI865" s="147"/>
      <c r="AJ865" s="147"/>
      <c r="AK865" s="147"/>
      <c r="AL865" s="147"/>
      <c r="AM865" s="147"/>
      <c r="AN865" s="147"/>
      <c r="AO865" s="147"/>
      <c r="AP865" s="147"/>
      <c r="AQ865" s="147"/>
      <c r="AR865" s="147"/>
      <c r="AS865" s="147"/>
      <c r="AT865" s="147"/>
      <c r="AU865" s="147"/>
      <c r="AV865" s="147"/>
      <c r="AW865" s="147"/>
      <c r="AX865" s="147"/>
      <c r="AY865" s="147"/>
      <c r="AZ865" s="147"/>
      <c r="BA865" s="147"/>
      <c r="BB865" s="147"/>
      <c r="BC865" s="147"/>
      <c r="BD865" s="147"/>
      <c r="BE865" s="147"/>
      <c r="BF865" s="147"/>
      <c r="BG865" s="147"/>
      <c r="BH865" s="147"/>
    </row>
    <row r="866" spans="1:60" outlineLevel="1">
      <c r="A866" s="154"/>
      <c r="B866" s="155"/>
      <c r="C866" s="238"/>
      <c r="D866" s="239"/>
      <c r="E866" s="239"/>
      <c r="F866" s="239"/>
      <c r="G866" s="239"/>
      <c r="H866" s="156"/>
      <c r="I866" s="156"/>
      <c r="J866" s="156"/>
      <c r="K866" s="156"/>
      <c r="L866" s="156"/>
      <c r="M866" s="156"/>
      <c r="N866" s="156"/>
      <c r="O866" s="156"/>
      <c r="P866" s="156"/>
      <c r="Q866" s="156"/>
      <c r="R866" s="156"/>
      <c r="S866" s="156"/>
      <c r="T866" s="156"/>
      <c r="U866" s="156"/>
      <c r="V866" s="156"/>
      <c r="W866" s="156"/>
      <c r="X866" s="156"/>
      <c r="Y866" s="147"/>
      <c r="Z866" s="147"/>
      <c r="AA866" s="147"/>
      <c r="AB866" s="147"/>
      <c r="AC866" s="147"/>
      <c r="AD866" s="147"/>
      <c r="AE866" s="147"/>
      <c r="AF866" s="147"/>
      <c r="AG866" s="147" t="s">
        <v>172</v>
      </c>
      <c r="AH866" s="147"/>
      <c r="AI866" s="147"/>
      <c r="AJ866" s="147"/>
      <c r="AK866" s="147"/>
      <c r="AL866" s="147"/>
      <c r="AM866" s="147"/>
      <c r="AN866" s="147"/>
      <c r="AO866" s="147"/>
      <c r="AP866" s="147"/>
      <c r="AQ866" s="147"/>
      <c r="AR866" s="147"/>
      <c r="AS866" s="147"/>
      <c r="AT866" s="147"/>
      <c r="AU866" s="147"/>
      <c r="AV866" s="147"/>
      <c r="AW866" s="147"/>
      <c r="AX866" s="147"/>
      <c r="AY866" s="147"/>
      <c r="AZ866" s="147"/>
      <c r="BA866" s="147"/>
      <c r="BB866" s="147"/>
      <c r="BC866" s="147"/>
      <c r="BD866" s="147"/>
      <c r="BE866" s="147"/>
      <c r="BF866" s="147"/>
      <c r="BG866" s="147"/>
      <c r="BH866" s="147"/>
    </row>
    <row r="867" spans="1:60" outlineLevel="1">
      <c r="A867" s="164">
        <v>246</v>
      </c>
      <c r="B867" s="165" t="s">
        <v>1026</v>
      </c>
      <c r="C867" s="174" t="s">
        <v>1027</v>
      </c>
      <c r="D867" s="166" t="s">
        <v>253</v>
      </c>
      <c r="E867" s="167">
        <v>10.08</v>
      </c>
      <c r="F867" s="168"/>
      <c r="G867" s="169">
        <f>ROUND(E867*F867,2)</f>
        <v>0</v>
      </c>
      <c r="H867" s="168"/>
      <c r="I867" s="169">
        <f>ROUND(E867*H867,2)</f>
        <v>0</v>
      </c>
      <c r="J867" s="168"/>
      <c r="K867" s="169">
        <f>ROUND(E867*J867,2)</f>
        <v>0</v>
      </c>
      <c r="L867" s="169">
        <v>21</v>
      </c>
      <c r="M867" s="169">
        <f>G867*(1+L867/100)</f>
        <v>0</v>
      </c>
      <c r="N867" s="169">
        <v>0</v>
      </c>
      <c r="O867" s="169">
        <f>ROUND(E867*N867,2)</f>
        <v>0</v>
      </c>
      <c r="P867" s="169">
        <v>1.4E-2</v>
      </c>
      <c r="Q867" s="169">
        <f>ROUND(E867*P867,2)</f>
        <v>0.14000000000000001</v>
      </c>
      <c r="R867" s="169"/>
      <c r="S867" s="169" t="s">
        <v>306</v>
      </c>
      <c r="T867" s="170" t="s">
        <v>169</v>
      </c>
      <c r="U867" s="156">
        <v>0.1</v>
      </c>
      <c r="V867" s="156">
        <f>ROUND(E867*U867,2)</f>
        <v>1.01</v>
      </c>
      <c r="W867" s="156"/>
      <c r="X867" s="156" t="s">
        <v>244</v>
      </c>
      <c r="Y867" s="147"/>
      <c r="Z867" s="147"/>
      <c r="AA867" s="147"/>
      <c r="AB867" s="147"/>
      <c r="AC867" s="147"/>
      <c r="AD867" s="147"/>
      <c r="AE867" s="147"/>
      <c r="AF867" s="147"/>
      <c r="AG867" s="147" t="s">
        <v>245</v>
      </c>
      <c r="AH867" s="147"/>
      <c r="AI867" s="147"/>
      <c r="AJ867" s="147"/>
      <c r="AK867" s="147"/>
      <c r="AL867" s="147"/>
      <c r="AM867" s="147"/>
      <c r="AN867" s="147"/>
      <c r="AO867" s="147"/>
      <c r="AP867" s="147"/>
      <c r="AQ867" s="147"/>
      <c r="AR867" s="147"/>
      <c r="AS867" s="147"/>
      <c r="AT867" s="147"/>
      <c r="AU867" s="147"/>
      <c r="AV867" s="147"/>
      <c r="AW867" s="147"/>
      <c r="AX867" s="147"/>
      <c r="AY867" s="147"/>
      <c r="AZ867" s="147"/>
      <c r="BA867" s="147"/>
      <c r="BB867" s="147"/>
      <c r="BC867" s="147"/>
      <c r="BD867" s="147"/>
      <c r="BE867" s="147"/>
      <c r="BF867" s="147"/>
      <c r="BG867" s="147"/>
      <c r="BH867" s="147"/>
    </row>
    <row r="868" spans="1:60" outlineLevel="1">
      <c r="A868" s="154"/>
      <c r="B868" s="155"/>
      <c r="C868" s="180" t="s">
        <v>1028</v>
      </c>
      <c r="D868" s="178"/>
      <c r="E868" s="179">
        <v>10.08</v>
      </c>
      <c r="F868" s="156"/>
      <c r="G868" s="156"/>
      <c r="H868" s="156"/>
      <c r="I868" s="156"/>
      <c r="J868" s="156"/>
      <c r="K868" s="156"/>
      <c r="L868" s="156"/>
      <c r="M868" s="156"/>
      <c r="N868" s="156"/>
      <c r="O868" s="156"/>
      <c r="P868" s="156"/>
      <c r="Q868" s="156"/>
      <c r="R868" s="156"/>
      <c r="S868" s="156"/>
      <c r="T868" s="156"/>
      <c r="U868" s="156"/>
      <c r="V868" s="156"/>
      <c r="W868" s="156"/>
      <c r="X868" s="156"/>
      <c r="Y868" s="147"/>
      <c r="Z868" s="147"/>
      <c r="AA868" s="147"/>
      <c r="AB868" s="147"/>
      <c r="AC868" s="147"/>
      <c r="AD868" s="147"/>
      <c r="AE868" s="147"/>
      <c r="AF868" s="147"/>
      <c r="AG868" s="147" t="s">
        <v>249</v>
      </c>
      <c r="AH868" s="147">
        <v>0</v>
      </c>
      <c r="AI868" s="147"/>
      <c r="AJ868" s="147"/>
      <c r="AK868" s="147"/>
      <c r="AL868" s="147"/>
      <c r="AM868" s="147"/>
      <c r="AN868" s="147"/>
      <c r="AO868" s="147"/>
      <c r="AP868" s="147"/>
      <c r="AQ868" s="147"/>
      <c r="AR868" s="147"/>
      <c r="AS868" s="147"/>
      <c r="AT868" s="147"/>
      <c r="AU868" s="147"/>
      <c r="AV868" s="147"/>
      <c r="AW868" s="147"/>
      <c r="AX868" s="147"/>
      <c r="AY868" s="147"/>
      <c r="AZ868" s="147"/>
      <c r="BA868" s="147"/>
      <c r="BB868" s="147"/>
      <c r="BC868" s="147"/>
      <c r="BD868" s="147"/>
      <c r="BE868" s="147"/>
      <c r="BF868" s="147"/>
      <c r="BG868" s="147"/>
      <c r="BH868" s="147"/>
    </row>
    <row r="869" spans="1:60" outlineLevel="1">
      <c r="A869" s="154"/>
      <c r="B869" s="155"/>
      <c r="C869" s="238"/>
      <c r="D869" s="239"/>
      <c r="E869" s="239"/>
      <c r="F869" s="239"/>
      <c r="G869" s="239"/>
      <c r="H869" s="156"/>
      <c r="I869" s="156"/>
      <c r="J869" s="156"/>
      <c r="K869" s="156"/>
      <c r="L869" s="156"/>
      <c r="M869" s="156"/>
      <c r="N869" s="156"/>
      <c r="O869" s="156"/>
      <c r="P869" s="156"/>
      <c r="Q869" s="156"/>
      <c r="R869" s="156"/>
      <c r="S869" s="156"/>
      <c r="T869" s="156"/>
      <c r="U869" s="156"/>
      <c r="V869" s="156"/>
      <c r="W869" s="156"/>
      <c r="X869" s="156"/>
      <c r="Y869" s="147"/>
      <c r="Z869" s="147"/>
      <c r="AA869" s="147"/>
      <c r="AB869" s="147"/>
      <c r="AC869" s="147"/>
      <c r="AD869" s="147"/>
      <c r="AE869" s="147"/>
      <c r="AF869" s="147"/>
      <c r="AG869" s="147" t="s">
        <v>172</v>
      </c>
      <c r="AH869" s="147"/>
      <c r="AI869" s="147"/>
      <c r="AJ869" s="147"/>
      <c r="AK869" s="147"/>
      <c r="AL869" s="147"/>
      <c r="AM869" s="147"/>
      <c r="AN869" s="147"/>
      <c r="AO869" s="147"/>
      <c r="AP869" s="147"/>
      <c r="AQ869" s="147"/>
      <c r="AR869" s="147"/>
      <c r="AS869" s="147"/>
      <c r="AT869" s="147"/>
      <c r="AU869" s="147"/>
      <c r="AV869" s="147"/>
      <c r="AW869" s="147"/>
      <c r="AX869" s="147"/>
      <c r="AY869" s="147"/>
      <c r="AZ869" s="147"/>
      <c r="BA869" s="147"/>
      <c r="BB869" s="147"/>
      <c r="BC869" s="147"/>
      <c r="BD869" s="147"/>
      <c r="BE869" s="147"/>
      <c r="BF869" s="147"/>
      <c r="BG869" s="147"/>
      <c r="BH869" s="147"/>
    </row>
    <row r="870" spans="1:60" outlineLevel="1">
      <c r="A870" s="164">
        <v>247</v>
      </c>
      <c r="B870" s="165" t="s">
        <v>1029</v>
      </c>
      <c r="C870" s="174" t="s">
        <v>1030</v>
      </c>
      <c r="D870" s="166" t="s">
        <v>1031</v>
      </c>
      <c r="E870" s="167">
        <v>235</v>
      </c>
      <c r="F870" s="168"/>
      <c r="G870" s="169">
        <f>ROUND(E870*F870,2)</f>
        <v>0</v>
      </c>
      <c r="H870" s="168"/>
      <c r="I870" s="169">
        <f>ROUND(E870*H870,2)</f>
        <v>0</v>
      </c>
      <c r="J870" s="168"/>
      <c r="K870" s="169">
        <f>ROUND(E870*J870,2)</f>
        <v>0</v>
      </c>
      <c r="L870" s="169">
        <v>21</v>
      </c>
      <c r="M870" s="169">
        <f>G870*(1+L870/100)</f>
        <v>0</v>
      </c>
      <c r="N870" s="169">
        <v>0</v>
      </c>
      <c r="O870" s="169">
        <f>ROUND(E870*N870,2)</f>
        <v>0</v>
      </c>
      <c r="P870" s="169">
        <v>0</v>
      </c>
      <c r="Q870" s="169">
        <f>ROUND(E870*P870,2)</f>
        <v>0</v>
      </c>
      <c r="R870" s="169" t="s">
        <v>480</v>
      </c>
      <c r="S870" s="169" t="s">
        <v>168</v>
      </c>
      <c r="T870" s="170" t="s">
        <v>168</v>
      </c>
      <c r="U870" s="156">
        <v>0</v>
      </c>
      <c r="V870" s="156">
        <f>ROUND(E870*U870,2)</f>
        <v>0</v>
      </c>
      <c r="W870" s="156"/>
      <c r="X870" s="156" t="s">
        <v>310</v>
      </c>
      <c r="Y870" s="147"/>
      <c r="Z870" s="147"/>
      <c r="AA870" s="147"/>
      <c r="AB870" s="147"/>
      <c r="AC870" s="147"/>
      <c r="AD870" s="147"/>
      <c r="AE870" s="147"/>
      <c r="AF870" s="147"/>
      <c r="AG870" s="147" t="s">
        <v>311</v>
      </c>
      <c r="AH870" s="147"/>
      <c r="AI870" s="147"/>
      <c r="AJ870" s="147"/>
      <c r="AK870" s="147"/>
      <c r="AL870" s="147"/>
      <c r="AM870" s="147"/>
      <c r="AN870" s="147"/>
      <c r="AO870" s="147"/>
      <c r="AP870" s="147"/>
      <c r="AQ870" s="147"/>
      <c r="AR870" s="147"/>
      <c r="AS870" s="147"/>
      <c r="AT870" s="147"/>
      <c r="AU870" s="147"/>
      <c r="AV870" s="147"/>
      <c r="AW870" s="147"/>
      <c r="AX870" s="147"/>
      <c r="AY870" s="147"/>
      <c r="AZ870" s="147"/>
      <c r="BA870" s="147"/>
      <c r="BB870" s="147"/>
      <c r="BC870" s="147"/>
      <c r="BD870" s="147"/>
      <c r="BE870" s="147"/>
      <c r="BF870" s="147"/>
      <c r="BG870" s="147"/>
      <c r="BH870" s="147"/>
    </row>
    <row r="871" spans="1:60" outlineLevel="1">
      <c r="A871" s="154"/>
      <c r="B871" s="155"/>
      <c r="C871" s="244"/>
      <c r="D871" s="245"/>
      <c r="E871" s="245"/>
      <c r="F871" s="245"/>
      <c r="G871" s="245"/>
      <c r="H871" s="156"/>
      <c r="I871" s="156"/>
      <c r="J871" s="156"/>
      <c r="K871" s="156"/>
      <c r="L871" s="156"/>
      <c r="M871" s="156"/>
      <c r="N871" s="156"/>
      <c r="O871" s="156"/>
      <c r="P871" s="156"/>
      <c r="Q871" s="156"/>
      <c r="R871" s="156"/>
      <c r="S871" s="156"/>
      <c r="T871" s="156"/>
      <c r="U871" s="156"/>
      <c r="V871" s="156"/>
      <c r="W871" s="156"/>
      <c r="X871" s="156"/>
      <c r="Y871" s="147"/>
      <c r="Z871" s="147"/>
      <c r="AA871" s="147"/>
      <c r="AB871" s="147"/>
      <c r="AC871" s="147"/>
      <c r="AD871" s="147"/>
      <c r="AE871" s="147"/>
      <c r="AF871" s="147"/>
      <c r="AG871" s="147" t="s">
        <v>172</v>
      </c>
      <c r="AH871" s="147"/>
      <c r="AI871" s="147"/>
      <c r="AJ871" s="147"/>
      <c r="AK871" s="147"/>
      <c r="AL871" s="147"/>
      <c r="AM871" s="147"/>
      <c r="AN871" s="147"/>
      <c r="AO871" s="147"/>
      <c r="AP871" s="147"/>
      <c r="AQ871" s="147"/>
      <c r="AR871" s="147"/>
      <c r="AS871" s="147"/>
      <c r="AT871" s="147"/>
      <c r="AU871" s="147"/>
      <c r="AV871" s="147"/>
      <c r="AW871" s="147"/>
      <c r="AX871" s="147"/>
      <c r="AY871" s="147"/>
      <c r="AZ871" s="147"/>
      <c r="BA871" s="147"/>
      <c r="BB871" s="147"/>
      <c r="BC871" s="147"/>
      <c r="BD871" s="147"/>
      <c r="BE871" s="147"/>
      <c r="BF871" s="147"/>
      <c r="BG871" s="147"/>
      <c r="BH871" s="147"/>
    </row>
    <row r="872" spans="1:60" outlineLevel="1">
      <c r="A872" s="164">
        <v>248</v>
      </c>
      <c r="B872" s="165" t="s">
        <v>1032</v>
      </c>
      <c r="C872" s="174" t="s">
        <v>1033</v>
      </c>
      <c r="D872" s="166" t="s">
        <v>242</v>
      </c>
      <c r="E872" s="167">
        <v>4.37</v>
      </c>
      <c r="F872" s="168"/>
      <c r="G872" s="169">
        <f>ROUND(E872*F872,2)</f>
        <v>0</v>
      </c>
      <c r="H872" s="168"/>
      <c r="I872" s="169">
        <f>ROUND(E872*H872,2)</f>
        <v>0</v>
      </c>
      <c r="J872" s="168"/>
      <c r="K872" s="169">
        <f>ROUND(E872*J872,2)</f>
        <v>0</v>
      </c>
      <c r="L872" s="169">
        <v>21</v>
      </c>
      <c r="M872" s="169">
        <f>G872*(1+L872/100)</f>
        <v>0</v>
      </c>
      <c r="N872" s="169">
        <v>0.55000000000000004</v>
      </c>
      <c r="O872" s="169">
        <f>ROUND(E872*N872,2)</f>
        <v>2.4</v>
      </c>
      <c r="P872" s="169">
        <v>0</v>
      </c>
      <c r="Q872" s="169">
        <f>ROUND(E872*P872,2)</f>
        <v>0</v>
      </c>
      <c r="R872" s="169" t="s">
        <v>480</v>
      </c>
      <c r="S872" s="169" t="s">
        <v>168</v>
      </c>
      <c r="T872" s="170" t="s">
        <v>168</v>
      </c>
      <c r="U872" s="156">
        <v>0</v>
      </c>
      <c r="V872" s="156">
        <f>ROUND(E872*U872,2)</f>
        <v>0</v>
      </c>
      <c r="W872" s="156"/>
      <c r="X872" s="156" t="s">
        <v>310</v>
      </c>
      <c r="Y872" s="147"/>
      <c r="Z872" s="147"/>
      <c r="AA872" s="147"/>
      <c r="AB872" s="147"/>
      <c r="AC872" s="147"/>
      <c r="AD872" s="147"/>
      <c r="AE872" s="147"/>
      <c r="AF872" s="147"/>
      <c r="AG872" s="147" t="s">
        <v>311</v>
      </c>
      <c r="AH872" s="147"/>
      <c r="AI872" s="147"/>
      <c r="AJ872" s="147"/>
      <c r="AK872" s="147"/>
      <c r="AL872" s="147"/>
      <c r="AM872" s="147"/>
      <c r="AN872" s="147"/>
      <c r="AO872" s="147"/>
      <c r="AP872" s="147"/>
      <c r="AQ872" s="147"/>
      <c r="AR872" s="147"/>
      <c r="AS872" s="147"/>
      <c r="AT872" s="147"/>
      <c r="AU872" s="147"/>
      <c r="AV872" s="147"/>
      <c r="AW872" s="147"/>
      <c r="AX872" s="147"/>
      <c r="AY872" s="147"/>
      <c r="AZ872" s="147"/>
      <c r="BA872" s="147"/>
      <c r="BB872" s="147"/>
      <c r="BC872" s="147"/>
      <c r="BD872" s="147"/>
      <c r="BE872" s="147"/>
      <c r="BF872" s="147"/>
      <c r="BG872" s="147"/>
      <c r="BH872" s="147"/>
    </row>
    <row r="873" spans="1:60" outlineLevel="1">
      <c r="A873" s="154"/>
      <c r="B873" s="155"/>
      <c r="C873" s="180" t="s">
        <v>1034</v>
      </c>
      <c r="D873" s="178"/>
      <c r="E873" s="179">
        <v>2.875</v>
      </c>
      <c r="F873" s="156"/>
      <c r="G873" s="156"/>
      <c r="H873" s="156"/>
      <c r="I873" s="156"/>
      <c r="J873" s="156"/>
      <c r="K873" s="156"/>
      <c r="L873" s="156"/>
      <c r="M873" s="156"/>
      <c r="N873" s="156"/>
      <c r="O873" s="156"/>
      <c r="P873" s="156"/>
      <c r="Q873" s="156"/>
      <c r="R873" s="156"/>
      <c r="S873" s="156"/>
      <c r="T873" s="156"/>
      <c r="U873" s="156"/>
      <c r="V873" s="156"/>
      <c r="W873" s="156"/>
      <c r="X873" s="156"/>
      <c r="Y873" s="147"/>
      <c r="Z873" s="147"/>
      <c r="AA873" s="147"/>
      <c r="AB873" s="147"/>
      <c r="AC873" s="147"/>
      <c r="AD873" s="147"/>
      <c r="AE873" s="147"/>
      <c r="AF873" s="147"/>
      <c r="AG873" s="147" t="s">
        <v>249</v>
      </c>
      <c r="AH873" s="147">
        <v>0</v>
      </c>
      <c r="AI873" s="147"/>
      <c r="AJ873" s="147"/>
      <c r="AK873" s="147"/>
      <c r="AL873" s="147"/>
      <c r="AM873" s="147"/>
      <c r="AN873" s="147"/>
      <c r="AO873" s="147"/>
      <c r="AP873" s="147"/>
      <c r="AQ873" s="147"/>
      <c r="AR873" s="147"/>
      <c r="AS873" s="147"/>
      <c r="AT873" s="147"/>
      <c r="AU873" s="147"/>
      <c r="AV873" s="147"/>
      <c r="AW873" s="147"/>
      <c r="AX873" s="147"/>
      <c r="AY873" s="147"/>
      <c r="AZ873" s="147"/>
      <c r="BA873" s="147"/>
      <c r="BB873" s="147"/>
      <c r="BC873" s="147"/>
      <c r="BD873" s="147"/>
      <c r="BE873" s="147"/>
      <c r="BF873" s="147"/>
      <c r="BG873" s="147"/>
      <c r="BH873" s="147"/>
    </row>
    <row r="874" spans="1:60" outlineLevel="1">
      <c r="A874" s="154"/>
      <c r="B874" s="155"/>
      <c r="C874" s="180" t="s">
        <v>1035</v>
      </c>
      <c r="D874" s="178"/>
      <c r="E874" s="179">
        <v>1.4950000000000001</v>
      </c>
      <c r="F874" s="156"/>
      <c r="G874" s="156"/>
      <c r="H874" s="156"/>
      <c r="I874" s="156"/>
      <c r="J874" s="156"/>
      <c r="K874" s="156"/>
      <c r="L874" s="156"/>
      <c r="M874" s="156"/>
      <c r="N874" s="156"/>
      <c r="O874" s="156"/>
      <c r="P874" s="156"/>
      <c r="Q874" s="156"/>
      <c r="R874" s="156"/>
      <c r="S874" s="156"/>
      <c r="T874" s="156"/>
      <c r="U874" s="156"/>
      <c r="V874" s="156"/>
      <c r="W874" s="156"/>
      <c r="X874" s="156"/>
      <c r="Y874" s="147"/>
      <c r="Z874" s="147"/>
      <c r="AA874" s="147"/>
      <c r="AB874" s="147"/>
      <c r="AC874" s="147"/>
      <c r="AD874" s="147"/>
      <c r="AE874" s="147"/>
      <c r="AF874" s="147"/>
      <c r="AG874" s="147" t="s">
        <v>249</v>
      </c>
      <c r="AH874" s="147">
        <v>0</v>
      </c>
      <c r="AI874" s="147"/>
      <c r="AJ874" s="147"/>
      <c r="AK874" s="147"/>
      <c r="AL874" s="147"/>
      <c r="AM874" s="147"/>
      <c r="AN874" s="147"/>
      <c r="AO874" s="147"/>
      <c r="AP874" s="147"/>
      <c r="AQ874" s="147"/>
      <c r="AR874" s="147"/>
      <c r="AS874" s="147"/>
      <c r="AT874" s="147"/>
      <c r="AU874" s="147"/>
      <c r="AV874" s="147"/>
      <c r="AW874" s="147"/>
      <c r="AX874" s="147"/>
      <c r="AY874" s="147"/>
      <c r="AZ874" s="147"/>
      <c r="BA874" s="147"/>
      <c r="BB874" s="147"/>
      <c r="BC874" s="147"/>
      <c r="BD874" s="147"/>
      <c r="BE874" s="147"/>
      <c r="BF874" s="147"/>
      <c r="BG874" s="147"/>
      <c r="BH874" s="147"/>
    </row>
    <row r="875" spans="1:60" outlineLevel="1">
      <c r="A875" s="154"/>
      <c r="B875" s="155"/>
      <c r="C875" s="238"/>
      <c r="D875" s="239"/>
      <c r="E875" s="239"/>
      <c r="F875" s="239"/>
      <c r="G875" s="239"/>
      <c r="H875" s="156"/>
      <c r="I875" s="156"/>
      <c r="J875" s="156"/>
      <c r="K875" s="156"/>
      <c r="L875" s="156"/>
      <c r="M875" s="156"/>
      <c r="N875" s="156"/>
      <c r="O875" s="156"/>
      <c r="P875" s="156"/>
      <c r="Q875" s="156"/>
      <c r="R875" s="156"/>
      <c r="S875" s="156"/>
      <c r="T875" s="156"/>
      <c r="U875" s="156"/>
      <c r="V875" s="156"/>
      <c r="W875" s="156"/>
      <c r="X875" s="156"/>
      <c r="Y875" s="147"/>
      <c r="Z875" s="147"/>
      <c r="AA875" s="147"/>
      <c r="AB875" s="147"/>
      <c r="AC875" s="147"/>
      <c r="AD875" s="147"/>
      <c r="AE875" s="147"/>
      <c r="AF875" s="147"/>
      <c r="AG875" s="147" t="s">
        <v>172</v>
      </c>
      <c r="AH875" s="147"/>
      <c r="AI875" s="147"/>
      <c r="AJ875" s="147"/>
      <c r="AK875" s="147"/>
      <c r="AL875" s="147"/>
      <c r="AM875" s="147"/>
      <c r="AN875" s="147"/>
      <c r="AO875" s="147"/>
      <c r="AP875" s="147"/>
      <c r="AQ875" s="147"/>
      <c r="AR875" s="147"/>
      <c r="AS875" s="147"/>
      <c r="AT875" s="147"/>
      <c r="AU875" s="147"/>
      <c r="AV875" s="147"/>
      <c r="AW875" s="147"/>
      <c r="AX875" s="147"/>
      <c r="AY875" s="147"/>
      <c r="AZ875" s="147"/>
      <c r="BA875" s="147"/>
      <c r="BB875" s="147"/>
      <c r="BC875" s="147"/>
      <c r="BD875" s="147"/>
      <c r="BE875" s="147"/>
      <c r="BF875" s="147"/>
      <c r="BG875" s="147"/>
      <c r="BH875" s="147"/>
    </row>
    <row r="876" spans="1:60" outlineLevel="1">
      <c r="A876" s="164">
        <v>249</v>
      </c>
      <c r="B876" s="165" t="s">
        <v>1036</v>
      </c>
      <c r="C876" s="174" t="s">
        <v>1037</v>
      </c>
      <c r="D876" s="166" t="s">
        <v>242</v>
      </c>
      <c r="E876" s="167">
        <v>2.4987200000000001</v>
      </c>
      <c r="F876" s="168"/>
      <c r="G876" s="169">
        <f>ROUND(E876*F876,2)</f>
        <v>0</v>
      </c>
      <c r="H876" s="168"/>
      <c r="I876" s="169">
        <f>ROUND(E876*H876,2)</f>
        <v>0</v>
      </c>
      <c r="J876" s="168"/>
      <c r="K876" s="169">
        <f>ROUND(E876*J876,2)</f>
        <v>0</v>
      </c>
      <c r="L876" s="169">
        <v>21</v>
      </c>
      <c r="M876" s="169">
        <f>G876*(1+L876/100)</f>
        <v>0</v>
      </c>
      <c r="N876" s="169">
        <v>0.55000000000000004</v>
      </c>
      <c r="O876" s="169">
        <f>ROUND(E876*N876,2)</f>
        <v>1.37</v>
      </c>
      <c r="P876" s="169">
        <v>0</v>
      </c>
      <c r="Q876" s="169">
        <f>ROUND(E876*P876,2)</f>
        <v>0</v>
      </c>
      <c r="R876" s="169" t="s">
        <v>480</v>
      </c>
      <c r="S876" s="169" t="s">
        <v>168</v>
      </c>
      <c r="T876" s="170" t="s">
        <v>168</v>
      </c>
      <c r="U876" s="156">
        <v>0</v>
      </c>
      <c r="V876" s="156">
        <f>ROUND(E876*U876,2)</f>
        <v>0</v>
      </c>
      <c r="W876" s="156"/>
      <c r="X876" s="156" t="s">
        <v>310</v>
      </c>
      <c r="Y876" s="147"/>
      <c r="Z876" s="147"/>
      <c r="AA876" s="147"/>
      <c r="AB876" s="147"/>
      <c r="AC876" s="147"/>
      <c r="AD876" s="147"/>
      <c r="AE876" s="147"/>
      <c r="AF876" s="147"/>
      <c r="AG876" s="147" t="s">
        <v>311</v>
      </c>
      <c r="AH876" s="147"/>
      <c r="AI876" s="147"/>
      <c r="AJ876" s="147"/>
      <c r="AK876" s="147"/>
      <c r="AL876" s="147"/>
      <c r="AM876" s="147"/>
      <c r="AN876" s="147"/>
      <c r="AO876" s="147"/>
      <c r="AP876" s="147"/>
      <c r="AQ876" s="147"/>
      <c r="AR876" s="147"/>
      <c r="AS876" s="147"/>
      <c r="AT876" s="147"/>
      <c r="AU876" s="147"/>
      <c r="AV876" s="147"/>
      <c r="AW876" s="147"/>
      <c r="AX876" s="147"/>
      <c r="AY876" s="147"/>
      <c r="AZ876" s="147"/>
      <c r="BA876" s="147"/>
      <c r="BB876" s="147"/>
      <c r="BC876" s="147"/>
      <c r="BD876" s="147"/>
      <c r="BE876" s="147"/>
      <c r="BF876" s="147"/>
      <c r="BG876" s="147"/>
      <c r="BH876" s="147"/>
    </row>
    <row r="877" spans="1:60" outlineLevel="1">
      <c r="A877" s="154"/>
      <c r="B877" s="155"/>
      <c r="C877" s="180" t="s">
        <v>1038</v>
      </c>
      <c r="D877" s="178"/>
      <c r="E877" s="179">
        <v>0.63480000000000003</v>
      </c>
      <c r="F877" s="156"/>
      <c r="G877" s="156"/>
      <c r="H877" s="156"/>
      <c r="I877" s="156"/>
      <c r="J877" s="156"/>
      <c r="K877" s="156"/>
      <c r="L877" s="156"/>
      <c r="M877" s="156"/>
      <c r="N877" s="156"/>
      <c r="O877" s="156"/>
      <c r="P877" s="156"/>
      <c r="Q877" s="156"/>
      <c r="R877" s="156"/>
      <c r="S877" s="156"/>
      <c r="T877" s="156"/>
      <c r="U877" s="156"/>
      <c r="V877" s="156"/>
      <c r="W877" s="156"/>
      <c r="X877" s="156"/>
      <c r="Y877" s="147"/>
      <c r="Z877" s="147"/>
      <c r="AA877" s="147"/>
      <c r="AB877" s="147"/>
      <c r="AC877" s="147"/>
      <c r="AD877" s="147"/>
      <c r="AE877" s="147"/>
      <c r="AF877" s="147"/>
      <c r="AG877" s="147" t="s">
        <v>249</v>
      </c>
      <c r="AH877" s="147">
        <v>0</v>
      </c>
      <c r="AI877" s="147"/>
      <c r="AJ877" s="147"/>
      <c r="AK877" s="147"/>
      <c r="AL877" s="147"/>
      <c r="AM877" s="147"/>
      <c r="AN877" s="147"/>
      <c r="AO877" s="147"/>
      <c r="AP877" s="147"/>
      <c r="AQ877" s="147"/>
      <c r="AR877" s="147"/>
      <c r="AS877" s="147"/>
      <c r="AT877" s="147"/>
      <c r="AU877" s="147"/>
      <c r="AV877" s="147"/>
      <c r="AW877" s="147"/>
      <c r="AX877" s="147"/>
      <c r="AY877" s="147"/>
      <c r="AZ877" s="147"/>
      <c r="BA877" s="147"/>
      <c r="BB877" s="147"/>
      <c r="BC877" s="147"/>
      <c r="BD877" s="147"/>
      <c r="BE877" s="147"/>
      <c r="BF877" s="147"/>
      <c r="BG877" s="147"/>
      <c r="BH877" s="147"/>
    </row>
    <row r="878" spans="1:60" outlineLevel="1">
      <c r="A878" s="154"/>
      <c r="B878" s="155"/>
      <c r="C878" s="180" t="s">
        <v>1039</v>
      </c>
      <c r="D878" s="178"/>
      <c r="E878" s="179">
        <v>0.59799999999999998</v>
      </c>
      <c r="F878" s="156"/>
      <c r="G878" s="156"/>
      <c r="H878" s="156"/>
      <c r="I878" s="156"/>
      <c r="J878" s="156"/>
      <c r="K878" s="156"/>
      <c r="L878" s="156"/>
      <c r="M878" s="156"/>
      <c r="N878" s="156"/>
      <c r="O878" s="156"/>
      <c r="P878" s="156"/>
      <c r="Q878" s="156"/>
      <c r="R878" s="156"/>
      <c r="S878" s="156"/>
      <c r="T878" s="156"/>
      <c r="U878" s="156"/>
      <c r="V878" s="156"/>
      <c r="W878" s="156"/>
      <c r="X878" s="156"/>
      <c r="Y878" s="147"/>
      <c r="Z878" s="147"/>
      <c r="AA878" s="147"/>
      <c r="AB878" s="147"/>
      <c r="AC878" s="147"/>
      <c r="AD878" s="147"/>
      <c r="AE878" s="147"/>
      <c r="AF878" s="147"/>
      <c r="AG878" s="147" t="s">
        <v>249</v>
      </c>
      <c r="AH878" s="147">
        <v>0</v>
      </c>
      <c r="AI878" s="147"/>
      <c r="AJ878" s="147"/>
      <c r="AK878" s="147"/>
      <c r="AL878" s="147"/>
      <c r="AM878" s="147"/>
      <c r="AN878" s="147"/>
      <c r="AO878" s="147"/>
      <c r="AP878" s="147"/>
      <c r="AQ878" s="147"/>
      <c r="AR878" s="147"/>
      <c r="AS878" s="147"/>
      <c r="AT878" s="147"/>
      <c r="AU878" s="147"/>
      <c r="AV878" s="147"/>
      <c r="AW878" s="147"/>
      <c r="AX878" s="147"/>
      <c r="AY878" s="147"/>
      <c r="AZ878" s="147"/>
      <c r="BA878" s="147"/>
      <c r="BB878" s="147"/>
      <c r="BC878" s="147"/>
      <c r="BD878" s="147"/>
      <c r="BE878" s="147"/>
      <c r="BF878" s="147"/>
      <c r="BG878" s="147"/>
      <c r="BH878" s="147"/>
    </row>
    <row r="879" spans="1:60" outlineLevel="1">
      <c r="A879" s="154"/>
      <c r="B879" s="155"/>
      <c r="C879" s="180" t="s">
        <v>1040</v>
      </c>
      <c r="D879" s="178"/>
      <c r="E879" s="179">
        <v>0.68447999999999998</v>
      </c>
      <c r="F879" s="156"/>
      <c r="G879" s="156"/>
      <c r="H879" s="156"/>
      <c r="I879" s="156"/>
      <c r="J879" s="156"/>
      <c r="K879" s="156"/>
      <c r="L879" s="156"/>
      <c r="M879" s="156"/>
      <c r="N879" s="156"/>
      <c r="O879" s="156"/>
      <c r="P879" s="156"/>
      <c r="Q879" s="156"/>
      <c r="R879" s="156"/>
      <c r="S879" s="156"/>
      <c r="T879" s="156"/>
      <c r="U879" s="156"/>
      <c r="V879" s="156"/>
      <c r="W879" s="156"/>
      <c r="X879" s="156"/>
      <c r="Y879" s="147"/>
      <c r="Z879" s="147"/>
      <c r="AA879" s="147"/>
      <c r="AB879" s="147"/>
      <c r="AC879" s="147"/>
      <c r="AD879" s="147"/>
      <c r="AE879" s="147"/>
      <c r="AF879" s="147"/>
      <c r="AG879" s="147" t="s">
        <v>249</v>
      </c>
      <c r="AH879" s="147">
        <v>0</v>
      </c>
      <c r="AI879" s="147"/>
      <c r="AJ879" s="147"/>
      <c r="AK879" s="147"/>
      <c r="AL879" s="147"/>
      <c r="AM879" s="147"/>
      <c r="AN879" s="147"/>
      <c r="AO879" s="147"/>
      <c r="AP879" s="147"/>
      <c r="AQ879" s="147"/>
      <c r="AR879" s="147"/>
      <c r="AS879" s="147"/>
      <c r="AT879" s="147"/>
      <c r="AU879" s="147"/>
      <c r="AV879" s="147"/>
      <c r="AW879" s="147"/>
      <c r="AX879" s="147"/>
      <c r="AY879" s="147"/>
      <c r="AZ879" s="147"/>
      <c r="BA879" s="147"/>
      <c r="BB879" s="147"/>
      <c r="BC879" s="147"/>
      <c r="BD879" s="147"/>
      <c r="BE879" s="147"/>
      <c r="BF879" s="147"/>
      <c r="BG879" s="147"/>
      <c r="BH879" s="147"/>
    </row>
    <row r="880" spans="1:60" outlineLevel="1">
      <c r="A880" s="154"/>
      <c r="B880" s="155"/>
      <c r="C880" s="180" t="s">
        <v>1041</v>
      </c>
      <c r="D880" s="178"/>
      <c r="E880" s="179">
        <v>0.58143999999999996</v>
      </c>
      <c r="F880" s="156"/>
      <c r="G880" s="156"/>
      <c r="H880" s="156"/>
      <c r="I880" s="156"/>
      <c r="J880" s="156"/>
      <c r="K880" s="156"/>
      <c r="L880" s="156"/>
      <c r="M880" s="156"/>
      <c r="N880" s="156"/>
      <c r="O880" s="156"/>
      <c r="P880" s="156"/>
      <c r="Q880" s="156"/>
      <c r="R880" s="156"/>
      <c r="S880" s="156"/>
      <c r="T880" s="156"/>
      <c r="U880" s="156"/>
      <c r="V880" s="156"/>
      <c r="W880" s="156"/>
      <c r="X880" s="156"/>
      <c r="Y880" s="147"/>
      <c r="Z880" s="147"/>
      <c r="AA880" s="147"/>
      <c r="AB880" s="147"/>
      <c r="AC880" s="147"/>
      <c r="AD880" s="147"/>
      <c r="AE880" s="147"/>
      <c r="AF880" s="147"/>
      <c r="AG880" s="147" t="s">
        <v>249</v>
      </c>
      <c r="AH880" s="147">
        <v>0</v>
      </c>
      <c r="AI880" s="147"/>
      <c r="AJ880" s="147"/>
      <c r="AK880" s="147"/>
      <c r="AL880" s="147"/>
      <c r="AM880" s="147"/>
      <c r="AN880" s="147"/>
      <c r="AO880" s="147"/>
      <c r="AP880" s="147"/>
      <c r="AQ880" s="147"/>
      <c r="AR880" s="147"/>
      <c r="AS880" s="147"/>
      <c r="AT880" s="147"/>
      <c r="AU880" s="147"/>
      <c r="AV880" s="147"/>
      <c r="AW880" s="147"/>
      <c r="AX880" s="147"/>
      <c r="AY880" s="147"/>
      <c r="AZ880" s="147"/>
      <c r="BA880" s="147"/>
      <c r="BB880" s="147"/>
      <c r="BC880" s="147"/>
      <c r="BD880" s="147"/>
      <c r="BE880" s="147"/>
      <c r="BF880" s="147"/>
      <c r="BG880" s="147"/>
      <c r="BH880" s="147"/>
    </row>
    <row r="881" spans="1:60" outlineLevel="1">
      <c r="A881" s="154"/>
      <c r="B881" s="155"/>
      <c r="C881" s="238"/>
      <c r="D881" s="239"/>
      <c r="E881" s="239"/>
      <c r="F881" s="239"/>
      <c r="G881" s="239"/>
      <c r="H881" s="156"/>
      <c r="I881" s="156"/>
      <c r="J881" s="156"/>
      <c r="K881" s="156"/>
      <c r="L881" s="156"/>
      <c r="M881" s="156"/>
      <c r="N881" s="156"/>
      <c r="O881" s="156"/>
      <c r="P881" s="156"/>
      <c r="Q881" s="156"/>
      <c r="R881" s="156"/>
      <c r="S881" s="156"/>
      <c r="T881" s="156"/>
      <c r="U881" s="156"/>
      <c r="V881" s="156"/>
      <c r="W881" s="156"/>
      <c r="X881" s="156"/>
      <c r="Y881" s="147"/>
      <c r="Z881" s="147"/>
      <c r="AA881" s="147"/>
      <c r="AB881" s="147"/>
      <c r="AC881" s="147"/>
      <c r="AD881" s="147"/>
      <c r="AE881" s="147"/>
      <c r="AF881" s="147"/>
      <c r="AG881" s="147" t="s">
        <v>172</v>
      </c>
      <c r="AH881" s="147"/>
      <c r="AI881" s="147"/>
      <c r="AJ881" s="147"/>
      <c r="AK881" s="147"/>
      <c r="AL881" s="147"/>
      <c r="AM881" s="147"/>
      <c r="AN881" s="147"/>
      <c r="AO881" s="147"/>
      <c r="AP881" s="147"/>
      <c r="AQ881" s="147"/>
      <c r="AR881" s="147"/>
      <c r="AS881" s="147"/>
      <c r="AT881" s="147"/>
      <c r="AU881" s="147"/>
      <c r="AV881" s="147"/>
      <c r="AW881" s="147"/>
      <c r="AX881" s="147"/>
      <c r="AY881" s="147"/>
      <c r="AZ881" s="147"/>
      <c r="BA881" s="147"/>
      <c r="BB881" s="147"/>
      <c r="BC881" s="147"/>
      <c r="BD881" s="147"/>
      <c r="BE881" s="147"/>
      <c r="BF881" s="147"/>
      <c r="BG881" s="147"/>
      <c r="BH881" s="147"/>
    </row>
    <row r="882" spans="1:60" outlineLevel="1">
      <c r="A882" s="164">
        <v>250</v>
      </c>
      <c r="B882" s="165" t="s">
        <v>1042</v>
      </c>
      <c r="C882" s="174" t="s">
        <v>1043</v>
      </c>
      <c r="D882" s="166" t="s">
        <v>242</v>
      </c>
      <c r="E882" s="167">
        <v>1.7065999999999999</v>
      </c>
      <c r="F882" s="168"/>
      <c r="G882" s="169">
        <f>ROUND(E882*F882,2)</f>
        <v>0</v>
      </c>
      <c r="H882" s="168"/>
      <c r="I882" s="169">
        <f>ROUND(E882*H882,2)</f>
        <v>0</v>
      </c>
      <c r="J882" s="168"/>
      <c r="K882" s="169">
        <f>ROUND(E882*J882,2)</f>
        <v>0</v>
      </c>
      <c r="L882" s="169">
        <v>21</v>
      </c>
      <c r="M882" s="169">
        <f>G882*(1+L882/100)</f>
        <v>0</v>
      </c>
      <c r="N882" s="169">
        <v>0.55000000000000004</v>
      </c>
      <c r="O882" s="169">
        <f>ROUND(E882*N882,2)</f>
        <v>0.94</v>
      </c>
      <c r="P882" s="169">
        <v>0</v>
      </c>
      <c r="Q882" s="169">
        <f>ROUND(E882*P882,2)</f>
        <v>0</v>
      </c>
      <c r="R882" s="169" t="s">
        <v>480</v>
      </c>
      <c r="S882" s="169" t="s">
        <v>168</v>
      </c>
      <c r="T882" s="170" t="s">
        <v>168</v>
      </c>
      <c r="U882" s="156">
        <v>0</v>
      </c>
      <c r="V882" s="156">
        <f>ROUND(E882*U882,2)</f>
        <v>0</v>
      </c>
      <c r="W882" s="156"/>
      <c r="X882" s="156" t="s">
        <v>310</v>
      </c>
      <c r="Y882" s="147"/>
      <c r="Z882" s="147"/>
      <c r="AA882" s="147"/>
      <c r="AB882" s="147"/>
      <c r="AC882" s="147"/>
      <c r="AD882" s="147"/>
      <c r="AE882" s="147"/>
      <c r="AF882" s="147"/>
      <c r="AG882" s="147" t="s">
        <v>311</v>
      </c>
      <c r="AH882" s="147"/>
      <c r="AI882" s="147"/>
      <c r="AJ882" s="147"/>
      <c r="AK882" s="147"/>
      <c r="AL882" s="147"/>
      <c r="AM882" s="147"/>
      <c r="AN882" s="147"/>
      <c r="AO882" s="147"/>
      <c r="AP882" s="147"/>
      <c r="AQ882" s="147"/>
      <c r="AR882" s="147"/>
      <c r="AS882" s="147"/>
      <c r="AT882" s="147"/>
      <c r="AU882" s="147"/>
      <c r="AV882" s="147"/>
      <c r="AW882" s="147"/>
      <c r="AX882" s="147"/>
      <c r="AY882" s="147"/>
      <c r="AZ882" s="147"/>
      <c r="BA882" s="147"/>
      <c r="BB882" s="147"/>
      <c r="BC882" s="147"/>
      <c r="BD882" s="147"/>
      <c r="BE882" s="147"/>
      <c r="BF882" s="147"/>
      <c r="BG882" s="147"/>
      <c r="BH882" s="147"/>
    </row>
    <row r="883" spans="1:60" outlineLevel="1">
      <c r="A883" s="154"/>
      <c r="B883" s="155"/>
      <c r="C883" s="180" t="s">
        <v>1044</v>
      </c>
      <c r="D883" s="178"/>
      <c r="E883" s="179">
        <v>1.7065999999999999</v>
      </c>
      <c r="F883" s="156"/>
      <c r="G883" s="156"/>
      <c r="H883" s="156"/>
      <c r="I883" s="156"/>
      <c r="J883" s="156"/>
      <c r="K883" s="156"/>
      <c r="L883" s="156"/>
      <c r="M883" s="156"/>
      <c r="N883" s="156"/>
      <c r="O883" s="156"/>
      <c r="P883" s="156"/>
      <c r="Q883" s="156"/>
      <c r="R883" s="156"/>
      <c r="S883" s="156"/>
      <c r="T883" s="156"/>
      <c r="U883" s="156"/>
      <c r="V883" s="156"/>
      <c r="W883" s="156"/>
      <c r="X883" s="156"/>
      <c r="Y883" s="147"/>
      <c r="Z883" s="147"/>
      <c r="AA883" s="147"/>
      <c r="AB883" s="147"/>
      <c r="AC883" s="147"/>
      <c r="AD883" s="147"/>
      <c r="AE883" s="147"/>
      <c r="AF883" s="147"/>
      <c r="AG883" s="147" t="s">
        <v>249</v>
      </c>
      <c r="AH883" s="147">
        <v>0</v>
      </c>
      <c r="AI883" s="147"/>
      <c r="AJ883" s="147"/>
      <c r="AK883" s="147"/>
      <c r="AL883" s="147"/>
      <c r="AM883" s="147"/>
      <c r="AN883" s="147"/>
      <c r="AO883" s="147"/>
      <c r="AP883" s="147"/>
      <c r="AQ883" s="147"/>
      <c r="AR883" s="147"/>
      <c r="AS883" s="147"/>
      <c r="AT883" s="147"/>
      <c r="AU883" s="147"/>
      <c r="AV883" s="147"/>
      <c r="AW883" s="147"/>
      <c r="AX883" s="147"/>
      <c r="AY883" s="147"/>
      <c r="AZ883" s="147"/>
      <c r="BA883" s="147"/>
      <c r="BB883" s="147"/>
      <c r="BC883" s="147"/>
      <c r="BD883" s="147"/>
      <c r="BE883" s="147"/>
      <c r="BF883" s="147"/>
      <c r="BG883" s="147"/>
      <c r="BH883" s="147"/>
    </row>
    <row r="884" spans="1:60" outlineLevel="1">
      <c r="A884" s="154"/>
      <c r="B884" s="155"/>
      <c r="C884" s="238"/>
      <c r="D884" s="239"/>
      <c r="E884" s="239"/>
      <c r="F884" s="239"/>
      <c r="G884" s="239"/>
      <c r="H884" s="156"/>
      <c r="I884" s="156"/>
      <c r="J884" s="156"/>
      <c r="K884" s="156"/>
      <c r="L884" s="156"/>
      <c r="M884" s="156"/>
      <c r="N884" s="156"/>
      <c r="O884" s="156"/>
      <c r="P884" s="156"/>
      <c r="Q884" s="156"/>
      <c r="R884" s="156"/>
      <c r="S884" s="156"/>
      <c r="T884" s="156"/>
      <c r="U884" s="156"/>
      <c r="V884" s="156"/>
      <c r="W884" s="156"/>
      <c r="X884" s="156"/>
      <c r="Y884" s="147"/>
      <c r="Z884" s="147"/>
      <c r="AA884" s="147"/>
      <c r="AB884" s="147"/>
      <c r="AC884" s="147"/>
      <c r="AD884" s="147"/>
      <c r="AE884" s="147"/>
      <c r="AF884" s="147"/>
      <c r="AG884" s="147" t="s">
        <v>172</v>
      </c>
      <c r="AH884" s="147"/>
      <c r="AI884" s="147"/>
      <c r="AJ884" s="147"/>
      <c r="AK884" s="147"/>
      <c r="AL884" s="147"/>
      <c r="AM884" s="147"/>
      <c r="AN884" s="147"/>
      <c r="AO884" s="147"/>
      <c r="AP884" s="147"/>
      <c r="AQ884" s="147"/>
      <c r="AR884" s="147"/>
      <c r="AS884" s="147"/>
      <c r="AT884" s="147"/>
      <c r="AU884" s="147"/>
      <c r="AV884" s="147"/>
      <c r="AW884" s="147"/>
      <c r="AX884" s="147"/>
      <c r="AY884" s="147"/>
      <c r="AZ884" s="147"/>
      <c r="BA884" s="147"/>
      <c r="BB884" s="147"/>
      <c r="BC884" s="147"/>
      <c r="BD884" s="147"/>
      <c r="BE884" s="147"/>
      <c r="BF884" s="147"/>
      <c r="BG884" s="147"/>
      <c r="BH884" s="147"/>
    </row>
    <row r="885" spans="1:60" outlineLevel="1">
      <c r="A885" s="164">
        <v>251</v>
      </c>
      <c r="B885" s="165" t="s">
        <v>1045</v>
      </c>
      <c r="C885" s="174" t="s">
        <v>1046</v>
      </c>
      <c r="D885" s="166" t="s">
        <v>242</v>
      </c>
      <c r="E885" s="167">
        <v>0.24288000000000001</v>
      </c>
      <c r="F885" s="168"/>
      <c r="G885" s="169">
        <f>ROUND(E885*F885,2)</f>
        <v>0</v>
      </c>
      <c r="H885" s="168"/>
      <c r="I885" s="169">
        <f>ROUND(E885*H885,2)</f>
        <v>0</v>
      </c>
      <c r="J885" s="168"/>
      <c r="K885" s="169">
        <f>ROUND(E885*J885,2)</f>
        <v>0</v>
      </c>
      <c r="L885" s="169">
        <v>21</v>
      </c>
      <c r="M885" s="169">
        <f>G885*(1+L885/100)</f>
        <v>0</v>
      </c>
      <c r="N885" s="169">
        <v>0.55000000000000004</v>
      </c>
      <c r="O885" s="169">
        <f>ROUND(E885*N885,2)</f>
        <v>0.13</v>
      </c>
      <c r="P885" s="169">
        <v>0</v>
      </c>
      <c r="Q885" s="169">
        <f>ROUND(E885*P885,2)</f>
        <v>0</v>
      </c>
      <c r="R885" s="169"/>
      <c r="S885" s="169" t="s">
        <v>306</v>
      </c>
      <c r="T885" s="170" t="s">
        <v>481</v>
      </c>
      <c r="U885" s="156">
        <v>0</v>
      </c>
      <c r="V885" s="156">
        <f>ROUND(E885*U885,2)</f>
        <v>0</v>
      </c>
      <c r="W885" s="156"/>
      <c r="X885" s="156" t="s">
        <v>310</v>
      </c>
      <c r="Y885" s="147"/>
      <c r="Z885" s="147"/>
      <c r="AA885" s="147"/>
      <c r="AB885" s="147"/>
      <c r="AC885" s="147"/>
      <c r="AD885" s="147"/>
      <c r="AE885" s="147"/>
      <c r="AF885" s="147"/>
      <c r="AG885" s="147" t="s">
        <v>311</v>
      </c>
      <c r="AH885" s="147"/>
      <c r="AI885" s="147"/>
      <c r="AJ885" s="147"/>
      <c r="AK885" s="147"/>
      <c r="AL885" s="147"/>
      <c r="AM885" s="147"/>
      <c r="AN885" s="147"/>
      <c r="AO885" s="147"/>
      <c r="AP885" s="147"/>
      <c r="AQ885" s="147"/>
      <c r="AR885" s="147"/>
      <c r="AS885" s="147"/>
      <c r="AT885" s="147"/>
      <c r="AU885" s="147"/>
      <c r="AV885" s="147"/>
      <c r="AW885" s="147"/>
      <c r="AX885" s="147"/>
      <c r="AY885" s="147"/>
      <c r="AZ885" s="147"/>
      <c r="BA885" s="147"/>
      <c r="BB885" s="147"/>
      <c r="BC885" s="147"/>
      <c r="BD885" s="147"/>
      <c r="BE885" s="147"/>
      <c r="BF885" s="147"/>
      <c r="BG885" s="147"/>
      <c r="BH885" s="147"/>
    </row>
    <row r="886" spans="1:60" outlineLevel="1">
      <c r="A886" s="154"/>
      <c r="B886" s="155"/>
      <c r="C886" s="180" t="s">
        <v>1047</v>
      </c>
      <c r="D886" s="178"/>
      <c r="E886" s="179">
        <v>0.1104</v>
      </c>
      <c r="F886" s="156"/>
      <c r="G886" s="156"/>
      <c r="H886" s="156"/>
      <c r="I886" s="156"/>
      <c r="J886" s="156"/>
      <c r="K886" s="156"/>
      <c r="L886" s="156"/>
      <c r="M886" s="156"/>
      <c r="N886" s="156"/>
      <c r="O886" s="156"/>
      <c r="P886" s="156"/>
      <c r="Q886" s="156"/>
      <c r="R886" s="156"/>
      <c r="S886" s="156"/>
      <c r="T886" s="156"/>
      <c r="U886" s="156"/>
      <c r="V886" s="156"/>
      <c r="W886" s="156"/>
      <c r="X886" s="156"/>
      <c r="Y886" s="147"/>
      <c r="Z886" s="147"/>
      <c r="AA886" s="147"/>
      <c r="AB886" s="147"/>
      <c r="AC886" s="147"/>
      <c r="AD886" s="147"/>
      <c r="AE886" s="147"/>
      <c r="AF886" s="147"/>
      <c r="AG886" s="147" t="s">
        <v>249</v>
      </c>
      <c r="AH886" s="147">
        <v>0</v>
      </c>
      <c r="AI886" s="147"/>
      <c r="AJ886" s="147"/>
      <c r="AK886" s="147"/>
      <c r="AL886" s="147"/>
      <c r="AM886" s="147"/>
      <c r="AN886" s="147"/>
      <c r="AO886" s="147"/>
      <c r="AP886" s="147"/>
      <c r="AQ886" s="147"/>
      <c r="AR886" s="147"/>
      <c r="AS886" s="147"/>
      <c r="AT886" s="147"/>
      <c r="AU886" s="147"/>
      <c r="AV886" s="147"/>
      <c r="AW886" s="147"/>
      <c r="AX886" s="147"/>
      <c r="AY886" s="147"/>
      <c r="AZ886" s="147"/>
      <c r="BA886" s="147"/>
      <c r="BB886" s="147"/>
      <c r="BC886" s="147"/>
      <c r="BD886" s="147"/>
      <c r="BE886" s="147"/>
      <c r="BF886" s="147"/>
      <c r="BG886" s="147"/>
      <c r="BH886" s="147"/>
    </row>
    <row r="887" spans="1:60" outlineLevel="1">
      <c r="A887" s="154"/>
      <c r="B887" s="155"/>
      <c r="C887" s="180" t="s">
        <v>1048</v>
      </c>
      <c r="D887" s="178"/>
      <c r="E887" s="179">
        <v>0.13247999999999999</v>
      </c>
      <c r="F887" s="156"/>
      <c r="G887" s="156"/>
      <c r="H887" s="156"/>
      <c r="I887" s="156"/>
      <c r="J887" s="156"/>
      <c r="K887" s="156"/>
      <c r="L887" s="156"/>
      <c r="M887" s="156"/>
      <c r="N887" s="156"/>
      <c r="O887" s="156"/>
      <c r="P887" s="156"/>
      <c r="Q887" s="156"/>
      <c r="R887" s="156"/>
      <c r="S887" s="156"/>
      <c r="T887" s="156"/>
      <c r="U887" s="156"/>
      <c r="V887" s="156"/>
      <c r="W887" s="156"/>
      <c r="X887" s="156"/>
      <c r="Y887" s="147"/>
      <c r="Z887" s="147"/>
      <c r="AA887" s="147"/>
      <c r="AB887" s="147"/>
      <c r="AC887" s="147"/>
      <c r="AD887" s="147"/>
      <c r="AE887" s="147"/>
      <c r="AF887" s="147"/>
      <c r="AG887" s="147" t="s">
        <v>249</v>
      </c>
      <c r="AH887" s="147">
        <v>0</v>
      </c>
      <c r="AI887" s="147"/>
      <c r="AJ887" s="147"/>
      <c r="AK887" s="147"/>
      <c r="AL887" s="147"/>
      <c r="AM887" s="147"/>
      <c r="AN887" s="147"/>
      <c r="AO887" s="147"/>
      <c r="AP887" s="147"/>
      <c r="AQ887" s="147"/>
      <c r="AR887" s="147"/>
      <c r="AS887" s="147"/>
      <c r="AT887" s="147"/>
      <c r="AU887" s="147"/>
      <c r="AV887" s="147"/>
      <c r="AW887" s="147"/>
      <c r="AX887" s="147"/>
      <c r="AY887" s="147"/>
      <c r="AZ887" s="147"/>
      <c r="BA887" s="147"/>
      <c r="BB887" s="147"/>
      <c r="BC887" s="147"/>
      <c r="BD887" s="147"/>
      <c r="BE887" s="147"/>
      <c r="BF887" s="147"/>
      <c r="BG887" s="147"/>
      <c r="BH887" s="147"/>
    </row>
    <row r="888" spans="1:60" outlineLevel="1">
      <c r="A888" s="154"/>
      <c r="B888" s="155"/>
      <c r="C888" s="238"/>
      <c r="D888" s="239"/>
      <c r="E888" s="239"/>
      <c r="F888" s="239"/>
      <c r="G888" s="239"/>
      <c r="H888" s="156"/>
      <c r="I888" s="156"/>
      <c r="J888" s="156"/>
      <c r="K888" s="156"/>
      <c r="L888" s="156"/>
      <c r="M888" s="156"/>
      <c r="N888" s="156"/>
      <c r="O888" s="156"/>
      <c r="P888" s="156"/>
      <c r="Q888" s="156"/>
      <c r="R888" s="156"/>
      <c r="S888" s="156"/>
      <c r="T888" s="156"/>
      <c r="U888" s="156"/>
      <c r="V888" s="156"/>
      <c r="W888" s="156"/>
      <c r="X888" s="156"/>
      <c r="Y888" s="147"/>
      <c r="Z888" s="147"/>
      <c r="AA888" s="147"/>
      <c r="AB888" s="147"/>
      <c r="AC888" s="147"/>
      <c r="AD888" s="147"/>
      <c r="AE888" s="147"/>
      <c r="AF888" s="147"/>
      <c r="AG888" s="147" t="s">
        <v>172</v>
      </c>
      <c r="AH888" s="147"/>
      <c r="AI888" s="147"/>
      <c r="AJ888" s="147"/>
      <c r="AK888" s="147"/>
      <c r="AL888" s="147"/>
      <c r="AM888" s="147"/>
      <c r="AN888" s="147"/>
      <c r="AO888" s="147"/>
      <c r="AP888" s="147"/>
      <c r="AQ888" s="147"/>
      <c r="AR888" s="147"/>
      <c r="AS888" s="147"/>
      <c r="AT888" s="147"/>
      <c r="AU888" s="147"/>
      <c r="AV888" s="147"/>
      <c r="AW888" s="147"/>
      <c r="AX888" s="147"/>
      <c r="AY888" s="147"/>
      <c r="AZ888" s="147"/>
      <c r="BA888" s="147"/>
      <c r="BB888" s="147"/>
      <c r="BC888" s="147"/>
      <c r="BD888" s="147"/>
      <c r="BE888" s="147"/>
      <c r="BF888" s="147"/>
      <c r="BG888" s="147"/>
      <c r="BH888" s="147"/>
    </row>
    <row r="889" spans="1:60" outlineLevel="1">
      <c r="A889" s="164">
        <v>252</v>
      </c>
      <c r="B889" s="165" t="s">
        <v>1049</v>
      </c>
      <c r="C889" s="174" t="s">
        <v>1050</v>
      </c>
      <c r="D889" s="166" t="s">
        <v>242</v>
      </c>
      <c r="E889" s="167">
        <v>0.22539999999999999</v>
      </c>
      <c r="F889" s="168"/>
      <c r="G889" s="169">
        <f>ROUND(E889*F889,2)</f>
        <v>0</v>
      </c>
      <c r="H889" s="168"/>
      <c r="I889" s="169">
        <f>ROUND(E889*H889,2)</f>
        <v>0</v>
      </c>
      <c r="J889" s="168"/>
      <c r="K889" s="169">
        <f>ROUND(E889*J889,2)</f>
        <v>0</v>
      </c>
      <c r="L889" s="169">
        <v>21</v>
      </c>
      <c r="M889" s="169">
        <f>G889*(1+L889/100)</f>
        <v>0</v>
      </c>
      <c r="N889" s="169">
        <v>0.55000000000000004</v>
      </c>
      <c r="O889" s="169">
        <f>ROUND(E889*N889,2)</f>
        <v>0.12</v>
      </c>
      <c r="P889" s="169">
        <v>0</v>
      </c>
      <c r="Q889" s="169">
        <f>ROUND(E889*P889,2)</f>
        <v>0</v>
      </c>
      <c r="R889" s="169" t="s">
        <v>480</v>
      </c>
      <c r="S889" s="169" t="s">
        <v>168</v>
      </c>
      <c r="T889" s="170" t="s">
        <v>168</v>
      </c>
      <c r="U889" s="156">
        <v>0</v>
      </c>
      <c r="V889" s="156">
        <f>ROUND(E889*U889,2)</f>
        <v>0</v>
      </c>
      <c r="W889" s="156"/>
      <c r="X889" s="156" t="s">
        <v>310</v>
      </c>
      <c r="Y889" s="147"/>
      <c r="Z889" s="147"/>
      <c r="AA889" s="147"/>
      <c r="AB889" s="147"/>
      <c r="AC889" s="147"/>
      <c r="AD889" s="147"/>
      <c r="AE889" s="147"/>
      <c r="AF889" s="147"/>
      <c r="AG889" s="147" t="s">
        <v>311</v>
      </c>
      <c r="AH889" s="147"/>
      <c r="AI889" s="147"/>
      <c r="AJ889" s="147"/>
      <c r="AK889" s="147"/>
      <c r="AL889" s="147"/>
      <c r="AM889" s="147"/>
      <c r="AN889" s="147"/>
      <c r="AO889" s="147"/>
      <c r="AP889" s="147"/>
      <c r="AQ889" s="147"/>
      <c r="AR889" s="147"/>
      <c r="AS889" s="147"/>
      <c r="AT889" s="147"/>
      <c r="AU889" s="147"/>
      <c r="AV889" s="147"/>
      <c r="AW889" s="147"/>
      <c r="AX889" s="147"/>
      <c r="AY889" s="147"/>
      <c r="AZ889" s="147"/>
      <c r="BA889" s="147"/>
      <c r="BB889" s="147"/>
      <c r="BC889" s="147"/>
      <c r="BD889" s="147"/>
      <c r="BE889" s="147"/>
      <c r="BF889" s="147"/>
      <c r="BG889" s="147"/>
      <c r="BH889" s="147"/>
    </row>
    <row r="890" spans="1:60" outlineLevel="1">
      <c r="A890" s="154"/>
      <c r="B890" s="155"/>
      <c r="C890" s="180" t="s">
        <v>1051</v>
      </c>
      <c r="D890" s="178"/>
      <c r="E890" s="179">
        <v>0.22539999999999999</v>
      </c>
      <c r="F890" s="156"/>
      <c r="G890" s="156"/>
      <c r="H890" s="156"/>
      <c r="I890" s="156"/>
      <c r="J890" s="156"/>
      <c r="K890" s="156"/>
      <c r="L890" s="156"/>
      <c r="M890" s="156"/>
      <c r="N890" s="156"/>
      <c r="O890" s="156"/>
      <c r="P890" s="156"/>
      <c r="Q890" s="156"/>
      <c r="R890" s="156"/>
      <c r="S890" s="156"/>
      <c r="T890" s="156"/>
      <c r="U890" s="156"/>
      <c r="V890" s="156"/>
      <c r="W890" s="156"/>
      <c r="X890" s="156"/>
      <c r="Y890" s="147"/>
      <c r="Z890" s="147"/>
      <c r="AA890" s="147"/>
      <c r="AB890" s="147"/>
      <c r="AC890" s="147"/>
      <c r="AD890" s="147"/>
      <c r="AE890" s="147"/>
      <c r="AF890" s="147"/>
      <c r="AG890" s="147" t="s">
        <v>249</v>
      </c>
      <c r="AH890" s="147">
        <v>0</v>
      </c>
      <c r="AI890" s="147"/>
      <c r="AJ890" s="147"/>
      <c r="AK890" s="147"/>
      <c r="AL890" s="147"/>
      <c r="AM890" s="147"/>
      <c r="AN890" s="147"/>
      <c r="AO890" s="147"/>
      <c r="AP890" s="147"/>
      <c r="AQ890" s="147"/>
      <c r="AR890" s="147"/>
      <c r="AS890" s="147"/>
      <c r="AT890" s="147"/>
      <c r="AU890" s="147"/>
      <c r="AV890" s="147"/>
      <c r="AW890" s="147"/>
      <c r="AX890" s="147"/>
      <c r="AY890" s="147"/>
      <c r="AZ890" s="147"/>
      <c r="BA890" s="147"/>
      <c r="BB890" s="147"/>
      <c r="BC890" s="147"/>
      <c r="BD890" s="147"/>
      <c r="BE890" s="147"/>
      <c r="BF890" s="147"/>
      <c r="BG890" s="147"/>
      <c r="BH890" s="147"/>
    </row>
    <row r="891" spans="1:60" outlineLevel="1">
      <c r="A891" s="154"/>
      <c r="B891" s="155"/>
      <c r="C891" s="238"/>
      <c r="D891" s="239"/>
      <c r="E891" s="239"/>
      <c r="F891" s="239"/>
      <c r="G891" s="239"/>
      <c r="H891" s="156"/>
      <c r="I891" s="156"/>
      <c r="J891" s="156"/>
      <c r="K891" s="156"/>
      <c r="L891" s="156"/>
      <c r="M891" s="156"/>
      <c r="N891" s="156"/>
      <c r="O891" s="156"/>
      <c r="P891" s="156"/>
      <c r="Q891" s="156"/>
      <c r="R891" s="156"/>
      <c r="S891" s="156"/>
      <c r="T891" s="156"/>
      <c r="U891" s="156"/>
      <c r="V891" s="156"/>
      <c r="W891" s="156"/>
      <c r="X891" s="156"/>
      <c r="Y891" s="147"/>
      <c r="Z891" s="147"/>
      <c r="AA891" s="147"/>
      <c r="AB891" s="147"/>
      <c r="AC891" s="147"/>
      <c r="AD891" s="147"/>
      <c r="AE891" s="147"/>
      <c r="AF891" s="147"/>
      <c r="AG891" s="147" t="s">
        <v>172</v>
      </c>
      <c r="AH891" s="147"/>
      <c r="AI891" s="147"/>
      <c r="AJ891" s="147"/>
      <c r="AK891" s="147"/>
      <c r="AL891" s="147"/>
      <c r="AM891" s="147"/>
      <c r="AN891" s="147"/>
      <c r="AO891" s="147"/>
      <c r="AP891" s="147"/>
      <c r="AQ891" s="147"/>
      <c r="AR891" s="147"/>
      <c r="AS891" s="147"/>
      <c r="AT891" s="147"/>
      <c r="AU891" s="147"/>
      <c r="AV891" s="147"/>
      <c r="AW891" s="147"/>
      <c r="AX891" s="147"/>
      <c r="AY891" s="147"/>
      <c r="AZ891" s="147"/>
      <c r="BA891" s="147"/>
      <c r="BB891" s="147"/>
      <c r="BC891" s="147"/>
      <c r="BD891" s="147"/>
      <c r="BE891" s="147"/>
      <c r="BF891" s="147"/>
      <c r="BG891" s="147"/>
      <c r="BH891" s="147"/>
    </row>
    <row r="892" spans="1:60" outlineLevel="1">
      <c r="A892" s="164">
        <v>253</v>
      </c>
      <c r="B892" s="165" t="s">
        <v>1052</v>
      </c>
      <c r="C892" s="174" t="s">
        <v>1053</v>
      </c>
      <c r="D892" s="166" t="s">
        <v>242</v>
      </c>
      <c r="E892" s="167">
        <v>1.3972500000000001</v>
      </c>
      <c r="F892" s="168"/>
      <c r="G892" s="169">
        <f>ROUND(E892*F892,2)</f>
        <v>0</v>
      </c>
      <c r="H892" s="168"/>
      <c r="I892" s="169">
        <f>ROUND(E892*H892,2)</f>
        <v>0</v>
      </c>
      <c r="J892" s="168"/>
      <c r="K892" s="169">
        <f>ROUND(E892*J892,2)</f>
        <v>0</v>
      </c>
      <c r="L892" s="169">
        <v>21</v>
      </c>
      <c r="M892" s="169">
        <f>G892*(1+L892/100)</f>
        <v>0</v>
      </c>
      <c r="N892" s="169">
        <v>0.55000000000000004</v>
      </c>
      <c r="O892" s="169">
        <f>ROUND(E892*N892,2)</f>
        <v>0.77</v>
      </c>
      <c r="P892" s="169">
        <v>0</v>
      </c>
      <c r="Q892" s="169">
        <f>ROUND(E892*P892,2)</f>
        <v>0</v>
      </c>
      <c r="R892" s="169"/>
      <c r="S892" s="169" t="s">
        <v>306</v>
      </c>
      <c r="T892" s="170" t="s">
        <v>481</v>
      </c>
      <c r="U892" s="156">
        <v>0</v>
      </c>
      <c r="V892" s="156">
        <f>ROUND(E892*U892,2)</f>
        <v>0</v>
      </c>
      <c r="W892" s="156"/>
      <c r="X892" s="156" t="s">
        <v>310</v>
      </c>
      <c r="Y892" s="147"/>
      <c r="Z892" s="147"/>
      <c r="AA892" s="147"/>
      <c r="AB892" s="147"/>
      <c r="AC892" s="147"/>
      <c r="AD892" s="147"/>
      <c r="AE892" s="147"/>
      <c r="AF892" s="147"/>
      <c r="AG892" s="147" t="s">
        <v>311</v>
      </c>
      <c r="AH892" s="147"/>
      <c r="AI892" s="147"/>
      <c r="AJ892" s="147"/>
      <c r="AK892" s="147"/>
      <c r="AL892" s="147"/>
      <c r="AM892" s="147"/>
      <c r="AN892" s="147"/>
      <c r="AO892" s="147"/>
      <c r="AP892" s="147"/>
      <c r="AQ892" s="147"/>
      <c r="AR892" s="147"/>
      <c r="AS892" s="147"/>
      <c r="AT892" s="147"/>
      <c r="AU892" s="147"/>
      <c r="AV892" s="147"/>
      <c r="AW892" s="147"/>
      <c r="AX892" s="147"/>
      <c r="AY892" s="147"/>
      <c r="AZ892" s="147"/>
      <c r="BA892" s="147"/>
      <c r="BB892" s="147"/>
      <c r="BC892" s="147"/>
      <c r="BD892" s="147"/>
      <c r="BE892" s="147"/>
      <c r="BF892" s="147"/>
      <c r="BG892" s="147"/>
      <c r="BH892" s="147"/>
    </row>
    <row r="893" spans="1:60" outlineLevel="1">
      <c r="A893" s="154"/>
      <c r="B893" s="155"/>
      <c r="C893" s="180" t="s">
        <v>1054</v>
      </c>
      <c r="D893" s="178"/>
      <c r="E893" s="179">
        <v>1.3972500000000001</v>
      </c>
      <c r="F893" s="156"/>
      <c r="G893" s="156"/>
      <c r="H893" s="156"/>
      <c r="I893" s="156"/>
      <c r="J893" s="156"/>
      <c r="K893" s="156"/>
      <c r="L893" s="156"/>
      <c r="M893" s="156"/>
      <c r="N893" s="156"/>
      <c r="O893" s="156"/>
      <c r="P893" s="156"/>
      <c r="Q893" s="156"/>
      <c r="R893" s="156"/>
      <c r="S893" s="156"/>
      <c r="T893" s="156"/>
      <c r="U893" s="156"/>
      <c r="V893" s="156"/>
      <c r="W893" s="156"/>
      <c r="X893" s="156"/>
      <c r="Y893" s="147"/>
      <c r="Z893" s="147"/>
      <c r="AA893" s="147"/>
      <c r="AB893" s="147"/>
      <c r="AC893" s="147"/>
      <c r="AD893" s="147"/>
      <c r="AE893" s="147"/>
      <c r="AF893" s="147"/>
      <c r="AG893" s="147" t="s">
        <v>249</v>
      </c>
      <c r="AH893" s="147">
        <v>0</v>
      </c>
      <c r="AI893" s="147"/>
      <c r="AJ893" s="147"/>
      <c r="AK893" s="147"/>
      <c r="AL893" s="147"/>
      <c r="AM893" s="147"/>
      <c r="AN893" s="147"/>
      <c r="AO893" s="147"/>
      <c r="AP893" s="147"/>
      <c r="AQ893" s="147"/>
      <c r="AR893" s="147"/>
      <c r="AS893" s="147"/>
      <c r="AT893" s="147"/>
      <c r="AU893" s="147"/>
      <c r="AV893" s="147"/>
      <c r="AW893" s="147"/>
      <c r="AX893" s="147"/>
      <c r="AY893" s="147"/>
      <c r="AZ893" s="147"/>
      <c r="BA893" s="147"/>
      <c r="BB893" s="147"/>
      <c r="BC893" s="147"/>
      <c r="BD893" s="147"/>
      <c r="BE893" s="147"/>
      <c r="BF893" s="147"/>
      <c r="BG893" s="147"/>
      <c r="BH893" s="147"/>
    </row>
    <row r="894" spans="1:60" outlineLevel="1">
      <c r="A894" s="154"/>
      <c r="B894" s="155"/>
      <c r="C894" s="238"/>
      <c r="D894" s="239"/>
      <c r="E894" s="239"/>
      <c r="F894" s="239"/>
      <c r="G894" s="239"/>
      <c r="H894" s="156"/>
      <c r="I894" s="156"/>
      <c r="J894" s="156"/>
      <c r="K894" s="156"/>
      <c r="L894" s="156"/>
      <c r="M894" s="156"/>
      <c r="N894" s="156"/>
      <c r="O894" s="156"/>
      <c r="P894" s="156"/>
      <c r="Q894" s="156"/>
      <c r="R894" s="156"/>
      <c r="S894" s="156"/>
      <c r="T894" s="156"/>
      <c r="U894" s="156"/>
      <c r="V894" s="156"/>
      <c r="W894" s="156"/>
      <c r="X894" s="156"/>
      <c r="Y894" s="147"/>
      <c r="Z894" s="147"/>
      <c r="AA894" s="147"/>
      <c r="AB894" s="147"/>
      <c r="AC894" s="147"/>
      <c r="AD894" s="147"/>
      <c r="AE894" s="147"/>
      <c r="AF894" s="147"/>
      <c r="AG894" s="147" t="s">
        <v>172</v>
      </c>
      <c r="AH894" s="147"/>
      <c r="AI894" s="147"/>
      <c r="AJ894" s="147"/>
      <c r="AK894" s="147"/>
      <c r="AL894" s="147"/>
      <c r="AM894" s="147"/>
      <c r="AN894" s="147"/>
      <c r="AO894" s="147"/>
      <c r="AP894" s="147"/>
      <c r="AQ894" s="147"/>
      <c r="AR894" s="147"/>
      <c r="AS894" s="147"/>
      <c r="AT894" s="147"/>
      <c r="AU894" s="147"/>
      <c r="AV894" s="147"/>
      <c r="AW894" s="147"/>
      <c r="AX894" s="147"/>
      <c r="AY894" s="147"/>
      <c r="AZ894" s="147"/>
      <c r="BA894" s="147"/>
      <c r="BB894" s="147"/>
      <c r="BC894" s="147"/>
      <c r="BD894" s="147"/>
      <c r="BE894" s="147"/>
      <c r="BF894" s="147"/>
      <c r="BG894" s="147"/>
      <c r="BH894" s="147"/>
    </row>
    <row r="895" spans="1:60" outlineLevel="1">
      <c r="A895" s="164">
        <v>254</v>
      </c>
      <c r="B895" s="165" t="s">
        <v>1055</v>
      </c>
      <c r="C895" s="174" t="s">
        <v>1056</v>
      </c>
      <c r="D895" s="166" t="s">
        <v>242</v>
      </c>
      <c r="E895" s="167">
        <v>0.27600000000000002</v>
      </c>
      <c r="F895" s="168"/>
      <c r="G895" s="169">
        <f>ROUND(E895*F895,2)</f>
        <v>0</v>
      </c>
      <c r="H895" s="168"/>
      <c r="I895" s="169">
        <f>ROUND(E895*H895,2)</f>
        <v>0</v>
      </c>
      <c r="J895" s="168"/>
      <c r="K895" s="169">
        <f>ROUND(E895*J895,2)</f>
        <v>0</v>
      </c>
      <c r="L895" s="169">
        <v>21</v>
      </c>
      <c r="M895" s="169">
        <f>G895*(1+L895/100)</f>
        <v>0</v>
      </c>
      <c r="N895" s="169">
        <v>0.55000000000000004</v>
      </c>
      <c r="O895" s="169">
        <f>ROUND(E895*N895,2)</f>
        <v>0.15</v>
      </c>
      <c r="P895" s="169">
        <v>0</v>
      </c>
      <c r="Q895" s="169">
        <f>ROUND(E895*P895,2)</f>
        <v>0</v>
      </c>
      <c r="R895" s="169" t="s">
        <v>480</v>
      </c>
      <c r="S895" s="169" t="s">
        <v>168</v>
      </c>
      <c r="T895" s="170" t="s">
        <v>168</v>
      </c>
      <c r="U895" s="156">
        <v>0</v>
      </c>
      <c r="V895" s="156">
        <f>ROUND(E895*U895,2)</f>
        <v>0</v>
      </c>
      <c r="W895" s="156"/>
      <c r="X895" s="156" t="s">
        <v>310</v>
      </c>
      <c r="Y895" s="147"/>
      <c r="Z895" s="147"/>
      <c r="AA895" s="147"/>
      <c r="AB895" s="147"/>
      <c r="AC895" s="147"/>
      <c r="AD895" s="147"/>
      <c r="AE895" s="147"/>
      <c r="AF895" s="147"/>
      <c r="AG895" s="147" t="s">
        <v>311</v>
      </c>
      <c r="AH895" s="147"/>
      <c r="AI895" s="147"/>
      <c r="AJ895" s="147"/>
      <c r="AK895" s="147"/>
      <c r="AL895" s="147"/>
      <c r="AM895" s="147"/>
      <c r="AN895" s="147"/>
      <c r="AO895" s="147"/>
      <c r="AP895" s="147"/>
      <c r="AQ895" s="147"/>
      <c r="AR895" s="147"/>
      <c r="AS895" s="147"/>
      <c r="AT895" s="147"/>
      <c r="AU895" s="147"/>
      <c r="AV895" s="147"/>
      <c r="AW895" s="147"/>
      <c r="AX895" s="147"/>
      <c r="AY895" s="147"/>
      <c r="AZ895" s="147"/>
      <c r="BA895" s="147"/>
      <c r="BB895" s="147"/>
      <c r="BC895" s="147"/>
      <c r="BD895" s="147"/>
      <c r="BE895" s="147"/>
      <c r="BF895" s="147"/>
      <c r="BG895" s="147"/>
      <c r="BH895" s="147"/>
    </row>
    <row r="896" spans="1:60" outlineLevel="1">
      <c r="A896" s="154"/>
      <c r="B896" s="155"/>
      <c r="C896" s="180" t="s">
        <v>1057</v>
      </c>
      <c r="D896" s="178"/>
      <c r="E896" s="179">
        <v>0.27600000000000002</v>
      </c>
      <c r="F896" s="156"/>
      <c r="G896" s="156"/>
      <c r="H896" s="156"/>
      <c r="I896" s="156"/>
      <c r="J896" s="156"/>
      <c r="K896" s="156"/>
      <c r="L896" s="156"/>
      <c r="M896" s="156"/>
      <c r="N896" s="156"/>
      <c r="O896" s="156"/>
      <c r="P896" s="156"/>
      <c r="Q896" s="156"/>
      <c r="R896" s="156"/>
      <c r="S896" s="156"/>
      <c r="T896" s="156"/>
      <c r="U896" s="156"/>
      <c r="V896" s="156"/>
      <c r="W896" s="156"/>
      <c r="X896" s="156"/>
      <c r="Y896" s="147"/>
      <c r="Z896" s="147"/>
      <c r="AA896" s="147"/>
      <c r="AB896" s="147"/>
      <c r="AC896" s="147"/>
      <c r="AD896" s="147"/>
      <c r="AE896" s="147"/>
      <c r="AF896" s="147"/>
      <c r="AG896" s="147" t="s">
        <v>249</v>
      </c>
      <c r="AH896" s="147">
        <v>0</v>
      </c>
      <c r="AI896" s="147"/>
      <c r="AJ896" s="147"/>
      <c r="AK896" s="147"/>
      <c r="AL896" s="147"/>
      <c r="AM896" s="147"/>
      <c r="AN896" s="147"/>
      <c r="AO896" s="147"/>
      <c r="AP896" s="147"/>
      <c r="AQ896" s="147"/>
      <c r="AR896" s="147"/>
      <c r="AS896" s="147"/>
      <c r="AT896" s="147"/>
      <c r="AU896" s="147"/>
      <c r="AV896" s="147"/>
      <c r="AW896" s="147"/>
      <c r="AX896" s="147"/>
      <c r="AY896" s="147"/>
      <c r="AZ896" s="147"/>
      <c r="BA896" s="147"/>
      <c r="BB896" s="147"/>
      <c r="BC896" s="147"/>
      <c r="BD896" s="147"/>
      <c r="BE896" s="147"/>
      <c r="BF896" s="147"/>
      <c r="BG896" s="147"/>
      <c r="BH896" s="147"/>
    </row>
    <row r="897" spans="1:60" outlineLevel="1">
      <c r="A897" s="154"/>
      <c r="B897" s="155"/>
      <c r="C897" s="238"/>
      <c r="D897" s="239"/>
      <c r="E897" s="239"/>
      <c r="F897" s="239"/>
      <c r="G897" s="239"/>
      <c r="H897" s="156"/>
      <c r="I897" s="156"/>
      <c r="J897" s="156"/>
      <c r="K897" s="156"/>
      <c r="L897" s="156"/>
      <c r="M897" s="156"/>
      <c r="N897" s="156"/>
      <c r="O897" s="156"/>
      <c r="P897" s="156"/>
      <c r="Q897" s="156"/>
      <c r="R897" s="156"/>
      <c r="S897" s="156"/>
      <c r="T897" s="156"/>
      <c r="U897" s="156"/>
      <c r="V897" s="156"/>
      <c r="W897" s="156"/>
      <c r="X897" s="156"/>
      <c r="Y897" s="147"/>
      <c r="Z897" s="147"/>
      <c r="AA897" s="147"/>
      <c r="AB897" s="147"/>
      <c r="AC897" s="147"/>
      <c r="AD897" s="147"/>
      <c r="AE897" s="147"/>
      <c r="AF897" s="147"/>
      <c r="AG897" s="147" t="s">
        <v>172</v>
      </c>
      <c r="AH897" s="147"/>
      <c r="AI897" s="147"/>
      <c r="AJ897" s="147"/>
      <c r="AK897" s="147"/>
      <c r="AL897" s="147"/>
      <c r="AM897" s="147"/>
      <c r="AN897" s="147"/>
      <c r="AO897" s="147"/>
      <c r="AP897" s="147"/>
      <c r="AQ897" s="147"/>
      <c r="AR897" s="147"/>
      <c r="AS897" s="147"/>
      <c r="AT897" s="147"/>
      <c r="AU897" s="147"/>
      <c r="AV897" s="147"/>
      <c r="AW897" s="147"/>
      <c r="AX897" s="147"/>
      <c r="AY897" s="147"/>
      <c r="AZ897" s="147"/>
      <c r="BA897" s="147"/>
      <c r="BB897" s="147"/>
      <c r="BC897" s="147"/>
      <c r="BD897" s="147"/>
      <c r="BE897" s="147"/>
      <c r="BF897" s="147"/>
      <c r="BG897" s="147"/>
      <c r="BH897" s="147"/>
    </row>
    <row r="898" spans="1:60" outlineLevel="1">
      <c r="A898" s="164">
        <v>255</v>
      </c>
      <c r="B898" s="165" t="s">
        <v>1058</v>
      </c>
      <c r="C898" s="174" t="s">
        <v>1059</v>
      </c>
      <c r="D898" s="166" t="s">
        <v>293</v>
      </c>
      <c r="E898" s="167">
        <v>17.45346</v>
      </c>
      <c r="F898" s="168"/>
      <c r="G898" s="169">
        <f>ROUND(E898*F898,2)</f>
        <v>0</v>
      </c>
      <c r="H898" s="168"/>
      <c r="I898" s="169">
        <f>ROUND(E898*H898,2)</f>
        <v>0</v>
      </c>
      <c r="J898" s="168"/>
      <c r="K898" s="169">
        <f>ROUND(E898*J898,2)</f>
        <v>0</v>
      </c>
      <c r="L898" s="169">
        <v>21</v>
      </c>
      <c r="M898" s="169">
        <f>G898*(1+L898/100)</f>
        <v>0</v>
      </c>
      <c r="N898" s="169">
        <v>0</v>
      </c>
      <c r="O898" s="169">
        <f>ROUND(E898*N898,2)</f>
        <v>0</v>
      </c>
      <c r="P898" s="169">
        <v>0</v>
      </c>
      <c r="Q898" s="169">
        <f>ROUND(E898*P898,2)</f>
        <v>0</v>
      </c>
      <c r="R898" s="169" t="s">
        <v>952</v>
      </c>
      <c r="S898" s="169" t="s">
        <v>168</v>
      </c>
      <c r="T898" s="170" t="s">
        <v>168</v>
      </c>
      <c r="U898" s="156">
        <v>1.7509999999999999</v>
      </c>
      <c r="V898" s="156">
        <f>ROUND(E898*U898,2)</f>
        <v>30.56</v>
      </c>
      <c r="W898" s="156"/>
      <c r="X898" s="156" t="s">
        <v>660</v>
      </c>
      <c r="Y898" s="147"/>
      <c r="Z898" s="147"/>
      <c r="AA898" s="147"/>
      <c r="AB898" s="147"/>
      <c r="AC898" s="147"/>
      <c r="AD898" s="147"/>
      <c r="AE898" s="147"/>
      <c r="AF898" s="147"/>
      <c r="AG898" s="147" t="s">
        <v>661</v>
      </c>
      <c r="AH898" s="147"/>
      <c r="AI898" s="147"/>
      <c r="AJ898" s="147"/>
      <c r="AK898" s="147"/>
      <c r="AL898" s="147"/>
      <c r="AM898" s="147"/>
      <c r="AN898" s="147"/>
      <c r="AO898" s="147"/>
      <c r="AP898" s="147"/>
      <c r="AQ898" s="147"/>
      <c r="AR898" s="147"/>
      <c r="AS898" s="147"/>
      <c r="AT898" s="147"/>
      <c r="AU898" s="147"/>
      <c r="AV898" s="147"/>
      <c r="AW898" s="147"/>
      <c r="AX898" s="147"/>
      <c r="AY898" s="147"/>
      <c r="AZ898" s="147"/>
      <c r="BA898" s="147"/>
      <c r="BB898" s="147"/>
      <c r="BC898" s="147"/>
      <c r="BD898" s="147"/>
      <c r="BE898" s="147"/>
      <c r="BF898" s="147"/>
      <c r="BG898" s="147"/>
      <c r="BH898" s="147"/>
    </row>
    <row r="899" spans="1:60" outlineLevel="1">
      <c r="A899" s="154"/>
      <c r="B899" s="155"/>
      <c r="C899" s="253" t="s">
        <v>728</v>
      </c>
      <c r="D899" s="254"/>
      <c r="E899" s="254"/>
      <c r="F899" s="254"/>
      <c r="G899" s="254"/>
      <c r="H899" s="156"/>
      <c r="I899" s="156"/>
      <c r="J899" s="156"/>
      <c r="K899" s="156"/>
      <c r="L899" s="156"/>
      <c r="M899" s="156"/>
      <c r="N899" s="156"/>
      <c r="O899" s="156"/>
      <c r="P899" s="156"/>
      <c r="Q899" s="156"/>
      <c r="R899" s="156"/>
      <c r="S899" s="156"/>
      <c r="T899" s="156"/>
      <c r="U899" s="156"/>
      <c r="V899" s="156"/>
      <c r="W899" s="156"/>
      <c r="X899" s="156"/>
      <c r="Y899" s="147"/>
      <c r="Z899" s="147"/>
      <c r="AA899" s="147"/>
      <c r="AB899" s="147"/>
      <c r="AC899" s="147"/>
      <c r="AD899" s="147"/>
      <c r="AE899" s="147"/>
      <c r="AF899" s="147"/>
      <c r="AG899" s="147" t="s">
        <v>247</v>
      </c>
      <c r="AH899" s="147"/>
      <c r="AI899" s="147"/>
      <c r="AJ899" s="147"/>
      <c r="AK899" s="147"/>
      <c r="AL899" s="147"/>
      <c r="AM899" s="147"/>
      <c r="AN899" s="147"/>
      <c r="AO899" s="147"/>
      <c r="AP899" s="147"/>
      <c r="AQ899" s="147"/>
      <c r="AR899" s="147"/>
      <c r="AS899" s="147"/>
      <c r="AT899" s="147"/>
      <c r="AU899" s="147"/>
      <c r="AV899" s="147"/>
      <c r="AW899" s="147"/>
      <c r="AX899" s="147"/>
      <c r="AY899" s="147"/>
      <c r="AZ899" s="147"/>
      <c r="BA899" s="147"/>
      <c r="BB899" s="147"/>
      <c r="BC899" s="147"/>
      <c r="BD899" s="147"/>
      <c r="BE899" s="147"/>
      <c r="BF899" s="147"/>
      <c r="BG899" s="147"/>
      <c r="BH899" s="147"/>
    </row>
    <row r="900" spans="1:60" outlineLevel="1">
      <c r="A900" s="154"/>
      <c r="B900" s="155"/>
      <c r="C900" s="180" t="s">
        <v>663</v>
      </c>
      <c r="D900" s="178"/>
      <c r="E900" s="179"/>
      <c r="F900" s="156"/>
      <c r="G900" s="156"/>
      <c r="H900" s="156"/>
      <c r="I900" s="156"/>
      <c r="J900" s="156"/>
      <c r="K900" s="156"/>
      <c r="L900" s="156"/>
      <c r="M900" s="156"/>
      <c r="N900" s="156"/>
      <c r="O900" s="156"/>
      <c r="P900" s="156"/>
      <c r="Q900" s="156"/>
      <c r="R900" s="156"/>
      <c r="S900" s="156"/>
      <c r="T900" s="156"/>
      <c r="U900" s="156"/>
      <c r="V900" s="156"/>
      <c r="W900" s="156"/>
      <c r="X900" s="156"/>
      <c r="Y900" s="147"/>
      <c r="Z900" s="147"/>
      <c r="AA900" s="147"/>
      <c r="AB900" s="147"/>
      <c r="AC900" s="147"/>
      <c r="AD900" s="147"/>
      <c r="AE900" s="147"/>
      <c r="AF900" s="147"/>
      <c r="AG900" s="147" t="s">
        <v>249</v>
      </c>
      <c r="AH900" s="147">
        <v>0</v>
      </c>
      <c r="AI900" s="147"/>
      <c r="AJ900" s="147"/>
      <c r="AK900" s="147"/>
      <c r="AL900" s="147"/>
      <c r="AM900" s="147"/>
      <c r="AN900" s="147"/>
      <c r="AO900" s="147"/>
      <c r="AP900" s="147"/>
      <c r="AQ900" s="147"/>
      <c r="AR900" s="147"/>
      <c r="AS900" s="147"/>
      <c r="AT900" s="147"/>
      <c r="AU900" s="147"/>
      <c r="AV900" s="147"/>
      <c r="AW900" s="147"/>
      <c r="AX900" s="147"/>
      <c r="AY900" s="147"/>
      <c r="AZ900" s="147"/>
      <c r="BA900" s="147"/>
      <c r="BB900" s="147"/>
      <c r="BC900" s="147"/>
      <c r="BD900" s="147"/>
      <c r="BE900" s="147"/>
      <c r="BF900" s="147"/>
      <c r="BG900" s="147"/>
      <c r="BH900" s="147"/>
    </row>
    <row r="901" spans="1:60" ht="22.5" outlineLevel="1">
      <c r="A901" s="154"/>
      <c r="B901" s="155"/>
      <c r="C901" s="180" t="s">
        <v>1060</v>
      </c>
      <c r="D901" s="178"/>
      <c r="E901" s="179"/>
      <c r="F901" s="156"/>
      <c r="G901" s="156"/>
      <c r="H901" s="156"/>
      <c r="I901" s="156"/>
      <c r="J901" s="156"/>
      <c r="K901" s="156"/>
      <c r="L901" s="156"/>
      <c r="M901" s="156"/>
      <c r="N901" s="156"/>
      <c r="O901" s="156"/>
      <c r="P901" s="156"/>
      <c r="Q901" s="156"/>
      <c r="R901" s="156"/>
      <c r="S901" s="156"/>
      <c r="T901" s="156"/>
      <c r="U901" s="156"/>
      <c r="V901" s="156"/>
      <c r="W901" s="156"/>
      <c r="X901" s="156"/>
      <c r="Y901" s="147"/>
      <c r="Z901" s="147"/>
      <c r="AA901" s="147"/>
      <c r="AB901" s="147"/>
      <c r="AC901" s="147"/>
      <c r="AD901" s="147"/>
      <c r="AE901" s="147"/>
      <c r="AF901" s="147"/>
      <c r="AG901" s="147" t="s">
        <v>249</v>
      </c>
      <c r="AH901" s="147">
        <v>0</v>
      </c>
      <c r="AI901" s="147"/>
      <c r="AJ901" s="147"/>
      <c r="AK901" s="147"/>
      <c r="AL901" s="147"/>
      <c r="AM901" s="147"/>
      <c r="AN901" s="147"/>
      <c r="AO901" s="147"/>
      <c r="AP901" s="147"/>
      <c r="AQ901" s="147"/>
      <c r="AR901" s="147"/>
      <c r="AS901" s="147"/>
      <c r="AT901" s="147"/>
      <c r="AU901" s="147"/>
      <c r="AV901" s="147"/>
      <c r="AW901" s="147"/>
      <c r="AX901" s="147"/>
      <c r="AY901" s="147"/>
      <c r="AZ901" s="147"/>
      <c r="BA901" s="147"/>
      <c r="BB901" s="147"/>
      <c r="BC901" s="147"/>
      <c r="BD901" s="147"/>
      <c r="BE901" s="147"/>
      <c r="BF901" s="147"/>
      <c r="BG901" s="147"/>
      <c r="BH901" s="147"/>
    </row>
    <row r="902" spans="1:60" outlineLevel="1">
      <c r="A902" s="154"/>
      <c r="B902" s="155"/>
      <c r="C902" s="180" t="s">
        <v>1061</v>
      </c>
      <c r="D902" s="178"/>
      <c r="E902" s="179">
        <v>17.45346</v>
      </c>
      <c r="F902" s="156"/>
      <c r="G902" s="156"/>
      <c r="H902" s="156"/>
      <c r="I902" s="156"/>
      <c r="J902" s="156"/>
      <c r="K902" s="156"/>
      <c r="L902" s="156"/>
      <c r="M902" s="156"/>
      <c r="N902" s="156"/>
      <c r="O902" s="156"/>
      <c r="P902" s="156"/>
      <c r="Q902" s="156"/>
      <c r="R902" s="156"/>
      <c r="S902" s="156"/>
      <c r="T902" s="156"/>
      <c r="U902" s="156"/>
      <c r="V902" s="156"/>
      <c r="W902" s="156"/>
      <c r="X902" s="156"/>
      <c r="Y902" s="147"/>
      <c r="Z902" s="147"/>
      <c r="AA902" s="147"/>
      <c r="AB902" s="147"/>
      <c r="AC902" s="147"/>
      <c r="AD902" s="147"/>
      <c r="AE902" s="147"/>
      <c r="AF902" s="147"/>
      <c r="AG902" s="147" t="s">
        <v>249</v>
      </c>
      <c r="AH902" s="147">
        <v>0</v>
      </c>
      <c r="AI902" s="147"/>
      <c r="AJ902" s="147"/>
      <c r="AK902" s="147"/>
      <c r="AL902" s="147"/>
      <c r="AM902" s="147"/>
      <c r="AN902" s="147"/>
      <c r="AO902" s="147"/>
      <c r="AP902" s="147"/>
      <c r="AQ902" s="147"/>
      <c r="AR902" s="147"/>
      <c r="AS902" s="147"/>
      <c r="AT902" s="147"/>
      <c r="AU902" s="147"/>
      <c r="AV902" s="147"/>
      <c r="AW902" s="147"/>
      <c r="AX902" s="147"/>
      <c r="AY902" s="147"/>
      <c r="AZ902" s="147"/>
      <c r="BA902" s="147"/>
      <c r="BB902" s="147"/>
      <c r="BC902" s="147"/>
      <c r="BD902" s="147"/>
      <c r="BE902" s="147"/>
      <c r="BF902" s="147"/>
      <c r="BG902" s="147"/>
      <c r="BH902" s="147"/>
    </row>
    <row r="903" spans="1:60" outlineLevel="1">
      <c r="A903" s="154"/>
      <c r="B903" s="155"/>
      <c r="C903" s="238"/>
      <c r="D903" s="239"/>
      <c r="E903" s="239"/>
      <c r="F903" s="239"/>
      <c r="G903" s="239"/>
      <c r="H903" s="156"/>
      <c r="I903" s="156"/>
      <c r="J903" s="156"/>
      <c r="K903" s="156"/>
      <c r="L903" s="156"/>
      <c r="M903" s="156"/>
      <c r="N903" s="156"/>
      <c r="O903" s="156"/>
      <c r="P903" s="156"/>
      <c r="Q903" s="156"/>
      <c r="R903" s="156"/>
      <c r="S903" s="156"/>
      <c r="T903" s="156"/>
      <c r="U903" s="156"/>
      <c r="V903" s="156"/>
      <c r="W903" s="156"/>
      <c r="X903" s="156"/>
      <c r="Y903" s="147"/>
      <c r="Z903" s="147"/>
      <c r="AA903" s="147"/>
      <c r="AB903" s="147"/>
      <c r="AC903" s="147"/>
      <c r="AD903" s="147"/>
      <c r="AE903" s="147"/>
      <c r="AF903" s="147"/>
      <c r="AG903" s="147" t="s">
        <v>172</v>
      </c>
      <c r="AH903" s="147"/>
      <c r="AI903" s="147"/>
      <c r="AJ903" s="147"/>
      <c r="AK903" s="147"/>
      <c r="AL903" s="147"/>
      <c r="AM903" s="147"/>
      <c r="AN903" s="147"/>
      <c r="AO903" s="147"/>
      <c r="AP903" s="147"/>
      <c r="AQ903" s="147"/>
      <c r="AR903" s="147"/>
      <c r="AS903" s="147"/>
      <c r="AT903" s="147"/>
      <c r="AU903" s="147"/>
      <c r="AV903" s="147"/>
      <c r="AW903" s="147"/>
      <c r="AX903" s="147"/>
      <c r="AY903" s="147"/>
      <c r="AZ903" s="147"/>
      <c r="BA903" s="147"/>
      <c r="BB903" s="147"/>
      <c r="BC903" s="147"/>
      <c r="BD903" s="147"/>
      <c r="BE903" s="147"/>
      <c r="BF903" s="147"/>
      <c r="BG903" s="147"/>
      <c r="BH903" s="147"/>
    </row>
    <row r="904" spans="1:60">
      <c r="A904" s="158" t="s">
        <v>163</v>
      </c>
      <c r="B904" s="159" t="s">
        <v>109</v>
      </c>
      <c r="C904" s="173" t="s">
        <v>110</v>
      </c>
      <c r="D904" s="160"/>
      <c r="E904" s="161"/>
      <c r="F904" s="162"/>
      <c r="G904" s="162">
        <f>SUMIF(AG905:AG928,"&lt;&gt;NOR",G905:G928)</f>
        <v>0</v>
      </c>
      <c r="H904" s="162"/>
      <c r="I904" s="162">
        <f>SUM(I905:I928)</f>
        <v>0</v>
      </c>
      <c r="J904" s="162"/>
      <c r="K904" s="162">
        <f>SUM(K905:K928)</f>
        <v>0</v>
      </c>
      <c r="L904" s="162"/>
      <c r="M904" s="162">
        <f>SUM(M905:M928)</f>
        <v>0</v>
      </c>
      <c r="N904" s="162"/>
      <c r="O904" s="162">
        <f>SUM(O905:O928)</f>
        <v>3.98</v>
      </c>
      <c r="P904" s="162"/>
      <c r="Q904" s="162">
        <f>SUM(Q905:Q928)</f>
        <v>0</v>
      </c>
      <c r="R904" s="162"/>
      <c r="S904" s="162"/>
      <c r="T904" s="163"/>
      <c r="U904" s="157"/>
      <c r="V904" s="157">
        <f>SUM(V905:V928)</f>
        <v>50.730000000000004</v>
      </c>
      <c r="W904" s="157"/>
      <c r="X904" s="157"/>
      <c r="AG904" t="s">
        <v>164</v>
      </c>
    </row>
    <row r="905" spans="1:60" ht="22.5" outlineLevel="1">
      <c r="A905" s="164">
        <v>256</v>
      </c>
      <c r="B905" s="165" t="s">
        <v>1062</v>
      </c>
      <c r="C905" s="174" t="s">
        <v>1063</v>
      </c>
      <c r="D905" s="166" t="s">
        <v>309</v>
      </c>
      <c r="E905" s="167">
        <v>78</v>
      </c>
      <c r="F905" s="168"/>
      <c r="G905" s="169">
        <f>ROUND(E905*F905,2)</f>
        <v>0</v>
      </c>
      <c r="H905" s="168"/>
      <c r="I905" s="169">
        <f>ROUND(E905*H905,2)</f>
        <v>0</v>
      </c>
      <c r="J905" s="168"/>
      <c r="K905" s="169">
        <f>ROUND(E905*J905,2)</f>
        <v>0</v>
      </c>
      <c r="L905" s="169">
        <v>21</v>
      </c>
      <c r="M905" s="169">
        <f>G905*(1+L905/100)</f>
        <v>0</v>
      </c>
      <c r="N905" s="169">
        <v>9.3999999999999997E-4</v>
      </c>
      <c r="O905" s="169">
        <f>ROUND(E905*N905,2)</f>
        <v>7.0000000000000007E-2</v>
      </c>
      <c r="P905" s="169">
        <v>0</v>
      </c>
      <c r="Q905" s="169">
        <f>ROUND(E905*P905,2)</f>
        <v>0</v>
      </c>
      <c r="R905" s="169" t="s">
        <v>1064</v>
      </c>
      <c r="S905" s="169" t="s">
        <v>306</v>
      </c>
      <c r="T905" s="170" t="s">
        <v>169</v>
      </c>
      <c r="U905" s="156">
        <v>0.39</v>
      </c>
      <c r="V905" s="156">
        <f>ROUND(E905*U905,2)</f>
        <v>30.42</v>
      </c>
      <c r="W905" s="156"/>
      <c r="X905" s="156" t="s">
        <v>244</v>
      </c>
      <c r="Y905" s="147"/>
      <c r="Z905" s="147"/>
      <c r="AA905" s="147"/>
      <c r="AB905" s="147"/>
      <c r="AC905" s="147"/>
      <c r="AD905" s="147"/>
      <c r="AE905" s="147"/>
      <c r="AF905" s="147"/>
      <c r="AG905" s="147" t="s">
        <v>245</v>
      </c>
      <c r="AH905" s="147"/>
      <c r="AI905" s="147"/>
      <c r="AJ905" s="147"/>
      <c r="AK905" s="147"/>
      <c r="AL905" s="147"/>
      <c r="AM905" s="147"/>
      <c r="AN905" s="147"/>
      <c r="AO905" s="147"/>
      <c r="AP905" s="147"/>
      <c r="AQ905" s="147"/>
      <c r="AR905" s="147"/>
      <c r="AS905" s="147"/>
      <c r="AT905" s="147"/>
      <c r="AU905" s="147"/>
      <c r="AV905" s="147"/>
      <c r="AW905" s="147"/>
      <c r="AX905" s="147"/>
      <c r="AY905" s="147"/>
      <c r="AZ905" s="147"/>
      <c r="BA905" s="147"/>
      <c r="BB905" s="147"/>
      <c r="BC905" s="147"/>
      <c r="BD905" s="147"/>
      <c r="BE905" s="147"/>
      <c r="BF905" s="147"/>
      <c r="BG905" s="147"/>
      <c r="BH905" s="147"/>
    </row>
    <row r="906" spans="1:60" outlineLevel="1">
      <c r="A906" s="154"/>
      <c r="B906" s="155"/>
      <c r="C906" s="240" t="s">
        <v>1065</v>
      </c>
      <c r="D906" s="241"/>
      <c r="E906" s="241"/>
      <c r="F906" s="241"/>
      <c r="G906" s="241"/>
      <c r="H906" s="156"/>
      <c r="I906" s="156"/>
      <c r="J906" s="156"/>
      <c r="K906" s="156"/>
      <c r="L906" s="156"/>
      <c r="M906" s="156"/>
      <c r="N906" s="156"/>
      <c r="O906" s="156"/>
      <c r="P906" s="156"/>
      <c r="Q906" s="156"/>
      <c r="R906" s="156"/>
      <c r="S906" s="156"/>
      <c r="T906" s="156"/>
      <c r="U906" s="156"/>
      <c r="V906" s="156"/>
      <c r="W906" s="156"/>
      <c r="X906" s="156"/>
      <c r="Y906" s="147"/>
      <c r="Z906" s="147"/>
      <c r="AA906" s="147"/>
      <c r="AB906" s="147"/>
      <c r="AC906" s="147"/>
      <c r="AD906" s="147"/>
      <c r="AE906" s="147"/>
      <c r="AF906" s="147"/>
      <c r="AG906" s="147" t="s">
        <v>178</v>
      </c>
      <c r="AH906" s="147"/>
      <c r="AI906" s="147"/>
      <c r="AJ906" s="147"/>
      <c r="AK906" s="147"/>
      <c r="AL906" s="147"/>
      <c r="AM906" s="147"/>
      <c r="AN906" s="147"/>
      <c r="AO906" s="147"/>
      <c r="AP906" s="147"/>
      <c r="AQ906" s="147"/>
      <c r="AR906" s="147"/>
      <c r="AS906" s="147"/>
      <c r="AT906" s="147"/>
      <c r="AU906" s="147"/>
      <c r="AV906" s="147"/>
      <c r="AW906" s="147"/>
      <c r="AX906" s="147"/>
      <c r="AY906" s="147"/>
      <c r="AZ906" s="147"/>
      <c r="BA906" s="147"/>
      <c r="BB906" s="147"/>
      <c r="BC906" s="147"/>
      <c r="BD906" s="147"/>
      <c r="BE906" s="147"/>
      <c r="BF906" s="147"/>
      <c r="BG906" s="147"/>
      <c r="BH906" s="147"/>
    </row>
    <row r="907" spans="1:60" outlineLevel="1">
      <c r="A907" s="154"/>
      <c r="B907" s="155"/>
      <c r="C907" s="238"/>
      <c r="D907" s="239"/>
      <c r="E907" s="239"/>
      <c r="F907" s="239"/>
      <c r="G907" s="239"/>
      <c r="H907" s="156"/>
      <c r="I907" s="156"/>
      <c r="J907" s="156"/>
      <c r="K907" s="156"/>
      <c r="L907" s="156"/>
      <c r="M907" s="156"/>
      <c r="N907" s="156"/>
      <c r="O907" s="156"/>
      <c r="P907" s="156"/>
      <c r="Q907" s="156"/>
      <c r="R907" s="156"/>
      <c r="S907" s="156"/>
      <c r="T907" s="156"/>
      <c r="U907" s="156"/>
      <c r="V907" s="156"/>
      <c r="W907" s="156"/>
      <c r="X907" s="156"/>
      <c r="Y907" s="147"/>
      <c r="Z907" s="147"/>
      <c r="AA907" s="147"/>
      <c r="AB907" s="147"/>
      <c r="AC907" s="147"/>
      <c r="AD907" s="147"/>
      <c r="AE907" s="147"/>
      <c r="AF907" s="147"/>
      <c r="AG907" s="147" t="s">
        <v>172</v>
      </c>
      <c r="AH907" s="147"/>
      <c r="AI907" s="147"/>
      <c r="AJ907" s="147"/>
      <c r="AK907" s="147"/>
      <c r="AL907" s="147"/>
      <c r="AM907" s="147"/>
      <c r="AN907" s="147"/>
      <c r="AO907" s="147"/>
      <c r="AP907" s="147"/>
      <c r="AQ907" s="147"/>
      <c r="AR907" s="147"/>
      <c r="AS907" s="147"/>
      <c r="AT907" s="147"/>
      <c r="AU907" s="147"/>
      <c r="AV907" s="147"/>
      <c r="AW907" s="147"/>
      <c r="AX907" s="147"/>
      <c r="AY907" s="147"/>
      <c r="AZ907" s="147"/>
      <c r="BA907" s="147"/>
      <c r="BB907" s="147"/>
      <c r="BC907" s="147"/>
      <c r="BD907" s="147"/>
      <c r="BE907" s="147"/>
      <c r="BF907" s="147"/>
      <c r="BG907" s="147"/>
      <c r="BH907" s="147"/>
    </row>
    <row r="908" spans="1:60" outlineLevel="1">
      <c r="A908" s="164">
        <v>257</v>
      </c>
      <c r="B908" s="165" t="s">
        <v>1066</v>
      </c>
      <c r="C908" s="174" t="s">
        <v>1067</v>
      </c>
      <c r="D908" s="166" t="s">
        <v>309</v>
      </c>
      <c r="E908" s="167">
        <v>1</v>
      </c>
      <c r="F908" s="168"/>
      <c r="G908" s="169">
        <f>ROUND(E908*F908,2)</f>
        <v>0</v>
      </c>
      <c r="H908" s="168"/>
      <c r="I908" s="169">
        <f>ROUND(E908*H908,2)</f>
        <v>0</v>
      </c>
      <c r="J908" s="168"/>
      <c r="K908" s="169">
        <f>ROUND(E908*J908,2)</f>
        <v>0</v>
      </c>
      <c r="L908" s="169">
        <v>21</v>
      </c>
      <c r="M908" s="169">
        <f>G908*(1+L908/100)</f>
        <v>0</v>
      </c>
      <c r="N908" s="169">
        <v>5.5500000000000002E-3</v>
      </c>
      <c r="O908" s="169">
        <f>ROUND(E908*N908,2)</f>
        <v>0.01</v>
      </c>
      <c r="P908" s="169">
        <v>0</v>
      </c>
      <c r="Q908" s="169">
        <f>ROUND(E908*P908,2)</f>
        <v>0</v>
      </c>
      <c r="R908" s="169"/>
      <c r="S908" s="169" t="s">
        <v>306</v>
      </c>
      <c r="T908" s="170" t="s">
        <v>169</v>
      </c>
      <c r="U908" s="156">
        <v>1.4524999999999999</v>
      </c>
      <c r="V908" s="156">
        <f>ROUND(E908*U908,2)</f>
        <v>1.45</v>
      </c>
      <c r="W908" s="156"/>
      <c r="X908" s="156" t="s">
        <v>244</v>
      </c>
      <c r="Y908" s="147"/>
      <c r="Z908" s="147"/>
      <c r="AA908" s="147"/>
      <c r="AB908" s="147"/>
      <c r="AC908" s="147"/>
      <c r="AD908" s="147"/>
      <c r="AE908" s="147"/>
      <c r="AF908" s="147"/>
      <c r="AG908" s="147" t="s">
        <v>245</v>
      </c>
      <c r="AH908" s="147"/>
      <c r="AI908" s="147"/>
      <c r="AJ908" s="147"/>
      <c r="AK908" s="147"/>
      <c r="AL908" s="147"/>
      <c r="AM908" s="147"/>
      <c r="AN908" s="147"/>
      <c r="AO908" s="147"/>
      <c r="AP908" s="147"/>
      <c r="AQ908" s="147"/>
      <c r="AR908" s="147"/>
      <c r="AS908" s="147"/>
      <c r="AT908" s="147"/>
      <c r="AU908" s="147"/>
      <c r="AV908" s="147"/>
      <c r="AW908" s="147"/>
      <c r="AX908" s="147"/>
      <c r="AY908" s="147"/>
      <c r="AZ908" s="147"/>
      <c r="BA908" s="147"/>
      <c r="BB908" s="147"/>
      <c r="BC908" s="147"/>
      <c r="BD908" s="147"/>
      <c r="BE908" s="147"/>
      <c r="BF908" s="147"/>
      <c r="BG908" s="147"/>
      <c r="BH908" s="147"/>
    </row>
    <row r="909" spans="1:60" outlineLevel="1">
      <c r="A909" s="154"/>
      <c r="B909" s="155"/>
      <c r="C909" s="240" t="s">
        <v>1068</v>
      </c>
      <c r="D909" s="241"/>
      <c r="E909" s="241"/>
      <c r="F909" s="241"/>
      <c r="G909" s="241"/>
      <c r="H909" s="156"/>
      <c r="I909" s="156"/>
      <c r="J909" s="156"/>
      <c r="K909" s="156"/>
      <c r="L909" s="156"/>
      <c r="M909" s="156"/>
      <c r="N909" s="156"/>
      <c r="O909" s="156"/>
      <c r="P909" s="156"/>
      <c r="Q909" s="156"/>
      <c r="R909" s="156"/>
      <c r="S909" s="156"/>
      <c r="T909" s="156"/>
      <c r="U909" s="156"/>
      <c r="V909" s="156"/>
      <c r="W909" s="156"/>
      <c r="X909" s="156"/>
      <c r="Y909" s="147"/>
      <c r="Z909" s="147"/>
      <c r="AA909" s="147"/>
      <c r="AB909" s="147"/>
      <c r="AC909" s="147"/>
      <c r="AD909" s="147"/>
      <c r="AE909" s="147"/>
      <c r="AF909" s="147"/>
      <c r="AG909" s="147" t="s">
        <v>178</v>
      </c>
      <c r="AH909" s="147"/>
      <c r="AI909" s="147"/>
      <c r="AJ909" s="147"/>
      <c r="AK909" s="147"/>
      <c r="AL909" s="147"/>
      <c r="AM909" s="147"/>
      <c r="AN909" s="147"/>
      <c r="AO909" s="147"/>
      <c r="AP909" s="147"/>
      <c r="AQ909" s="147"/>
      <c r="AR909" s="147"/>
      <c r="AS909" s="147"/>
      <c r="AT909" s="147"/>
      <c r="AU909" s="147"/>
      <c r="AV909" s="147"/>
      <c r="AW909" s="147"/>
      <c r="AX909" s="147"/>
      <c r="AY909" s="147"/>
      <c r="AZ909" s="147"/>
      <c r="BA909" s="147"/>
      <c r="BB909" s="147"/>
      <c r="BC909" s="147"/>
      <c r="BD909" s="147"/>
      <c r="BE909" s="147"/>
      <c r="BF909" s="147"/>
      <c r="BG909" s="147"/>
      <c r="BH909" s="147"/>
    </row>
    <row r="910" spans="1:60" outlineLevel="1">
      <c r="A910" s="154"/>
      <c r="B910" s="155"/>
      <c r="C910" s="238"/>
      <c r="D910" s="239"/>
      <c r="E910" s="239"/>
      <c r="F910" s="239"/>
      <c r="G910" s="239"/>
      <c r="H910" s="156"/>
      <c r="I910" s="156"/>
      <c r="J910" s="156"/>
      <c r="K910" s="156"/>
      <c r="L910" s="156"/>
      <c r="M910" s="156"/>
      <c r="N910" s="156"/>
      <c r="O910" s="156"/>
      <c r="P910" s="156"/>
      <c r="Q910" s="156"/>
      <c r="R910" s="156"/>
      <c r="S910" s="156"/>
      <c r="T910" s="156"/>
      <c r="U910" s="156"/>
      <c r="V910" s="156"/>
      <c r="W910" s="156"/>
      <c r="X910" s="156"/>
      <c r="Y910" s="147"/>
      <c r="Z910" s="147"/>
      <c r="AA910" s="147"/>
      <c r="AB910" s="147"/>
      <c r="AC910" s="147"/>
      <c r="AD910" s="147"/>
      <c r="AE910" s="147"/>
      <c r="AF910" s="147"/>
      <c r="AG910" s="147" t="s">
        <v>172</v>
      </c>
      <c r="AH910" s="147"/>
      <c r="AI910" s="147"/>
      <c r="AJ910" s="147"/>
      <c r="AK910" s="147"/>
      <c r="AL910" s="147"/>
      <c r="AM910" s="147"/>
      <c r="AN910" s="147"/>
      <c r="AO910" s="147"/>
      <c r="AP910" s="147"/>
      <c r="AQ910" s="147"/>
      <c r="AR910" s="147"/>
      <c r="AS910" s="147"/>
      <c r="AT910" s="147"/>
      <c r="AU910" s="147"/>
      <c r="AV910" s="147"/>
      <c r="AW910" s="147"/>
      <c r="AX910" s="147"/>
      <c r="AY910" s="147"/>
      <c r="AZ910" s="147"/>
      <c r="BA910" s="147"/>
      <c r="BB910" s="147"/>
      <c r="BC910" s="147"/>
      <c r="BD910" s="147"/>
      <c r="BE910" s="147"/>
      <c r="BF910" s="147"/>
      <c r="BG910" s="147"/>
      <c r="BH910" s="147"/>
    </row>
    <row r="911" spans="1:60" ht="22.5" outlineLevel="1">
      <c r="A911" s="164">
        <v>258</v>
      </c>
      <c r="B911" s="165" t="s">
        <v>1069</v>
      </c>
      <c r="C911" s="174" t="s">
        <v>1070</v>
      </c>
      <c r="D911" s="166" t="s">
        <v>309</v>
      </c>
      <c r="E911" s="167">
        <v>10</v>
      </c>
      <c r="F911" s="168"/>
      <c r="G911" s="169">
        <f>ROUND(E911*F911,2)</f>
        <v>0</v>
      </c>
      <c r="H911" s="168"/>
      <c r="I911" s="169">
        <f>ROUND(E911*H911,2)</f>
        <v>0</v>
      </c>
      <c r="J911" s="168"/>
      <c r="K911" s="169">
        <f>ROUND(E911*J911,2)</f>
        <v>0</v>
      </c>
      <c r="L911" s="169">
        <v>21</v>
      </c>
      <c r="M911" s="169">
        <f>G911*(1+L911/100)</f>
        <v>0</v>
      </c>
      <c r="N911" s="169">
        <v>4.28E-3</v>
      </c>
      <c r="O911" s="169">
        <f>ROUND(E911*N911,2)</f>
        <v>0.04</v>
      </c>
      <c r="P911" s="169">
        <v>0</v>
      </c>
      <c r="Q911" s="169">
        <f>ROUND(E911*P911,2)</f>
        <v>0</v>
      </c>
      <c r="R911" s="169"/>
      <c r="S911" s="169" t="s">
        <v>306</v>
      </c>
      <c r="T911" s="170" t="s">
        <v>169</v>
      </c>
      <c r="U911" s="156">
        <v>0</v>
      </c>
      <c r="V911" s="156">
        <f>ROUND(E911*U911,2)</f>
        <v>0</v>
      </c>
      <c r="W911" s="156"/>
      <c r="X911" s="156" t="s">
        <v>310</v>
      </c>
      <c r="Y911" s="147"/>
      <c r="Z911" s="147"/>
      <c r="AA911" s="147"/>
      <c r="AB911" s="147"/>
      <c r="AC911" s="147"/>
      <c r="AD911" s="147"/>
      <c r="AE911" s="147"/>
      <c r="AF911" s="147"/>
      <c r="AG911" s="147" t="s">
        <v>311</v>
      </c>
      <c r="AH911" s="147"/>
      <c r="AI911" s="147"/>
      <c r="AJ911" s="147"/>
      <c r="AK911" s="147"/>
      <c r="AL911" s="147"/>
      <c r="AM911" s="147"/>
      <c r="AN911" s="147"/>
      <c r="AO911" s="147"/>
      <c r="AP911" s="147"/>
      <c r="AQ911" s="147"/>
      <c r="AR911" s="147"/>
      <c r="AS911" s="147"/>
      <c r="AT911" s="147"/>
      <c r="AU911" s="147"/>
      <c r="AV911" s="147"/>
      <c r="AW911" s="147"/>
      <c r="AX911" s="147"/>
      <c r="AY911" s="147"/>
      <c r="AZ911" s="147"/>
      <c r="BA911" s="147"/>
      <c r="BB911" s="147"/>
      <c r="BC911" s="147"/>
      <c r="BD911" s="147"/>
      <c r="BE911" s="147"/>
      <c r="BF911" s="147"/>
      <c r="BG911" s="147"/>
      <c r="BH911" s="147"/>
    </row>
    <row r="912" spans="1:60" outlineLevel="1">
      <c r="A912" s="154"/>
      <c r="B912" s="155"/>
      <c r="C912" s="240" t="s">
        <v>1071</v>
      </c>
      <c r="D912" s="241"/>
      <c r="E912" s="241"/>
      <c r="F912" s="241"/>
      <c r="G912" s="241"/>
      <c r="H912" s="156"/>
      <c r="I912" s="156"/>
      <c r="J912" s="156"/>
      <c r="K912" s="156"/>
      <c r="L912" s="156"/>
      <c r="M912" s="156"/>
      <c r="N912" s="156"/>
      <c r="O912" s="156"/>
      <c r="P912" s="156"/>
      <c r="Q912" s="156"/>
      <c r="R912" s="156"/>
      <c r="S912" s="156"/>
      <c r="T912" s="156"/>
      <c r="U912" s="156"/>
      <c r="V912" s="156"/>
      <c r="W912" s="156"/>
      <c r="X912" s="156"/>
      <c r="Y912" s="147"/>
      <c r="Z912" s="147"/>
      <c r="AA912" s="147"/>
      <c r="AB912" s="147"/>
      <c r="AC912" s="147"/>
      <c r="AD912" s="147"/>
      <c r="AE912" s="147"/>
      <c r="AF912" s="147"/>
      <c r="AG912" s="147" t="s">
        <v>178</v>
      </c>
      <c r="AH912" s="147"/>
      <c r="AI912" s="147"/>
      <c r="AJ912" s="147"/>
      <c r="AK912" s="147"/>
      <c r="AL912" s="147"/>
      <c r="AM912" s="147"/>
      <c r="AN912" s="147"/>
      <c r="AO912" s="147"/>
      <c r="AP912" s="147"/>
      <c r="AQ912" s="147"/>
      <c r="AR912" s="147"/>
      <c r="AS912" s="147"/>
      <c r="AT912" s="147"/>
      <c r="AU912" s="147"/>
      <c r="AV912" s="147"/>
      <c r="AW912" s="147"/>
      <c r="AX912" s="147"/>
      <c r="AY912" s="147"/>
      <c r="AZ912" s="147"/>
      <c r="BA912" s="147"/>
      <c r="BB912" s="147"/>
      <c r="BC912" s="147"/>
      <c r="BD912" s="147"/>
      <c r="BE912" s="147"/>
      <c r="BF912" s="147"/>
      <c r="BG912" s="147"/>
      <c r="BH912" s="147"/>
    </row>
    <row r="913" spans="1:60" outlineLevel="1">
      <c r="A913" s="154"/>
      <c r="B913" s="155"/>
      <c r="C913" s="238"/>
      <c r="D913" s="239"/>
      <c r="E913" s="239"/>
      <c r="F913" s="239"/>
      <c r="G913" s="239"/>
      <c r="H913" s="156"/>
      <c r="I913" s="156"/>
      <c r="J913" s="156"/>
      <c r="K913" s="156"/>
      <c r="L913" s="156"/>
      <c r="M913" s="156"/>
      <c r="N913" s="156"/>
      <c r="O913" s="156"/>
      <c r="P913" s="156"/>
      <c r="Q913" s="156"/>
      <c r="R913" s="156"/>
      <c r="S913" s="156"/>
      <c r="T913" s="156"/>
      <c r="U913" s="156"/>
      <c r="V913" s="156"/>
      <c r="W913" s="156"/>
      <c r="X913" s="156"/>
      <c r="Y913" s="147"/>
      <c r="Z913" s="147"/>
      <c r="AA913" s="147"/>
      <c r="AB913" s="147"/>
      <c r="AC913" s="147"/>
      <c r="AD913" s="147"/>
      <c r="AE913" s="147"/>
      <c r="AF913" s="147"/>
      <c r="AG913" s="147" t="s">
        <v>172</v>
      </c>
      <c r="AH913" s="147"/>
      <c r="AI913" s="147"/>
      <c r="AJ913" s="147"/>
      <c r="AK913" s="147"/>
      <c r="AL913" s="147"/>
      <c r="AM913" s="147"/>
      <c r="AN913" s="147"/>
      <c r="AO913" s="147"/>
      <c r="AP913" s="147"/>
      <c r="AQ913" s="147"/>
      <c r="AR913" s="147"/>
      <c r="AS913" s="147"/>
      <c r="AT913" s="147"/>
      <c r="AU913" s="147"/>
      <c r="AV913" s="147"/>
      <c r="AW913" s="147"/>
      <c r="AX913" s="147"/>
      <c r="AY913" s="147"/>
      <c r="AZ913" s="147"/>
      <c r="BA913" s="147"/>
      <c r="BB913" s="147"/>
      <c r="BC913" s="147"/>
      <c r="BD913" s="147"/>
      <c r="BE913" s="147"/>
      <c r="BF913" s="147"/>
      <c r="BG913" s="147"/>
      <c r="BH913" s="147"/>
    </row>
    <row r="914" spans="1:60" ht="22.5" outlineLevel="1">
      <c r="A914" s="164">
        <v>259</v>
      </c>
      <c r="B914" s="165" t="s">
        <v>1072</v>
      </c>
      <c r="C914" s="174" t="s">
        <v>1073</v>
      </c>
      <c r="D914" s="166" t="s">
        <v>309</v>
      </c>
      <c r="E914" s="167">
        <v>34</v>
      </c>
      <c r="F914" s="168"/>
      <c r="G914" s="169">
        <f>ROUND(E914*F914,2)</f>
        <v>0</v>
      </c>
      <c r="H914" s="168"/>
      <c r="I914" s="169">
        <f>ROUND(E914*H914,2)</f>
        <v>0</v>
      </c>
      <c r="J914" s="168"/>
      <c r="K914" s="169">
        <f>ROUND(E914*J914,2)</f>
        <v>0</v>
      </c>
      <c r="L914" s="169">
        <v>21</v>
      </c>
      <c r="M914" s="169">
        <f>G914*(1+L914/100)</f>
        <v>0</v>
      </c>
      <c r="N914" s="169">
        <v>7.7200000000000003E-3</v>
      </c>
      <c r="O914" s="169">
        <f>ROUND(E914*N914,2)</f>
        <v>0.26</v>
      </c>
      <c r="P914" s="169">
        <v>0</v>
      </c>
      <c r="Q914" s="169">
        <f>ROUND(E914*P914,2)</f>
        <v>0</v>
      </c>
      <c r="R914" s="169"/>
      <c r="S914" s="169" t="s">
        <v>306</v>
      </c>
      <c r="T914" s="170" t="s">
        <v>169</v>
      </c>
      <c r="U914" s="156">
        <v>0</v>
      </c>
      <c r="V914" s="156">
        <f>ROUND(E914*U914,2)</f>
        <v>0</v>
      </c>
      <c r="W914" s="156"/>
      <c r="X914" s="156" t="s">
        <v>310</v>
      </c>
      <c r="Y914" s="147"/>
      <c r="Z914" s="147"/>
      <c r="AA914" s="147"/>
      <c r="AB914" s="147"/>
      <c r="AC914" s="147"/>
      <c r="AD914" s="147"/>
      <c r="AE914" s="147"/>
      <c r="AF914" s="147"/>
      <c r="AG914" s="147" t="s">
        <v>311</v>
      </c>
      <c r="AH914" s="147"/>
      <c r="AI914" s="147"/>
      <c r="AJ914" s="147"/>
      <c r="AK914" s="147"/>
      <c r="AL914" s="147"/>
      <c r="AM914" s="147"/>
      <c r="AN914" s="147"/>
      <c r="AO914" s="147"/>
      <c r="AP914" s="147"/>
      <c r="AQ914" s="147"/>
      <c r="AR914" s="147"/>
      <c r="AS914" s="147"/>
      <c r="AT914" s="147"/>
      <c r="AU914" s="147"/>
      <c r="AV914" s="147"/>
      <c r="AW914" s="147"/>
      <c r="AX914" s="147"/>
      <c r="AY914" s="147"/>
      <c r="AZ914" s="147"/>
      <c r="BA914" s="147"/>
      <c r="BB914" s="147"/>
      <c r="BC914" s="147"/>
      <c r="BD914" s="147"/>
      <c r="BE914" s="147"/>
      <c r="BF914" s="147"/>
      <c r="BG914" s="147"/>
      <c r="BH914" s="147"/>
    </row>
    <row r="915" spans="1:60" outlineLevel="1">
      <c r="A915" s="154"/>
      <c r="B915" s="155"/>
      <c r="C915" s="240" t="s">
        <v>1071</v>
      </c>
      <c r="D915" s="241"/>
      <c r="E915" s="241"/>
      <c r="F915" s="241"/>
      <c r="G915" s="241"/>
      <c r="H915" s="156"/>
      <c r="I915" s="156"/>
      <c r="J915" s="156"/>
      <c r="K915" s="156"/>
      <c r="L915" s="156"/>
      <c r="M915" s="156"/>
      <c r="N915" s="156"/>
      <c r="O915" s="156"/>
      <c r="P915" s="156"/>
      <c r="Q915" s="156"/>
      <c r="R915" s="156"/>
      <c r="S915" s="156"/>
      <c r="T915" s="156"/>
      <c r="U915" s="156"/>
      <c r="V915" s="156"/>
      <c r="W915" s="156"/>
      <c r="X915" s="156"/>
      <c r="Y915" s="147"/>
      <c r="Z915" s="147"/>
      <c r="AA915" s="147"/>
      <c r="AB915" s="147"/>
      <c r="AC915" s="147"/>
      <c r="AD915" s="147"/>
      <c r="AE915" s="147"/>
      <c r="AF915" s="147"/>
      <c r="AG915" s="147" t="s">
        <v>178</v>
      </c>
      <c r="AH915" s="147"/>
      <c r="AI915" s="147"/>
      <c r="AJ915" s="147"/>
      <c r="AK915" s="147"/>
      <c r="AL915" s="147"/>
      <c r="AM915" s="147"/>
      <c r="AN915" s="147"/>
      <c r="AO915" s="147"/>
      <c r="AP915" s="147"/>
      <c r="AQ915" s="147"/>
      <c r="AR915" s="147"/>
      <c r="AS915" s="147"/>
      <c r="AT915" s="147"/>
      <c r="AU915" s="147"/>
      <c r="AV915" s="147"/>
      <c r="AW915" s="147"/>
      <c r="AX915" s="147"/>
      <c r="AY915" s="147"/>
      <c r="AZ915" s="147"/>
      <c r="BA915" s="147"/>
      <c r="BB915" s="147"/>
      <c r="BC915" s="147"/>
      <c r="BD915" s="147"/>
      <c r="BE915" s="147"/>
      <c r="BF915" s="147"/>
      <c r="BG915" s="147"/>
      <c r="BH915" s="147"/>
    </row>
    <row r="916" spans="1:60" outlineLevel="1">
      <c r="A916" s="154"/>
      <c r="B916" s="155"/>
      <c r="C916" s="238"/>
      <c r="D916" s="239"/>
      <c r="E916" s="239"/>
      <c r="F916" s="239"/>
      <c r="G916" s="239"/>
      <c r="H916" s="156"/>
      <c r="I916" s="156"/>
      <c r="J916" s="156"/>
      <c r="K916" s="156"/>
      <c r="L916" s="156"/>
      <c r="M916" s="156"/>
      <c r="N916" s="156"/>
      <c r="O916" s="156"/>
      <c r="P916" s="156"/>
      <c r="Q916" s="156"/>
      <c r="R916" s="156"/>
      <c r="S916" s="156"/>
      <c r="T916" s="156"/>
      <c r="U916" s="156"/>
      <c r="V916" s="156"/>
      <c r="W916" s="156"/>
      <c r="X916" s="156"/>
      <c r="Y916" s="147"/>
      <c r="Z916" s="147"/>
      <c r="AA916" s="147"/>
      <c r="AB916" s="147"/>
      <c r="AC916" s="147"/>
      <c r="AD916" s="147"/>
      <c r="AE916" s="147"/>
      <c r="AF916" s="147"/>
      <c r="AG916" s="147" t="s">
        <v>172</v>
      </c>
      <c r="AH916" s="147"/>
      <c r="AI916" s="147"/>
      <c r="AJ916" s="147"/>
      <c r="AK916" s="147"/>
      <c r="AL916" s="147"/>
      <c r="AM916" s="147"/>
      <c r="AN916" s="147"/>
      <c r="AO916" s="147"/>
      <c r="AP916" s="147"/>
      <c r="AQ916" s="147"/>
      <c r="AR916" s="147"/>
      <c r="AS916" s="147"/>
      <c r="AT916" s="147"/>
      <c r="AU916" s="147"/>
      <c r="AV916" s="147"/>
      <c r="AW916" s="147"/>
      <c r="AX916" s="147"/>
      <c r="AY916" s="147"/>
      <c r="AZ916" s="147"/>
      <c r="BA916" s="147"/>
      <c r="BB916" s="147"/>
      <c r="BC916" s="147"/>
      <c r="BD916" s="147"/>
      <c r="BE916" s="147"/>
      <c r="BF916" s="147"/>
      <c r="BG916" s="147"/>
      <c r="BH916" s="147"/>
    </row>
    <row r="917" spans="1:60" ht="22.5" outlineLevel="1">
      <c r="A917" s="164">
        <v>260</v>
      </c>
      <c r="B917" s="165" t="s">
        <v>1074</v>
      </c>
      <c r="C917" s="174" t="s">
        <v>1075</v>
      </c>
      <c r="D917" s="166" t="s">
        <v>309</v>
      </c>
      <c r="E917" s="167">
        <v>78</v>
      </c>
      <c r="F917" s="168"/>
      <c r="G917" s="169">
        <f>ROUND(E917*F917,2)</f>
        <v>0</v>
      </c>
      <c r="H917" s="168"/>
      <c r="I917" s="169">
        <f>ROUND(E917*H917,2)</f>
        <v>0</v>
      </c>
      <c r="J917" s="168"/>
      <c r="K917" s="169">
        <f>ROUND(E917*J917,2)</f>
        <v>0</v>
      </c>
      <c r="L917" s="169">
        <v>21</v>
      </c>
      <c r="M917" s="169">
        <f>G917*(1+L917/100)</f>
        <v>0</v>
      </c>
      <c r="N917" s="169">
        <v>3.8300000000000001E-2</v>
      </c>
      <c r="O917" s="169">
        <f>ROUND(E917*N917,2)</f>
        <v>2.99</v>
      </c>
      <c r="P917" s="169">
        <v>0</v>
      </c>
      <c r="Q917" s="169">
        <f>ROUND(E917*P917,2)</f>
        <v>0</v>
      </c>
      <c r="R917" s="169"/>
      <c r="S917" s="169" t="s">
        <v>306</v>
      </c>
      <c r="T917" s="170" t="s">
        <v>169</v>
      </c>
      <c r="U917" s="156">
        <v>0</v>
      </c>
      <c r="V917" s="156">
        <f>ROUND(E917*U917,2)</f>
        <v>0</v>
      </c>
      <c r="W917" s="156"/>
      <c r="X917" s="156" t="s">
        <v>310</v>
      </c>
      <c r="Y917" s="147"/>
      <c r="Z917" s="147"/>
      <c r="AA917" s="147"/>
      <c r="AB917" s="147"/>
      <c r="AC917" s="147"/>
      <c r="AD917" s="147"/>
      <c r="AE917" s="147"/>
      <c r="AF917" s="147"/>
      <c r="AG917" s="147" t="s">
        <v>311</v>
      </c>
      <c r="AH917" s="147"/>
      <c r="AI917" s="147"/>
      <c r="AJ917" s="147"/>
      <c r="AK917" s="147"/>
      <c r="AL917" s="147"/>
      <c r="AM917" s="147"/>
      <c r="AN917" s="147"/>
      <c r="AO917" s="147"/>
      <c r="AP917" s="147"/>
      <c r="AQ917" s="147"/>
      <c r="AR917" s="147"/>
      <c r="AS917" s="147"/>
      <c r="AT917" s="147"/>
      <c r="AU917" s="147"/>
      <c r="AV917" s="147"/>
      <c r="AW917" s="147"/>
      <c r="AX917" s="147"/>
      <c r="AY917" s="147"/>
      <c r="AZ917" s="147"/>
      <c r="BA917" s="147"/>
      <c r="BB917" s="147"/>
      <c r="BC917" s="147"/>
      <c r="BD917" s="147"/>
      <c r="BE917" s="147"/>
      <c r="BF917" s="147"/>
      <c r="BG917" s="147"/>
      <c r="BH917" s="147"/>
    </row>
    <row r="918" spans="1:60" outlineLevel="1">
      <c r="A918" s="154"/>
      <c r="B918" s="155"/>
      <c r="C918" s="244"/>
      <c r="D918" s="245"/>
      <c r="E918" s="245"/>
      <c r="F918" s="245"/>
      <c r="G918" s="245"/>
      <c r="H918" s="156"/>
      <c r="I918" s="156"/>
      <c r="J918" s="156"/>
      <c r="K918" s="156"/>
      <c r="L918" s="156"/>
      <c r="M918" s="156"/>
      <c r="N918" s="156"/>
      <c r="O918" s="156"/>
      <c r="P918" s="156"/>
      <c r="Q918" s="156"/>
      <c r="R918" s="156"/>
      <c r="S918" s="156"/>
      <c r="T918" s="156"/>
      <c r="U918" s="156"/>
      <c r="V918" s="156"/>
      <c r="W918" s="156"/>
      <c r="X918" s="156"/>
      <c r="Y918" s="147"/>
      <c r="Z918" s="147"/>
      <c r="AA918" s="147"/>
      <c r="AB918" s="147"/>
      <c r="AC918" s="147"/>
      <c r="AD918" s="147"/>
      <c r="AE918" s="147"/>
      <c r="AF918" s="147"/>
      <c r="AG918" s="147" t="s">
        <v>172</v>
      </c>
      <c r="AH918" s="147"/>
      <c r="AI918" s="147"/>
      <c r="AJ918" s="147"/>
      <c r="AK918" s="147"/>
      <c r="AL918" s="147"/>
      <c r="AM918" s="147"/>
      <c r="AN918" s="147"/>
      <c r="AO918" s="147"/>
      <c r="AP918" s="147"/>
      <c r="AQ918" s="147"/>
      <c r="AR918" s="147"/>
      <c r="AS918" s="147"/>
      <c r="AT918" s="147"/>
      <c r="AU918" s="147"/>
      <c r="AV918" s="147"/>
      <c r="AW918" s="147"/>
      <c r="AX918" s="147"/>
      <c r="AY918" s="147"/>
      <c r="AZ918" s="147"/>
      <c r="BA918" s="147"/>
      <c r="BB918" s="147"/>
      <c r="BC918" s="147"/>
      <c r="BD918" s="147"/>
      <c r="BE918" s="147"/>
      <c r="BF918" s="147"/>
      <c r="BG918" s="147"/>
      <c r="BH918" s="147"/>
    </row>
    <row r="919" spans="1:60" ht="22.5" outlineLevel="1">
      <c r="A919" s="164">
        <v>261</v>
      </c>
      <c r="B919" s="165" t="s">
        <v>1076</v>
      </c>
      <c r="C919" s="174" t="s">
        <v>1077</v>
      </c>
      <c r="D919" s="166" t="s">
        <v>309</v>
      </c>
      <c r="E919" s="167">
        <v>78</v>
      </c>
      <c r="F919" s="168"/>
      <c r="G919" s="169">
        <f>ROUND(E919*F919,2)</f>
        <v>0</v>
      </c>
      <c r="H919" s="168"/>
      <c r="I919" s="169">
        <f>ROUND(E919*H919,2)</f>
        <v>0</v>
      </c>
      <c r="J919" s="168"/>
      <c r="K919" s="169">
        <f>ROUND(E919*J919,2)</f>
        <v>0</v>
      </c>
      <c r="L919" s="169">
        <v>21</v>
      </c>
      <c r="M919" s="169">
        <f>G919*(1+L919/100)</f>
        <v>0</v>
      </c>
      <c r="N919" s="169">
        <v>7.4000000000000003E-3</v>
      </c>
      <c r="O919" s="169">
        <f>ROUND(E919*N919,2)</f>
        <v>0.57999999999999996</v>
      </c>
      <c r="P919" s="169">
        <v>0</v>
      </c>
      <c r="Q919" s="169">
        <f>ROUND(E919*P919,2)</f>
        <v>0</v>
      </c>
      <c r="R919" s="169"/>
      <c r="S919" s="169" t="s">
        <v>306</v>
      </c>
      <c r="T919" s="170" t="s">
        <v>169</v>
      </c>
      <c r="U919" s="156">
        <v>0</v>
      </c>
      <c r="V919" s="156">
        <f>ROUND(E919*U919,2)</f>
        <v>0</v>
      </c>
      <c r="W919" s="156"/>
      <c r="X919" s="156" t="s">
        <v>310</v>
      </c>
      <c r="Y919" s="147"/>
      <c r="Z919" s="147"/>
      <c r="AA919" s="147"/>
      <c r="AB919" s="147"/>
      <c r="AC919" s="147"/>
      <c r="AD919" s="147"/>
      <c r="AE919" s="147"/>
      <c r="AF919" s="147"/>
      <c r="AG919" s="147" t="s">
        <v>311</v>
      </c>
      <c r="AH919" s="147"/>
      <c r="AI919" s="147"/>
      <c r="AJ919" s="147"/>
      <c r="AK919" s="147"/>
      <c r="AL919" s="147"/>
      <c r="AM919" s="147"/>
      <c r="AN919" s="147"/>
      <c r="AO919" s="147"/>
      <c r="AP919" s="147"/>
      <c r="AQ919" s="147"/>
      <c r="AR919" s="147"/>
      <c r="AS919" s="147"/>
      <c r="AT919" s="147"/>
      <c r="AU919" s="147"/>
      <c r="AV919" s="147"/>
      <c r="AW919" s="147"/>
      <c r="AX919" s="147"/>
      <c r="AY919" s="147"/>
      <c r="AZ919" s="147"/>
      <c r="BA919" s="147"/>
      <c r="BB919" s="147"/>
      <c r="BC919" s="147"/>
      <c r="BD919" s="147"/>
      <c r="BE919" s="147"/>
      <c r="BF919" s="147"/>
      <c r="BG919" s="147"/>
      <c r="BH919" s="147"/>
    </row>
    <row r="920" spans="1:60" outlineLevel="1">
      <c r="A920" s="154"/>
      <c r="B920" s="155"/>
      <c r="C920" s="244"/>
      <c r="D920" s="245"/>
      <c r="E920" s="245"/>
      <c r="F920" s="245"/>
      <c r="G920" s="245"/>
      <c r="H920" s="156"/>
      <c r="I920" s="156"/>
      <c r="J920" s="156"/>
      <c r="K920" s="156"/>
      <c r="L920" s="156"/>
      <c r="M920" s="156"/>
      <c r="N920" s="156"/>
      <c r="O920" s="156"/>
      <c r="P920" s="156"/>
      <c r="Q920" s="156"/>
      <c r="R920" s="156"/>
      <c r="S920" s="156"/>
      <c r="T920" s="156"/>
      <c r="U920" s="156"/>
      <c r="V920" s="156"/>
      <c r="W920" s="156"/>
      <c r="X920" s="156"/>
      <c r="Y920" s="147"/>
      <c r="Z920" s="147"/>
      <c r="AA920" s="147"/>
      <c r="AB920" s="147"/>
      <c r="AC920" s="147"/>
      <c r="AD920" s="147"/>
      <c r="AE920" s="147"/>
      <c r="AF920" s="147"/>
      <c r="AG920" s="147" t="s">
        <v>172</v>
      </c>
      <c r="AH920" s="147"/>
      <c r="AI920" s="147"/>
      <c r="AJ920" s="147"/>
      <c r="AK920" s="147"/>
      <c r="AL920" s="147"/>
      <c r="AM920" s="147"/>
      <c r="AN920" s="147"/>
      <c r="AO920" s="147"/>
      <c r="AP920" s="147"/>
      <c r="AQ920" s="147"/>
      <c r="AR920" s="147"/>
      <c r="AS920" s="147"/>
      <c r="AT920" s="147"/>
      <c r="AU920" s="147"/>
      <c r="AV920" s="147"/>
      <c r="AW920" s="147"/>
      <c r="AX920" s="147"/>
      <c r="AY920" s="147"/>
      <c r="AZ920" s="147"/>
      <c r="BA920" s="147"/>
      <c r="BB920" s="147"/>
      <c r="BC920" s="147"/>
      <c r="BD920" s="147"/>
      <c r="BE920" s="147"/>
      <c r="BF920" s="147"/>
      <c r="BG920" s="147"/>
      <c r="BH920" s="147"/>
    </row>
    <row r="921" spans="1:60" ht="22.5" outlineLevel="1">
      <c r="A921" s="164">
        <v>262</v>
      </c>
      <c r="B921" s="165" t="s">
        <v>1078</v>
      </c>
      <c r="C921" s="174" t="s">
        <v>1079</v>
      </c>
      <c r="D921" s="166" t="s">
        <v>309</v>
      </c>
      <c r="E921" s="167">
        <v>1</v>
      </c>
      <c r="F921" s="168"/>
      <c r="G921" s="169">
        <f>ROUND(E921*F921,2)</f>
        <v>0</v>
      </c>
      <c r="H921" s="168"/>
      <c r="I921" s="169">
        <f>ROUND(E921*H921,2)</f>
        <v>0</v>
      </c>
      <c r="J921" s="168"/>
      <c r="K921" s="169">
        <f>ROUND(E921*J921,2)</f>
        <v>0</v>
      </c>
      <c r="L921" s="169">
        <v>21</v>
      </c>
      <c r="M921" s="169">
        <f>G921*(1+L921/100)</f>
        <v>0</v>
      </c>
      <c r="N921" s="169">
        <v>3.32E-2</v>
      </c>
      <c r="O921" s="169">
        <f>ROUND(E921*N921,2)</f>
        <v>0.03</v>
      </c>
      <c r="P921" s="169">
        <v>0</v>
      </c>
      <c r="Q921" s="169">
        <f>ROUND(E921*P921,2)</f>
        <v>0</v>
      </c>
      <c r="R921" s="169" t="s">
        <v>480</v>
      </c>
      <c r="S921" s="169" t="s">
        <v>608</v>
      </c>
      <c r="T921" s="170" t="s">
        <v>608</v>
      </c>
      <c r="U921" s="156">
        <v>0</v>
      </c>
      <c r="V921" s="156">
        <f>ROUND(E921*U921,2)</f>
        <v>0</v>
      </c>
      <c r="W921" s="156"/>
      <c r="X921" s="156" t="s">
        <v>310</v>
      </c>
      <c r="Y921" s="147"/>
      <c r="Z921" s="147"/>
      <c r="AA921" s="147"/>
      <c r="AB921" s="147"/>
      <c r="AC921" s="147"/>
      <c r="AD921" s="147"/>
      <c r="AE921" s="147"/>
      <c r="AF921" s="147"/>
      <c r="AG921" s="147" t="s">
        <v>311</v>
      </c>
      <c r="AH921" s="147"/>
      <c r="AI921" s="147"/>
      <c r="AJ921" s="147"/>
      <c r="AK921" s="147"/>
      <c r="AL921" s="147"/>
      <c r="AM921" s="147"/>
      <c r="AN921" s="147"/>
      <c r="AO921" s="147"/>
      <c r="AP921" s="147"/>
      <c r="AQ921" s="147"/>
      <c r="AR921" s="147"/>
      <c r="AS921" s="147"/>
      <c r="AT921" s="147"/>
      <c r="AU921" s="147"/>
      <c r="AV921" s="147"/>
      <c r="AW921" s="147"/>
      <c r="AX921" s="147"/>
      <c r="AY921" s="147"/>
      <c r="AZ921" s="147"/>
      <c r="BA921" s="147"/>
      <c r="BB921" s="147"/>
      <c r="BC921" s="147"/>
      <c r="BD921" s="147"/>
      <c r="BE921" s="147"/>
      <c r="BF921" s="147"/>
      <c r="BG921" s="147"/>
      <c r="BH921" s="147"/>
    </row>
    <row r="922" spans="1:60" outlineLevel="1">
      <c r="A922" s="154"/>
      <c r="B922" s="155"/>
      <c r="C922" s="244"/>
      <c r="D922" s="245"/>
      <c r="E922" s="245"/>
      <c r="F922" s="245"/>
      <c r="G922" s="245"/>
      <c r="H922" s="156"/>
      <c r="I922" s="156"/>
      <c r="J922" s="156"/>
      <c r="K922" s="156"/>
      <c r="L922" s="156"/>
      <c r="M922" s="156"/>
      <c r="N922" s="156"/>
      <c r="O922" s="156"/>
      <c r="P922" s="156"/>
      <c r="Q922" s="156"/>
      <c r="R922" s="156"/>
      <c r="S922" s="156"/>
      <c r="T922" s="156"/>
      <c r="U922" s="156"/>
      <c r="V922" s="156"/>
      <c r="W922" s="156"/>
      <c r="X922" s="156"/>
      <c r="Y922" s="147"/>
      <c r="Z922" s="147"/>
      <c r="AA922" s="147"/>
      <c r="AB922" s="147"/>
      <c r="AC922" s="147"/>
      <c r="AD922" s="147"/>
      <c r="AE922" s="147"/>
      <c r="AF922" s="147"/>
      <c r="AG922" s="147" t="s">
        <v>172</v>
      </c>
      <c r="AH922" s="147"/>
      <c r="AI922" s="147"/>
      <c r="AJ922" s="147"/>
      <c r="AK922" s="147"/>
      <c r="AL922" s="147"/>
      <c r="AM922" s="147"/>
      <c r="AN922" s="147"/>
      <c r="AO922" s="147"/>
      <c r="AP922" s="147"/>
      <c r="AQ922" s="147"/>
      <c r="AR922" s="147"/>
      <c r="AS922" s="147"/>
      <c r="AT922" s="147"/>
      <c r="AU922" s="147"/>
      <c r="AV922" s="147"/>
      <c r="AW922" s="147"/>
      <c r="AX922" s="147"/>
      <c r="AY922" s="147"/>
      <c r="AZ922" s="147"/>
      <c r="BA922" s="147"/>
      <c r="BB922" s="147"/>
      <c r="BC922" s="147"/>
      <c r="BD922" s="147"/>
      <c r="BE922" s="147"/>
      <c r="BF922" s="147"/>
      <c r="BG922" s="147"/>
      <c r="BH922" s="147"/>
    </row>
    <row r="923" spans="1:60" outlineLevel="1">
      <c r="A923" s="164">
        <v>263</v>
      </c>
      <c r="B923" s="165" t="s">
        <v>1080</v>
      </c>
      <c r="C923" s="174" t="s">
        <v>1081</v>
      </c>
      <c r="D923" s="166" t="s">
        <v>293</v>
      </c>
      <c r="E923" s="167">
        <v>3.9819499999999999</v>
      </c>
      <c r="F923" s="168"/>
      <c r="G923" s="169">
        <f>ROUND(E923*F923,2)</f>
        <v>0</v>
      </c>
      <c r="H923" s="168"/>
      <c r="I923" s="169">
        <f>ROUND(E923*H923,2)</f>
        <v>0</v>
      </c>
      <c r="J923" s="168"/>
      <c r="K923" s="169">
        <f>ROUND(E923*J923,2)</f>
        <v>0</v>
      </c>
      <c r="L923" s="169">
        <v>21</v>
      </c>
      <c r="M923" s="169">
        <f>G923*(1+L923/100)</f>
        <v>0</v>
      </c>
      <c r="N923" s="169">
        <v>0</v>
      </c>
      <c r="O923" s="169">
        <f>ROUND(E923*N923,2)</f>
        <v>0</v>
      </c>
      <c r="P923" s="169">
        <v>0</v>
      </c>
      <c r="Q923" s="169">
        <f>ROUND(E923*P923,2)</f>
        <v>0</v>
      </c>
      <c r="R923" s="169" t="s">
        <v>1064</v>
      </c>
      <c r="S923" s="169" t="s">
        <v>168</v>
      </c>
      <c r="T923" s="170" t="s">
        <v>168</v>
      </c>
      <c r="U923" s="156">
        <v>4.7370000000000001</v>
      </c>
      <c r="V923" s="156">
        <f>ROUND(E923*U923,2)</f>
        <v>18.86</v>
      </c>
      <c r="W923" s="156"/>
      <c r="X923" s="156" t="s">
        <v>660</v>
      </c>
      <c r="Y923" s="147"/>
      <c r="Z923" s="147"/>
      <c r="AA923" s="147"/>
      <c r="AB923" s="147"/>
      <c r="AC923" s="147"/>
      <c r="AD923" s="147"/>
      <c r="AE923" s="147"/>
      <c r="AF923" s="147"/>
      <c r="AG923" s="147" t="s">
        <v>661</v>
      </c>
      <c r="AH923" s="147"/>
      <c r="AI923" s="147"/>
      <c r="AJ923" s="147"/>
      <c r="AK923" s="147"/>
      <c r="AL923" s="147"/>
      <c r="AM923" s="147"/>
      <c r="AN923" s="147"/>
      <c r="AO923" s="147"/>
      <c r="AP923" s="147"/>
      <c r="AQ923" s="147"/>
      <c r="AR923" s="147"/>
      <c r="AS923" s="147"/>
      <c r="AT923" s="147"/>
      <c r="AU923" s="147"/>
      <c r="AV923" s="147"/>
      <c r="AW923" s="147"/>
      <c r="AX923" s="147"/>
      <c r="AY923" s="147"/>
      <c r="AZ923" s="147"/>
      <c r="BA923" s="147"/>
      <c r="BB923" s="147"/>
      <c r="BC923" s="147"/>
      <c r="BD923" s="147"/>
      <c r="BE923" s="147"/>
      <c r="BF923" s="147"/>
      <c r="BG923" s="147"/>
      <c r="BH923" s="147"/>
    </row>
    <row r="924" spans="1:60" outlineLevel="1">
      <c r="A924" s="154"/>
      <c r="B924" s="155"/>
      <c r="C924" s="253" t="s">
        <v>728</v>
      </c>
      <c r="D924" s="254"/>
      <c r="E924" s="254"/>
      <c r="F924" s="254"/>
      <c r="G924" s="254"/>
      <c r="H924" s="156"/>
      <c r="I924" s="156"/>
      <c r="J924" s="156"/>
      <c r="K924" s="156"/>
      <c r="L924" s="156"/>
      <c r="M924" s="156"/>
      <c r="N924" s="156"/>
      <c r="O924" s="156"/>
      <c r="P924" s="156"/>
      <c r="Q924" s="156"/>
      <c r="R924" s="156"/>
      <c r="S924" s="156"/>
      <c r="T924" s="156"/>
      <c r="U924" s="156"/>
      <c r="V924" s="156"/>
      <c r="W924" s="156"/>
      <c r="X924" s="156"/>
      <c r="Y924" s="147"/>
      <c r="Z924" s="147"/>
      <c r="AA924" s="147"/>
      <c r="AB924" s="147"/>
      <c r="AC924" s="147"/>
      <c r="AD924" s="147"/>
      <c r="AE924" s="147"/>
      <c r="AF924" s="147"/>
      <c r="AG924" s="147" t="s">
        <v>247</v>
      </c>
      <c r="AH924" s="147"/>
      <c r="AI924" s="147"/>
      <c r="AJ924" s="147"/>
      <c r="AK924" s="147"/>
      <c r="AL924" s="147"/>
      <c r="AM924" s="147"/>
      <c r="AN924" s="147"/>
      <c r="AO924" s="147"/>
      <c r="AP924" s="147"/>
      <c r="AQ924" s="147"/>
      <c r="AR924" s="147"/>
      <c r="AS924" s="147"/>
      <c r="AT924" s="147"/>
      <c r="AU924" s="147"/>
      <c r="AV924" s="147"/>
      <c r="AW924" s="147"/>
      <c r="AX924" s="147"/>
      <c r="AY924" s="147"/>
      <c r="AZ924" s="147"/>
      <c r="BA924" s="147"/>
      <c r="BB924" s="147"/>
      <c r="BC924" s="147"/>
      <c r="BD924" s="147"/>
      <c r="BE924" s="147"/>
      <c r="BF924" s="147"/>
      <c r="BG924" s="147"/>
      <c r="BH924" s="147"/>
    </row>
    <row r="925" spans="1:60" outlineLevel="1">
      <c r="A925" s="154"/>
      <c r="B925" s="155"/>
      <c r="C925" s="180" t="s">
        <v>663</v>
      </c>
      <c r="D925" s="178"/>
      <c r="E925" s="179"/>
      <c r="F925" s="156"/>
      <c r="G925" s="156"/>
      <c r="H925" s="156"/>
      <c r="I925" s="156"/>
      <c r="J925" s="156"/>
      <c r="K925" s="156"/>
      <c r="L925" s="156"/>
      <c r="M925" s="156"/>
      <c r="N925" s="156"/>
      <c r="O925" s="156"/>
      <c r="P925" s="156"/>
      <c r="Q925" s="156"/>
      <c r="R925" s="156"/>
      <c r="S925" s="156"/>
      <c r="T925" s="156"/>
      <c r="U925" s="156"/>
      <c r="V925" s="156"/>
      <c r="W925" s="156"/>
      <c r="X925" s="156"/>
      <c r="Y925" s="147"/>
      <c r="Z925" s="147"/>
      <c r="AA925" s="147"/>
      <c r="AB925" s="147"/>
      <c r="AC925" s="147"/>
      <c r="AD925" s="147"/>
      <c r="AE925" s="147"/>
      <c r="AF925" s="147"/>
      <c r="AG925" s="147" t="s">
        <v>249</v>
      </c>
      <c r="AH925" s="147">
        <v>0</v>
      </c>
      <c r="AI925" s="147"/>
      <c r="AJ925" s="147"/>
      <c r="AK925" s="147"/>
      <c r="AL925" s="147"/>
      <c r="AM925" s="147"/>
      <c r="AN925" s="147"/>
      <c r="AO925" s="147"/>
      <c r="AP925" s="147"/>
      <c r="AQ925" s="147"/>
      <c r="AR925" s="147"/>
      <c r="AS925" s="147"/>
      <c r="AT925" s="147"/>
      <c r="AU925" s="147"/>
      <c r="AV925" s="147"/>
      <c r="AW925" s="147"/>
      <c r="AX925" s="147"/>
      <c r="AY925" s="147"/>
      <c r="AZ925" s="147"/>
      <c r="BA925" s="147"/>
      <c r="BB925" s="147"/>
      <c r="BC925" s="147"/>
      <c r="BD925" s="147"/>
      <c r="BE925" s="147"/>
      <c r="BF925" s="147"/>
      <c r="BG925" s="147"/>
      <c r="BH925" s="147"/>
    </row>
    <row r="926" spans="1:60" outlineLevel="1">
      <c r="A926" s="154"/>
      <c r="B926" s="155"/>
      <c r="C926" s="180" t="s">
        <v>1082</v>
      </c>
      <c r="D926" s="178"/>
      <c r="E926" s="179"/>
      <c r="F926" s="156"/>
      <c r="G926" s="156"/>
      <c r="H926" s="156"/>
      <c r="I926" s="156"/>
      <c r="J926" s="156"/>
      <c r="K926" s="156"/>
      <c r="L926" s="156"/>
      <c r="M926" s="156"/>
      <c r="N926" s="156"/>
      <c r="O926" s="156"/>
      <c r="P926" s="156"/>
      <c r="Q926" s="156"/>
      <c r="R926" s="156"/>
      <c r="S926" s="156"/>
      <c r="T926" s="156"/>
      <c r="U926" s="156"/>
      <c r="V926" s="156"/>
      <c r="W926" s="156"/>
      <c r="X926" s="156"/>
      <c r="Y926" s="147"/>
      <c r="Z926" s="147"/>
      <c r="AA926" s="147"/>
      <c r="AB926" s="147"/>
      <c r="AC926" s="147"/>
      <c r="AD926" s="147"/>
      <c r="AE926" s="147"/>
      <c r="AF926" s="147"/>
      <c r="AG926" s="147" t="s">
        <v>249</v>
      </c>
      <c r="AH926" s="147">
        <v>0</v>
      </c>
      <c r="AI926" s="147"/>
      <c r="AJ926" s="147"/>
      <c r="AK926" s="147"/>
      <c r="AL926" s="147"/>
      <c r="AM926" s="147"/>
      <c r="AN926" s="147"/>
      <c r="AO926" s="147"/>
      <c r="AP926" s="147"/>
      <c r="AQ926" s="147"/>
      <c r="AR926" s="147"/>
      <c r="AS926" s="147"/>
      <c r="AT926" s="147"/>
      <c r="AU926" s="147"/>
      <c r="AV926" s="147"/>
      <c r="AW926" s="147"/>
      <c r="AX926" s="147"/>
      <c r="AY926" s="147"/>
      <c r="AZ926" s="147"/>
      <c r="BA926" s="147"/>
      <c r="BB926" s="147"/>
      <c r="BC926" s="147"/>
      <c r="BD926" s="147"/>
      <c r="BE926" s="147"/>
      <c r="BF926" s="147"/>
      <c r="BG926" s="147"/>
      <c r="BH926" s="147"/>
    </row>
    <row r="927" spans="1:60" outlineLevel="1">
      <c r="A927" s="154"/>
      <c r="B927" s="155"/>
      <c r="C927" s="180" t="s">
        <v>1083</v>
      </c>
      <c r="D927" s="178"/>
      <c r="E927" s="179">
        <v>3.9819499999999999</v>
      </c>
      <c r="F927" s="156"/>
      <c r="G927" s="156"/>
      <c r="H927" s="156"/>
      <c r="I927" s="156"/>
      <c r="J927" s="156"/>
      <c r="K927" s="156"/>
      <c r="L927" s="156"/>
      <c r="M927" s="156"/>
      <c r="N927" s="156"/>
      <c r="O927" s="156"/>
      <c r="P927" s="156"/>
      <c r="Q927" s="156"/>
      <c r="R927" s="156"/>
      <c r="S927" s="156"/>
      <c r="T927" s="156"/>
      <c r="U927" s="156"/>
      <c r="V927" s="156"/>
      <c r="W927" s="156"/>
      <c r="X927" s="156"/>
      <c r="Y927" s="147"/>
      <c r="Z927" s="147"/>
      <c r="AA927" s="147"/>
      <c r="AB927" s="147"/>
      <c r="AC927" s="147"/>
      <c r="AD927" s="147"/>
      <c r="AE927" s="147"/>
      <c r="AF927" s="147"/>
      <c r="AG927" s="147" t="s">
        <v>249</v>
      </c>
      <c r="AH927" s="147">
        <v>0</v>
      </c>
      <c r="AI927" s="147"/>
      <c r="AJ927" s="147"/>
      <c r="AK927" s="147"/>
      <c r="AL927" s="147"/>
      <c r="AM927" s="147"/>
      <c r="AN927" s="147"/>
      <c r="AO927" s="147"/>
      <c r="AP927" s="147"/>
      <c r="AQ927" s="147"/>
      <c r="AR927" s="147"/>
      <c r="AS927" s="147"/>
      <c r="AT927" s="147"/>
      <c r="AU927" s="147"/>
      <c r="AV927" s="147"/>
      <c r="AW927" s="147"/>
      <c r="AX927" s="147"/>
      <c r="AY927" s="147"/>
      <c r="AZ927" s="147"/>
      <c r="BA927" s="147"/>
      <c r="BB927" s="147"/>
      <c r="BC927" s="147"/>
      <c r="BD927" s="147"/>
      <c r="BE927" s="147"/>
      <c r="BF927" s="147"/>
      <c r="BG927" s="147"/>
      <c r="BH927" s="147"/>
    </row>
    <row r="928" spans="1:60" outlineLevel="1">
      <c r="A928" s="154"/>
      <c r="B928" s="155"/>
      <c r="C928" s="238"/>
      <c r="D928" s="239"/>
      <c r="E928" s="239"/>
      <c r="F928" s="239"/>
      <c r="G928" s="239"/>
      <c r="H928" s="156"/>
      <c r="I928" s="156"/>
      <c r="J928" s="156"/>
      <c r="K928" s="156"/>
      <c r="L928" s="156"/>
      <c r="M928" s="156"/>
      <c r="N928" s="156"/>
      <c r="O928" s="156"/>
      <c r="P928" s="156"/>
      <c r="Q928" s="156"/>
      <c r="R928" s="156"/>
      <c r="S928" s="156"/>
      <c r="T928" s="156"/>
      <c r="U928" s="156"/>
      <c r="V928" s="156"/>
      <c r="W928" s="156"/>
      <c r="X928" s="156"/>
      <c r="Y928" s="147"/>
      <c r="Z928" s="147"/>
      <c r="AA928" s="147"/>
      <c r="AB928" s="147"/>
      <c r="AC928" s="147"/>
      <c r="AD928" s="147"/>
      <c r="AE928" s="147"/>
      <c r="AF928" s="147"/>
      <c r="AG928" s="147" t="s">
        <v>172</v>
      </c>
      <c r="AH928" s="147"/>
      <c r="AI928" s="147"/>
      <c r="AJ928" s="147"/>
      <c r="AK928" s="147"/>
      <c r="AL928" s="147"/>
      <c r="AM928" s="147"/>
      <c r="AN928" s="147"/>
      <c r="AO928" s="147"/>
      <c r="AP928" s="147"/>
      <c r="AQ928" s="147"/>
      <c r="AR928" s="147"/>
      <c r="AS928" s="147"/>
      <c r="AT928" s="147"/>
      <c r="AU928" s="147"/>
      <c r="AV928" s="147"/>
      <c r="AW928" s="147"/>
      <c r="AX928" s="147"/>
      <c r="AY928" s="147"/>
      <c r="AZ928" s="147"/>
      <c r="BA928" s="147"/>
      <c r="BB928" s="147"/>
      <c r="BC928" s="147"/>
      <c r="BD928" s="147"/>
      <c r="BE928" s="147"/>
      <c r="BF928" s="147"/>
      <c r="BG928" s="147"/>
      <c r="BH928" s="147"/>
    </row>
    <row r="929" spans="1:60">
      <c r="A929" s="158" t="s">
        <v>163</v>
      </c>
      <c r="B929" s="159" t="s">
        <v>111</v>
      </c>
      <c r="C929" s="173" t="s">
        <v>112</v>
      </c>
      <c r="D929" s="160"/>
      <c r="E929" s="161"/>
      <c r="F929" s="162"/>
      <c r="G929" s="162">
        <f>SUMIF(AG930:AG952,"&lt;&gt;NOR",G930:G952)</f>
        <v>0</v>
      </c>
      <c r="H929" s="162"/>
      <c r="I929" s="162">
        <f>SUM(I930:I952)</f>
        <v>0</v>
      </c>
      <c r="J929" s="162"/>
      <c r="K929" s="162">
        <f>SUM(K930:K952)</f>
        <v>0</v>
      </c>
      <c r="L929" s="162"/>
      <c r="M929" s="162">
        <f>SUM(M930:M952)</f>
        <v>0</v>
      </c>
      <c r="N929" s="162"/>
      <c r="O929" s="162">
        <f>SUM(O930:O952)</f>
        <v>0.48</v>
      </c>
      <c r="P929" s="162"/>
      <c r="Q929" s="162">
        <f>SUM(Q930:Q952)</f>
        <v>7.4799999999999995</v>
      </c>
      <c r="R929" s="162"/>
      <c r="S929" s="162"/>
      <c r="T929" s="163"/>
      <c r="U929" s="157"/>
      <c r="V929" s="157">
        <f>SUM(V930:V952)</f>
        <v>34.42</v>
      </c>
      <c r="W929" s="157"/>
      <c r="X929" s="157"/>
      <c r="AG929" t="s">
        <v>164</v>
      </c>
    </row>
    <row r="930" spans="1:60" outlineLevel="1">
      <c r="A930" s="164">
        <v>264</v>
      </c>
      <c r="B930" s="165" t="s">
        <v>1084</v>
      </c>
      <c r="C930" s="174" t="s">
        <v>1085</v>
      </c>
      <c r="D930" s="166" t="s">
        <v>253</v>
      </c>
      <c r="E930" s="167">
        <v>86.85</v>
      </c>
      <c r="F930" s="168"/>
      <c r="G930" s="169">
        <f>ROUND(E930*F930,2)</f>
        <v>0</v>
      </c>
      <c r="H930" s="168"/>
      <c r="I930" s="169">
        <f>ROUND(E930*H930,2)</f>
        <v>0</v>
      </c>
      <c r="J930" s="168"/>
      <c r="K930" s="169">
        <f>ROUND(E930*J930,2)</f>
        <v>0</v>
      </c>
      <c r="L930" s="169">
        <v>21</v>
      </c>
      <c r="M930" s="169">
        <f>G930*(1+L930/100)</f>
        <v>0</v>
      </c>
      <c r="N930" s="169">
        <v>0</v>
      </c>
      <c r="O930" s="169">
        <f>ROUND(E930*N930,2)</f>
        <v>0</v>
      </c>
      <c r="P930" s="169">
        <v>4.2000000000000003E-2</v>
      </c>
      <c r="Q930" s="169">
        <f>ROUND(E930*P930,2)</f>
        <v>3.65</v>
      </c>
      <c r="R930" s="169" t="s">
        <v>714</v>
      </c>
      <c r="S930" s="169" t="s">
        <v>168</v>
      </c>
      <c r="T930" s="170" t="s">
        <v>168</v>
      </c>
      <c r="U930" s="156">
        <v>0.14199999999999999</v>
      </c>
      <c r="V930" s="156">
        <f>ROUND(E930*U930,2)</f>
        <v>12.33</v>
      </c>
      <c r="W930" s="156"/>
      <c r="X930" s="156" t="s">
        <v>244</v>
      </c>
      <c r="Y930" s="147"/>
      <c r="Z930" s="147"/>
      <c r="AA930" s="147"/>
      <c r="AB930" s="147"/>
      <c r="AC930" s="147"/>
      <c r="AD930" s="147"/>
      <c r="AE930" s="147"/>
      <c r="AF930" s="147"/>
      <c r="AG930" s="147" t="s">
        <v>245</v>
      </c>
      <c r="AH930" s="147"/>
      <c r="AI930" s="147"/>
      <c r="AJ930" s="147"/>
      <c r="AK930" s="147"/>
      <c r="AL930" s="147"/>
      <c r="AM930" s="147"/>
      <c r="AN930" s="147"/>
      <c r="AO930" s="147"/>
      <c r="AP930" s="147"/>
      <c r="AQ930" s="147"/>
      <c r="AR930" s="147"/>
      <c r="AS930" s="147"/>
      <c r="AT930" s="147"/>
      <c r="AU930" s="147"/>
      <c r="AV930" s="147"/>
      <c r="AW930" s="147"/>
      <c r="AX930" s="147"/>
      <c r="AY930" s="147"/>
      <c r="AZ930" s="147"/>
      <c r="BA930" s="147"/>
      <c r="BB930" s="147"/>
      <c r="BC930" s="147"/>
      <c r="BD930" s="147"/>
      <c r="BE930" s="147"/>
      <c r="BF930" s="147"/>
      <c r="BG930" s="147"/>
      <c r="BH930" s="147"/>
    </row>
    <row r="931" spans="1:60" outlineLevel="1">
      <c r="A931" s="154"/>
      <c r="B931" s="155"/>
      <c r="C931" s="180" t="s">
        <v>1086</v>
      </c>
      <c r="D931" s="178"/>
      <c r="E931" s="179">
        <v>85.6</v>
      </c>
      <c r="F931" s="156"/>
      <c r="G931" s="156"/>
      <c r="H931" s="156"/>
      <c r="I931" s="156"/>
      <c r="J931" s="156"/>
      <c r="K931" s="156"/>
      <c r="L931" s="156"/>
      <c r="M931" s="156"/>
      <c r="N931" s="156"/>
      <c r="O931" s="156"/>
      <c r="P931" s="156"/>
      <c r="Q931" s="156"/>
      <c r="R931" s="156"/>
      <c r="S931" s="156"/>
      <c r="T931" s="156"/>
      <c r="U931" s="156"/>
      <c r="V931" s="156"/>
      <c r="W931" s="156"/>
      <c r="X931" s="156"/>
      <c r="Y931" s="147"/>
      <c r="Z931" s="147"/>
      <c r="AA931" s="147"/>
      <c r="AB931" s="147"/>
      <c r="AC931" s="147"/>
      <c r="AD931" s="147"/>
      <c r="AE931" s="147"/>
      <c r="AF931" s="147"/>
      <c r="AG931" s="147" t="s">
        <v>249</v>
      </c>
      <c r="AH931" s="147">
        <v>0</v>
      </c>
      <c r="AI931" s="147"/>
      <c r="AJ931" s="147"/>
      <c r="AK931" s="147"/>
      <c r="AL931" s="147"/>
      <c r="AM931" s="147"/>
      <c r="AN931" s="147"/>
      <c r="AO931" s="147"/>
      <c r="AP931" s="147"/>
      <c r="AQ931" s="147"/>
      <c r="AR931" s="147"/>
      <c r="AS931" s="147"/>
      <c r="AT931" s="147"/>
      <c r="AU931" s="147"/>
      <c r="AV931" s="147"/>
      <c r="AW931" s="147"/>
      <c r="AX931" s="147"/>
      <c r="AY931" s="147"/>
      <c r="AZ931" s="147"/>
      <c r="BA931" s="147"/>
      <c r="BB931" s="147"/>
      <c r="BC931" s="147"/>
      <c r="BD931" s="147"/>
      <c r="BE931" s="147"/>
      <c r="BF931" s="147"/>
      <c r="BG931" s="147"/>
      <c r="BH931" s="147"/>
    </row>
    <row r="932" spans="1:60" outlineLevel="1">
      <c r="A932" s="154"/>
      <c r="B932" s="155"/>
      <c r="C932" s="180" t="s">
        <v>984</v>
      </c>
      <c r="D932" s="178"/>
      <c r="E932" s="179">
        <v>1.25</v>
      </c>
      <c r="F932" s="156"/>
      <c r="G932" s="156"/>
      <c r="H932" s="156"/>
      <c r="I932" s="156"/>
      <c r="J932" s="156"/>
      <c r="K932" s="156"/>
      <c r="L932" s="156"/>
      <c r="M932" s="156"/>
      <c r="N932" s="156"/>
      <c r="O932" s="156"/>
      <c r="P932" s="156"/>
      <c r="Q932" s="156"/>
      <c r="R932" s="156"/>
      <c r="S932" s="156"/>
      <c r="T932" s="156"/>
      <c r="U932" s="156"/>
      <c r="V932" s="156"/>
      <c r="W932" s="156"/>
      <c r="X932" s="156"/>
      <c r="Y932" s="147"/>
      <c r="Z932" s="147"/>
      <c r="AA932" s="147"/>
      <c r="AB932" s="147"/>
      <c r="AC932" s="147"/>
      <c r="AD932" s="147"/>
      <c r="AE932" s="147"/>
      <c r="AF932" s="147"/>
      <c r="AG932" s="147" t="s">
        <v>249</v>
      </c>
      <c r="AH932" s="147">
        <v>0</v>
      </c>
      <c r="AI932" s="147"/>
      <c r="AJ932" s="147"/>
      <c r="AK932" s="147"/>
      <c r="AL932" s="147"/>
      <c r="AM932" s="147"/>
      <c r="AN932" s="147"/>
      <c r="AO932" s="147"/>
      <c r="AP932" s="147"/>
      <c r="AQ932" s="147"/>
      <c r="AR932" s="147"/>
      <c r="AS932" s="147"/>
      <c r="AT932" s="147"/>
      <c r="AU932" s="147"/>
      <c r="AV932" s="147"/>
      <c r="AW932" s="147"/>
      <c r="AX932" s="147"/>
      <c r="AY932" s="147"/>
      <c r="AZ932" s="147"/>
      <c r="BA932" s="147"/>
      <c r="BB932" s="147"/>
      <c r="BC932" s="147"/>
      <c r="BD932" s="147"/>
      <c r="BE932" s="147"/>
      <c r="BF932" s="147"/>
      <c r="BG932" s="147"/>
      <c r="BH932" s="147"/>
    </row>
    <row r="933" spans="1:60" outlineLevel="1">
      <c r="A933" s="154"/>
      <c r="B933" s="155"/>
      <c r="C933" s="238"/>
      <c r="D933" s="239"/>
      <c r="E933" s="239"/>
      <c r="F933" s="239"/>
      <c r="G933" s="239"/>
      <c r="H933" s="156"/>
      <c r="I933" s="156"/>
      <c r="J933" s="156"/>
      <c r="K933" s="156"/>
      <c r="L933" s="156"/>
      <c r="M933" s="156"/>
      <c r="N933" s="156"/>
      <c r="O933" s="156"/>
      <c r="P933" s="156"/>
      <c r="Q933" s="156"/>
      <c r="R933" s="156"/>
      <c r="S933" s="156"/>
      <c r="T933" s="156"/>
      <c r="U933" s="156"/>
      <c r="V933" s="156"/>
      <c r="W933" s="156"/>
      <c r="X933" s="156"/>
      <c r="Y933" s="147"/>
      <c r="Z933" s="147"/>
      <c r="AA933" s="147"/>
      <c r="AB933" s="147"/>
      <c r="AC933" s="147"/>
      <c r="AD933" s="147"/>
      <c r="AE933" s="147"/>
      <c r="AF933" s="147"/>
      <c r="AG933" s="147" t="s">
        <v>172</v>
      </c>
      <c r="AH933" s="147"/>
      <c r="AI933" s="147"/>
      <c r="AJ933" s="147"/>
      <c r="AK933" s="147"/>
      <c r="AL933" s="147"/>
      <c r="AM933" s="147"/>
      <c r="AN933" s="147"/>
      <c r="AO933" s="147"/>
      <c r="AP933" s="147"/>
      <c r="AQ933" s="147"/>
      <c r="AR933" s="147"/>
      <c r="AS933" s="147"/>
      <c r="AT933" s="147"/>
      <c r="AU933" s="147"/>
      <c r="AV933" s="147"/>
      <c r="AW933" s="147"/>
      <c r="AX933" s="147"/>
      <c r="AY933" s="147"/>
      <c r="AZ933" s="147"/>
      <c r="BA933" s="147"/>
      <c r="BB933" s="147"/>
      <c r="BC933" s="147"/>
      <c r="BD933" s="147"/>
      <c r="BE933" s="147"/>
      <c r="BF933" s="147"/>
      <c r="BG933" s="147"/>
      <c r="BH933" s="147"/>
    </row>
    <row r="934" spans="1:60" outlineLevel="1">
      <c r="A934" s="164">
        <v>265</v>
      </c>
      <c r="B934" s="165" t="s">
        <v>1087</v>
      </c>
      <c r="C934" s="174" t="s">
        <v>1088</v>
      </c>
      <c r="D934" s="166" t="s">
        <v>253</v>
      </c>
      <c r="E934" s="167">
        <v>12</v>
      </c>
      <c r="F934" s="168"/>
      <c r="G934" s="169">
        <f>ROUND(E934*F934,2)</f>
        <v>0</v>
      </c>
      <c r="H934" s="168"/>
      <c r="I934" s="169">
        <f>ROUND(E934*H934,2)</f>
        <v>0</v>
      </c>
      <c r="J934" s="168"/>
      <c r="K934" s="169">
        <f>ROUND(E934*J934,2)</f>
        <v>0</v>
      </c>
      <c r="L934" s="169">
        <v>21</v>
      </c>
      <c r="M934" s="169">
        <f>G934*(1+L934/100)</f>
        <v>0</v>
      </c>
      <c r="N934" s="169">
        <v>0</v>
      </c>
      <c r="O934" s="169">
        <f>ROUND(E934*N934,2)</f>
        <v>0</v>
      </c>
      <c r="P934" s="169">
        <v>2.1000000000000001E-2</v>
      </c>
      <c r="Q934" s="169">
        <f>ROUND(E934*P934,2)</f>
        <v>0.25</v>
      </c>
      <c r="R934" s="169" t="s">
        <v>714</v>
      </c>
      <c r="S934" s="169" t="s">
        <v>168</v>
      </c>
      <c r="T934" s="170" t="s">
        <v>168</v>
      </c>
      <c r="U934" s="156">
        <v>0.108</v>
      </c>
      <c r="V934" s="156">
        <f>ROUND(E934*U934,2)</f>
        <v>1.3</v>
      </c>
      <c r="W934" s="156"/>
      <c r="X934" s="156" t="s">
        <v>244</v>
      </c>
      <c r="Y934" s="147"/>
      <c r="Z934" s="147"/>
      <c r="AA934" s="147"/>
      <c r="AB934" s="147"/>
      <c r="AC934" s="147"/>
      <c r="AD934" s="147"/>
      <c r="AE934" s="147"/>
      <c r="AF934" s="147"/>
      <c r="AG934" s="147" t="s">
        <v>245</v>
      </c>
      <c r="AH934" s="147"/>
      <c r="AI934" s="147"/>
      <c r="AJ934" s="147"/>
      <c r="AK934" s="147"/>
      <c r="AL934" s="147"/>
      <c r="AM934" s="147"/>
      <c r="AN934" s="147"/>
      <c r="AO934" s="147"/>
      <c r="AP934" s="147"/>
      <c r="AQ934" s="147"/>
      <c r="AR934" s="147"/>
      <c r="AS934" s="147"/>
      <c r="AT934" s="147"/>
      <c r="AU934" s="147"/>
      <c r="AV934" s="147"/>
      <c r="AW934" s="147"/>
      <c r="AX934" s="147"/>
      <c r="AY934" s="147"/>
      <c r="AZ934" s="147"/>
      <c r="BA934" s="147"/>
      <c r="BB934" s="147"/>
      <c r="BC934" s="147"/>
      <c r="BD934" s="147"/>
      <c r="BE934" s="147"/>
      <c r="BF934" s="147"/>
      <c r="BG934" s="147"/>
      <c r="BH934" s="147"/>
    </row>
    <row r="935" spans="1:60" outlineLevel="1">
      <c r="A935" s="154"/>
      <c r="B935" s="155"/>
      <c r="C935" s="180" t="s">
        <v>980</v>
      </c>
      <c r="D935" s="178"/>
      <c r="E935" s="179">
        <v>12</v>
      </c>
      <c r="F935" s="156"/>
      <c r="G935" s="156"/>
      <c r="H935" s="156"/>
      <c r="I935" s="156"/>
      <c r="J935" s="156"/>
      <c r="K935" s="156"/>
      <c r="L935" s="156"/>
      <c r="M935" s="156"/>
      <c r="N935" s="156"/>
      <c r="O935" s="156"/>
      <c r="P935" s="156"/>
      <c r="Q935" s="156"/>
      <c r="R935" s="156"/>
      <c r="S935" s="156"/>
      <c r="T935" s="156"/>
      <c r="U935" s="156"/>
      <c r="V935" s="156"/>
      <c r="W935" s="156"/>
      <c r="X935" s="156"/>
      <c r="Y935" s="147"/>
      <c r="Z935" s="147"/>
      <c r="AA935" s="147"/>
      <c r="AB935" s="147"/>
      <c r="AC935" s="147"/>
      <c r="AD935" s="147"/>
      <c r="AE935" s="147"/>
      <c r="AF935" s="147"/>
      <c r="AG935" s="147" t="s">
        <v>249</v>
      </c>
      <c r="AH935" s="147">
        <v>0</v>
      </c>
      <c r="AI935" s="147"/>
      <c r="AJ935" s="147"/>
      <c r="AK935" s="147"/>
      <c r="AL935" s="147"/>
      <c r="AM935" s="147"/>
      <c r="AN935" s="147"/>
      <c r="AO935" s="147"/>
      <c r="AP935" s="147"/>
      <c r="AQ935" s="147"/>
      <c r="AR935" s="147"/>
      <c r="AS935" s="147"/>
      <c r="AT935" s="147"/>
      <c r="AU935" s="147"/>
      <c r="AV935" s="147"/>
      <c r="AW935" s="147"/>
      <c r="AX935" s="147"/>
      <c r="AY935" s="147"/>
      <c r="AZ935" s="147"/>
      <c r="BA935" s="147"/>
      <c r="BB935" s="147"/>
      <c r="BC935" s="147"/>
      <c r="BD935" s="147"/>
      <c r="BE935" s="147"/>
      <c r="BF935" s="147"/>
      <c r="BG935" s="147"/>
      <c r="BH935" s="147"/>
    </row>
    <row r="936" spans="1:60" outlineLevel="1">
      <c r="A936" s="154"/>
      <c r="B936" s="155"/>
      <c r="C936" s="238"/>
      <c r="D936" s="239"/>
      <c r="E936" s="239"/>
      <c r="F936" s="239"/>
      <c r="G936" s="239"/>
      <c r="H936" s="156"/>
      <c r="I936" s="156"/>
      <c r="J936" s="156"/>
      <c r="K936" s="156"/>
      <c r="L936" s="156"/>
      <c r="M936" s="156"/>
      <c r="N936" s="156"/>
      <c r="O936" s="156"/>
      <c r="P936" s="156"/>
      <c r="Q936" s="156"/>
      <c r="R936" s="156"/>
      <c r="S936" s="156"/>
      <c r="T936" s="156"/>
      <c r="U936" s="156"/>
      <c r="V936" s="156"/>
      <c r="W936" s="156"/>
      <c r="X936" s="156"/>
      <c r="Y936" s="147"/>
      <c r="Z936" s="147"/>
      <c r="AA936" s="147"/>
      <c r="AB936" s="147"/>
      <c r="AC936" s="147"/>
      <c r="AD936" s="147"/>
      <c r="AE936" s="147"/>
      <c r="AF936" s="147"/>
      <c r="AG936" s="147" t="s">
        <v>172</v>
      </c>
      <c r="AH936" s="147"/>
      <c r="AI936" s="147"/>
      <c r="AJ936" s="147"/>
      <c r="AK936" s="147"/>
      <c r="AL936" s="147"/>
      <c r="AM936" s="147"/>
      <c r="AN936" s="147"/>
      <c r="AO936" s="147"/>
      <c r="AP936" s="147"/>
      <c r="AQ936" s="147"/>
      <c r="AR936" s="147"/>
      <c r="AS936" s="147"/>
      <c r="AT936" s="147"/>
      <c r="AU936" s="147"/>
      <c r="AV936" s="147"/>
      <c r="AW936" s="147"/>
      <c r="AX936" s="147"/>
      <c r="AY936" s="147"/>
      <c r="AZ936" s="147"/>
      <c r="BA936" s="147"/>
      <c r="BB936" s="147"/>
      <c r="BC936" s="147"/>
      <c r="BD936" s="147"/>
      <c r="BE936" s="147"/>
      <c r="BF936" s="147"/>
      <c r="BG936" s="147"/>
      <c r="BH936" s="147"/>
    </row>
    <row r="937" spans="1:60" outlineLevel="1">
      <c r="A937" s="164">
        <v>266</v>
      </c>
      <c r="B937" s="165" t="s">
        <v>1089</v>
      </c>
      <c r="C937" s="174" t="s">
        <v>1090</v>
      </c>
      <c r="D937" s="166" t="s">
        <v>253</v>
      </c>
      <c r="E937" s="167">
        <v>12</v>
      </c>
      <c r="F937" s="168"/>
      <c r="G937" s="169">
        <f>ROUND(E937*F937,2)</f>
        <v>0</v>
      </c>
      <c r="H937" s="168"/>
      <c r="I937" s="169">
        <f>ROUND(E937*H937,2)</f>
        <v>0</v>
      </c>
      <c r="J937" s="168"/>
      <c r="K937" s="169">
        <f>ROUND(E937*J937,2)</f>
        <v>0</v>
      </c>
      <c r="L937" s="169">
        <v>21</v>
      </c>
      <c r="M937" s="169">
        <f>G937*(1+L937/100)</f>
        <v>0</v>
      </c>
      <c r="N937" s="169">
        <v>3.968E-2</v>
      </c>
      <c r="O937" s="169">
        <f>ROUND(E937*N937,2)</f>
        <v>0.48</v>
      </c>
      <c r="P937" s="169">
        <v>0</v>
      </c>
      <c r="Q937" s="169">
        <f>ROUND(E937*P937,2)</f>
        <v>0</v>
      </c>
      <c r="R937" s="169" t="s">
        <v>714</v>
      </c>
      <c r="S937" s="169" t="s">
        <v>168</v>
      </c>
      <c r="T937" s="170" t="s">
        <v>168</v>
      </c>
      <c r="U937" s="156">
        <v>0.42099999999999999</v>
      </c>
      <c r="V937" s="156">
        <f>ROUND(E937*U937,2)</f>
        <v>5.05</v>
      </c>
      <c r="W937" s="156"/>
      <c r="X937" s="156" t="s">
        <v>244</v>
      </c>
      <c r="Y937" s="147"/>
      <c r="Z937" s="147"/>
      <c r="AA937" s="147"/>
      <c r="AB937" s="147"/>
      <c r="AC937" s="147"/>
      <c r="AD937" s="147"/>
      <c r="AE937" s="147"/>
      <c r="AF937" s="147"/>
      <c r="AG937" s="147" t="s">
        <v>245</v>
      </c>
      <c r="AH937" s="147"/>
      <c r="AI937" s="147"/>
      <c r="AJ937" s="147"/>
      <c r="AK937" s="147"/>
      <c r="AL937" s="147"/>
      <c r="AM937" s="147"/>
      <c r="AN937" s="147"/>
      <c r="AO937" s="147"/>
      <c r="AP937" s="147"/>
      <c r="AQ937" s="147"/>
      <c r="AR937" s="147"/>
      <c r="AS937" s="147"/>
      <c r="AT937" s="147"/>
      <c r="AU937" s="147"/>
      <c r="AV937" s="147"/>
      <c r="AW937" s="147"/>
      <c r="AX937" s="147"/>
      <c r="AY937" s="147"/>
      <c r="AZ937" s="147"/>
      <c r="BA937" s="147"/>
      <c r="BB937" s="147"/>
      <c r="BC937" s="147"/>
      <c r="BD937" s="147"/>
      <c r="BE937" s="147"/>
      <c r="BF937" s="147"/>
      <c r="BG937" s="147"/>
      <c r="BH937" s="147"/>
    </row>
    <row r="938" spans="1:60" outlineLevel="1">
      <c r="A938" s="154"/>
      <c r="B938" s="155"/>
      <c r="C938" s="240" t="s">
        <v>1091</v>
      </c>
      <c r="D938" s="241"/>
      <c r="E938" s="241"/>
      <c r="F938" s="241"/>
      <c r="G938" s="241"/>
      <c r="H938" s="156"/>
      <c r="I938" s="156"/>
      <c r="J938" s="156"/>
      <c r="K938" s="156"/>
      <c r="L938" s="156"/>
      <c r="M938" s="156"/>
      <c r="N938" s="156"/>
      <c r="O938" s="156"/>
      <c r="P938" s="156"/>
      <c r="Q938" s="156"/>
      <c r="R938" s="156"/>
      <c r="S938" s="156"/>
      <c r="T938" s="156"/>
      <c r="U938" s="156"/>
      <c r="V938" s="156"/>
      <c r="W938" s="156"/>
      <c r="X938" s="156"/>
      <c r="Y938" s="147"/>
      <c r="Z938" s="147"/>
      <c r="AA938" s="147"/>
      <c r="AB938" s="147"/>
      <c r="AC938" s="147"/>
      <c r="AD938" s="147"/>
      <c r="AE938" s="147"/>
      <c r="AF938" s="147"/>
      <c r="AG938" s="147" t="s">
        <v>178</v>
      </c>
      <c r="AH938" s="147"/>
      <c r="AI938" s="147"/>
      <c r="AJ938" s="147"/>
      <c r="AK938" s="147"/>
      <c r="AL938" s="147"/>
      <c r="AM938" s="147"/>
      <c r="AN938" s="147"/>
      <c r="AO938" s="147"/>
      <c r="AP938" s="147"/>
      <c r="AQ938" s="147"/>
      <c r="AR938" s="147"/>
      <c r="AS938" s="147"/>
      <c r="AT938" s="147"/>
      <c r="AU938" s="147"/>
      <c r="AV938" s="147"/>
      <c r="AW938" s="147"/>
      <c r="AX938" s="147"/>
      <c r="AY938" s="147"/>
      <c r="AZ938" s="147"/>
      <c r="BA938" s="147"/>
      <c r="BB938" s="147"/>
      <c r="BC938" s="147"/>
      <c r="BD938" s="147"/>
      <c r="BE938" s="147"/>
      <c r="BF938" s="147"/>
      <c r="BG938" s="147"/>
      <c r="BH938" s="147"/>
    </row>
    <row r="939" spans="1:60" outlineLevel="1">
      <c r="A939" s="154"/>
      <c r="B939" s="155"/>
      <c r="C939" s="238"/>
      <c r="D939" s="239"/>
      <c r="E939" s="239"/>
      <c r="F939" s="239"/>
      <c r="G939" s="239"/>
      <c r="H939" s="156"/>
      <c r="I939" s="156"/>
      <c r="J939" s="156"/>
      <c r="K939" s="156"/>
      <c r="L939" s="156"/>
      <c r="M939" s="156"/>
      <c r="N939" s="156"/>
      <c r="O939" s="156"/>
      <c r="P939" s="156"/>
      <c r="Q939" s="156"/>
      <c r="R939" s="156"/>
      <c r="S939" s="156"/>
      <c r="T939" s="156"/>
      <c r="U939" s="156"/>
      <c r="V939" s="156"/>
      <c r="W939" s="156"/>
      <c r="X939" s="156"/>
      <c r="Y939" s="147"/>
      <c r="Z939" s="147"/>
      <c r="AA939" s="147"/>
      <c r="AB939" s="147"/>
      <c r="AC939" s="147"/>
      <c r="AD939" s="147"/>
      <c r="AE939" s="147"/>
      <c r="AF939" s="147"/>
      <c r="AG939" s="147" t="s">
        <v>172</v>
      </c>
      <c r="AH939" s="147"/>
      <c r="AI939" s="147"/>
      <c r="AJ939" s="147"/>
      <c r="AK939" s="147"/>
      <c r="AL939" s="147"/>
      <c r="AM939" s="147"/>
      <c r="AN939" s="147"/>
      <c r="AO939" s="147"/>
      <c r="AP939" s="147"/>
      <c r="AQ939" s="147"/>
      <c r="AR939" s="147"/>
      <c r="AS939" s="147"/>
      <c r="AT939" s="147"/>
      <c r="AU939" s="147"/>
      <c r="AV939" s="147"/>
      <c r="AW939" s="147"/>
      <c r="AX939" s="147"/>
      <c r="AY939" s="147"/>
      <c r="AZ939" s="147"/>
      <c r="BA939" s="147"/>
      <c r="BB939" s="147"/>
      <c r="BC939" s="147"/>
      <c r="BD939" s="147"/>
      <c r="BE939" s="147"/>
      <c r="BF939" s="147"/>
      <c r="BG939" s="147"/>
      <c r="BH939" s="147"/>
    </row>
    <row r="940" spans="1:60" outlineLevel="1">
      <c r="A940" s="164">
        <v>267</v>
      </c>
      <c r="B940" s="165" t="s">
        <v>1092</v>
      </c>
      <c r="C940" s="174" t="s">
        <v>1093</v>
      </c>
      <c r="D940" s="166" t="s">
        <v>253</v>
      </c>
      <c r="E940" s="167">
        <v>53.26</v>
      </c>
      <c r="F940" s="168"/>
      <c r="G940" s="169">
        <f>ROUND(E940*F940,2)</f>
        <v>0</v>
      </c>
      <c r="H940" s="168"/>
      <c r="I940" s="169">
        <f>ROUND(E940*H940,2)</f>
        <v>0</v>
      </c>
      <c r="J940" s="168"/>
      <c r="K940" s="169">
        <f>ROUND(E940*J940,2)</f>
        <v>0</v>
      </c>
      <c r="L940" s="169">
        <v>21</v>
      </c>
      <c r="M940" s="169">
        <f>G940*(1+L940/100)</f>
        <v>0</v>
      </c>
      <c r="N940" s="169">
        <v>0</v>
      </c>
      <c r="O940" s="169">
        <f>ROUND(E940*N940,2)</f>
        <v>0</v>
      </c>
      <c r="P940" s="169">
        <v>1.8000000000000001E-4</v>
      </c>
      <c r="Q940" s="169">
        <f>ROUND(E940*P940,2)</f>
        <v>0.01</v>
      </c>
      <c r="R940" s="169" t="s">
        <v>714</v>
      </c>
      <c r="S940" s="169" t="s">
        <v>168</v>
      </c>
      <c r="T940" s="170" t="s">
        <v>168</v>
      </c>
      <c r="U940" s="156">
        <v>0.03</v>
      </c>
      <c r="V940" s="156">
        <f>ROUND(E940*U940,2)</f>
        <v>1.6</v>
      </c>
      <c r="W940" s="156"/>
      <c r="X940" s="156" t="s">
        <v>244</v>
      </c>
      <c r="Y940" s="147"/>
      <c r="Z940" s="147"/>
      <c r="AA940" s="147"/>
      <c r="AB940" s="147"/>
      <c r="AC940" s="147"/>
      <c r="AD940" s="147"/>
      <c r="AE940" s="147"/>
      <c r="AF940" s="147"/>
      <c r="AG940" s="147" t="s">
        <v>245</v>
      </c>
      <c r="AH940" s="147"/>
      <c r="AI940" s="147"/>
      <c r="AJ940" s="147"/>
      <c r="AK940" s="147"/>
      <c r="AL940" s="147"/>
      <c r="AM940" s="147"/>
      <c r="AN940" s="147"/>
      <c r="AO940" s="147"/>
      <c r="AP940" s="147"/>
      <c r="AQ940" s="147"/>
      <c r="AR940" s="147"/>
      <c r="AS940" s="147"/>
      <c r="AT940" s="147"/>
      <c r="AU940" s="147"/>
      <c r="AV940" s="147"/>
      <c r="AW940" s="147"/>
      <c r="AX940" s="147"/>
      <c r="AY940" s="147"/>
      <c r="AZ940" s="147"/>
      <c r="BA940" s="147"/>
      <c r="BB940" s="147"/>
      <c r="BC940" s="147"/>
      <c r="BD940" s="147"/>
      <c r="BE940" s="147"/>
      <c r="BF940" s="147"/>
      <c r="BG940" s="147"/>
      <c r="BH940" s="147"/>
    </row>
    <row r="941" spans="1:60" outlineLevel="1">
      <c r="A941" s="154"/>
      <c r="B941" s="155"/>
      <c r="C941" s="244"/>
      <c r="D941" s="245"/>
      <c r="E941" s="245"/>
      <c r="F941" s="245"/>
      <c r="G941" s="245"/>
      <c r="H941" s="156"/>
      <c r="I941" s="156"/>
      <c r="J941" s="156"/>
      <c r="K941" s="156"/>
      <c r="L941" s="156"/>
      <c r="M941" s="156"/>
      <c r="N941" s="156"/>
      <c r="O941" s="156"/>
      <c r="P941" s="156"/>
      <c r="Q941" s="156"/>
      <c r="R941" s="156"/>
      <c r="S941" s="156"/>
      <c r="T941" s="156"/>
      <c r="U941" s="156"/>
      <c r="V941" s="156"/>
      <c r="W941" s="156"/>
      <c r="X941" s="156"/>
      <c r="Y941" s="147"/>
      <c r="Z941" s="147"/>
      <c r="AA941" s="147"/>
      <c r="AB941" s="147"/>
      <c r="AC941" s="147"/>
      <c r="AD941" s="147"/>
      <c r="AE941" s="147"/>
      <c r="AF941" s="147"/>
      <c r="AG941" s="147" t="s">
        <v>172</v>
      </c>
      <c r="AH941" s="147"/>
      <c r="AI941" s="147"/>
      <c r="AJ941" s="147"/>
      <c r="AK941" s="147"/>
      <c r="AL941" s="147"/>
      <c r="AM941" s="147"/>
      <c r="AN941" s="147"/>
      <c r="AO941" s="147"/>
      <c r="AP941" s="147"/>
      <c r="AQ941" s="147"/>
      <c r="AR941" s="147"/>
      <c r="AS941" s="147"/>
      <c r="AT941" s="147"/>
      <c r="AU941" s="147"/>
      <c r="AV941" s="147"/>
      <c r="AW941" s="147"/>
      <c r="AX941" s="147"/>
      <c r="AY941" s="147"/>
      <c r="AZ941" s="147"/>
      <c r="BA941" s="147"/>
      <c r="BB941" s="147"/>
      <c r="BC941" s="147"/>
      <c r="BD941" s="147"/>
      <c r="BE941" s="147"/>
      <c r="BF941" s="147"/>
      <c r="BG941" s="147"/>
      <c r="BH941" s="147"/>
    </row>
    <row r="942" spans="1:60" ht="33.75" outlineLevel="1">
      <c r="A942" s="164">
        <v>268</v>
      </c>
      <c r="B942" s="165" t="s">
        <v>1094</v>
      </c>
      <c r="C942" s="174" t="s">
        <v>1095</v>
      </c>
      <c r="D942" s="166" t="s">
        <v>253</v>
      </c>
      <c r="E942" s="167">
        <v>12</v>
      </c>
      <c r="F942" s="168"/>
      <c r="G942" s="169">
        <f>ROUND(E942*F942,2)</f>
        <v>0</v>
      </c>
      <c r="H942" s="168"/>
      <c r="I942" s="169">
        <f>ROUND(E942*H942,2)</f>
        <v>0</v>
      </c>
      <c r="J942" s="168"/>
      <c r="K942" s="169">
        <f>ROUND(E942*J942,2)</f>
        <v>0</v>
      </c>
      <c r="L942" s="169">
        <v>21</v>
      </c>
      <c r="M942" s="169">
        <f>G942*(1+L942/100)</f>
        <v>0</v>
      </c>
      <c r="N942" s="169">
        <v>1.7000000000000001E-4</v>
      </c>
      <c r="O942" s="169">
        <f>ROUND(E942*N942,2)</f>
        <v>0</v>
      </c>
      <c r="P942" s="169">
        <v>0</v>
      </c>
      <c r="Q942" s="169">
        <f>ROUND(E942*P942,2)</f>
        <v>0</v>
      </c>
      <c r="R942" s="169" t="s">
        <v>714</v>
      </c>
      <c r="S942" s="169" t="s">
        <v>168</v>
      </c>
      <c r="T942" s="170" t="s">
        <v>168</v>
      </c>
      <c r="U942" s="156">
        <v>0.1</v>
      </c>
      <c r="V942" s="156">
        <f>ROUND(E942*U942,2)</f>
        <v>1.2</v>
      </c>
      <c r="W942" s="156"/>
      <c r="X942" s="156" t="s">
        <v>244</v>
      </c>
      <c r="Y942" s="147"/>
      <c r="Z942" s="147"/>
      <c r="AA942" s="147"/>
      <c r="AB942" s="147"/>
      <c r="AC942" s="147"/>
      <c r="AD942" s="147"/>
      <c r="AE942" s="147"/>
      <c r="AF942" s="147"/>
      <c r="AG942" s="147" t="s">
        <v>245</v>
      </c>
      <c r="AH942" s="147"/>
      <c r="AI942" s="147"/>
      <c r="AJ942" s="147"/>
      <c r="AK942" s="147"/>
      <c r="AL942" s="147"/>
      <c r="AM942" s="147"/>
      <c r="AN942" s="147"/>
      <c r="AO942" s="147"/>
      <c r="AP942" s="147"/>
      <c r="AQ942" s="147"/>
      <c r="AR942" s="147"/>
      <c r="AS942" s="147"/>
      <c r="AT942" s="147"/>
      <c r="AU942" s="147"/>
      <c r="AV942" s="147"/>
      <c r="AW942" s="147"/>
      <c r="AX942" s="147"/>
      <c r="AY942" s="147"/>
      <c r="AZ942" s="147"/>
      <c r="BA942" s="147"/>
      <c r="BB942" s="147"/>
      <c r="BC942" s="147"/>
      <c r="BD942" s="147"/>
      <c r="BE942" s="147"/>
      <c r="BF942" s="147"/>
      <c r="BG942" s="147"/>
      <c r="BH942" s="147"/>
    </row>
    <row r="943" spans="1:60" outlineLevel="1">
      <c r="A943" s="154"/>
      <c r="B943" s="155"/>
      <c r="C943" s="240" t="s">
        <v>1096</v>
      </c>
      <c r="D943" s="241"/>
      <c r="E943" s="241"/>
      <c r="F943" s="241"/>
      <c r="G943" s="241"/>
      <c r="H943" s="156"/>
      <c r="I943" s="156"/>
      <c r="J943" s="156"/>
      <c r="K943" s="156"/>
      <c r="L943" s="156"/>
      <c r="M943" s="156"/>
      <c r="N943" s="156"/>
      <c r="O943" s="156"/>
      <c r="P943" s="156"/>
      <c r="Q943" s="156"/>
      <c r="R943" s="156"/>
      <c r="S943" s="156"/>
      <c r="T943" s="156"/>
      <c r="U943" s="156"/>
      <c r="V943" s="156"/>
      <c r="W943" s="156"/>
      <c r="X943" s="156"/>
      <c r="Y943" s="147"/>
      <c r="Z943" s="147"/>
      <c r="AA943" s="147"/>
      <c r="AB943" s="147"/>
      <c r="AC943" s="147"/>
      <c r="AD943" s="147"/>
      <c r="AE943" s="147"/>
      <c r="AF943" s="147"/>
      <c r="AG943" s="147" t="s">
        <v>178</v>
      </c>
      <c r="AH943" s="147"/>
      <c r="AI943" s="147"/>
      <c r="AJ943" s="147"/>
      <c r="AK943" s="147"/>
      <c r="AL943" s="147"/>
      <c r="AM943" s="147"/>
      <c r="AN943" s="147"/>
      <c r="AO943" s="147"/>
      <c r="AP943" s="147"/>
      <c r="AQ943" s="147"/>
      <c r="AR943" s="147"/>
      <c r="AS943" s="147"/>
      <c r="AT943" s="147"/>
      <c r="AU943" s="147"/>
      <c r="AV943" s="147"/>
      <c r="AW943" s="147"/>
      <c r="AX943" s="147"/>
      <c r="AY943" s="147"/>
      <c r="AZ943" s="147"/>
      <c r="BA943" s="147"/>
      <c r="BB943" s="147"/>
      <c r="BC943" s="147"/>
      <c r="BD943" s="147"/>
      <c r="BE943" s="147"/>
      <c r="BF943" s="147"/>
      <c r="BG943" s="147"/>
      <c r="BH943" s="147"/>
    </row>
    <row r="944" spans="1:60" outlineLevel="1">
      <c r="A944" s="154"/>
      <c r="B944" s="155"/>
      <c r="C944" s="238"/>
      <c r="D944" s="239"/>
      <c r="E944" s="239"/>
      <c r="F944" s="239"/>
      <c r="G944" s="239"/>
      <c r="H944" s="156"/>
      <c r="I944" s="156"/>
      <c r="J944" s="156"/>
      <c r="K944" s="156"/>
      <c r="L944" s="156"/>
      <c r="M944" s="156"/>
      <c r="N944" s="156"/>
      <c r="O944" s="156"/>
      <c r="P944" s="156"/>
      <c r="Q944" s="156"/>
      <c r="R944" s="156"/>
      <c r="S944" s="156"/>
      <c r="T944" s="156"/>
      <c r="U944" s="156"/>
      <c r="V944" s="156"/>
      <c r="W944" s="156"/>
      <c r="X944" s="156"/>
      <c r="Y944" s="147"/>
      <c r="Z944" s="147"/>
      <c r="AA944" s="147"/>
      <c r="AB944" s="147"/>
      <c r="AC944" s="147"/>
      <c r="AD944" s="147"/>
      <c r="AE944" s="147"/>
      <c r="AF944" s="147"/>
      <c r="AG944" s="147" t="s">
        <v>172</v>
      </c>
      <c r="AH944" s="147"/>
      <c r="AI944" s="147"/>
      <c r="AJ944" s="147"/>
      <c r="AK944" s="147"/>
      <c r="AL944" s="147"/>
      <c r="AM944" s="147"/>
      <c r="AN944" s="147"/>
      <c r="AO944" s="147"/>
      <c r="AP944" s="147"/>
      <c r="AQ944" s="147"/>
      <c r="AR944" s="147"/>
      <c r="AS944" s="147"/>
      <c r="AT944" s="147"/>
      <c r="AU944" s="147"/>
      <c r="AV944" s="147"/>
      <c r="AW944" s="147"/>
      <c r="AX944" s="147"/>
      <c r="AY944" s="147"/>
      <c r="AZ944" s="147"/>
      <c r="BA944" s="147"/>
      <c r="BB944" s="147"/>
      <c r="BC944" s="147"/>
      <c r="BD944" s="147"/>
      <c r="BE944" s="147"/>
      <c r="BF944" s="147"/>
      <c r="BG944" s="147"/>
      <c r="BH944" s="147"/>
    </row>
    <row r="945" spans="1:60" outlineLevel="1">
      <c r="A945" s="164">
        <v>269</v>
      </c>
      <c r="B945" s="165" t="s">
        <v>1097</v>
      </c>
      <c r="C945" s="174" t="s">
        <v>1098</v>
      </c>
      <c r="D945" s="166" t="s">
        <v>1099</v>
      </c>
      <c r="E945" s="167">
        <v>85</v>
      </c>
      <c r="F945" s="168"/>
      <c r="G945" s="169">
        <f>ROUND(E945*F945,2)</f>
        <v>0</v>
      </c>
      <c r="H945" s="168"/>
      <c r="I945" s="169">
        <f>ROUND(E945*H945,2)</f>
        <v>0</v>
      </c>
      <c r="J945" s="168"/>
      <c r="K945" s="169">
        <f>ROUND(E945*J945,2)</f>
        <v>0</v>
      </c>
      <c r="L945" s="169">
        <v>21</v>
      </c>
      <c r="M945" s="169">
        <f>G945*(1+L945/100)</f>
        <v>0</v>
      </c>
      <c r="N945" s="169">
        <v>0</v>
      </c>
      <c r="O945" s="169">
        <f>ROUND(E945*N945,2)</f>
        <v>0</v>
      </c>
      <c r="P945" s="169">
        <v>4.2000000000000003E-2</v>
      </c>
      <c r="Q945" s="169">
        <f>ROUND(E945*P945,2)</f>
        <v>3.57</v>
      </c>
      <c r="R945" s="169"/>
      <c r="S945" s="169" t="s">
        <v>306</v>
      </c>
      <c r="T945" s="170" t="s">
        <v>169</v>
      </c>
      <c r="U945" s="156">
        <v>0.14000000000000001</v>
      </c>
      <c r="V945" s="156">
        <f>ROUND(E945*U945,2)</f>
        <v>11.9</v>
      </c>
      <c r="W945" s="156"/>
      <c r="X945" s="156" t="s">
        <v>244</v>
      </c>
      <c r="Y945" s="147"/>
      <c r="Z945" s="147"/>
      <c r="AA945" s="147"/>
      <c r="AB945" s="147"/>
      <c r="AC945" s="147"/>
      <c r="AD945" s="147"/>
      <c r="AE945" s="147"/>
      <c r="AF945" s="147"/>
      <c r="AG945" s="147" t="s">
        <v>245</v>
      </c>
      <c r="AH945" s="147"/>
      <c r="AI945" s="147"/>
      <c r="AJ945" s="147"/>
      <c r="AK945" s="147"/>
      <c r="AL945" s="147"/>
      <c r="AM945" s="147"/>
      <c r="AN945" s="147"/>
      <c r="AO945" s="147"/>
      <c r="AP945" s="147"/>
      <c r="AQ945" s="147"/>
      <c r="AR945" s="147"/>
      <c r="AS945" s="147"/>
      <c r="AT945" s="147"/>
      <c r="AU945" s="147"/>
      <c r="AV945" s="147"/>
      <c r="AW945" s="147"/>
      <c r="AX945" s="147"/>
      <c r="AY945" s="147"/>
      <c r="AZ945" s="147"/>
      <c r="BA945" s="147"/>
      <c r="BB945" s="147"/>
      <c r="BC945" s="147"/>
      <c r="BD945" s="147"/>
      <c r="BE945" s="147"/>
      <c r="BF945" s="147"/>
      <c r="BG945" s="147"/>
      <c r="BH945" s="147"/>
    </row>
    <row r="946" spans="1:60" outlineLevel="1">
      <c r="A946" s="154"/>
      <c r="B946" s="155"/>
      <c r="C946" s="244"/>
      <c r="D946" s="245"/>
      <c r="E946" s="245"/>
      <c r="F946" s="245"/>
      <c r="G946" s="245"/>
      <c r="H946" s="156"/>
      <c r="I946" s="156"/>
      <c r="J946" s="156"/>
      <c r="K946" s="156"/>
      <c r="L946" s="156"/>
      <c r="M946" s="156"/>
      <c r="N946" s="156"/>
      <c r="O946" s="156"/>
      <c r="P946" s="156"/>
      <c r="Q946" s="156"/>
      <c r="R946" s="156"/>
      <c r="S946" s="156"/>
      <c r="T946" s="156"/>
      <c r="U946" s="156"/>
      <c r="V946" s="156"/>
      <c r="W946" s="156"/>
      <c r="X946" s="156"/>
      <c r="Y946" s="147"/>
      <c r="Z946" s="147"/>
      <c r="AA946" s="147"/>
      <c r="AB946" s="147"/>
      <c r="AC946" s="147"/>
      <c r="AD946" s="147"/>
      <c r="AE946" s="147"/>
      <c r="AF946" s="147"/>
      <c r="AG946" s="147" t="s">
        <v>172</v>
      </c>
      <c r="AH946" s="147"/>
      <c r="AI946" s="147"/>
      <c r="AJ946" s="147"/>
      <c r="AK946" s="147"/>
      <c r="AL946" s="147"/>
      <c r="AM946" s="147"/>
      <c r="AN946" s="147"/>
      <c r="AO946" s="147"/>
      <c r="AP946" s="147"/>
      <c r="AQ946" s="147"/>
      <c r="AR946" s="147"/>
      <c r="AS946" s="147"/>
      <c r="AT946" s="147"/>
      <c r="AU946" s="147"/>
      <c r="AV946" s="147"/>
      <c r="AW946" s="147"/>
      <c r="AX946" s="147"/>
      <c r="AY946" s="147"/>
      <c r="AZ946" s="147"/>
      <c r="BA946" s="147"/>
      <c r="BB946" s="147"/>
      <c r="BC946" s="147"/>
      <c r="BD946" s="147"/>
      <c r="BE946" s="147"/>
      <c r="BF946" s="147"/>
      <c r="BG946" s="147"/>
      <c r="BH946" s="147"/>
    </row>
    <row r="947" spans="1:60" outlineLevel="1">
      <c r="A947" s="164">
        <v>270</v>
      </c>
      <c r="B947" s="165" t="s">
        <v>1100</v>
      </c>
      <c r="C947" s="174" t="s">
        <v>1101</v>
      </c>
      <c r="D947" s="166" t="s">
        <v>293</v>
      </c>
      <c r="E947" s="167">
        <v>0.47820000000000001</v>
      </c>
      <c r="F947" s="168"/>
      <c r="G947" s="169">
        <f>ROUND(E947*F947,2)</f>
        <v>0</v>
      </c>
      <c r="H947" s="168"/>
      <c r="I947" s="169">
        <f>ROUND(E947*H947,2)</f>
        <v>0</v>
      </c>
      <c r="J947" s="168"/>
      <c r="K947" s="169">
        <f>ROUND(E947*J947,2)</f>
        <v>0</v>
      </c>
      <c r="L947" s="169">
        <v>21</v>
      </c>
      <c r="M947" s="169">
        <f>G947*(1+L947/100)</f>
        <v>0</v>
      </c>
      <c r="N947" s="169">
        <v>0</v>
      </c>
      <c r="O947" s="169">
        <f>ROUND(E947*N947,2)</f>
        <v>0</v>
      </c>
      <c r="P947" s="169">
        <v>0</v>
      </c>
      <c r="Q947" s="169">
        <f>ROUND(E947*P947,2)</f>
        <v>0</v>
      </c>
      <c r="R947" s="169" t="s">
        <v>714</v>
      </c>
      <c r="S947" s="169" t="s">
        <v>168</v>
      </c>
      <c r="T947" s="170" t="s">
        <v>168</v>
      </c>
      <c r="U947" s="156">
        <v>2.1779999999999999</v>
      </c>
      <c r="V947" s="156">
        <f>ROUND(E947*U947,2)</f>
        <v>1.04</v>
      </c>
      <c r="W947" s="156"/>
      <c r="X947" s="156" t="s">
        <v>660</v>
      </c>
      <c r="Y947" s="147"/>
      <c r="Z947" s="147"/>
      <c r="AA947" s="147"/>
      <c r="AB947" s="147"/>
      <c r="AC947" s="147"/>
      <c r="AD947" s="147"/>
      <c r="AE947" s="147"/>
      <c r="AF947" s="147"/>
      <c r="AG947" s="147" t="s">
        <v>661</v>
      </c>
      <c r="AH947" s="147"/>
      <c r="AI947" s="147"/>
      <c r="AJ947" s="147"/>
      <c r="AK947" s="147"/>
      <c r="AL947" s="147"/>
      <c r="AM947" s="147"/>
      <c r="AN947" s="147"/>
      <c r="AO947" s="147"/>
      <c r="AP947" s="147"/>
      <c r="AQ947" s="147"/>
      <c r="AR947" s="147"/>
      <c r="AS947" s="147"/>
      <c r="AT947" s="147"/>
      <c r="AU947" s="147"/>
      <c r="AV947" s="147"/>
      <c r="AW947" s="147"/>
      <c r="AX947" s="147"/>
      <c r="AY947" s="147"/>
      <c r="AZ947" s="147"/>
      <c r="BA947" s="147"/>
      <c r="BB947" s="147"/>
      <c r="BC947" s="147"/>
      <c r="BD947" s="147"/>
      <c r="BE947" s="147"/>
      <c r="BF947" s="147"/>
      <c r="BG947" s="147"/>
      <c r="BH947" s="147"/>
    </row>
    <row r="948" spans="1:60" outlineLevel="1">
      <c r="A948" s="154"/>
      <c r="B948" s="155"/>
      <c r="C948" s="253" t="s">
        <v>728</v>
      </c>
      <c r="D948" s="254"/>
      <c r="E948" s="254"/>
      <c r="F948" s="254"/>
      <c r="G948" s="254"/>
      <c r="H948" s="156"/>
      <c r="I948" s="156"/>
      <c r="J948" s="156"/>
      <c r="K948" s="156"/>
      <c r="L948" s="156"/>
      <c r="M948" s="156"/>
      <c r="N948" s="156"/>
      <c r="O948" s="156"/>
      <c r="P948" s="156"/>
      <c r="Q948" s="156"/>
      <c r="R948" s="156"/>
      <c r="S948" s="156"/>
      <c r="T948" s="156"/>
      <c r="U948" s="156"/>
      <c r="V948" s="156"/>
      <c r="W948" s="156"/>
      <c r="X948" s="156"/>
      <c r="Y948" s="147"/>
      <c r="Z948" s="147"/>
      <c r="AA948" s="147"/>
      <c r="AB948" s="147"/>
      <c r="AC948" s="147"/>
      <c r="AD948" s="147"/>
      <c r="AE948" s="147"/>
      <c r="AF948" s="147"/>
      <c r="AG948" s="147" t="s">
        <v>247</v>
      </c>
      <c r="AH948" s="147"/>
      <c r="AI948" s="147"/>
      <c r="AJ948" s="147"/>
      <c r="AK948" s="147"/>
      <c r="AL948" s="147"/>
      <c r="AM948" s="147"/>
      <c r="AN948" s="147"/>
      <c r="AO948" s="147"/>
      <c r="AP948" s="147"/>
      <c r="AQ948" s="147"/>
      <c r="AR948" s="147"/>
      <c r="AS948" s="147"/>
      <c r="AT948" s="147"/>
      <c r="AU948" s="147"/>
      <c r="AV948" s="147"/>
      <c r="AW948" s="147"/>
      <c r="AX948" s="147"/>
      <c r="AY948" s="147"/>
      <c r="AZ948" s="147"/>
      <c r="BA948" s="147"/>
      <c r="BB948" s="147"/>
      <c r="BC948" s="147"/>
      <c r="BD948" s="147"/>
      <c r="BE948" s="147"/>
      <c r="BF948" s="147"/>
      <c r="BG948" s="147"/>
      <c r="BH948" s="147"/>
    </row>
    <row r="949" spans="1:60" outlineLevel="1">
      <c r="A949" s="154"/>
      <c r="B949" s="155"/>
      <c r="C949" s="180" t="s">
        <v>663</v>
      </c>
      <c r="D949" s="178"/>
      <c r="E949" s="179"/>
      <c r="F949" s="156"/>
      <c r="G949" s="156"/>
      <c r="H949" s="156"/>
      <c r="I949" s="156"/>
      <c r="J949" s="156"/>
      <c r="K949" s="156"/>
      <c r="L949" s="156"/>
      <c r="M949" s="156"/>
      <c r="N949" s="156"/>
      <c r="O949" s="156"/>
      <c r="P949" s="156"/>
      <c r="Q949" s="156"/>
      <c r="R949" s="156"/>
      <c r="S949" s="156"/>
      <c r="T949" s="156"/>
      <c r="U949" s="156"/>
      <c r="V949" s="156"/>
      <c r="W949" s="156"/>
      <c r="X949" s="156"/>
      <c r="Y949" s="147"/>
      <c r="Z949" s="147"/>
      <c r="AA949" s="147"/>
      <c r="AB949" s="147"/>
      <c r="AC949" s="147"/>
      <c r="AD949" s="147"/>
      <c r="AE949" s="147"/>
      <c r="AF949" s="147"/>
      <c r="AG949" s="147" t="s">
        <v>249</v>
      </c>
      <c r="AH949" s="147">
        <v>0</v>
      </c>
      <c r="AI949" s="147"/>
      <c r="AJ949" s="147"/>
      <c r="AK949" s="147"/>
      <c r="AL949" s="147"/>
      <c r="AM949" s="147"/>
      <c r="AN949" s="147"/>
      <c r="AO949" s="147"/>
      <c r="AP949" s="147"/>
      <c r="AQ949" s="147"/>
      <c r="AR949" s="147"/>
      <c r="AS949" s="147"/>
      <c r="AT949" s="147"/>
      <c r="AU949" s="147"/>
      <c r="AV949" s="147"/>
      <c r="AW949" s="147"/>
      <c r="AX949" s="147"/>
      <c r="AY949" s="147"/>
      <c r="AZ949" s="147"/>
      <c r="BA949" s="147"/>
      <c r="BB949" s="147"/>
      <c r="BC949" s="147"/>
      <c r="BD949" s="147"/>
      <c r="BE949" s="147"/>
      <c r="BF949" s="147"/>
      <c r="BG949" s="147"/>
      <c r="BH949" s="147"/>
    </row>
    <row r="950" spans="1:60" outlineLevel="1">
      <c r="A950" s="154"/>
      <c r="B950" s="155"/>
      <c r="C950" s="180" t="s">
        <v>1102</v>
      </c>
      <c r="D950" s="178"/>
      <c r="E950" s="179"/>
      <c r="F950" s="156"/>
      <c r="G950" s="156"/>
      <c r="H950" s="156"/>
      <c r="I950" s="156"/>
      <c r="J950" s="156"/>
      <c r="K950" s="156"/>
      <c r="L950" s="156"/>
      <c r="M950" s="156"/>
      <c r="N950" s="156"/>
      <c r="O950" s="156"/>
      <c r="P950" s="156"/>
      <c r="Q950" s="156"/>
      <c r="R950" s="156"/>
      <c r="S950" s="156"/>
      <c r="T950" s="156"/>
      <c r="U950" s="156"/>
      <c r="V950" s="156"/>
      <c r="W950" s="156"/>
      <c r="X950" s="156"/>
      <c r="Y950" s="147"/>
      <c r="Z950" s="147"/>
      <c r="AA950" s="147"/>
      <c r="AB950" s="147"/>
      <c r="AC950" s="147"/>
      <c r="AD950" s="147"/>
      <c r="AE950" s="147"/>
      <c r="AF950" s="147"/>
      <c r="AG950" s="147" t="s">
        <v>249</v>
      </c>
      <c r="AH950" s="147">
        <v>0</v>
      </c>
      <c r="AI950" s="147"/>
      <c r="AJ950" s="147"/>
      <c r="AK950" s="147"/>
      <c r="AL950" s="147"/>
      <c r="AM950" s="147"/>
      <c r="AN950" s="147"/>
      <c r="AO950" s="147"/>
      <c r="AP950" s="147"/>
      <c r="AQ950" s="147"/>
      <c r="AR950" s="147"/>
      <c r="AS950" s="147"/>
      <c r="AT950" s="147"/>
      <c r="AU950" s="147"/>
      <c r="AV950" s="147"/>
      <c r="AW950" s="147"/>
      <c r="AX950" s="147"/>
      <c r="AY950" s="147"/>
      <c r="AZ950" s="147"/>
      <c r="BA950" s="147"/>
      <c r="BB950" s="147"/>
      <c r="BC950" s="147"/>
      <c r="BD950" s="147"/>
      <c r="BE950" s="147"/>
      <c r="BF950" s="147"/>
      <c r="BG950" s="147"/>
      <c r="BH950" s="147"/>
    </row>
    <row r="951" spans="1:60" outlineLevel="1">
      <c r="A951" s="154"/>
      <c r="B951" s="155"/>
      <c r="C951" s="180" t="s">
        <v>1103</v>
      </c>
      <c r="D951" s="178"/>
      <c r="E951" s="179">
        <v>0.47820000000000001</v>
      </c>
      <c r="F951" s="156"/>
      <c r="G951" s="156"/>
      <c r="H951" s="156"/>
      <c r="I951" s="156"/>
      <c r="J951" s="156"/>
      <c r="K951" s="156"/>
      <c r="L951" s="156"/>
      <c r="M951" s="156"/>
      <c r="N951" s="156"/>
      <c r="O951" s="156"/>
      <c r="P951" s="156"/>
      <c r="Q951" s="156"/>
      <c r="R951" s="156"/>
      <c r="S951" s="156"/>
      <c r="T951" s="156"/>
      <c r="U951" s="156"/>
      <c r="V951" s="156"/>
      <c r="W951" s="156"/>
      <c r="X951" s="156"/>
      <c r="Y951" s="147"/>
      <c r="Z951" s="147"/>
      <c r="AA951" s="147"/>
      <c r="AB951" s="147"/>
      <c r="AC951" s="147"/>
      <c r="AD951" s="147"/>
      <c r="AE951" s="147"/>
      <c r="AF951" s="147"/>
      <c r="AG951" s="147" t="s">
        <v>249</v>
      </c>
      <c r="AH951" s="147">
        <v>0</v>
      </c>
      <c r="AI951" s="147"/>
      <c r="AJ951" s="147"/>
      <c r="AK951" s="147"/>
      <c r="AL951" s="147"/>
      <c r="AM951" s="147"/>
      <c r="AN951" s="147"/>
      <c r="AO951" s="147"/>
      <c r="AP951" s="147"/>
      <c r="AQ951" s="147"/>
      <c r="AR951" s="147"/>
      <c r="AS951" s="147"/>
      <c r="AT951" s="147"/>
      <c r="AU951" s="147"/>
      <c r="AV951" s="147"/>
      <c r="AW951" s="147"/>
      <c r="AX951" s="147"/>
      <c r="AY951" s="147"/>
      <c r="AZ951" s="147"/>
      <c r="BA951" s="147"/>
      <c r="BB951" s="147"/>
      <c r="BC951" s="147"/>
      <c r="BD951" s="147"/>
      <c r="BE951" s="147"/>
      <c r="BF951" s="147"/>
      <c r="BG951" s="147"/>
      <c r="BH951" s="147"/>
    </row>
    <row r="952" spans="1:60" outlineLevel="1">
      <c r="A952" s="154"/>
      <c r="B952" s="155"/>
      <c r="C952" s="238"/>
      <c r="D952" s="239"/>
      <c r="E952" s="239"/>
      <c r="F952" s="239"/>
      <c r="G952" s="239"/>
      <c r="H952" s="156"/>
      <c r="I952" s="156"/>
      <c r="J952" s="156"/>
      <c r="K952" s="156"/>
      <c r="L952" s="156"/>
      <c r="M952" s="156"/>
      <c r="N952" s="156"/>
      <c r="O952" s="156"/>
      <c r="P952" s="156"/>
      <c r="Q952" s="156"/>
      <c r="R952" s="156"/>
      <c r="S952" s="156"/>
      <c r="T952" s="156"/>
      <c r="U952" s="156"/>
      <c r="V952" s="156"/>
      <c r="W952" s="156"/>
      <c r="X952" s="156"/>
      <c r="Y952" s="147"/>
      <c r="Z952" s="147"/>
      <c r="AA952" s="147"/>
      <c r="AB952" s="147"/>
      <c r="AC952" s="147"/>
      <c r="AD952" s="147"/>
      <c r="AE952" s="147"/>
      <c r="AF952" s="147"/>
      <c r="AG952" s="147" t="s">
        <v>172</v>
      </c>
      <c r="AH952" s="147"/>
      <c r="AI952" s="147"/>
      <c r="AJ952" s="147"/>
      <c r="AK952" s="147"/>
      <c r="AL952" s="147"/>
      <c r="AM952" s="147"/>
      <c r="AN952" s="147"/>
      <c r="AO952" s="147"/>
      <c r="AP952" s="147"/>
      <c r="AQ952" s="147"/>
      <c r="AR952" s="147"/>
      <c r="AS952" s="147"/>
      <c r="AT952" s="147"/>
      <c r="AU952" s="147"/>
      <c r="AV952" s="147"/>
      <c r="AW952" s="147"/>
      <c r="AX952" s="147"/>
      <c r="AY952" s="147"/>
      <c r="AZ952" s="147"/>
      <c r="BA952" s="147"/>
      <c r="BB952" s="147"/>
      <c r="BC952" s="147"/>
      <c r="BD952" s="147"/>
      <c r="BE952" s="147"/>
      <c r="BF952" s="147"/>
      <c r="BG952" s="147"/>
      <c r="BH952" s="147"/>
    </row>
    <row r="953" spans="1:60">
      <c r="A953" s="158" t="s">
        <v>163</v>
      </c>
      <c r="B953" s="159" t="s">
        <v>113</v>
      </c>
      <c r="C953" s="173" t="s">
        <v>114</v>
      </c>
      <c r="D953" s="160"/>
      <c r="E953" s="161"/>
      <c r="F953" s="162"/>
      <c r="G953" s="162">
        <f>SUMIF(AG954:AG973,"&lt;&gt;NOR",G954:G973)</f>
        <v>0</v>
      </c>
      <c r="H953" s="162"/>
      <c r="I953" s="162">
        <f>SUM(I954:I973)</f>
        <v>0</v>
      </c>
      <c r="J953" s="162"/>
      <c r="K953" s="162">
        <f>SUM(K954:K973)</f>
        <v>0</v>
      </c>
      <c r="L953" s="162"/>
      <c r="M953" s="162">
        <f>SUM(M954:M973)</f>
        <v>0</v>
      </c>
      <c r="N953" s="162"/>
      <c r="O953" s="162">
        <f>SUM(O954:O973)</f>
        <v>0.14000000000000001</v>
      </c>
      <c r="P953" s="162"/>
      <c r="Q953" s="162">
        <f>SUM(Q954:Q973)</f>
        <v>0</v>
      </c>
      <c r="R953" s="162"/>
      <c r="S953" s="162"/>
      <c r="T953" s="163"/>
      <c r="U953" s="157"/>
      <c r="V953" s="157">
        <f>SUM(V954:V973)</f>
        <v>34.82</v>
      </c>
      <c r="W953" s="157"/>
      <c r="X953" s="157"/>
      <c r="AG953" t="s">
        <v>164</v>
      </c>
    </row>
    <row r="954" spans="1:60" outlineLevel="1">
      <c r="A954" s="164">
        <v>271</v>
      </c>
      <c r="B954" s="165" t="s">
        <v>1104</v>
      </c>
      <c r="C954" s="174" t="s">
        <v>1105</v>
      </c>
      <c r="D954" s="166" t="s">
        <v>309</v>
      </c>
      <c r="E954" s="167">
        <v>1</v>
      </c>
      <c r="F954" s="168"/>
      <c r="G954" s="169">
        <f>ROUND(E954*F954,2)</f>
        <v>0</v>
      </c>
      <c r="H954" s="168"/>
      <c r="I954" s="169">
        <f>ROUND(E954*H954,2)</f>
        <v>0</v>
      </c>
      <c r="J954" s="168"/>
      <c r="K954" s="169">
        <f>ROUND(E954*J954,2)</f>
        <v>0</v>
      </c>
      <c r="L954" s="169">
        <v>21</v>
      </c>
      <c r="M954" s="169">
        <f>G954*(1+L954/100)</f>
        <v>0</v>
      </c>
      <c r="N954" s="169">
        <v>0</v>
      </c>
      <c r="O954" s="169">
        <f>ROUND(E954*N954,2)</f>
        <v>0</v>
      </c>
      <c r="P954" s="169">
        <v>0</v>
      </c>
      <c r="Q954" s="169">
        <f>ROUND(E954*P954,2)</f>
        <v>0</v>
      </c>
      <c r="R954" s="169" t="s">
        <v>1106</v>
      </c>
      <c r="S954" s="169" t="s">
        <v>168</v>
      </c>
      <c r="T954" s="170" t="s">
        <v>168</v>
      </c>
      <c r="U954" s="156">
        <v>3.7</v>
      </c>
      <c r="V954" s="156">
        <f>ROUND(E954*U954,2)</f>
        <v>3.7</v>
      </c>
      <c r="W954" s="156"/>
      <c r="X954" s="156" t="s">
        <v>244</v>
      </c>
      <c r="Y954" s="147"/>
      <c r="Z954" s="147"/>
      <c r="AA954" s="147"/>
      <c r="AB954" s="147"/>
      <c r="AC954" s="147"/>
      <c r="AD954" s="147"/>
      <c r="AE954" s="147"/>
      <c r="AF954" s="147"/>
      <c r="AG954" s="147" t="s">
        <v>245</v>
      </c>
      <c r="AH954" s="147"/>
      <c r="AI954" s="147"/>
      <c r="AJ954" s="147"/>
      <c r="AK954" s="147"/>
      <c r="AL954" s="147"/>
      <c r="AM954" s="147"/>
      <c r="AN954" s="147"/>
      <c r="AO954" s="147"/>
      <c r="AP954" s="147"/>
      <c r="AQ954" s="147"/>
      <c r="AR954" s="147"/>
      <c r="AS954" s="147"/>
      <c r="AT954" s="147"/>
      <c r="AU954" s="147"/>
      <c r="AV954" s="147"/>
      <c r="AW954" s="147"/>
      <c r="AX954" s="147"/>
      <c r="AY954" s="147"/>
      <c r="AZ954" s="147"/>
      <c r="BA954" s="147"/>
      <c r="BB954" s="147"/>
      <c r="BC954" s="147"/>
      <c r="BD954" s="147"/>
      <c r="BE954" s="147"/>
      <c r="BF954" s="147"/>
      <c r="BG954" s="147"/>
      <c r="BH954" s="147"/>
    </row>
    <row r="955" spans="1:60" outlineLevel="1">
      <c r="A955" s="154"/>
      <c r="B955" s="155"/>
      <c r="C955" s="244"/>
      <c r="D955" s="245"/>
      <c r="E955" s="245"/>
      <c r="F955" s="245"/>
      <c r="G955" s="245"/>
      <c r="H955" s="156"/>
      <c r="I955" s="156"/>
      <c r="J955" s="156"/>
      <c r="K955" s="156"/>
      <c r="L955" s="156"/>
      <c r="M955" s="156"/>
      <c r="N955" s="156"/>
      <c r="O955" s="156"/>
      <c r="P955" s="156"/>
      <c r="Q955" s="156"/>
      <c r="R955" s="156"/>
      <c r="S955" s="156"/>
      <c r="T955" s="156"/>
      <c r="U955" s="156"/>
      <c r="V955" s="156"/>
      <c r="W955" s="156"/>
      <c r="X955" s="156"/>
      <c r="Y955" s="147"/>
      <c r="Z955" s="147"/>
      <c r="AA955" s="147"/>
      <c r="AB955" s="147"/>
      <c r="AC955" s="147"/>
      <c r="AD955" s="147"/>
      <c r="AE955" s="147"/>
      <c r="AF955" s="147"/>
      <c r="AG955" s="147" t="s">
        <v>172</v>
      </c>
      <c r="AH955" s="147"/>
      <c r="AI955" s="147"/>
      <c r="AJ955" s="147"/>
      <c r="AK955" s="147"/>
      <c r="AL955" s="147"/>
      <c r="AM955" s="147"/>
      <c r="AN955" s="147"/>
      <c r="AO955" s="147"/>
      <c r="AP955" s="147"/>
      <c r="AQ955" s="147"/>
      <c r="AR955" s="147"/>
      <c r="AS955" s="147"/>
      <c r="AT955" s="147"/>
      <c r="AU955" s="147"/>
      <c r="AV955" s="147"/>
      <c r="AW955" s="147"/>
      <c r="AX955" s="147"/>
      <c r="AY955" s="147"/>
      <c r="AZ955" s="147"/>
      <c r="BA955" s="147"/>
      <c r="BB955" s="147"/>
      <c r="BC955" s="147"/>
      <c r="BD955" s="147"/>
      <c r="BE955" s="147"/>
      <c r="BF955" s="147"/>
      <c r="BG955" s="147"/>
      <c r="BH955" s="147"/>
    </row>
    <row r="956" spans="1:60" outlineLevel="1">
      <c r="A956" s="164">
        <v>272</v>
      </c>
      <c r="B956" s="165" t="s">
        <v>1107</v>
      </c>
      <c r="C956" s="174" t="s">
        <v>1108</v>
      </c>
      <c r="D956" s="166" t="s">
        <v>309</v>
      </c>
      <c r="E956" s="167">
        <v>5</v>
      </c>
      <c r="F956" s="168"/>
      <c r="G956" s="169">
        <f>ROUND(E956*F956,2)</f>
        <v>0</v>
      </c>
      <c r="H956" s="168"/>
      <c r="I956" s="169">
        <f>ROUND(E956*H956,2)</f>
        <v>0</v>
      </c>
      <c r="J956" s="168"/>
      <c r="K956" s="169">
        <f>ROUND(E956*J956,2)</f>
        <v>0</v>
      </c>
      <c r="L956" s="169">
        <v>21</v>
      </c>
      <c r="M956" s="169">
        <f>G956*(1+L956/100)</f>
        <v>0</v>
      </c>
      <c r="N956" s="169">
        <v>2.48E-3</v>
      </c>
      <c r="O956" s="169">
        <f>ROUND(E956*N956,2)</f>
        <v>0.01</v>
      </c>
      <c r="P956" s="169">
        <v>0</v>
      </c>
      <c r="Q956" s="169">
        <f>ROUND(E956*P956,2)</f>
        <v>0</v>
      </c>
      <c r="R956" s="169"/>
      <c r="S956" s="169" t="s">
        <v>306</v>
      </c>
      <c r="T956" s="170" t="s">
        <v>332</v>
      </c>
      <c r="U956" s="156">
        <v>6.1660000000000004</v>
      </c>
      <c r="V956" s="156">
        <f>ROUND(E956*U956,2)</f>
        <v>30.83</v>
      </c>
      <c r="W956" s="156"/>
      <c r="X956" s="156" t="s">
        <v>244</v>
      </c>
      <c r="Y956" s="147"/>
      <c r="Z956" s="147"/>
      <c r="AA956" s="147"/>
      <c r="AB956" s="147"/>
      <c r="AC956" s="147"/>
      <c r="AD956" s="147"/>
      <c r="AE956" s="147"/>
      <c r="AF956" s="147"/>
      <c r="AG956" s="147" t="s">
        <v>245</v>
      </c>
      <c r="AH956" s="147"/>
      <c r="AI956" s="147"/>
      <c r="AJ956" s="147"/>
      <c r="AK956" s="147"/>
      <c r="AL956" s="147"/>
      <c r="AM956" s="147"/>
      <c r="AN956" s="147"/>
      <c r="AO956" s="147"/>
      <c r="AP956" s="147"/>
      <c r="AQ956" s="147"/>
      <c r="AR956" s="147"/>
      <c r="AS956" s="147"/>
      <c r="AT956" s="147"/>
      <c r="AU956" s="147"/>
      <c r="AV956" s="147"/>
      <c r="AW956" s="147"/>
      <c r="AX956" s="147"/>
      <c r="AY956" s="147"/>
      <c r="AZ956" s="147"/>
      <c r="BA956" s="147"/>
      <c r="BB956" s="147"/>
      <c r="BC956" s="147"/>
      <c r="BD956" s="147"/>
      <c r="BE956" s="147"/>
      <c r="BF956" s="147"/>
      <c r="BG956" s="147"/>
      <c r="BH956" s="147"/>
    </row>
    <row r="957" spans="1:60" outlineLevel="1">
      <c r="A957" s="154"/>
      <c r="B957" s="155"/>
      <c r="C957" s="240" t="s">
        <v>1109</v>
      </c>
      <c r="D957" s="241"/>
      <c r="E957" s="241"/>
      <c r="F957" s="241"/>
      <c r="G957" s="241"/>
      <c r="H957" s="156"/>
      <c r="I957" s="156"/>
      <c r="J957" s="156"/>
      <c r="K957" s="156"/>
      <c r="L957" s="156"/>
      <c r="M957" s="156"/>
      <c r="N957" s="156"/>
      <c r="O957" s="156"/>
      <c r="P957" s="156"/>
      <c r="Q957" s="156"/>
      <c r="R957" s="156"/>
      <c r="S957" s="156"/>
      <c r="T957" s="156"/>
      <c r="U957" s="156"/>
      <c r="V957" s="156"/>
      <c r="W957" s="156"/>
      <c r="X957" s="156"/>
      <c r="Y957" s="147"/>
      <c r="Z957" s="147"/>
      <c r="AA957" s="147"/>
      <c r="AB957" s="147"/>
      <c r="AC957" s="147"/>
      <c r="AD957" s="147"/>
      <c r="AE957" s="147"/>
      <c r="AF957" s="147"/>
      <c r="AG957" s="147" t="s">
        <v>178</v>
      </c>
      <c r="AH957" s="147"/>
      <c r="AI957" s="147"/>
      <c r="AJ957" s="147"/>
      <c r="AK957" s="147"/>
      <c r="AL957" s="147"/>
      <c r="AM957" s="147"/>
      <c r="AN957" s="147"/>
      <c r="AO957" s="147"/>
      <c r="AP957" s="147"/>
      <c r="AQ957" s="147"/>
      <c r="AR957" s="147"/>
      <c r="AS957" s="147"/>
      <c r="AT957" s="147"/>
      <c r="AU957" s="147"/>
      <c r="AV957" s="147"/>
      <c r="AW957" s="147"/>
      <c r="AX957" s="147"/>
      <c r="AY957" s="147"/>
      <c r="AZ957" s="147"/>
      <c r="BA957" s="171" t="str">
        <f>C957</f>
        <v>Montáž střešní části světlovodu v krytině střechy, v podhledu sádrokartonovém a montáž světlovodu v podhledu.</v>
      </c>
      <c r="BB957" s="147"/>
      <c r="BC957" s="147"/>
      <c r="BD957" s="147"/>
      <c r="BE957" s="147"/>
      <c r="BF957" s="147"/>
      <c r="BG957" s="147"/>
      <c r="BH957" s="147"/>
    </row>
    <row r="958" spans="1:60" outlineLevel="1">
      <c r="A958" s="154"/>
      <c r="B958" s="155"/>
      <c r="C958" s="242" t="s">
        <v>1110</v>
      </c>
      <c r="D958" s="243"/>
      <c r="E958" s="243"/>
      <c r="F958" s="243"/>
      <c r="G958" s="243"/>
      <c r="H958" s="156"/>
      <c r="I958" s="156"/>
      <c r="J958" s="156"/>
      <c r="K958" s="156"/>
      <c r="L958" s="156"/>
      <c r="M958" s="156"/>
      <c r="N958" s="156"/>
      <c r="O958" s="156"/>
      <c r="P958" s="156"/>
      <c r="Q958" s="156"/>
      <c r="R958" s="156"/>
      <c r="S958" s="156"/>
      <c r="T958" s="156"/>
      <c r="U958" s="156"/>
      <c r="V958" s="156"/>
      <c r="W958" s="156"/>
      <c r="X958" s="156"/>
      <c r="Y958" s="147"/>
      <c r="Z958" s="147"/>
      <c r="AA958" s="147"/>
      <c r="AB958" s="147"/>
      <c r="AC958" s="147"/>
      <c r="AD958" s="147"/>
      <c r="AE958" s="147"/>
      <c r="AF958" s="147"/>
      <c r="AG958" s="147" t="s">
        <v>178</v>
      </c>
      <c r="AH958" s="147"/>
      <c r="AI958" s="147"/>
      <c r="AJ958" s="147"/>
      <c r="AK958" s="147"/>
      <c r="AL958" s="147"/>
      <c r="AM958" s="147"/>
      <c r="AN958" s="147"/>
      <c r="AO958" s="147"/>
      <c r="AP958" s="147"/>
      <c r="AQ958" s="147"/>
      <c r="AR958" s="147"/>
      <c r="AS958" s="147"/>
      <c r="AT958" s="147"/>
      <c r="AU958" s="147"/>
      <c r="AV958" s="147"/>
      <c r="AW958" s="147"/>
      <c r="AX958" s="147"/>
      <c r="AY958" s="147"/>
      <c r="AZ958" s="147"/>
      <c r="BA958" s="147"/>
      <c r="BB958" s="147"/>
      <c r="BC958" s="147"/>
      <c r="BD958" s="147"/>
      <c r="BE958" s="147"/>
      <c r="BF958" s="147"/>
      <c r="BG958" s="147"/>
      <c r="BH958" s="147"/>
    </row>
    <row r="959" spans="1:60" outlineLevel="1">
      <c r="A959" s="154"/>
      <c r="B959" s="155"/>
      <c r="C959" s="238"/>
      <c r="D959" s="239"/>
      <c r="E959" s="239"/>
      <c r="F959" s="239"/>
      <c r="G959" s="239"/>
      <c r="H959" s="156"/>
      <c r="I959" s="156"/>
      <c r="J959" s="156"/>
      <c r="K959" s="156"/>
      <c r="L959" s="156"/>
      <c r="M959" s="156"/>
      <c r="N959" s="156"/>
      <c r="O959" s="156"/>
      <c r="P959" s="156"/>
      <c r="Q959" s="156"/>
      <c r="R959" s="156"/>
      <c r="S959" s="156"/>
      <c r="T959" s="156"/>
      <c r="U959" s="156"/>
      <c r="V959" s="156"/>
      <c r="W959" s="156"/>
      <c r="X959" s="156"/>
      <c r="Y959" s="147"/>
      <c r="Z959" s="147"/>
      <c r="AA959" s="147"/>
      <c r="AB959" s="147"/>
      <c r="AC959" s="147"/>
      <c r="AD959" s="147"/>
      <c r="AE959" s="147"/>
      <c r="AF959" s="147"/>
      <c r="AG959" s="147" t="s">
        <v>172</v>
      </c>
      <c r="AH959" s="147"/>
      <c r="AI959" s="147"/>
      <c r="AJ959" s="147"/>
      <c r="AK959" s="147"/>
      <c r="AL959" s="147"/>
      <c r="AM959" s="147"/>
      <c r="AN959" s="147"/>
      <c r="AO959" s="147"/>
      <c r="AP959" s="147"/>
      <c r="AQ959" s="147"/>
      <c r="AR959" s="147"/>
      <c r="AS959" s="147"/>
      <c r="AT959" s="147"/>
      <c r="AU959" s="147"/>
      <c r="AV959" s="147"/>
      <c r="AW959" s="147"/>
      <c r="AX959" s="147"/>
      <c r="AY959" s="147"/>
      <c r="AZ959" s="147"/>
      <c r="BA959" s="147"/>
      <c r="BB959" s="147"/>
      <c r="BC959" s="147"/>
      <c r="BD959" s="147"/>
      <c r="BE959" s="147"/>
      <c r="BF959" s="147"/>
      <c r="BG959" s="147"/>
      <c r="BH959" s="147"/>
    </row>
    <row r="960" spans="1:60" ht="33.75" outlineLevel="1">
      <c r="A960" s="164">
        <v>273</v>
      </c>
      <c r="B960" s="165" t="s">
        <v>1111</v>
      </c>
      <c r="C960" s="174" t="s">
        <v>1112</v>
      </c>
      <c r="D960" s="166" t="s">
        <v>309</v>
      </c>
      <c r="E960" s="167">
        <v>5</v>
      </c>
      <c r="F960" s="168"/>
      <c r="G960" s="169">
        <f>ROUND(E960*F960,2)</f>
        <v>0</v>
      </c>
      <c r="H960" s="168"/>
      <c r="I960" s="169">
        <f>ROUND(E960*H960,2)</f>
        <v>0</v>
      </c>
      <c r="J960" s="168"/>
      <c r="K960" s="169">
        <f>ROUND(E960*J960,2)</f>
        <v>0</v>
      </c>
      <c r="L960" s="169">
        <v>21</v>
      </c>
      <c r="M960" s="169">
        <f>G960*(1+L960/100)</f>
        <v>0</v>
      </c>
      <c r="N960" s="169">
        <v>1.2999999999999999E-2</v>
      </c>
      <c r="O960" s="169">
        <f>ROUND(E960*N960,2)</f>
        <v>7.0000000000000007E-2</v>
      </c>
      <c r="P960" s="169">
        <v>0</v>
      </c>
      <c r="Q960" s="169">
        <f>ROUND(E960*P960,2)</f>
        <v>0</v>
      </c>
      <c r="R960" s="169" t="s">
        <v>480</v>
      </c>
      <c r="S960" s="169" t="s">
        <v>168</v>
      </c>
      <c r="T960" s="170" t="s">
        <v>168</v>
      </c>
      <c r="U960" s="156">
        <v>0</v>
      </c>
      <c r="V960" s="156">
        <f>ROUND(E960*U960,2)</f>
        <v>0</v>
      </c>
      <c r="W960" s="156"/>
      <c r="X960" s="156" t="s">
        <v>310</v>
      </c>
      <c r="Y960" s="147"/>
      <c r="Z960" s="147"/>
      <c r="AA960" s="147"/>
      <c r="AB960" s="147"/>
      <c r="AC960" s="147"/>
      <c r="AD960" s="147"/>
      <c r="AE960" s="147"/>
      <c r="AF960" s="147"/>
      <c r="AG960" s="147" t="s">
        <v>311</v>
      </c>
      <c r="AH960" s="147"/>
      <c r="AI960" s="147"/>
      <c r="AJ960" s="147"/>
      <c r="AK960" s="147"/>
      <c r="AL960" s="147"/>
      <c r="AM960" s="147"/>
      <c r="AN960" s="147"/>
      <c r="AO960" s="147"/>
      <c r="AP960" s="147"/>
      <c r="AQ960" s="147"/>
      <c r="AR960" s="147"/>
      <c r="AS960" s="147"/>
      <c r="AT960" s="147"/>
      <c r="AU960" s="147"/>
      <c r="AV960" s="147"/>
      <c r="AW960" s="147"/>
      <c r="AX960" s="147"/>
      <c r="AY960" s="147"/>
      <c r="AZ960" s="147"/>
      <c r="BA960" s="147"/>
      <c r="BB960" s="147"/>
      <c r="BC960" s="147"/>
      <c r="BD960" s="147"/>
      <c r="BE960" s="147"/>
      <c r="BF960" s="147"/>
      <c r="BG960" s="147"/>
      <c r="BH960" s="147"/>
    </row>
    <row r="961" spans="1:60" outlineLevel="1">
      <c r="A961" s="154"/>
      <c r="B961" s="155"/>
      <c r="C961" s="244"/>
      <c r="D961" s="245"/>
      <c r="E961" s="245"/>
      <c r="F961" s="245"/>
      <c r="G961" s="245"/>
      <c r="H961" s="156"/>
      <c r="I961" s="156"/>
      <c r="J961" s="156"/>
      <c r="K961" s="156"/>
      <c r="L961" s="156"/>
      <c r="M961" s="156"/>
      <c r="N961" s="156"/>
      <c r="O961" s="156"/>
      <c r="P961" s="156"/>
      <c r="Q961" s="156"/>
      <c r="R961" s="156"/>
      <c r="S961" s="156"/>
      <c r="T961" s="156"/>
      <c r="U961" s="156"/>
      <c r="V961" s="156"/>
      <c r="W961" s="156"/>
      <c r="X961" s="156"/>
      <c r="Y961" s="147"/>
      <c r="Z961" s="147"/>
      <c r="AA961" s="147"/>
      <c r="AB961" s="147"/>
      <c r="AC961" s="147"/>
      <c r="AD961" s="147"/>
      <c r="AE961" s="147"/>
      <c r="AF961" s="147"/>
      <c r="AG961" s="147" t="s">
        <v>172</v>
      </c>
      <c r="AH961" s="147"/>
      <c r="AI961" s="147"/>
      <c r="AJ961" s="147"/>
      <c r="AK961" s="147"/>
      <c r="AL961" s="147"/>
      <c r="AM961" s="147"/>
      <c r="AN961" s="147"/>
      <c r="AO961" s="147"/>
      <c r="AP961" s="147"/>
      <c r="AQ961" s="147"/>
      <c r="AR961" s="147"/>
      <c r="AS961" s="147"/>
      <c r="AT961" s="147"/>
      <c r="AU961" s="147"/>
      <c r="AV961" s="147"/>
      <c r="AW961" s="147"/>
      <c r="AX961" s="147"/>
      <c r="AY961" s="147"/>
      <c r="AZ961" s="147"/>
      <c r="BA961" s="147"/>
      <c r="BB961" s="147"/>
      <c r="BC961" s="147"/>
      <c r="BD961" s="147"/>
      <c r="BE961" s="147"/>
      <c r="BF961" s="147"/>
      <c r="BG961" s="147"/>
      <c r="BH961" s="147"/>
    </row>
    <row r="962" spans="1:60" outlineLevel="1">
      <c r="A962" s="164">
        <v>274</v>
      </c>
      <c r="B962" s="165" t="s">
        <v>1113</v>
      </c>
      <c r="C962" s="174" t="s">
        <v>1114</v>
      </c>
      <c r="D962" s="166" t="s">
        <v>309</v>
      </c>
      <c r="E962" s="167">
        <v>7</v>
      </c>
      <c r="F962" s="168"/>
      <c r="G962" s="169">
        <f>ROUND(E962*F962,2)</f>
        <v>0</v>
      </c>
      <c r="H962" s="168"/>
      <c r="I962" s="169">
        <f>ROUND(E962*H962,2)</f>
        <v>0</v>
      </c>
      <c r="J962" s="168"/>
      <c r="K962" s="169">
        <f>ROUND(E962*J962,2)</f>
        <v>0</v>
      </c>
      <c r="L962" s="169">
        <v>21</v>
      </c>
      <c r="M962" s="169">
        <f>G962*(1+L962/100)</f>
        <v>0</v>
      </c>
      <c r="N962" s="169">
        <v>2.3999999999999998E-3</v>
      </c>
      <c r="O962" s="169">
        <f>ROUND(E962*N962,2)</f>
        <v>0.02</v>
      </c>
      <c r="P962" s="169">
        <v>0</v>
      </c>
      <c r="Q962" s="169">
        <f>ROUND(E962*P962,2)</f>
        <v>0</v>
      </c>
      <c r="R962" s="169" t="s">
        <v>480</v>
      </c>
      <c r="S962" s="169" t="s">
        <v>168</v>
      </c>
      <c r="T962" s="170" t="s">
        <v>168</v>
      </c>
      <c r="U962" s="156">
        <v>0</v>
      </c>
      <c r="V962" s="156">
        <f>ROUND(E962*U962,2)</f>
        <v>0</v>
      </c>
      <c r="W962" s="156"/>
      <c r="X962" s="156" t="s">
        <v>310</v>
      </c>
      <c r="Y962" s="147"/>
      <c r="Z962" s="147"/>
      <c r="AA962" s="147"/>
      <c r="AB962" s="147"/>
      <c r="AC962" s="147"/>
      <c r="AD962" s="147"/>
      <c r="AE962" s="147"/>
      <c r="AF962" s="147"/>
      <c r="AG962" s="147" t="s">
        <v>311</v>
      </c>
      <c r="AH962" s="147"/>
      <c r="AI962" s="147"/>
      <c r="AJ962" s="147"/>
      <c r="AK962" s="147"/>
      <c r="AL962" s="147"/>
      <c r="AM962" s="147"/>
      <c r="AN962" s="147"/>
      <c r="AO962" s="147"/>
      <c r="AP962" s="147"/>
      <c r="AQ962" s="147"/>
      <c r="AR962" s="147"/>
      <c r="AS962" s="147"/>
      <c r="AT962" s="147"/>
      <c r="AU962" s="147"/>
      <c r="AV962" s="147"/>
      <c r="AW962" s="147"/>
      <c r="AX962" s="147"/>
      <c r="AY962" s="147"/>
      <c r="AZ962" s="147"/>
      <c r="BA962" s="147"/>
      <c r="BB962" s="147"/>
      <c r="BC962" s="147"/>
      <c r="BD962" s="147"/>
      <c r="BE962" s="147"/>
      <c r="BF962" s="147"/>
      <c r="BG962" s="147"/>
      <c r="BH962" s="147"/>
    </row>
    <row r="963" spans="1:60" outlineLevel="1">
      <c r="A963" s="154"/>
      <c r="B963" s="155"/>
      <c r="C963" s="240" t="s">
        <v>1115</v>
      </c>
      <c r="D963" s="241"/>
      <c r="E963" s="241"/>
      <c r="F963" s="241"/>
      <c r="G963" s="241"/>
      <c r="H963" s="156"/>
      <c r="I963" s="156"/>
      <c r="J963" s="156"/>
      <c r="K963" s="156"/>
      <c r="L963" s="156"/>
      <c r="M963" s="156"/>
      <c r="N963" s="156"/>
      <c r="O963" s="156"/>
      <c r="P963" s="156"/>
      <c r="Q963" s="156"/>
      <c r="R963" s="156"/>
      <c r="S963" s="156"/>
      <c r="T963" s="156"/>
      <c r="U963" s="156"/>
      <c r="V963" s="156"/>
      <c r="W963" s="156"/>
      <c r="X963" s="156"/>
      <c r="Y963" s="147"/>
      <c r="Z963" s="147"/>
      <c r="AA963" s="147"/>
      <c r="AB963" s="147"/>
      <c r="AC963" s="147"/>
      <c r="AD963" s="147"/>
      <c r="AE963" s="147"/>
      <c r="AF963" s="147"/>
      <c r="AG963" s="147" t="s">
        <v>178</v>
      </c>
      <c r="AH963" s="147"/>
      <c r="AI963" s="147"/>
      <c r="AJ963" s="147"/>
      <c r="AK963" s="147"/>
      <c r="AL963" s="147"/>
      <c r="AM963" s="147"/>
      <c r="AN963" s="147"/>
      <c r="AO963" s="147"/>
      <c r="AP963" s="147"/>
      <c r="AQ963" s="147"/>
      <c r="AR963" s="147"/>
      <c r="AS963" s="147"/>
      <c r="AT963" s="147"/>
      <c r="AU963" s="147"/>
      <c r="AV963" s="147"/>
      <c r="AW963" s="147"/>
      <c r="AX963" s="147"/>
      <c r="AY963" s="147"/>
      <c r="AZ963" s="147"/>
      <c r="BA963" s="147"/>
      <c r="BB963" s="147"/>
      <c r="BC963" s="147"/>
      <c r="BD963" s="147"/>
      <c r="BE963" s="147"/>
      <c r="BF963" s="147"/>
      <c r="BG963" s="147"/>
      <c r="BH963" s="147"/>
    </row>
    <row r="964" spans="1:60" outlineLevel="1">
      <c r="A964" s="154"/>
      <c r="B964" s="155"/>
      <c r="C964" s="242" t="s">
        <v>1116</v>
      </c>
      <c r="D964" s="243"/>
      <c r="E964" s="243"/>
      <c r="F964" s="243"/>
      <c r="G964" s="243"/>
      <c r="H964" s="156"/>
      <c r="I964" s="156"/>
      <c r="J964" s="156"/>
      <c r="K964" s="156"/>
      <c r="L964" s="156"/>
      <c r="M964" s="156"/>
      <c r="N964" s="156"/>
      <c r="O964" s="156"/>
      <c r="P964" s="156"/>
      <c r="Q964" s="156"/>
      <c r="R964" s="156"/>
      <c r="S964" s="156"/>
      <c r="T964" s="156"/>
      <c r="U964" s="156"/>
      <c r="V964" s="156"/>
      <c r="W964" s="156"/>
      <c r="X964" s="156"/>
      <c r="Y964" s="147"/>
      <c r="Z964" s="147"/>
      <c r="AA964" s="147"/>
      <c r="AB964" s="147"/>
      <c r="AC964" s="147"/>
      <c r="AD964" s="147"/>
      <c r="AE964" s="147"/>
      <c r="AF964" s="147"/>
      <c r="AG964" s="147" t="s">
        <v>178</v>
      </c>
      <c r="AH964" s="147"/>
      <c r="AI964" s="147"/>
      <c r="AJ964" s="147"/>
      <c r="AK964" s="147"/>
      <c r="AL964" s="147"/>
      <c r="AM964" s="147"/>
      <c r="AN964" s="147"/>
      <c r="AO964" s="147"/>
      <c r="AP964" s="147"/>
      <c r="AQ964" s="147"/>
      <c r="AR964" s="147"/>
      <c r="AS964" s="147"/>
      <c r="AT964" s="147"/>
      <c r="AU964" s="147"/>
      <c r="AV964" s="147"/>
      <c r="AW964" s="147"/>
      <c r="AX964" s="147"/>
      <c r="AY964" s="147"/>
      <c r="AZ964" s="147"/>
      <c r="BA964" s="147"/>
      <c r="BB964" s="147"/>
      <c r="BC964" s="147"/>
      <c r="BD964" s="147"/>
      <c r="BE964" s="147"/>
      <c r="BF964" s="147"/>
      <c r="BG964" s="147"/>
      <c r="BH964" s="147"/>
    </row>
    <row r="965" spans="1:60" outlineLevel="1">
      <c r="A965" s="154"/>
      <c r="B965" s="155"/>
      <c r="C965" s="238"/>
      <c r="D965" s="239"/>
      <c r="E965" s="239"/>
      <c r="F965" s="239"/>
      <c r="G965" s="239"/>
      <c r="H965" s="156"/>
      <c r="I965" s="156"/>
      <c r="J965" s="156"/>
      <c r="K965" s="156"/>
      <c r="L965" s="156"/>
      <c r="M965" s="156"/>
      <c r="N965" s="156"/>
      <c r="O965" s="156"/>
      <c r="P965" s="156"/>
      <c r="Q965" s="156"/>
      <c r="R965" s="156"/>
      <c r="S965" s="156"/>
      <c r="T965" s="156"/>
      <c r="U965" s="156"/>
      <c r="V965" s="156"/>
      <c r="W965" s="156"/>
      <c r="X965" s="156"/>
      <c r="Y965" s="147"/>
      <c r="Z965" s="147"/>
      <c r="AA965" s="147"/>
      <c r="AB965" s="147"/>
      <c r="AC965" s="147"/>
      <c r="AD965" s="147"/>
      <c r="AE965" s="147"/>
      <c r="AF965" s="147"/>
      <c r="AG965" s="147" t="s">
        <v>172</v>
      </c>
      <c r="AH965" s="147"/>
      <c r="AI965" s="147"/>
      <c r="AJ965" s="147"/>
      <c r="AK965" s="147"/>
      <c r="AL965" s="147"/>
      <c r="AM965" s="147"/>
      <c r="AN965" s="147"/>
      <c r="AO965" s="147"/>
      <c r="AP965" s="147"/>
      <c r="AQ965" s="147"/>
      <c r="AR965" s="147"/>
      <c r="AS965" s="147"/>
      <c r="AT965" s="147"/>
      <c r="AU965" s="147"/>
      <c r="AV965" s="147"/>
      <c r="AW965" s="147"/>
      <c r="AX965" s="147"/>
      <c r="AY965" s="147"/>
      <c r="AZ965" s="147"/>
      <c r="BA965" s="147"/>
      <c r="BB965" s="147"/>
      <c r="BC965" s="147"/>
      <c r="BD965" s="147"/>
      <c r="BE965" s="147"/>
      <c r="BF965" s="147"/>
      <c r="BG965" s="147"/>
      <c r="BH965" s="147"/>
    </row>
    <row r="966" spans="1:60" ht="33.75" outlineLevel="1">
      <c r="A966" s="164">
        <v>275</v>
      </c>
      <c r="B966" s="165" t="s">
        <v>1117</v>
      </c>
      <c r="C966" s="174" t="s">
        <v>1118</v>
      </c>
      <c r="D966" s="166" t="s">
        <v>309</v>
      </c>
      <c r="E966" s="167">
        <v>1</v>
      </c>
      <c r="F966" s="168"/>
      <c r="G966" s="169">
        <f>ROUND(E966*F966,2)</f>
        <v>0</v>
      </c>
      <c r="H966" s="168"/>
      <c r="I966" s="169">
        <f>ROUND(E966*H966,2)</f>
        <v>0</v>
      </c>
      <c r="J966" s="168"/>
      <c r="K966" s="169">
        <f>ROUND(E966*J966,2)</f>
        <v>0</v>
      </c>
      <c r="L966" s="169">
        <v>21</v>
      </c>
      <c r="M966" s="169">
        <f>G966*(1+L966/100)</f>
        <v>0</v>
      </c>
      <c r="N966" s="169">
        <v>3.5000000000000003E-2</v>
      </c>
      <c r="O966" s="169">
        <f>ROUND(E966*N966,2)</f>
        <v>0.04</v>
      </c>
      <c r="P966" s="169">
        <v>0</v>
      </c>
      <c r="Q966" s="169">
        <f>ROUND(E966*P966,2)</f>
        <v>0</v>
      </c>
      <c r="R966" s="169" t="s">
        <v>480</v>
      </c>
      <c r="S966" s="169" t="s">
        <v>168</v>
      </c>
      <c r="T966" s="170" t="s">
        <v>168</v>
      </c>
      <c r="U966" s="156">
        <v>0</v>
      </c>
      <c r="V966" s="156">
        <f>ROUND(E966*U966,2)</f>
        <v>0</v>
      </c>
      <c r="W966" s="156"/>
      <c r="X966" s="156" t="s">
        <v>310</v>
      </c>
      <c r="Y966" s="147"/>
      <c r="Z966" s="147"/>
      <c r="AA966" s="147"/>
      <c r="AB966" s="147"/>
      <c r="AC966" s="147"/>
      <c r="AD966" s="147"/>
      <c r="AE966" s="147"/>
      <c r="AF966" s="147"/>
      <c r="AG966" s="147" t="s">
        <v>311</v>
      </c>
      <c r="AH966" s="147"/>
      <c r="AI966" s="147"/>
      <c r="AJ966" s="147"/>
      <c r="AK966" s="147"/>
      <c r="AL966" s="147"/>
      <c r="AM966" s="147"/>
      <c r="AN966" s="147"/>
      <c r="AO966" s="147"/>
      <c r="AP966" s="147"/>
      <c r="AQ966" s="147"/>
      <c r="AR966" s="147"/>
      <c r="AS966" s="147"/>
      <c r="AT966" s="147"/>
      <c r="AU966" s="147"/>
      <c r="AV966" s="147"/>
      <c r="AW966" s="147"/>
      <c r="AX966" s="147"/>
      <c r="AY966" s="147"/>
      <c r="AZ966" s="147"/>
      <c r="BA966" s="147"/>
      <c r="BB966" s="147"/>
      <c r="BC966" s="147"/>
      <c r="BD966" s="147"/>
      <c r="BE966" s="147"/>
      <c r="BF966" s="147"/>
      <c r="BG966" s="147"/>
      <c r="BH966" s="147"/>
    </row>
    <row r="967" spans="1:60" outlineLevel="1">
      <c r="A967" s="154"/>
      <c r="B967" s="155"/>
      <c r="C967" s="244"/>
      <c r="D967" s="245"/>
      <c r="E967" s="245"/>
      <c r="F967" s="245"/>
      <c r="G967" s="245"/>
      <c r="H967" s="156"/>
      <c r="I967" s="156"/>
      <c r="J967" s="156"/>
      <c r="K967" s="156"/>
      <c r="L967" s="156"/>
      <c r="M967" s="156"/>
      <c r="N967" s="156"/>
      <c r="O967" s="156"/>
      <c r="P967" s="156"/>
      <c r="Q967" s="156"/>
      <c r="R967" s="156"/>
      <c r="S967" s="156"/>
      <c r="T967" s="156"/>
      <c r="U967" s="156"/>
      <c r="V967" s="156"/>
      <c r="W967" s="156"/>
      <c r="X967" s="156"/>
      <c r="Y967" s="147"/>
      <c r="Z967" s="147"/>
      <c r="AA967" s="147"/>
      <c r="AB967" s="147"/>
      <c r="AC967" s="147"/>
      <c r="AD967" s="147"/>
      <c r="AE967" s="147"/>
      <c r="AF967" s="147"/>
      <c r="AG967" s="147" t="s">
        <v>172</v>
      </c>
      <c r="AH967" s="147"/>
      <c r="AI967" s="147"/>
      <c r="AJ967" s="147"/>
      <c r="AK967" s="147"/>
      <c r="AL967" s="147"/>
      <c r="AM967" s="147"/>
      <c r="AN967" s="147"/>
      <c r="AO967" s="147"/>
      <c r="AP967" s="147"/>
      <c r="AQ967" s="147"/>
      <c r="AR967" s="147"/>
      <c r="AS967" s="147"/>
      <c r="AT967" s="147"/>
      <c r="AU967" s="147"/>
      <c r="AV967" s="147"/>
      <c r="AW967" s="147"/>
      <c r="AX967" s="147"/>
      <c r="AY967" s="147"/>
      <c r="AZ967" s="147"/>
      <c r="BA967" s="147"/>
      <c r="BB967" s="147"/>
      <c r="BC967" s="147"/>
      <c r="BD967" s="147"/>
      <c r="BE967" s="147"/>
      <c r="BF967" s="147"/>
      <c r="BG967" s="147"/>
      <c r="BH967" s="147"/>
    </row>
    <row r="968" spans="1:60" outlineLevel="1">
      <c r="A968" s="164">
        <v>276</v>
      </c>
      <c r="B968" s="165" t="s">
        <v>1119</v>
      </c>
      <c r="C968" s="174" t="s">
        <v>1120</v>
      </c>
      <c r="D968" s="166" t="s">
        <v>293</v>
      </c>
      <c r="E968" s="167">
        <v>0.12920000000000001</v>
      </c>
      <c r="F968" s="168"/>
      <c r="G968" s="169">
        <f>ROUND(E968*F968,2)</f>
        <v>0</v>
      </c>
      <c r="H968" s="168"/>
      <c r="I968" s="169">
        <f>ROUND(E968*H968,2)</f>
        <v>0</v>
      </c>
      <c r="J968" s="168"/>
      <c r="K968" s="169">
        <f>ROUND(E968*J968,2)</f>
        <v>0</v>
      </c>
      <c r="L968" s="169">
        <v>21</v>
      </c>
      <c r="M968" s="169">
        <f>G968*(1+L968/100)</f>
        <v>0</v>
      </c>
      <c r="N968" s="169">
        <v>0</v>
      </c>
      <c r="O968" s="169">
        <f>ROUND(E968*N968,2)</f>
        <v>0</v>
      </c>
      <c r="P968" s="169">
        <v>0</v>
      </c>
      <c r="Q968" s="169">
        <f>ROUND(E968*P968,2)</f>
        <v>0</v>
      </c>
      <c r="R968" s="169" t="s">
        <v>1106</v>
      </c>
      <c r="S968" s="169" t="s">
        <v>168</v>
      </c>
      <c r="T968" s="170" t="s">
        <v>168</v>
      </c>
      <c r="U968" s="156">
        <v>2.2549999999999999</v>
      </c>
      <c r="V968" s="156">
        <f>ROUND(E968*U968,2)</f>
        <v>0.28999999999999998</v>
      </c>
      <c r="W968" s="156"/>
      <c r="X968" s="156" t="s">
        <v>660</v>
      </c>
      <c r="Y968" s="147"/>
      <c r="Z968" s="147"/>
      <c r="AA968" s="147"/>
      <c r="AB968" s="147"/>
      <c r="AC968" s="147"/>
      <c r="AD968" s="147"/>
      <c r="AE968" s="147"/>
      <c r="AF968" s="147"/>
      <c r="AG968" s="147" t="s">
        <v>661</v>
      </c>
      <c r="AH968" s="147"/>
      <c r="AI968" s="147"/>
      <c r="AJ968" s="147"/>
      <c r="AK968" s="147"/>
      <c r="AL968" s="147"/>
      <c r="AM968" s="147"/>
      <c r="AN968" s="147"/>
      <c r="AO968" s="147"/>
      <c r="AP968" s="147"/>
      <c r="AQ968" s="147"/>
      <c r="AR968" s="147"/>
      <c r="AS968" s="147"/>
      <c r="AT968" s="147"/>
      <c r="AU968" s="147"/>
      <c r="AV968" s="147"/>
      <c r="AW968" s="147"/>
      <c r="AX968" s="147"/>
      <c r="AY968" s="147"/>
      <c r="AZ968" s="147"/>
      <c r="BA968" s="147"/>
      <c r="BB968" s="147"/>
      <c r="BC968" s="147"/>
      <c r="BD968" s="147"/>
      <c r="BE968" s="147"/>
      <c r="BF968" s="147"/>
      <c r="BG968" s="147"/>
      <c r="BH968" s="147"/>
    </row>
    <row r="969" spans="1:60" outlineLevel="1">
      <c r="A969" s="154"/>
      <c r="B969" s="155"/>
      <c r="C969" s="253" t="s">
        <v>728</v>
      </c>
      <c r="D969" s="254"/>
      <c r="E969" s="254"/>
      <c r="F969" s="254"/>
      <c r="G969" s="254"/>
      <c r="H969" s="156"/>
      <c r="I969" s="156"/>
      <c r="J969" s="156"/>
      <c r="K969" s="156"/>
      <c r="L969" s="156"/>
      <c r="M969" s="156"/>
      <c r="N969" s="156"/>
      <c r="O969" s="156"/>
      <c r="P969" s="156"/>
      <c r="Q969" s="156"/>
      <c r="R969" s="156"/>
      <c r="S969" s="156"/>
      <c r="T969" s="156"/>
      <c r="U969" s="156"/>
      <c r="V969" s="156"/>
      <c r="W969" s="156"/>
      <c r="X969" s="156"/>
      <c r="Y969" s="147"/>
      <c r="Z969" s="147"/>
      <c r="AA969" s="147"/>
      <c r="AB969" s="147"/>
      <c r="AC969" s="147"/>
      <c r="AD969" s="147"/>
      <c r="AE969" s="147"/>
      <c r="AF969" s="147"/>
      <c r="AG969" s="147" t="s">
        <v>247</v>
      </c>
      <c r="AH969" s="147"/>
      <c r="AI969" s="147"/>
      <c r="AJ969" s="147"/>
      <c r="AK969" s="147"/>
      <c r="AL969" s="147"/>
      <c r="AM969" s="147"/>
      <c r="AN969" s="147"/>
      <c r="AO969" s="147"/>
      <c r="AP969" s="147"/>
      <c r="AQ969" s="147"/>
      <c r="AR969" s="147"/>
      <c r="AS969" s="147"/>
      <c r="AT969" s="147"/>
      <c r="AU969" s="147"/>
      <c r="AV969" s="147"/>
      <c r="AW969" s="147"/>
      <c r="AX969" s="147"/>
      <c r="AY969" s="147"/>
      <c r="AZ969" s="147"/>
      <c r="BA969" s="147"/>
      <c r="BB969" s="147"/>
      <c r="BC969" s="147"/>
      <c r="BD969" s="147"/>
      <c r="BE969" s="147"/>
      <c r="BF969" s="147"/>
      <c r="BG969" s="147"/>
      <c r="BH969" s="147"/>
    </row>
    <row r="970" spans="1:60" outlineLevel="1">
      <c r="A970" s="154"/>
      <c r="B970" s="155"/>
      <c r="C970" s="180" t="s">
        <v>663</v>
      </c>
      <c r="D970" s="178"/>
      <c r="E970" s="179"/>
      <c r="F970" s="156"/>
      <c r="G970" s="156"/>
      <c r="H970" s="156"/>
      <c r="I970" s="156"/>
      <c r="J970" s="156"/>
      <c r="K970" s="156"/>
      <c r="L970" s="156"/>
      <c r="M970" s="156"/>
      <c r="N970" s="156"/>
      <c r="O970" s="156"/>
      <c r="P970" s="156"/>
      <c r="Q970" s="156"/>
      <c r="R970" s="156"/>
      <c r="S970" s="156"/>
      <c r="T970" s="156"/>
      <c r="U970" s="156"/>
      <c r="V970" s="156"/>
      <c r="W970" s="156"/>
      <c r="X970" s="156"/>
      <c r="Y970" s="147"/>
      <c r="Z970" s="147"/>
      <c r="AA970" s="147"/>
      <c r="AB970" s="147"/>
      <c r="AC970" s="147"/>
      <c r="AD970" s="147"/>
      <c r="AE970" s="147"/>
      <c r="AF970" s="147"/>
      <c r="AG970" s="147" t="s">
        <v>249</v>
      </c>
      <c r="AH970" s="147">
        <v>0</v>
      </c>
      <c r="AI970" s="147"/>
      <c r="AJ970" s="147"/>
      <c r="AK970" s="147"/>
      <c r="AL970" s="147"/>
      <c r="AM970" s="147"/>
      <c r="AN970" s="147"/>
      <c r="AO970" s="147"/>
      <c r="AP970" s="147"/>
      <c r="AQ970" s="147"/>
      <c r="AR970" s="147"/>
      <c r="AS970" s="147"/>
      <c r="AT970" s="147"/>
      <c r="AU970" s="147"/>
      <c r="AV970" s="147"/>
      <c r="AW970" s="147"/>
      <c r="AX970" s="147"/>
      <c r="AY970" s="147"/>
      <c r="AZ970" s="147"/>
      <c r="BA970" s="147"/>
      <c r="BB970" s="147"/>
      <c r="BC970" s="147"/>
      <c r="BD970" s="147"/>
      <c r="BE970" s="147"/>
      <c r="BF970" s="147"/>
      <c r="BG970" s="147"/>
      <c r="BH970" s="147"/>
    </row>
    <row r="971" spans="1:60" outlineLevel="1">
      <c r="A971" s="154"/>
      <c r="B971" s="155"/>
      <c r="C971" s="180" t="s">
        <v>1121</v>
      </c>
      <c r="D971" s="178"/>
      <c r="E971" s="179"/>
      <c r="F971" s="156"/>
      <c r="G971" s="156"/>
      <c r="H971" s="156"/>
      <c r="I971" s="156"/>
      <c r="J971" s="156"/>
      <c r="K971" s="156"/>
      <c r="L971" s="156"/>
      <c r="M971" s="156"/>
      <c r="N971" s="156"/>
      <c r="O971" s="156"/>
      <c r="P971" s="156"/>
      <c r="Q971" s="156"/>
      <c r="R971" s="156"/>
      <c r="S971" s="156"/>
      <c r="T971" s="156"/>
      <c r="U971" s="156"/>
      <c r="V971" s="156"/>
      <c r="W971" s="156"/>
      <c r="X971" s="156"/>
      <c r="Y971" s="147"/>
      <c r="Z971" s="147"/>
      <c r="AA971" s="147"/>
      <c r="AB971" s="147"/>
      <c r="AC971" s="147"/>
      <c r="AD971" s="147"/>
      <c r="AE971" s="147"/>
      <c r="AF971" s="147"/>
      <c r="AG971" s="147" t="s">
        <v>249</v>
      </c>
      <c r="AH971" s="147">
        <v>0</v>
      </c>
      <c r="AI971" s="147"/>
      <c r="AJ971" s="147"/>
      <c r="AK971" s="147"/>
      <c r="AL971" s="147"/>
      <c r="AM971" s="147"/>
      <c r="AN971" s="147"/>
      <c r="AO971" s="147"/>
      <c r="AP971" s="147"/>
      <c r="AQ971" s="147"/>
      <c r="AR971" s="147"/>
      <c r="AS971" s="147"/>
      <c r="AT971" s="147"/>
      <c r="AU971" s="147"/>
      <c r="AV971" s="147"/>
      <c r="AW971" s="147"/>
      <c r="AX971" s="147"/>
      <c r="AY971" s="147"/>
      <c r="AZ971" s="147"/>
      <c r="BA971" s="147"/>
      <c r="BB971" s="147"/>
      <c r="BC971" s="147"/>
      <c r="BD971" s="147"/>
      <c r="BE971" s="147"/>
      <c r="BF971" s="147"/>
      <c r="BG971" s="147"/>
      <c r="BH971" s="147"/>
    </row>
    <row r="972" spans="1:60" outlineLevel="1">
      <c r="A972" s="154"/>
      <c r="B972" s="155"/>
      <c r="C972" s="180" t="s">
        <v>1122</v>
      </c>
      <c r="D972" s="178"/>
      <c r="E972" s="179">
        <v>0.12920000000000001</v>
      </c>
      <c r="F972" s="156"/>
      <c r="G972" s="156"/>
      <c r="H972" s="156"/>
      <c r="I972" s="156"/>
      <c r="J972" s="156"/>
      <c r="K972" s="156"/>
      <c r="L972" s="156"/>
      <c r="M972" s="156"/>
      <c r="N972" s="156"/>
      <c r="O972" s="156"/>
      <c r="P972" s="156"/>
      <c r="Q972" s="156"/>
      <c r="R972" s="156"/>
      <c r="S972" s="156"/>
      <c r="T972" s="156"/>
      <c r="U972" s="156"/>
      <c r="V972" s="156"/>
      <c r="W972" s="156"/>
      <c r="X972" s="156"/>
      <c r="Y972" s="147"/>
      <c r="Z972" s="147"/>
      <c r="AA972" s="147"/>
      <c r="AB972" s="147"/>
      <c r="AC972" s="147"/>
      <c r="AD972" s="147"/>
      <c r="AE972" s="147"/>
      <c r="AF972" s="147"/>
      <c r="AG972" s="147" t="s">
        <v>249</v>
      </c>
      <c r="AH972" s="147">
        <v>0</v>
      </c>
      <c r="AI972" s="147"/>
      <c r="AJ972" s="147"/>
      <c r="AK972" s="147"/>
      <c r="AL972" s="147"/>
      <c r="AM972" s="147"/>
      <c r="AN972" s="147"/>
      <c r="AO972" s="147"/>
      <c r="AP972" s="147"/>
      <c r="AQ972" s="147"/>
      <c r="AR972" s="147"/>
      <c r="AS972" s="147"/>
      <c r="AT972" s="147"/>
      <c r="AU972" s="147"/>
      <c r="AV972" s="147"/>
      <c r="AW972" s="147"/>
      <c r="AX972" s="147"/>
      <c r="AY972" s="147"/>
      <c r="AZ972" s="147"/>
      <c r="BA972" s="147"/>
      <c r="BB972" s="147"/>
      <c r="BC972" s="147"/>
      <c r="BD972" s="147"/>
      <c r="BE972" s="147"/>
      <c r="BF972" s="147"/>
      <c r="BG972" s="147"/>
      <c r="BH972" s="147"/>
    </row>
    <row r="973" spans="1:60" outlineLevel="1">
      <c r="A973" s="154"/>
      <c r="B973" s="155"/>
      <c r="C973" s="238"/>
      <c r="D973" s="239"/>
      <c r="E973" s="239"/>
      <c r="F973" s="239"/>
      <c r="G973" s="239"/>
      <c r="H973" s="156"/>
      <c r="I973" s="156"/>
      <c r="J973" s="156"/>
      <c r="K973" s="156"/>
      <c r="L973" s="156"/>
      <c r="M973" s="156"/>
      <c r="N973" s="156"/>
      <c r="O973" s="156"/>
      <c r="P973" s="156"/>
      <c r="Q973" s="156"/>
      <c r="R973" s="156"/>
      <c r="S973" s="156"/>
      <c r="T973" s="156"/>
      <c r="U973" s="156"/>
      <c r="V973" s="156"/>
      <c r="W973" s="156"/>
      <c r="X973" s="156"/>
      <c r="Y973" s="147"/>
      <c r="Z973" s="147"/>
      <c r="AA973" s="147"/>
      <c r="AB973" s="147"/>
      <c r="AC973" s="147"/>
      <c r="AD973" s="147"/>
      <c r="AE973" s="147"/>
      <c r="AF973" s="147"/>
      <c r="AG973" s="147" t="s">
        <v>172</v>
      </c>
      <c r="AH973" s="147"/>
      <c r="AI973" s="147"/>
      <c r="AJ973" s="147"/>
      <c r="AK973" s="147"/>
      <c r="AL973" s="147"/>
      <c r="AM973" s="147"/>
      <c r="AN973" s="147"/>
      <c r="AO973" s="147"/>
      <c r="AP973" s="147"/>
      <c r="AQ973" s="147"/>
      <c r="AR973" s="147"/>
      <c r="AS973" s="147"/>
      <c r="AT973" s="147"/>
      <c r="AU973" s="147"/>
      <c r="AV973" s="147"/>
      <c r="AW973" s="147"/>
      <c r="AX973" s="147"/>
      <c r="AY973" s="147"/>
      <c r="AZ973" s="147"/>
      <c r="BA973" s="147"/>
      <c r="BB973" s="147"/>
      <c r="BC973" s="147"/>
      <c r="BD973" s="147"/>
      <c r="BE973" s="147"/>
      <c r="BF973" s="147"/>
      <c r="BG973" s="147"/>
      <c r="BH973" s="147"/>
    </row>
    <row r="974" spans="1:60">
      <c r="A974" s="158" t="s">
        <v>163</v>
      </c>
      <c r="B974" s="159" t="s">
        <v>115</v>
      </c>
      <c r="C974" s="173" t="s">
        <v>116</v>
      </c>
      <c r="D974" s="160"/>
      <c r="E974" s="161"/>
      <c r="F974" s="162"/>
      <c r="G974" s="162">
        <f>SUMIF(AG975:AG1029,"&lt;&gt;NOR",G975:G1029)</f>
        <v>0</v>
      </c>
      <c r="H974" s="162"/>
      <c r="I974" s="162">
        <f>SUM(I975:I1029)</f>
        <v>0</v>
      </c>
      <c r="J974" s="162"/>
      <c r="K974" s="162">
        <f>SUM(K975:K1029)</f>
        <v>0</v>
      </c>
      <c r="L974" s="162"/>
      <c r="M974" s="162">
        <f>SUM(M975:M1029)</f>
        <v>0</v>
      </c>
      <c r="N974" s="162"/>
      <c r="O974" s="162">
        <f>SUM(O975:O1029)</f>
        <v>1.1400000000000001</v>
      </c>
      <c r="P974" s="162"/>
      <c r="Q974" s="162">
        <f>SUM(Q975:Q1029)</f>
        <v>0.15</v>
      </c>
      <c r="R974" s="162"/>
      <c r="S974" s="162"/>
      <c r="T974" s="163"/>
      <c r="U974" s="157"/>
      <c r="V974" s="157">
        <f>SUM(V975:V1029)</f>
        <v>545.34999999999991</v>
      </c>
      <c r="W974" s="157"/>
      <c r="X974" s="157"/>
      <c r="AG974" t="s">
        <v>164</v>
      </c>
    </row>
    <row r="975" spans="1:60" ht="22.5" outlineLevel="1">
      <c r="A975" s="164">
        <v>277</v>
      </c>
      <c r="B975" s="165" t="s">
        <v>1123</v>
      </c>
      <c r="C975" s="174" t="s">
        <v>1124</v>
      </c>
      <c r="D975" s="166" t="s">
        <v>435</v>
      </c>
      <c r="E975" s="167">
        <v>3</v>
      </c>
      <c r="F975" s="168"/>
      <c r="G975" s="169">
        <f>ROUND(E975*F975,2)</f>
        <v>0</v>
      </c>
      <c r="H975" s="168"/>
      <c r="I975" s="169">
        <f>ROUND(E975*H975,2)</f>
        <v>0</v>
      </c>
      <c r="J975" s="168"/>
      <c r="K975" s="169">
        <f>ROUND(E975*J975,2)</f>
        <v>0</v>
      </c>
      <c r="L975" s="169">
        <v>21</v>
      </c>
      <c r="M975" s="169">
        <f>G975*(1+L975/100)</f>
        <v>0</v>
      </c>
      <c r="N975" s="169">
        <v>6.0000000000000002E-5</v>
      </c>
      <c r="O975" s="169">
        <f>ROUND(E975*N975,2)</f>
        <v>0</v>
      </c>
      <c r="P975" s="169">
        <v>0</v>
      </c>
      <c r="Q975" s="169">
        <f>ROUND(E975*P975,2)</f>
        <v>0</v>
      </c>
      <c r="R975" s="169" t="s">
        <v>1125</v>
      </c>
      <c r="S975" s="169" t="s">
        <v>168</v>
      </c>
      <c r="T975" s="170" t="s">
        <v>168</v>
      </c>
      <c r="U975" s="156">
        <v>0.438</v>
      </c>
      <c r="V975" s="156">
        <f>ROUND(E975*U975,2)</f>
        <v>1.31</v>
      </c>
      <c r="W975" s="156"/>
      <c r="X975" s="156" t="s">
        <v>244</v>
      </c>
      <c r="Y975" s="147"/>
      <c r="Z975" s="147"/>
      <c r="AA975" s="147"/>
      <c r="AB975" s="147"/>
      <c r="AC975" s="147"/>
      <c r="AD975" s="147"/>
      <c r="AE975" s="147"/>
      <c r="AF975" s="147"/>
      <c r="AG975" s="147" t="s">
        <v>245</v>
      </c>
      <c r="AH975" s="147"/>
      <c r="AI975" s="147"/>
      <c r="AJ975" s="147"/>
      <c r="AK975" s="147"/>
      <c r="AL975" s="147"/>
      <c r="AM975" s="147"/>
      <c r="AN975" s="147"/>
      <c r="AO975" s="147"/>
      <c r="AP975" s="147"/>
      <c r="AQ975" s="147"/>
      <c r="AR975" s="147"/>
      <c r="AS975" s="147"/>
      <c r="AT975" s="147"/>
      <c r="AU975" s="147"/>
      <c r="AV975" s="147"/>
      <c r="AW975" s="147"/>
      <c r="AX975" s="147"/>
      <c r="AY975" s="147"/>
      <c r="AZ975" s="147"/>
      <c r="BA975" s="147"/>
      <c r="BB975" s="147"/>
      <c r="BC975" s="147"/>
      <c r="BD975" s="147"/>
      <c r="BE975" s="147"/>
      <c r="BF975" s="147"/>
      <c r="BG975" s="147"/>
      <c r="BH975" s="147"/>
    </row>
    <row r="976" spans="1:60" outlineLevel="1">
      <c r="A976" s="154"/>
      <c r="B976" s="155"/>
      <c r="C976" s="180" t="s">
        <v>1126</v>
      </c>
      <c r="D976" s="178"/>
      <c r="E976" s="179">
        <v>1</v>
      </c>
      <c r="F976" s="156"/>
      <c r="G976" s="156"/>
      <c r="H976" s="156"/>
      <c r="I976" s="156"/>
      <c r="J976" s="156"/>
      <c r="K976" s="156"/>
      <c r="L976" s="156"/>
      <c r="M976" s="156"/>
      <c r="N976" s="156"/>
      <c r="O976" s="156"/>
      <c r="P976" s="156"/>
      <c r="Q976" s="156"/>
      <c r="R976" s="156"/>
      <c r="S976" s="156"/>
      <c r="T976" s="156"/>
      <c r="U976" s="156"/>
      <c r="V976" s="156"/>
      <c r="W976" s="156"/>
      <c r="X976" s="156"/>
      <c r="Y976" s="147"/>
      <c r="Z976" s="147"/>
      <c r="AA976" s="147"/>
      <c r="AB976" s="147"/>
      <c r="AC976" s="147"/>
      <c r="AD976" s="147"/>
      <c r="AE976" s="147"/>
      <c r="AF976" s="147"/>
      <c r="AG976" s="147" t="s">
        <v>249</v>
      </c>
      <c r="AH976" s="147">
        <v>0</v>
      </c>
      <c r="AI976" s="147"/>
      <c r="AJ976" s="147"/>
      <c r="AK976" s="147"/>
      <c r="AL976" s="147"/>
      <c r="AM976" s="147"/>
      <c r="AN976" s="147"/>
      <c r="AO976" s="147"/>
      <c r="AP976" s="147"/>
      <c r="AQ976" s="147"/>
      <c r="AR976" s="147"/>
      <c r="AS976" s="147"/>
      <c r="AT976" s="147"/>
      <c r="AU976" s="147"/>
      <c r="AV976" s="147"/>
      <c r="AW976" s="147"/>
      <c r="AX976" s="147"/>
      <c r="AY976" s="147"/>
      <c r="AZ976" s="147"/>
      <c r="BA976" s="147"/>
      <c r="BB976" s="147"/>
      <c r="BC976" s="147"/>
      <c r="BD976" s="147"/>
      <c r="BE976" s="147"/>
      <c r="BF976" s="147"/>
      <c r="BG976" s="147"/>
      <c r="BH976" s="147"/>
    </row>
    <row r="977" spans="1:60" outlineLevel="1">
      <c r="A977" s="154"/>
      <c r="B977" s="155"/>
      <c r="C977" s="180" t="s">
        <v>1127</v>
      </c>
      <c r="D977" s="178"/>
      <c r="E977" s="179">
        <v>2</v>
      </c>
      <c r="F977" s="156"/>
      <c r="G977" s="156"/>
      <c r="H977" s="156"/>
      <c r="I977" s="156"/>
      <c r="J977" s="156"/>
      <c r="K977" s="156"/>
      <c r="L977" s="156"/>
      <c r="M977" s="156"/>
      <c r="N977" s="156"/>
      <c r="O977" s="156"/>
      <c r="P977" s="156"/>
      <c r="Q977" s="156"/>
      <c r="R977" s="156"/>
      <c r="S977" s="156"/>
      <c r="T977" s="156"/>
      <c r="U977" s="156"/>
      <c r="V977" s="156"/>
      <c r="W977" s="156"/>
      <c r="X977" s="156"/>
      <c r="Y977" s="147"/>
      <c r="Z977" s="147"/>
      <c r="AA977" s="147"/>
      <c r="AB977" s="147"/>
      <c r="AC977" s="147"/>
      <c r="AD977" s="147"/>
      <c r="AE977" s="147"/>
      <c r="AF977" s="147"/>
      <c r="AG977" s="147" t="s">
        <v>249</v>
      </c>
      <c r="AH977" s="147">
        <v>0</v>
      </c>
      <c r="AI977" s="147"/>
      <c r="AJ977" s="147"/>
      <c r="AK977" s="147"/>
      <c r="AL977" s="147"/>
      <c r="AM977" s="147"/>
      <c r="AN977" s="147"/>
      <c r="AO977" s="147"/>
      <c r="AP977" s="147"/>
      <c r="AQ977" s="147"/>
      <c r="AR977" s="147"/>
      <c r="AS977" s="147"/>
      <c r="AT977" s="147"/>
      <c r="AU977" s="147"/>
      <c r="AV977" s="147"/>
      <c r="AW977" s="147"/>
      <c r="AX977" s="147"/>
      <c r="AY977" s="147"/>
      <c r="AZ977" s="147"/>
      <c r="BA977" s="147"/>
      <c r="BB977" s="147"/>
      <c r="BC977" s="147"/>
      <c r="BD977" s="147"/>
      <c r="BE977" s="147"/>
      <c r="BF977" s="147"/>
      <c r="BG977" s="147"/>
      <c r="BH977" s="147"/>
    </row>
    <row r="978" spans="1:60" outlineLevel="1">
      <c r="A978" s="154"/>
      <c r="B978" s="155"/>
      <c r="C978" s="238"/>
      <c r="D978" s="239"/>
      <c r="E978" s="239"/>
      <c r="F978" s="239"/>
      <c r="G978" s="239"/>
      <c r="H978" s="156"/>
      <c r="I978" s="156"/>
      <c r="J978" s="156"/>
      <c r="K978" s="156"/>
      <c r="L978" s="156"/>
      <c r="M978" s="156"/>
      <c r="N978" s="156"/>
      <c r="O978" s="156"/>
      <c r="P978" s="156"/>
      <c r="Q978" s="156"/>
      <c r="R978" s="156"/>
      <c r="S978" s="156"/>
      <c r="T978" s="156"/>
      <c r="U978" s="156"/>
      <c r="V978" s="156"/>
      <c r="W978" s="156"/>
      <c r="X978" s="156"/>
      <c r="Y978" s="147"/>
      <c r="Z978" s="147"/>
      <c r="AA978" s="147"/>
      <c r="AB978" s="147"/>
      <c r="AC978" s="147"/>
      <c r="AD978" s="147"/>
      <c r="AE978" s="147"/>
      <c r="AF978" s="147"/>
      <c r="AG978" s="147" t="s">
        <v>172</v>
      </c>
      <c r="AH978" s="147"/>
      <c r="AI978" s="147"/>
      <c r="AJ978" s="147"/>
      <c r="AK978" s="147"/>
      <c r="AL978" s="147"/>
      <c r="AM978" s="147"/>
      <c r="AN978" s="147"/>
      <c r="AO978" s="147"/>
      <c r="AP978" s="147"/>
      <c r="AQ978" s="147"/>
      <c r="AR978" s="147"/>
      <c r="AS978" s="147"/>
      <c r="AT978" s="147"/>
      <c r="AU978" s="147"/>
      <c r="AV978" s="147"/>
      <c r="AW978" s="147"/>
      <c r="AX978" s="147"/>
      <c r="AY978" s="147"/>
      <c r="AZ978" s="147"/>
      <c r="BA978" s="147"/>
      <c r="BB978" s="147"/>
      <c r="BC978" s="147"/>
      <c r="BD978" s="147"/>
      <c r="BE978" s="147"/>
      <c r="BF978" s="147"/>
      <c r="BG978" s="147"/>
      <c r="BH978" s="147"/>
    </row>
    <row r="979" spans="1:60" outlineLevel="1">
      <c r="A979" s="164">
        <v>278</v>
      </c>
      <c r="B979" s="165" t="s">
        <v>1128</v>
      </c>
      <c r="C979" s="174" t="s">
        <v>1129</v>
      </c>
      <c r="D979" s="166" t="s">
        <v>1031</v>
      </c>
      <c r="E979" s="167">
        <v>706.19</v>
      </c>
      <c r="F979" s="168"/>
      <c r="G979" s="169">
        <f>ROUND(E979*F979,2)</f>
        <v>0</v>
      </c>
      <c r="H979" s="168"/>
      <c r="I979" s="169">
        <f>ROUND(E979*H979,2)</f>
        <v>0</v>
      </c>
      <c r="J979" s="168"/>
      <c r="K979" s="169">
        <f>ROUND(E979*J979,2)</f>
        <v>0</v>
      </c>
      <c r="L979" s="169">
        <v>21</v>
      </c>
      <c r="M979" s="169">
        <f>G979*(1+L979/100)</f>
        <v>0</v>
      </c>
      <c r="N979" s="169">
        <v>6.0000000000000002E-5</v>
      </c>
      <c r="O979" s="169">
        <f>ROUND(E979*N979,2)</f>
        <v>0.04</v>
      </c>
      <c r="P979" s="169">
        <v>0</v>
      </c>
      <c r="Q979" s="169">
        <f>ROUND(E979*P979,2)</f>
        <v>0</v>
      </c>
      <c r="R979" s="169" t="s">
        <v>1125</v>
      </c>
      <c r="S979" s="169" t="s">
        <v>168</v>
      </c>
      <c r="T979" s="170" t="s">
        <v>332</v>
      </c>
      <c r="U979" s="156">
        <v>0.42599999999999999</v>
      </c>
      <c r="V979" s="156">
        <f>ROUND(E979*U979,2)</f>
        <v>300.83999999999997</v>
      </c>
      <c r="W979" s="156"/>
      <c r="X979" s="156" t="s">
        <v>244</v>
      </c>
      <c r="Y979" s="147"/>
      <c r="Z979" s="147"/>
      <c r="AA979" s="147"/>
      <c r="AB979" s="147"/>
      <c r="AC979" s="147"/>
      <c r="AD979" s="147"/>
      <c r="AE979" s="147"/>
      <c r="AF979" s="147"/>
      <c r="AG979" s="147" t="s">
        <v>245</v>
      </c>
      <c r="AH979" s="147"/>
      <c r="AI979" s="147"/>
      <c r="AJ979" s="147"/>
      <c r="AK979" s="147"/>
      <c r="AL979" s="147"/>
      <c r="AM979" s="147"/>
      <c r="AN979" s="147"/>
      <c r="AO979" s="147"/>
      <c r="AP979" s="147"/>
      <c r="AQ979" s="147"/>
      <c r="AR979" s="147"/>
      <c r="AS979" s="147"/>
      <c r="AT979" s="147"/>
      <c r="AU979" s="147"/>
      <c r="AV979" s="147"/>
      <c r="AW979" s="147"/>
      <c r="AX979" s="147"/>
      <c r="AY979" s="147"/>
      <c r="AZ979" s="147"/>
      <c r="BA979" s="147"/>
      <c r="BB979" s="147"/>
      <c r="BC979" s="147"/>
      <c r="BD979" s="147"/>
      <c r="BE979" s="147"/>
      <c r="BF979" s="147"/>
      <c r="BG979" s="147"/>
      <c r="BH979" s="147"/>
    </row>
    <row r="980" spans="1:60" outlineLevel="1">
      <c r="A980" s="154"/>
      <c r="B980" s="155"/>
      <c r="C980" s="180" t="s">
        <v>1130</v>
      </c>
      <c r="D980" s="178"/>
      <c r="E980" s="179">
        <v>104.05</v>
      </c>
      <c r="F980" s="156"/>
      <c r="G980" s="156"/>
      <c r="H980" s="156"/>
      <c r="I980" s="156"/>
      <c r="J980" s="156"/>
      <c r="K980" s="156"/>
      <c r="L980" s="156"/>
      <c r="M980" s="156"/>
      <c r="N980" s="156"/>
      <c r="O980" s="156"/>
      <c r="P980" s="156"/>
      <c r="Q980" s="156"/>
      <c r="R980" s="156"/>
      <c r="S980" s="156"/>
      <c r="T980" s="156"/>
      <c r="U980" s="156"/>
      <c r="V980" s="156"/>
      <c r="W980" s="156"/>
      <c r="X980" s="156"/>
      <c r="Y980" s="147"/>
      <c r="Z980" s="147"/>
      <c r="AA980" s="147"/>
      <c r="AB980" s="147"/>
      <c r="AC980" s="147"/>
      <c r="AD980" s="147"/>
      <c r="AE980" s="147"/>
      <c r="AF980" s="147"/>
      <c r="AG980" s="147" t="s">
        <v>249</v>
      </c>
      <c r="AH980" s="147">
        <v>0</v>
      </c>
      <c r="AI980" s="147"/>
      <c r="AJ980" s="147"/>
      <c r="AK980" s="147"/>
      <c r="AL980" s="147"/>
      <c r="AM980" s="147"/>
      <c r="AN980" s="147"/>
      <c r="AO980" s="147"/>
      <c r="AP980" s="147"/>
      <c r="AQ980" s="147"/>
      <c r="AR980" s="147"/>
      <c r="AS980" s="147"/>
      <c r="AT980" s="147"/>
      <c r="AU980" s="147"/>
      <c r="AV980" s="147"/>
      <c r="AW980" s="147"/>
      <c r="AX980" s="147"/>
      <c r="AY980" s="147"/>
      <c r="AZ980" s="147"/>
      <c r="BA980" s="147"/>
      <c r="BB980" s="147"/>
      <c r="BC980" s="147"/>
      <c r="BD980" s="147"/>
      <c r="BE980" s="147"/>
      <c r="BF980" s="147"/>
      <c r="BG980" s="147"/>
      <c r="BH980" s="147"/>
    </row>
    <row r="981" spans="1:60" outlineLevel="1">
      <c r="A981" s="154"/>
      <c r="B981" s="155"/>
      <c r="C981" s="180" t="s">
        <v>1131</v>
      </c>
      <c r="D981" s="178"/>
      <c r="E981" s="179">
        <v>97.14</v>
      </c>
      <c r="F981" s="156"/>
      <c r="G981" s="156"/>
      <c r="H981" s="156"/>
      <c r="I981" s="156"/>
      <c r="J981" s="156"/>
      <c r="K981" s="156"/>
      <c r="L981" s="156"/>
      <c r="M981" s="156"/>
      <c r="N981" s="156"/>
      <c r="O981" s="156"/>
      <c r="P981" s="156"/>
      <c r="Q981" s="156"/>
      <c r="R981" s="156"/>
      <c r="S981" s="156"/>
      <c r="T981" s="156"/>
      <c r="U981" s="156"/>
      <c r="V981" s="156"/>
      <c r="W981" s="156"/>
      <c r="X981" s="156"/>
      <c r="Y981" s="147"/>
      <c r="Z981" s="147"/>
      <c r="AA981" s="147"/>
      <c r="AB981" s="147"/>
      <c r="AC981" s="147"/>
      <c r="AD981" s="147"/>
      <c r="AE981" s="147"/>
      <c r="AF981" s="147"/>
      <c r="AG981" s="147" t="s">
        <v>249</v>
      </c>
      <c r="AH981" s="147">
        <v>0</v>
      </c>
      <c r="AI981" s="147"/>
      <c r="AJ981" s="147"/>
      <c r="AK981" s="147"/>
      <c r="AL981" s="147"/>
      <c r="AM981" s="147"/>
      <c r="AN981" s="147"/>
      <c r="AO981" s="147"/>
      <c r="AP981" s="147"/>
      <c r="AQ981" s="147"/>
      <c r="AR981" s="147"/>
      <c r="AS981" s="147"/>
      <c r="AT981" s="147"/>
      <c r="AU981" s="147"/>
      <c r="AV981" s="147"/>
      <c r="AW981" s="147"/>
      <c r="AX981" s="147"/>
      <c r="AY981" s="147"/>
      <c r="AZ981" s="147"/>
      <c r="BA981" s="147"/>
      <c r="BB981" s="147"/>
      <c r="BC981" s="147"/>
      <c r="BD981" s="147"/>
      <c r="BE981" s="147"/>
      <c r="BF981" s="147"/>
      <c r="BG981" s="147"/>
      <c r="BH981" s="147"/>
    </row>
    <row r="982" spans="1:60" outlineLevel="1">
      <c r="A982" s="154"/>
      <c r="B982" s="155"/>
      <c r="C982" s="180" t="s">
        <v>1132</v>
      </c>
      <c r="D982" s="178"/>
      <c r="E982" s="179">
        <v>441.02</v>
      </c>
      <c r="F982" s="156"/>
      <c r="G982" s="156"/>
      <c r="H982" s="156"/>
      <c r="I982" s="156"/>
      <c r="J982" s="156"/>
      <c r="K982" s="156"/>
      <c r="L982" s="156"/>
      <c r="M982" s="156"/>
      <c r="N982" s="156"/>
      <c r="O982" s="156"/>
      <c r="P982" s="156"/>
      <c r="Q982" s="156"/>
      <c r="R982" s="156"/>
      <c r="S982" s="156"/>
      <c r="T982" s="156"/>
      <c r="U982" s="156"/>
      <c r="V982" s="156"/>
      <c r="W982" s="156"/>
      <c r="X982" s="156"/>
      <c r="Y982" s="147"/>
      <c r="Z982" s="147"/>
      <c r="AA982" s="147"/>
      <c r="AB982" s="147"/>
      <c r="AC982" s="147"/>
      <c r="AD982" s="147"/>
      <c r="AE982" s="147"/>
      <c r="AF982" s="147"/>
      <c r="AG982" s="147" t="s">
        <v>249</v>
      </c>
      <c r="AH982" s="147">
        <v>0</v>
      </c>
      <c r="AI982" s="147"/>
      <c r="AJ982" s="147"/>
      <c r="AK982" s="147"/>
      <c r="AL982" s="147"/>
      <c r="AM982" s="147"/>
      <c r="AN982" s="147"/>
      <c r="AO982" s="147"/>
      <c r="AP982" s="147"/>
      <c r="AQ982" s="147"/>
      <c r="AR982" s="147"/>
      <c r="AS982" s="147"/>
      <c r="AT982" s="147"/>
      <c r="AU982" s="147"/>
      <c r="AV982" s="147"/>
      <c r="AW982" s="147"/>
      <c r="AX982" s="147"/>
      <c r="AY982" s="147"/>
      <c r="AZ982" s="147"/>
      <c r="BA982" s="147"/>
      <c r="BB982" s="147"/>
      <c r="BC982" s="147"/>
      <c r="BD982" s="147"/>
      <c r="BE982" s="147"/>
      <c r="BF982" s="147"/>
      <c r="BG982" s="147"/>
      <c r="BH982" s="147"/>
    </row>
    <row r="983" spans="1:60" outlineLevel="1">
      <c r="A983" s="154"/>
      <c r="B983" s="155"/>
      <c r="C983" s="180" t="s">
        <v>1133</v>
      </c>
      <c r="D983" s="178"/>
      <c r="E983" s="179">
        <v>63.98</v>
      </c>
      <c r="F983" s="156"/>
      <c r="G983" s="156"/>
      <c r="H983" s="156"/>
      <c r="I983" s="156"/>
      <c r="J983" s="156"/>
      <c r="K983" s="156"/>
      <c r="L983" s="156"/>
      <c r="M983" s="156"/>
      <c r="N983" s="156"/>
      <c r="O983" s="156"/>
      <c r="P983" s="156"/>
      <c r="Q983" s="156"/>
      <c r="R983" s="156"/>
      <c r="S983" s="156"/>
      <c r="T983" s="156"/>
      <c r="U983" s="156"/>
      <c r="V983" s="156"/>
      <c r="W983" s="156"/>
      <c r="X983" s="156"/>
      <c r="Y983" s="147"/>
      <c r="Z983" s="147"/>
      <c r="AA983" s="147"/>
      <c r="AB983" s="147"/>
      <c r="AC983" s="147"/>
      <c r="AD983" s="147"/>
      <c r="AE983" s="147"/>
      <c r="AF983" s="147"/>
      <c r="AG983" s="147" t="s">
        <v>249</v>
      </c>
      <c r="AH983" s="147">
        <v>0</v>
      </c>
      <c r="AI983" s="147"/>
      <c r="AJ983" s="147"/>
      <c r="AK983" s="147"/>
      <c r="AL983" s="147"/>
      <c r="AM983" s="147"/>
      <c r="AN983" s="147"/>
      <c r="AO983" s="147"/>
      <c r="AP983" s="147"/>
      <c r="AQ983" s="147"/>
      <c r="AR983" s="147"/>
      <c r="AS983" s="147"/>
      <c r="AT983" s="147"/>
      <c r="AU983" s="147"/>
      <c r="AV983" s="147"/>
      <c r="AW983" s="147"/>
      <c r="AX983" s="147"/>
      <c r="AY983" s="147"/>
      <c r="AZ983" s="147"/>
      <c r="BA983" s="147"/>
      <c r="BB983" s="147"/>
      <c r="BC983" s="147"/>
      <c r="BD983" s="147"/>
      <c r="BE983" s="147"/>
      <c r="BF983" s="147"/>
      <c r="BG983" s="147"/>
      <c r="BH983" s="147"/>
    </row>
    <row r="984" spans="1:60" outlineLevel="1">
      <c r="A984" s="154"/>
      <c r="B984" s="155"/>
      <c r="C984" s="238"/>
      <c r="D984" s="239"/>
      <c r="E984" s="239"/>
      <c r="F984" s="239"/>
      <c r="G984" s="239"/>
      <c r="H984" s="156"/>
      <c r="I984" s="156"/>
      <c r="J984" s="156"/>
      <c r="K984" s="156"/>
      <c r="L984" s="156"/>
      <c r="M984" s="156"/>
      <c r="N984" s="156"/>
      <c r="O984" s="156"/>
      <c r="P984" s="156"/>
      <c r="Q984" s="156"/>
      <c r="R984" s="156"/>
      <c r="S984" s="156"/>
      <c r="T984" s="156"/>
      <c r="U984" s="156"/>
      <c r="V984" s="156"/>
      <c r="W984" s="156"/>
      <c r="X984" s="156"/>
      <c r="Y984" s="147"/>
      <c r="Z984" s="147"/>
      <c r="AA984" s="147"/>
      <c r="AB984" s="147"/>
      <c r="AC984" s="147"/>
      <c r="AD984" s="147"/>
      <c r="AE984" s="147"/>
      <c r="AF984" s="147"/>
      <c r="AG984" s="147" t="s">
        <v>172</v>
      </c>
      <c r="AH984" s="147"/>
      <c r="AI984" s="147"/>
      <c r="AJ984" s="147"/>
      <c r="AK984" s="147"/>
      <c r="AL984" s="147"/>
      <c r="AM984" s="147"/>
      <c r="AN984" s="147"/>
      <c r="AO984" s="147"/>
      <c r="AP984" s="147"/>
      <c r="AQ984" s="147"/>
      <c r="AR984" s="147"/>
      <c r="AS984" s="147"/>
      <c r="AT984" s="147"/>
      <c r="AU984" s="147"/>
      <c r="AV984" s="147"/>
      <c r="AW984" s="147"/>
      <c r="AX984" s="147"/>
      <c r="AY984" s="147"/>
      <c r="AZ984" s="147"/>
      <c r="BA984" s="147"/>
      <c r="BB984" s="147"/>
      <c r="BC984" s="147"/>
      <c r="BD984" s="147"/>
      <c r="BE984" s="147"/>
      <c r="BF984" s="147"/>
      <c r="BG984" s="147"/>
      <c r="BH984" s="147"/>
    </row>
    <row r="985" spans="1:60" outlineLevel="1">
      <c r="A985" s="164">
        <v>279</v>
      </c>
      <c r="B985" s="165" t="s">
        <v>1134</v>
      </c>
      <c r="C985" s="174" t="s">
        <v>1135</v>
      </c>
      <c r="D985" s="166" t="s">
        <v>1031</v>
      </c>
      <c r="E985" s="167">
        <v>177.09</v>
      </c>
      <c r="F985" s="168"/>
      <c r="G985" s="169">
        <f>ROUND(E985*F985,2)</f>
        <v>0</v>
      </c>
      <c r="H985" s="168"/>
      <c r="I985" s="169">
        <f>ROUND(E985*H985,2)</f>
        <v>0</v>
      </c>
      <c r="J985" s="168"/>
      <c r="K985" s="169">
        <f>ROUND(E985*J985,2)</f>
        <v>0</v>
      </c>
      <c r="L985" s="169">
        <v>21</v>
      </c>
      <c r="M985" s="169">
        <f>G985*(1+L985/100)</f>
        <v>0</v>
      </c>
      <c r="N985" s="169">
        <v>6.0000000000000002E-5</v>
      </c>
      <c r="O985" s="169">
        <f>ROUND(E985*N985,2)</f>
        <v>0.01</v>
      </c>
      <c r="P985" s="169">
        <v>0</v>
      </c>
      <c r="Q985" s="169">
        <f>ROUND(E985*P985,2)</f>
        <v>0</v>
      </c>
      <c r="R985" s="169" t="s">
        <v>1125</v>
      </c>
      <c r="S985" s="169" t="s">
        <v>168</v>
      </c>
      <c r="T985" s="170" t="s">
        <v>332</v>
      </c>
      <c r="U985" s="156">
        <v>0.30399999999999999</v>
      </c>
      <c r="V985" s="156">
        <f>ROUND(E985*U985,2)</f>
        <v>53.84</v>
      </c>
      <c r="W985" s="156"/>
      <c r="X985" s="156" t="s">
        <v>244</v>
      </c>
      <c r="Y985" s="147"/>
      <c r="Z985" s="147"/>
      <c r="AA985" s="147"/>
      <c r="AB985" s="147"/>
      <c r="AC985" s="147"/>
      <c r="AD985" s="147"/>
      <c r="AE985" s="147"/>
      <c r="AF985" s="147"/>
      <c r="AG985" s="147" t="s">
        <v>245</v>
      </c>
      <c r="AH985" s="147"/>
      <c r="AI985" s="147"/>
      <c r="AJ985" s="147"/>
      <c r="AK985" s="147"/>
      <c r="AL985" s="147"/>
      <c r="AM985" s="147"/>
      <c r="AN985" s="147"/>
      <c r="AO985" s="147"/>
      <c r="AP985" s="147"/>
      <c r="AQ985" s="147"/>
      <c r="AR985" s="147"/>
      <c r="AS985" s="147"/>
      <c r="AT985" s="147"/>
      <c r="AU985" s="147"/>
      <c r="AV985" s="147"/>
      <c r="AW985" s="147"/>
      <c r="AX985" s="147"/>
      <c r="AY985" s="147"/>
      <c r="AZ985" s="147"/>
      <c r="BA985" s="147"/>
      <c r="BB985" s="147"/>
      <c r="BC985" s="147"/>
      <c r="BD985" s="147"/>
      <c r="BE985" s="147"/>
      <c r="BF985" s="147"/>
      <c r="BG985" s="147"/>
      <c r="BH985" s="147"/>
    </row>
    <row r="986" spans="1:60" outlineLevel="1">
      <c r="A986" s="154"/>
      <c r="B986" s="155"/>
      <c r="C986" s="180" t="s">
        <v>1136</v>
      </c>
      <c r="D986" s="178"/>
      <c r="E986" s="179">
        <v>109.27</v>
      </c>
      <c r="F986" s="156"/>
      <c r="G986" s="156"/>
      <c r="H986" s="156"/>
      <c r="I986" s="156"/>
      <c r="J986" s="156"/>
      <c r="K986" s="156"/>
      <c r="L986" s="156"/>
      <c r="M986" s="156"/>
      <c r="N986" s="156"/>
      <c r="O986" s="156"/>
      <c r="P986" s="156"/>
      <c r="Q986" s="156"/>
      <c r="R986" s="156"/>
      <c r="S986" s="156"/>
      <c r="T986" s="156"/>
      <c r="U986" s="156"/>
      <c r="V986" s="156"/>
      <c r="W986" s="156"/>
      <c r="X986" s="156"/>
      <c r="Y986" s="147"/>
      <c r="Z986" s="147"/>
      <c r="AA986" s="147"/>
      <c r="AB986" s="147"/>
      <c r="AC986" s="147"/>
      <c r="AD986" s="147"/>
      <c r="AE986" s="147"/>
      <c r="AF986" s="147"/>
      <c r="AG986" s="147" t="s">
        <v>249</v>
      </c>
      <c r="AH986" s="147">
        <v>0</v>
      </c>
      <c r="AI986" s="147"/>
      <c r="AJ986" s="147"/>
      <c r="AK986" s="147"/>
      <c r="AL986" s="147"/>
      <c r="AM986" s="147"/>
      <c r="AN986" s="147"/>
      <c r="AO986" s="147"/>
      <c r="AP986" s="147"/>
      <c r="AQ986" s="147"/>
      <c r="AR986" s="147"/>
      <c r="AS986" s="147"/>
      <c r="AT986" s="147"/>
      <c r="AU986" s="147"/>
      <c r="AV986" s="147"/>
      <c r="AW986" s="147"/>
      <c r="AX986" s="147"/>
      <c r="AY986" s="147"/>
      <c r="AZ986" s="147"/>
      <c r="BA986" s="147"/>
      <c r="BB986" s="147"/>
      <c r="BC986" s="147"/>
      <c r="BD986" s="147"/>
      <c r="BE986" s="147"/>
      <c r="BF986" s="147"/>
      <c r="BG986" s="147"/>
      <c r="BH986" s="147"/>
    </row>
    <row r="987" spans="1:60" outlineLevel="1">
      <c r="A987" s="154"/>
      <c r="B987" s="155"/>
      <c r="C987" s="180" t="s">
        <v>1137</v>
      </c>
      <c r="D987" s="178"/>
      <c r="E987" s="179">
        <v>67.819999999999993</v>
      </c>
      <c r="F987" s="156"/>
      <c r="G987" s="156"/>
      <c r="H987" s="156"/>
      <c r="I987" s="156"/>
      <c r="J987" s="156"/>
      <c r="K987" s="156"/>
      <c r="L987" s="156"/>
      <c r="M987" s="156"/>
      <c r="N987" s="156"/>
      <c r="O987" s="156"/>
      <c r="P987" s="156"/>
      <c r="Q987" s="156"/>
      <c r="R987" s="156"/>
      <c r="S987" s="156"/>
      <c r="T987" s="156"/>
      <c r="U987" s="156"/>
      <c r="V987" s="156"/>
      <c r="W987" s="156"/>
      <c r="X987" s="156"/>
      <c r="Y987" s="147"/>
      <c r="Z987" s="147"/>
      <c r="AA987" s="147"/>
      <c r="AB987" s="147"/>
      <c r="AC987" s="147"/>
      <c r="AD987" s="147"/>
      <c r="AE987" s="147"/>
      <c r="AF987" s="147"/>
      <c r="AG987" s="147" t="s">
        <v>249</v>
      </c>
      <c r="AH987" s="147">
        <v>0</v>
      </c>
      <c r="AI987" s="147"/>
      <c r="AJ987" s="147"/>
      <c r="AK987" s="147"/>
      <c r="AL987" s="147"/>
      <c r="AM987" s="147"/>
      <c r="AN987" s="147"/>
      <c r="AO987" s="147"/>
      <c r="AP987" s="147"/>
      <c r="AQ987" s="147"/>
      <c r="AR987" s="147"/>
      <c r="AS987" s="147"/>
      <c r="AT987" s="147"/>
      <c r="AU987" s="147"/>
      <c r="AV987" s="147"/>
      <c r="AW987" s="147"/>
      <c r="AX987" s="147"/>
      <c r="AY987" s="147"/>
      <c r="AZ987" s="147"/>
      <c r="BA987" s="147"/>
      <c r="BB987" s="147"/>
      <c r="BC987" s="147"/>
      <c r="BD987" s="147"/>
      <c r="BE987" s="147"/>
      <c r="BF987" s="147"/>
      <c r="BG987" s="147"/>
      <c r="BH987" s="147"/>
    </row>
    <row r="988" spans="1:60" outlineLevel="1">
      <c r="A988" s="154"/>
      <c r="B988" s="155"/>
      <c r="C988" s="238"/>
      <c r="D988" s="239"/>
      <c r="E988" s="239"/>
      <c r="F988" s="239"/>
      <c r="G988" s="239"/>
      <c r="H988" s="156"/>
      <c r="I988" s="156"/>
      <c r="J988" s="156"/>
      <c r="K988" s="156"/>
      <c r="L988" s="156"/>
      <c r="M988" s="156"/>
      <c r="N988" s="156"/>
      <c r="O988" s="156"/>
      <c r="P988" s="156"/>
      <c r="Q988" s="156"/>
      <c r="R988" s="156"/>
      <c r="S988" s="156"/>
      <c r="T988" s="156"/>
      <c r="U988" s="156"/>
      <c r="V988" s="156"/>
      <c r="W988" s="156"/>
      <c r="X988" s="156"/>
      <c r="Y988" s="147"/>
      <c r="Z988" s="147"/>
      <c r="AA988" s="147"/>
      <c r="AB988" s="147"/>
      <c r="AC988" s="147"/>
      <c r="AD988" s="147"/>
      <c r="AE988" s="147"/>
      <c r="AF988" s="147"/>
      <c r="AG988" s="147" t="s">
        <v>172</v>
      </c>
      <c r="AH988" s="147"/>
      <c r="AI988" s="147"/>
      <c r="AJ988" s="147"/>
      <c r="AK988" s="147"/>
      <c r="AL988" s="147"/>
      <c r="AM988" s="147"/>
      <c r="AN988" s="147"/>
      <c r="AO988" s="147"/>
      <c r="AP988" s="147"/>
      <c r="AQ988" s="147"/>
      <c r="AR988" s="147"/>
      <c r="AS988" s="147"/>
      <c r="AT988" s="147"/>
      <c r="AU988" s="147"/>
      <c r="AV988" s="147"/>
      <c r="AW988" s="147"/>
      <c r="AX988" s="147"/>
      <c r="AY988" s="147"/>
      <c r="AZ988" s="147"/>
      <c r="BA988" s="147"/>
      <c r="BB988" s="147"/>
      <c r="BC988" s="147"/>
      <c r="BD988" s="147"/>
      <c r="BE988" s="147"/>
      <c r="BF988" s="147"/>
      <c r="BG988" s="147"/>
      <c r="BH988" s="147"/>
    </row>
    <row r="989" spans="1:60" outlineLevel="1">
      <c r="A989" s="164">
        <v>280</v>
      </c>
      <c r="B989" s="165" t="s">
        <v>1138</v>
      </c>
      <c r="C989" s="174" t="s">
        <v>1139</v>
      </c>
      <c r="D989" s="166" t="s">
        <v>1031</v>
      </c>
      <c r="E989" s="167">
        <v>28.26</v>
      </c>
      <c r="F989" s="168"/>
      <c r="G989" s="169">
        <f>ROUND(E989*F989,2)</f>
        <v>0</v>
      </c>
      <c r="H989" s="168"/>
      <c r="I989" s="169">
        <f>ROUND(E989*H989,2)</f>
        <v>0</v>
      </c>
      <c r="J989" s="168"/>
      <c r="K989" s="169">
        <f>ROUND(E989*J989,2)</f>
        <v>0</v>
      </c>
      <c r="L989" s="169">
        <v>21</v>
      </c>
      <c r="M989" s="169">
        <f>G989*(1+L989/100)</f>
        <v>0</v>
      </c>
      <c r="N989" s="169">
        <v>6.0000000000000002E-5</v>
      </c>
      <c r="O989" s="169">
        <f>ROUND(E989*N989,2)</f>
        <v>0</v>
      </c>
      <c r="P989" s="169">
        <v>0</v>
      </c>
      <c r="Q989" s="169">
        <f>ROUND(E989*P989,2)</f>
        <v>0</v>
      </c>
      <c r="R989" s="169" t="s">
        <v>1125</v>
      </c>
      <c r="S989" s="169" t="s">
        <v>168</v>
      </c>
      <c r="T989" s="170" t="s">
        <v>332</v>
      </c>
      <c r="U989" s="156">
        <v>0.221</v>
      </c>
      <c r="V989" s="156">
        <f>ROUND(E989*U989,2)</f>
        <v>6.25</v>
      </c>
      <c r="W989" s="156"/>
      <c r="X989" s="156" t="s">
        <v>244</v>
      </c>
      <c r="Y989" s="147"/>
      <c r="Z989" s="147"/>
      <c r="AA989" s="147"/>
      <c r="AB989" s="147"/>
      <c r="AC989" s="147"/>
      <c r="AD989" s="147"/>
      <c r="AE989" s="147"/>
      <c r="AF989" s="147"/>
      <c r="AG989" s="147" t="s">
        <v>245</v>
      </c>
      <c r="AH989" s="147"/>
      <c r="AI989" s="147"/>
      <c r="AJ989" s="147"/>
      <c r="AK989" s="147"/>
      <c r="AL989" s="147"/>
      <c r="AM989" s="147"/>
      <c r="AN989" s="147"/>
      <c r="AO989" s="147"/>
      <c r="AP989" s="147"/>
      <c r="AQ989" s="147"/>
      <c r="AR989" s="147"/>
      <c r="AS989" s="147"/>
      <c r="AT989" s="147"/>
      <c r="AU989" s="147"/>
      <c r="AV989" s="147"/>
      <c r="AW989" s="147"/>
      <c r="AX989" s="147"/>
      <c r="AY989" s="147"/>
      <c r="AZ989" s="147"/>
      <c r="BA989" s="147"/>
      <c r="BB989" s="147"/>
      <c r="BC989" s="147"/>
      <c r="BD989" s="147"/>
      <c r="BE989" s="147"/>
      <c r="BF989" s="147"/>
      <c r="BG989" s="147"/>
      <c r="BH989" s="147"/>
    </row>
    <row r="990" spans="1:60" outlineLevel="1">
      <c r="A990" s="154"/>
      <c r="B990" s="155"/>
      <c r="C990" s="180" t="s">
        <v>1140</v>
      </c>
      <c r="D990" s="178"/>
      <c r="E990" s="179">
        <v>28.26</v>
      </c>
      <c r="F990" s="156"/>
      <c r="G990" s="156"/>
      <c r="H990" s="156"/>
      <c r="I990" s="156"/>
      <c r="J990" s="156"/>
      <c r="K990" s="156"/>
      <c r="L990" s="156"/>
      <c r="M990" s="156"/>
      <c r="N990" s="156"/>
      <c r="O990" s="156"/>
      <c r="P990" s="156"/>
      <c r="Q990" s="156"/>
      <c r="R990" s="156"/>
      <c r="S990" s="156"/>
      <c r="T990" s="156"/>
      <c r="U990" s="156"/>
      <c r="V990" s="156"/>
      <c r="W990" s="156"/>
      <c r="X990" s="156"/>
      <c r="Y990" s="147"/>
      <c r="Z990" s="147"/>
      <c r="AA990" s="147"/>
      <c r="AB990" s="147"/>
      <c r="AC990" s="147"/>
      <c r="AD990" s="147"/>
      <c r="AE990" s="147"/>
      <c r="AF990" s="147"/>
      <c r="AG990" s="147" t="s">
        <v>249</v>
      </c>
      <c r="AH990" s="147">
        <v>0</v>
      </c>
      <c r="AI990" s="147"/>
      <c r="AJ990" s="147"/>
      <c r="AK990" s="147"/>
      <c r="AL990" s="147"/>
      <c r="AM990" s="147"/>
      <c r="AN990" s="147"/>
      <c r="AO990" s="147"/>
      <c r="AP990" s="147"/>
      <c r="AQ990" s="147"/>
      <c r="AR990" s="147"/>
      <c r="AS990" s="147"/>
      <c r="AT990" s="147"/>
      <c r="AU990" s="147"/>
      <c r="AV990" s="147"/>
      <c r="AW990" s="147"/>
      <c r="AX990" s="147"/>
      <c r="AY990" s="147"/>
      <c r="AZ990" s="147"/>
      <c r="BA990" s="147"/>
      <c r="BB990" s="147"/>
      <c r="BC990" s="147"/>
      <c r="BD990" s="147"/>
      <c r="BE990" s="147"/>
      <c r="BF990" s="147"/>
      <c r="BG990" s="147"/>
      <c r="BH990" s="147"/>
    </row>
    <row r="991" spans="1:60" outlineLevel="1">
      <c r="A991" s="154"/>
      <c r="B991" s="155"/>
      <c r="C991" s="238"/>
      <c r="D991" s="239"/>
      <c r="E991" s="239"/>
      <c r="F991" s="239"/>
      <c r="G991" s="239"/>
      <c r="H991" s="156"/>
      <c r="I991" s="156"/>
      <c r="J991" s="156"/>
      <c r="K991" s="156"/>
      <c r="L991" s="156"/>
      <c r="M991" s="156"/>
      <c r="N991" s="156"/>
      <c r="O991" s="156"/>
      <c r="P991" s="156"/>
      <c r="Q991" s="156"/>
      <c r="R991" s="156"/>
      <c r="S991" s="156"/>
      <c r="T991" s="156"/>
      <c r="U991" s="156"/>
      <c r="V991" s="156"/>
      <c r="W991" s="156"/>
      <c r="X991" s="156"/>
      <c r="Y991" s="147"/>
      <c r="Z991" s="147"/>
      <c r="AA991" s="147"/>
      <c r="AB991" s="147"/>
      <c r="AC991" s="147"/>
      <c r="AD991" s="147"/>
      <c r="AE991" s="147"/>
      <c r="AF991" s="147"/>
      <c r="AG991" s="147" t="s">
        <v>172</v>
      </c>
      <c r="AH991" s="147"/>
      <c r="AI991" s="147"/>
      <c r="AJ991" s="147"/>
      <c r="AK991" s="147"/>
      <c r="AL991" s="147"/>
      <c r="AM991" s="147"/>
      <c r="AN991" s="147"/>
      <c r="AO991" s="147"/>
      <c r="AP991" s="147"/>
      <c r="AQ991" s="147"/>
      <c r="AR991" s="147"/>
      <c r="AS991" s="147"/>
      <c r="AT991" s="147"/>
      <c r="AU991" s="147"/>
      <c r="AV991" s="147"/>
      <c r="AW991" s="147"/>
      <c r="AX991" s="147"/>
      <c r="AY991" s="147"/>
      <c r="AZ991" s="147"/>
      <c r="BA991" s="147"/>
      <c r="BB991" s="147"/>
      <c r="BC991" s="147"/>
      <c r="BD991" s="147"/>
      <c r="BE991" s="147"/>
      <c r="BF991" s="147"/>
      <c r="BG991" s="147"/>
      <c r="BH991" s="147"/>
    </row>
    <row r="992" spans="1:60" ht="22.5" outlineLevel="1">
      <c r="A992" s="164">
        <v>281</v>
      </c>
      <c r="B992" s="165" t="s">
        <v>1141</v>
      </c>
      <c r="C992" s="174" t="s">
        <v>1142</v>
      </c>
      <c r="D992" s="166" t="s">
        <v>1031</v>
      </c>
      <c r="E992" s="167">
        <v>145</v>
      </c>
      <c r="F992" s="168"/>
      <c r="G992" s="169">
        <f>ROUND(E992*F992,2)</f>
        <v>0</v>
      </c>
      <c r="H992" s="168"/>
      <c r="I992" s="169">
        <f>ROUND(E992*H992,2)</f>
        <v>0</v>
      </c>
      <c r="J992" s="168"/>
      <c r="K992" s="169">
        <f>ROUND(E992*J992,2)</f>
        <v>0</v>
      </c>
      <c r="L992" s="169">
        <v>21</v>
      </c>
      <c r="M992" s="169">
        <f>G992*(1+L992/100)</f>
        <v>0</v>
      </c>
      <c r="N992" s="169">
        <v>5.0000000000000002E-5</v>
      </c>
      <c r="O992" s="169">
        <f>ROUND(E992*N992,2)</f>
        <v>0.01</v>
      </c>
      <c r="P992" s="169">
        <v>1E-3</v>
      </c>
      <c r="Q992" s="169">
        <f>ROUND(E992*P992,2)</f>
        <v>0.15</v>
      </c>
      <c r="R992" s="169" t="s">
        <v>1125</v>
      </c>
      <c r="S992" s="169" t="s">
        <v>168</v>
      </c>
      <c r="T992" s="170" t="s">
        <v>168</v>
      </c>
      <c r="U992" s="156">
        <v>0.05</v>
      </c>
      <c r="V992" s="156">
        <f>ROUND(E992*U992,2)</f>
        <v>7.25</v>
      </c>
      <c r="W992" s="156"/>
      <c r="X992" s="156" t="s">
        <v>244</v>
      </c>
      <c r="Y992" s="147"/>
      <c r="Z992" s="147"/>
      <c r="AA992" s="147"/>
      <c r="AB992" s="147"/>
      <c r="AC992" s="147"/>
      <c r="AD992" s="147"/>
      <c r="AE992" s="147"/>
      <c r="AF992" s="147"/>
      <c r="AG992" s="147" t="s">
        <v>245</v>
      </c>
      <c r="AH992" s="147"/>
      <c r="AI992" s="147"/>
      <c r="AJ992" s="147"/>
      <c r="AK992" s="147"/>
      <c r="AL992" s="147"/>
      <c r="AM992" s="147"/>
      <c r="AN992" s="147"/>
      <c r="AO992" s="147"/>
      <c r="AP992" s="147"/>
      <c r="AQ992" s="147"/>
      <c r="AR992" s="147"/>
      <c r="AS992" s="147"/>
      <c r="AT992" s="147"/>
      <c r="AU992" s="147"/>
      <c r="AV992" s="147"/>
      <c r="AW992" s="147"/>
      <c r="AX992" s="147"/>
      <c r="AY992" s="147"/>
      <c r="AZ992" s="147"/>
      <c r="BA992" s="147"/>
      <c r="BB992" s="147"/>
      <c r="BC992" s="147"/>
      <c r="BD992" s="147"/>
      <c r="BE992" s="147"/>
      <c r="BF992" s="147"/>
      <c r="BG992" s="147"/>
      <c r="BH992" s="147"/>
    </row>
    <row r="993" spans="1:60" outlineLevel="1">
      <c r="A993" s="154"/>
      <c r="B993" s="155"/>
      <c r="C993" s="180" t="s">
        <v>1143</v>
      </c>
      <c r="D993" s="178"/>
      <c r="E993" s="179">
        <v>90</v>
      </c>
      <c r="F993" s="156"/>
      <c r="G993" s="156"/>
      <c r="H993" s="156"/>
      <c r="I993" s="156"/>
      <c r="J993" s="156"/>
      <c r="K993" s="156"/>
      <c r="L993" s="156"/>
      <c r="M993" s="156"/>
      <c r="N993" s="156"/>
      <c r="O993" s="156"/>
      <c r="P993" s="156"/>
      <c r="Q993" s="156"/>
      <c r="R993" s="156"/>
      <c r="S993" s="156"/>
      <c r="T993" s="156"/>
      <c r="U993" s="156"/>
      <c r="V993" s="156"/>
      <c r="W993" s="156"/>
      <c r="X993" s="156"/>
      <c r="Y993" s="147"/>
      <c r="Z993" s="147"/>
      <c r="AA993" s="147"/>
      <c r="AB993" s="147"/>
      <c r="AC993" s="147"/>
      <c r="AD993" s="147"/>
      <c r="AE993" s="147"/>
      <c r="AF993" s="147"/>
      <c r="AG993" s="147" t="s">
        <v>249</v>
      </c>
      <c r="AH993" s="147">
        <v>0</v>
      </c>
      <c r="AI993" s="147"/>
      <c r="AJ993" s="147"/>
      <c r="AK993" s="147"/>
      <c r="AL993" s="147"/>
      <c r="AM993" s="147"/>
      <c r="AN993" s="147"/>
      <c r="AO993" s="147"/>
      <c r="AP993" s="147"/>
      <c r="AQ993" s="147"/>
      <c r="AR993" s="147"/>
      <c r="AS993" s="147"/>
      <c r="AT993" s="147"/>
      <c r="AU993" s="147"/>
      <c r="AV993" s="147"/>
      <c r="AW993" s="147"/>
      <c r="AX993" s="147"/>
      <c r="AY993" s="147"/>
      <c r="AZ993" s="147"/>
      <c r="BA993" s="147"/>
      <c r="BB993" s="147"/>
      <c r="BC993" s="147"/>
      <c r="BD993" s="147"/>
      <c r="BE993" s="147"/>
      <c r="BF993" s="147"/>
      <c r="BG993" s="147"/>
      <c r="BH993" s="147"/>
    </row>
    <row r="994" spans="1:60" outlineLevel="1">
      <c r="A994" s="154"/>
      <c r="B994" s="155"/>
      <c r="C994" s="180" t="s">
        <v>1144</v>
      </c>
      <c r="D994" s="178"/>
      <c r="E994" s="179">
        <v>55</v>
      </c>
      <c r="F994" s="156"/>
      <c r="G994" s="156"/>
      <c r="H994" s="156"/>
      <c r="I994" s="156"/>
      <c r="J994" s="156"/>
      <c r="K994" s="156"/>
      <c r="L994" s="156"/>
      <c r="M994" s="156"/>
      <c r="N994" s="156"/>
      <c r="O994" s="156"/>
      <c r="P994" s="156"/>
      <c r="Q994" s="156"/>
      <c r="R994" s="156"/>
      <c r="S994" s="156"/>
      <c r="T994" s="156"/>
      <c r="U994" s="156"/>
      <c r="V994" s="156"/>
      <c r="W994" s="156"/>
      <c r="X994" s="156"/>
      <c r="Y994" s="147"/>
      <c r="Z994" s="147"/>
      <c r="AA994" s="147"/>
      <c r="AB994" s="147"/>
      <c r="AC994" s="147"/>
      <c r="AD994" s="147"/>
      <c r="AE994" s="147"/>
      <c r="AF994" s="147"/>
      <c r="AG994" s="147" t="s">
        <v>249</v>
      </c>
      <c r="AH994" s="147">
        <v>0</v>
      </c>
      <c r="AI994" s="147"/>
      <c r="AJ994" s="147"/>
      <c r="AK994" s="147"/>
      <c r="AL994" s="147"/>
      <c r="AM994" s="147"/>
      <c r="AN994" s="147"/>
      <c r="AO994" s="147"/>
      <c r="AP994" s="147"/>
      <c r="AQ994" s="147"/>
      <c r="AR994" s="147"/>
      <c r="AS994" s="147"/>
      <c r="AT994" s="147"/>
      <c r="AU994" s="147"/>
      <c r="AV994" s="147"/>
      <c r="AW994" s="147"/>
      <c r="AX994" s="147"/>
      <c r="AY994" s="147"/>
      <c r="AZ994" s="147"/>
      <c r="BA994" s="147"/>
      <c r="BB994" s="147"/>
      <c r="BC994" s="147"/>
      <c r="BD994" s="147"/>
      <c r="BE994" s="147"/>
      <c r="BF994" s="147"/>
      <c r="BG994" s="147"/>
      <c r="BH994" s="147"/>
    </row>
    <row r="995" spans="1:60" outlineLevel="1">
      <c r="A995" s="154"/>
      <c r="B995" s="155"/>
      <c r="C995" s="238"/>
      <c r="D995" s="239"/>
      <c r="E995" s="239"/>
      <c r="F995" s="239"/>
      <c r="G995" s="239"/>
      <c r="H995" s="156"/>
      <c r="I995" s="156"/>
      <c r="J995" s="156"/>
      <c r="K995" s="156"/>
      <c r="L995" s="156"/>
      <c r="M995" s="156"/>
      <c r="N995" s="156"/>
      <c r="O995" s="156"/>
      <c r="P995" s="156"/>
      <c r="Q995" s="156"/>
      <c r="R995" s="156"/>
      <c r="S995" s="156"/>
      <c r="T995" s="156"/>
      <c r="U995" s="156"/>
      <c r="V995" s="156"/>
      <c r="W995" s="156"/>
      <c r="X995" s="156"/>
      <c r="Y995" s="147"/>
      <c r="Z995" s="147"/>
      <c r="AA995" s="147"/>
      <c r="AB995" s="147"/>
      <c r="AC995" s="147"/>
      <c r="AD995" s="147"/>
      <c r="AE995" s="147"/>
      <c r="AF995" s="147"/>
      <c r="AG995" s="147" t="s">
        <v>172</v>
      </c>
      <c r="AH995" s="147"/>
      <c r="AI995" s="147"/>
      <c r="AJ995" s="147"/>
      <c r="AK995" s="147"/>
      <c r="AL995" s="147"/>
      <c r="AM995" s="147"/>
      <c r="AN995" s="147"/>
      <c r="AO995" s="147"/>
      <c r="AP995" s="147"/>
      <c r="AQ995" s="147"/>
      <c r="AR995" s="147"/>
      <c r="AS995" s="147"/>
      <c r="AT995" s="147"/>
      <c r="AU995" s="147"/>
      <c r="AV995" s="147"/>
      <c r="AW995" s="147"/>
      <c r="AX995" s="147"/>
      <c r="AY995" s="147"/>
      <c r="AZ995" s="147"/>
      <c r="BA995" s="147"/>
      <c r="BB995" s="147"/>
      <c r="BC995" s="147"/>
      <c r="BD995" s="147"/>
      <c r="BE995" s="147"/>
      <c r="BF995" s="147"/>
      <c r="BG995" s="147"/>
      <c r="BH995" s="147"/>
    </row>
    <row r="996" spans="1:60" outlineLevel="1">
      <c r="A996" s="164">
        <v>282</v>
      </c>
      <c r="B996" s="165" t="s">
        <v>1145</v>
      </c>
      <c r="C996" s="174" t="s">
        <v>1146</v>
      </c>
      <c r="D996" s="166" t="s">
        <v>253</v>
      </c>
      <c r="E996" s="167">
        <v>4.5</v>
      </c>
      <c r="F996" s="168"/>
      <c r="G996" s="169">
        <f>ROUND(E996*F996,2)</f>
        <v>0</v>
      </c>
      <c r="H996" s="168"/>
      <c r="I996" s="169">
        <f>ROUND(E996*H996,2)</f>
        <v>0</v>
      </c>
      <c r="J996" s="168"/>
      <c r="K996" s="169">
        <f>ROUND(E996*J996,2)</f>
        <v>0</v>
      </c>
      <c r="L996" s="169">
        <v>21</v>
      </c>
      <c r="M996" s="169">
        <f>G996*(1+L996/100)</f>
        <v>0</v>
      </c>
      <c r="N996" s="169">
        <v>0</v>
      </c>
      <c r="O996" s="169">
        <f>ROUND(E996*N996,2)</f>
        <v>0</v>
      </c>
      <c r="P996" s="169">
        <v>0</v>
      </c>
      <c r="Q996" s="169">
        <f>ROUND(E996*P996,2)</f>
        <v>0</v>
      </c>
      <c r="R996" s="169"/>
      <c r="S996" s="169" t="s">
        <v>306</v>
      </c>
      <c r="T996" s="170" t="s">
        <v>169</v>
      </c>
      <c r="U996" s="156">
        <v>0.13</v>
      </c>
      <c r="V996" s="156">
        <f>ROUND(E996*U996,2)</f>
        <v>0.59</v>
      </c>
      <c r="W996" s="156"/>
      <c r="X996" s="156" t="s">
        <v>244</v>
      </c>
      <c r="Y996" s="147"/>
      <c r="Z996" s="147"/>
      <c r="AA996" s="147"/>
      <c r="AB996" s="147"/>
      <c r="AC996" s="147"/>
      <c r="AD996" s="147"/>
      <c r="AE996" s="147"/>
      <c r="AF996" s="147"/>
      <c r="AG996" s="147" t="s">
        <v>245</v>
      </c>
      <c r="AH996" s="147"/>
      <c r="AI996" s="147"/>
      <c r="AJ996" s="147"/>
      <c r="AK996" s="147"/>
      <c r="AL996" s="147"/>
      <c r="AM996" s="147"/>
      <c r="AN996" s="147"/>
      <c r="AO996" s="147"/>
      <c r="AP996" s="147"/>
      <c r="AQ996" s="147"/>
      <c r="AR996" s="147"/>
      <c r="AS996" s="147"/>
      <c r="AT996" s="147"/>
      <c r="AU996" s="147"/>
      <c r="AV996" s="147"/>
      <c r="AW996" s="147"/>
      <c r="AX996" s="147"/>
      <c r="AY996" s="147"/>
      <c r="AZ996" s="147"/>
      <c r="BA996" s="147"/>
      <c r="BB996" s="147"/>
      <c r="BC996" s="147"/>
      <c r="BD996" s="147"/>
      <c r="BE996" s="147"/>
      <c r="BF996" s="147"/>
      <c r="BG996" s="147"/>
      <c r="BH996" s="147"/>
    </row>
    <row r="997" spans="1:60" outlineLevel="1">
      <c r="A997" s="154"/>
      <c r="B997" s="155"/>
      <c r="C997" s="244"/>
      <c r="D997" s="245"/>
      <c r="E997" s="245"/>
      <c r="F997" s="245"/>
      <c r="G997" s="245"/>
      <c r="H997" s="156"/>
      <c r="I997" s="156"/>
      <c r="J997" s="156"/>
      <c r="K997" s="156"/>
      <c r="L997" s="156"/>
      <c r="M997" s="156"/>
      <c r="N997" s="156"/>
      <c r="O997" s="156"/>
      <c r="P997" s="156"/>
      <c r="Q997" s="156"/>
      <c r="R997" s="156"/>
      <c r="S997" s="156"/>
      <c r="T997" s="156"/>
      <c r="U997" s="156"/>
      <c r="V997" s="156"/>
      <c r="W997" s="156"/>
      <c r="X997" s="156"/>
      <c r="Y997" s="147"/>
      <c r="Z997" s="147"/>
      <c r="AA997" s="147"/>
      <c r="AB997" s="147"/>
      <c r="AC997" s="147"/>
      <c r="AD997" s="147"/>
      <c r="AE997" s="147"/>
      <c r="AF997" s="147"/>
      <c r="AG997" s="147" t="s">
        <v>172</v>
      </c>
      <c r="AH997" s="147"/>
      <c r="AI997" s="147"/>
      <c r="AJ997" s="147"/>
      <c r="AK997" s="147"/>
      <c r="AL997" s="147"/>
      <c r="AM997" s="147"/>
      <c r="AN997" s="147"/>
      <c r="AO997" s="147"/>
      <c r="AP997" s="147"/>
      <c r="AQ997" s="147"/>
      <c r="AR997" s="147"/>
      <c r="AS997" s="147"/>
      <c r="AT997" s="147"/>
      <c r="AU997" s="147"/>
      <c r="AV997" s="147"/>
      <c r="AW997" s="147"/>
      <c r="AX997" s="147"/>
      <c r="AY997" s="147"/>
      <c r="AZ997" s="147"/>
      <c r="BA997" s="147"/>
      <c r="BB997" s="147"/>
      <c r="BC997" s="147"/>
      <c r="BD997" s="147"/>
      <c r="BE997" s="147"/>
      <c r="BF997" s="147"/>
      <c r="BG997" s="147"/>
      <c r="BH997" s="147"/>
    </row>
    <row r="998" spans="1:60" outlineLevel="1">
      <c r="A998" s="164">
        <v>283</v>
      </c>
      <c r="B998" s="165" t="s">
        <v>1147</v>
      </c>
      <c r="C998" s="174" t="s">
        <v>1148</v>
      </c>
      <c r="D998" s="166" t="s">
        <v>1031</v>
      </c>
      <c r="E998" s="167">
        <v>1319</v>
      </c>
      <c r="F998" s="168"/>
      <c r="G998" s="169">
        <f>ROUND(E998*F998,2)</f>
        <v>0</v>
      </c>
      <c r="H998" s="168"/>
      <c r="I998" s="169">
        <f>ROUND(E998*H998,2)</f>
        <v>0</v>
      </c>
      <c r="J998" s="168"/>
      <c r="K998" s="169">
        <f>ROUND(E998*J998,2)</f>
        <v>0</v>
      </c>
      <c r="L998" s="169">
        <v>21</v>
      </c>
      <c r="M998" s="169">
        <f>G998*(1+L998/100)</f>
        <v>0</v>
      </c>
      <c r="N998" s="169">
        <v>0</v>
      </c>
      <c r="O998" s="169">
        <f>ROUND(E998*N998,2)</f>
        <v>0</v>
      </c>
      <c r="P998" s="169">
        <v>0</v>
      </c>
      <c r="Q998" s="169">
        <f>ROUND(E998*P998,2)</f>
        <v>0</v>
      </c>
      <c r="R998" s="169"/>
      <c r="S998" s="169" t="s">
        <v>306</v>
      </c>
      <c r="T998" s="170" t="s">
        <v>169</v>
      </c>
      <c r="U998" s="156">
        <v>0.13</v>
      </c>
      <c r="V998" s="156">
        <f>ROUND(E998*U998,2)</f>
        <v>171.47</v>
      </c>
      <c r="W998" s="156"/>
      <c r="X998" s="156" t="s">
        <v>244</v>
      </c>
      <c r="Y998" s="147"/>
      <c r="Z998" s="147"/>
      <c r="AA998" s="147"/>
      <c r="AB998" s="147"/>
      <c r="AC998" s="147"/>
      <c r="AD998" s="147"/>
      <c r="AE998" s="147"/>
      <c r="AF998" s="147"/>
      <c r="AG998" s="147" t="s">
        <v>245</v>
      </c>
      <c r="AH998" s="147"/>
      <c r="AI998" s="147"/>
      <c r="AJ998" s="147"/>
      <c r="AK998" s="147"/>
      <c r="AL998" s="147"/>
      <c r="AM998" s="147"/>
      <c r="AN998" s="147"/>
      <c r="AO998" s="147"/>
      <c r="AP998" s="147"/>
      <c r="AQ998" s="147"/>
      <c r="AR998" s="147"/>
      <c r="AS998" s="147"/>
      <c r="AT998" s="147"/>
      <c r="AU998" s="147"/>
      <c r="AV998" s="147"/>
      <c r="AW998" s="147"/>
      <c r="AX998" s="147"/>
      <c r="AY998" s="147"/>
      <c r="AZ998" s="147"/>
      <c r="BA998" s="147"/>
      <c r="BB998" s="147"/>
      <c r="BC998" s="147"/>
      <c r="BD998" s="147"/>
      <c r="BE998" s="147"/>
      <c r="BF998" s="147"/>
      <c r="BG998" s="147"/>
      <c r="BH998" s="147"/>
    </row>
    <row r="999" spans="1:60" outlineLevel="1">
      <c r="A999" s="154"/>
      <c r="B999" s="155"/>
      <c r="C999" s="180" t="s">
        <v>1149</v>
      </c>
      <c r="D999" s="178"/>
      <c r="E999" s="179">
        <v>1319</v>
      </c>
      <c r="F999" s="156"/>
      <c r="G999" s="156"/>
      <c r="H999" s="156"/>
      <c r="I999" s="156"/>
      <c r="J999" s="156"/>
      <c r="K999" s="156"/>
      <c r="L999" s="156"/>
      <c r="M999" s="156"/>
      <c r="N999" s="156"/>
      <c r="O999" s="156"/>
      <c r="P999" s="156"/>
      <c r="Q999" s="156"/>
      <c r="R999" s="156"/>
      <c r="S999" s="156"/>
      <c r="T999" s="156"/>
      <c r="U999" s="156"/>
      <c r="V999" s="156"/>
      <c r="W999" s="156"/>
      <c r="X999" s="156"/>
      <c r="Y999" s="147"/>
      <c r="Z999" s="147"/>
      <c r="AA999" s="147"/>
      <c r="AB999" s="147"/>
      <c r="AC999" s="147"/>
      <c r="AD999" s="147"/>
      <c r="AE999" s="147"/>
      <c r="AF999" s="147"/>
      <c r="AG999" s="147" t="s">
        <v>249</v>
      </c>
      <c r="AH999" s="147">
        <v>0</v>
      </c>
      <c r="AI999" s="147"/>
      <c r="AJ999" s="147"/>
      <c r="AK999" s="147"/>
      <c r="AL999" s="147"/>
      <c r="AM999" s="147"/>
      <c r="AN999" s="147"/>
      <c r="AO999" s="147"/>
      <c r="AP999" s="147"/>
      <c r="AQ999" s="147"/>
      <c r="AR999" s="147"/>
      <c r="AS999" s="147"/>
      <c r="AT999" s="147"/>
      <c r="AU999" s="147"/>
      <c r="AV999" s="147"/>
      <c r="AW999" s="147"/>
      <c r="AX999" s="147"/>
      <c r="AY999" s="147"/>
      <c r="AZ999" s="147"/>
      <c r="BA999" s="147"/>
      <c r="BB999" s="147"/>
      <c r="BC999" s="147"/>
      <c r="BD999" s="147"/>
      <c r="BE999" s="147"/>
      <c r="BF999" s="147"/>
      <c r="BG999" s="147"/>
      <c r="BH999" s="147"/>
    </row>
    <row r="1000" spans="1:60" outlineLevel="1">
      <c r="A1000" s="154"/>
      <c r="B1000" s="155"/>
      <c r="C1000" s="238"/>
      <c r="D1000" s="239"/>
      <c r="E1000" s="239"/>
      <c r="F1000" s="239"/>
      <c r="G1000" s="239"/>
      <c r="H1000" s="156"/>
      <c r="I1000" s="156"/>
      <c r="J1000" s="156"/>
      <c r="K1000" s="156"/>
      <c r="L1000" s="156"/>
      <c r="M1000" s="156"/>
      <c r="N1000" s="156"/>
      <c r="O1000" s="156"/>
      <c r="P1000" s="156"/>
      <c r="Q1000" s="156"/>
      <c r="R1000" s="156"/>
      <c r="S1000" s="156"/>
      <c r="T1000" s="156"/>
      <c r="U1000" s="156"/>
      <c r="V1000" s="156"/>
      <c r="W1000" s="156"/>
      <c r="X1000" s="156"/>
      <c r="Y1000" s="147"/>
      <c r="Z1000" s="147"/>
      <c r="AA1000" s="147"/>
      <c r="AB1000" s="147"/>
      <c r="AC1000" s="147"/>
      <c r="AD1000" s="147"/>
      <c r="AE1000" s="147"/>
      <c r="AF1000" s="147"/>
      <c r="AG1000" s="147" t="s">
        <v>172</v>
      </c>
      <c r="AH1000" s="147"/>
      <c r="AI1000" s="147"/>
      <c r="AJ1000" s="147"/>
      <c r="AK1000" s="147"/>
      <c r="AL1000" s="147"/>
      <c r="AM1000" s="147"/>
      <c r="AN1000" s="147"/>
      <c r="AO1000" s="147"/>
      <c r="AP1000" s="147"/>
      <c r="AQ1000" s="147"/>
      <c r="AR1000" s="147"/>
      <c r="AS1000" s="147"/>
      <c r="AT1000" s="147"/>
      <c r="AU1000" s="147"/>
      <c r="AV1000" s="147"/>
      <c r="AW1000" s="147"/>
      <c r="AX1000" s="147"/>
      <c r="AY1000" s="147"/>
      <c r="AZ1000" s="147"/>
      <c r="BA1000" s="147"/>
      <c r="BB1000" s="147"/>
      <c r="BC1000" s="147"/>
      <c r="BD1000" s="147"/>
      <c r="BE1000" s="147"/>
      <c r="BF1000" s="147"/>
      <c r="BG1000" s="147"/>
      <c r="BH1000" s="147"/>
    </row>
    <row r="1001" spans="1:60" ht="22.5" outlineLevel="1">
      <c r="A1001" s="164">
        <v>284</v>
      </c>
      <c r="B1001" s="165" t="s">
        <v>1150</v>
      </c>
      <c r="C1001" s="174" t="s">
        <v>1151</v>
      </c>
      <c r="D1001" s="166" t="s">
        <v>293</v>
      </c>
      <c r="E1001" s="167">
        <v>0.10722</v>
      </c>
      <c r="F1001" s="168"/>
      <c r="G1001" s="169">
        <f>ROUND(E1001*F1001,2)</f>
        <v>0</v>
      </c>
      <c r="H1001" s="168"/>
      <c r="I1001" s="169">
        <f>ROUND(E1001*H1001,2)</f>
        <v>0</v>
      </c>
      <c r="J1001" s="168"/>
      <c r="K1001" s="169">
        <f>ROUND(E1001*J1001,2)</f>
        <v>0</v>
      </c>
      <c r="L1001" s="169">
        <v>21</v>
      </c>
      <c r="M1001" s="169">
        <f>G1001*(1+L1001/100)</f>
        <v>0</v>
      </c>
      <c r="N1001" s="169">
        <v>1</v>
      </c>
      <c r="O1001" s="169">
        <f>ROUND(E1001*N1001,2)</f>
        <v>0.11</v>
      </c>
      <c r="P1001" s="169">
        <v>0</v>
      </c>
      <c r="Q1001" s="169">
        <f>ROUND(E1001*P1001,2)</f>
        <v>0</v>
      </c>
      <c r="R1001" s="169"/>
      <c r="S1001" s="169" t="s">
        <v>306</v>
      </c>
      <c r="T1001" s="170" t="s">
        <v>481</v>
      </c>
      <c r="U1001" s="156">
        <v>0</v>
      </c>
      <c r="V1001" s="156">
        <f>ROUND(E1001*U1001,2)</f>
        <v>0</v>
      </c>
      <c r="W1001" s="156"/>
      <c r="X1001" s="156" t="s">
        <v>310</v>
      </c>
      <c r="Y1001" s="147"/>
      <c r="Z1001" s="147"/>
      <c r="AA1001" s="147"/>
      <c r="AB1001" s="147"/>
      <c r="AC1001" s="147"/>
      <c r="AD1001" s="147"/>
      <c r="AE1001" s="147"/>
      <c r="AF1001" s="147"/>
      <c r="AG1001" s="147" t="s">
        <v>311</v>
      </c>
      <c r="AH1001" s="147"/>
      <c r="AI1001" s="147"/>
      <c r="AJ1001" s="147"/>
      <c r="AK1001" s="147"/>
      <c r="AL1001" s="147"/>
      <c r="AM1001" s="147"/>
      <c r="AN1001" s="147"/>
      <c r="AO1001" s="147"/>
      <c r="AP1001" s="147"/>
      <c r="AQ1001" s="147"/>
      <c r="AR1001" s="147"/>
      <c r="AS1001" s="147"/>
      <c r="AT1001" s="147"/>
      <c r="AU1001" s="147"/>
      <c r="AV1001" s="147"/>
      <c r="AW1001" s="147"/>
      <c r="AX1001" s="147"/>
      <c r="AY1001" s="147"/>
      <c r="AZ1001" s="147"/>
      <c r="BA1001" s="147"/>
      <c r="BB1001" s="147"/>
      <c r="BC1001" s="147"/>
      <c r="BD1001" s="147"/>
      <c r="BE1001" s="147"/>
      <c r="BF1001" s="147"/>
      <c r="BG1001" s="147"/>
      <c r="BH1001" s="147"/>
    </row>
    <row r="1002" spans="1:60" outlineLevel="1">
      <c r="A1002" s="154"/>
      <c r="B1002" s="155"/>
      <c r="C1002" s="180" t="s">
        <v>1152</v>
      </c>
      <c r="D1002" s="178"/>
      <c r="E1002" s="179">
        <v>0.10722</v>
      </c>
      <c r="F1002" s="156"/>
      <c r="G1002" s="156"/>
      <c r="H1002" s="156"/>
      <c r="I1002" s="156"/>
      <c r="J1002" s="156"/>
      <c r="K1002" s="156"/>
      <c r="L1002" s="156"/>
      <c r="M1002" s="156"/>
      <c r="N1002" s="156"/>
      <c r="O1002" s="156"/>
      <c r="P1002" s="156"/>
      <c r="Q1002" s="156"/>
      <c r="R1002" s="156"/>
      <c r="S1002" s="156"/>
      <c r="T1002" s="156"/>
      <c r="U1002" s="156"/>
      <c r="V1002" s="156"/>
      <c r="W1002" s="156"/>
      <c r="X1002" s="156"/>
      <c r="Y1002" s="147"/>
      <c r="Z1002" s="147"/>
      <c r="AA1002" s="147"/>
      <c r="AB1002" s="147"/>
      <c r="AC1002" s="147"/>
      <c r="AD1002" s="147"/>
      <c r="AE1002" s="147"/>
      <c r="AF1002" s="147"/>
      <c r="AG1002" s="147" t="s">
        <v>249</v>
      </c>
      <c r="AH1002" s="147">
        <v>0</v>
      </c>
      <c r="AI1002" s="147"/>
      <c r="AJ1002" s="147"/>
      <c r="AK1002" s="147"/>
      <c r="AL1002" s="147"/>
      <c r="AM1002" s="147"/>
      <c r="AN1002" s="147"/>
      <c r="AO1002" s="147"/>
      <c r="AP1002" s="147"/>
      <c r="AQ1002" s="147"/>
      <c r="AR1002" s="147"/>
      <c r="AS1002" s="147"/>
      <c r="AT1002" s="147"/>
      <c r="AU1002" s="147"/>
      <c r="AV1002" s="147"/>
      <c r="AW1002" s="147"/>
      <c r="AX1002" s="147"/>
      <c r="AY1002" s="147"/>
      <c r="AZ1002" s="147"/>
      <c r="BA1002" s="147"/>
      <c r="BB1002" s="147"/>
      <c r="BC1002" s="147"/>
      <c r="BD1002" s="147"/>
      <c r="BE1002" s="147"/>
      <c r="BF1002" s="147"/>
      <c r="BG1002" s="147"/>
      <c r="BH1002" s="147"/>
    </row>
    <row r="1003" spans="1:60" outlineLevel="1">
      <c r="A1003" s="154"/>
      <c r="B1003" s="155"/>
      <c r="C1003" s="238"/>
      <c r="D1003" s="239"/>
      <c r="E1003" s="239"/>
      <c r="F1003" s="239"/>
      <c r="G1003" s="239"/>
      <c r="H1003" s="156"/>
      <c r="I1003" s="156"/>
      <c r="J1003" s="156"/>
      <c r="K1003" s="156"/>
      <c r="L1003" s="156"/>
      <c r="M1003" s="156"/>
      <c r="N1003" s="156"/>
      <c r="O1003" s="156"/>
      <c r="P1003" s="156"/>
      <c r="Q1003" s="156"/>
      <c r="R1003" s="156"/>
      <c r="S1003" s="156"/>
      <c r="T1003" s="156"/>
      <c r="U1003" s="156"/>
      <c r="V1003" s="156"/>
      <c r="W1003" s="156"/>
      <c r="X1003" s="156"/>
      <c r="Y1003" s="147"/>
      <c r="Z1003" s="147"/>
      <c r="AA1003" s="147"/>
      <c r="AB1003" s="147"/>
      <c r="AC1003" s="147"/>
      <c r="AD1003" s="147"/>
      <c r="AE1003" s="147"/>
      <c r="AF1003" s="147"/>
      <c r="AG1003" s="147" t="s">
        <v>172</v>
      </c>
      <c r="AH1003" s="147"/>
      <c r="AI1003" s="147"/>
      <c r="AJ1003" s="147"/>
      <c r="AK1003" s="147"/>
      <c r="AL1003" s="147"/>
      <c r="AM1003" s="147"/>
      <c r="AN1003" s="147"/>
      <c r="AO1003" s="147"/>
      <c r="AP1003" s="147"/>
      <c r="AQ1003" s="147"/>
      <c r="AR1003" s="147"/>
      <c r="AS1003" s="147"/>
      <c r="AT1003" s="147"/>
      <c r="AU1003" s="147"/>
      <c r="AV1003" s="147"/>
      <c r="AW1003" s="147"/>
      <c r="AX1003" s="147"/>
      <c r="AY1003" s="147"/>
      <c r="AZ1003" s="147"/>
      <c r="BA1003" s="147"/>
      <c r="BB1003" s="147"/>
      <c r="BC1003" s="147"/>
      <c r="BD1003" s="147"/>
      <c r="BE1003" s="147"/>
      <c r="BF1003" s="147"/>
      <c r="BG1003" s="147"/>
      <c r="BH1003" s="147"/>
    </row>
    <row r="1004" spans="1:60" outlineLevel="1">
      <c r="A1004" s="164">
        <v>285</v>
      </c>
      <c r="B1004" s="165" t="s">
        <v>1153</v>
      </c>
      <c r="C1004" s="174" t="s">
        <v>1154</v>
      </c>
      <c r="D1004" s="166" t="s">
        <v>293</v>
      </c>
      <c r="E1004" s="167">
        <v>1.2149999999999999E-2</v>
      </c>
      <c r="F1004" s="168"/>
      <c r="G1004" s="169">
        <f>ROUND(E1004*F1004,2)</f>
        <v>0</v>
      </c>
      <c r="H1004" s="168"/>
      <c r="I1004" s="169">
        <f>ROUND(E1004*H1004,2)</f>
        <v>0</v>
      </c>
      <c r="J1004" s="168"/>
      <c r="K1004" s="169">
        <f>ROUND(E1004*J1004,2)</f>
        <v>0</v>
      </c>
      <c r="L1004" s="169">
        <v>21</v>
      </c>
      <c r="M1004" s="169">
        <f>G1004*(1+L1004/100)</f>
        <v>0</v>
      </c>
      <c r="N1004" s="169">
        <v>1</v>
      </c>
      <c r="O1004" s="169">
        <f>ROUND(E1004*N1004,2)</f>
        <v>0.01</v>
      </c>
      <c r="P1004" s="169">
        <v>0</v>
      </c>
      <c r="Q1004" s="169">
        <f>ROUND(E1004*P1004,2)</f>
        <v>0</v>
      </c>
      <c r="R1004" s="169" t="s">
        <v>480</v>
      </c>
      <c r="S1004" s="169" t="s">
        <v>168</v>
      </c>
      <c r="T1004" s="170" t="s">
        <v>168</v>
      </c>
      <c r="U1004" s="156">
        <v>0</v>
      </c>
      <c r="V1004" s="156">
        <f>ROUND(E1004*U1004,2)</f>
        <v>0</v>
      </c>
      <c r="W1004" s="156"/>
      <c r="X1004" s="156" t="s">
        <v>310</v>
      </c>
      <c r="Y1004" s="147"/>
      <c r="Z1004" s="147"/>
      <c r="AA1004" s="147"/>
      <c r="AB1004" s="147"/>
      <c r="AC1004" s="147"/>
      <c r="AD1004" s="147"/>
      <c r="AE1004" s="147"/>
      <c r="AF1004" s="147"/>
      <c r="AG1004" s="147" t="s">
        <v>311</v>
      </c>
      <c r="AH1004" s="147"/>
      <c r="AI1004" s="147"/>
      <c r="AJ1004" s="147"/>
      <c r="AK1004" s="147"/>
      <c r="AL1004" s="147"/>
      <c r="AM1004" s="147"/>
      <c r="AN1004" s="147"/>
      <c r="AO1004" s="147"/>
      <c r="AP1004" s="147"/>
      <c r="AQ1004" s="147"/>
      <c r="AR1004" s="147"/>
      <c r="AS1004" s="147"/>
      <c r="AT1004" s="147"/>
      <c r="AU1004" s="147"/>
      <c r="AV1004" s="147"/>
      <c r="AW1004" s="147"/>
      <c r="AX1004" s="147"/>
      <c r="AY1004" s="147"/>
      <c r="AZ1004" s="147"/>
      <c r="BA1004" s="147"/>
      <c r="BB1004" s="147"/>
      <c r="BC1004" s="147"/>
      <c r="BD1004" s="147"/>
      <c r="BE1004" s="147"/>
      <c r="BF1004" s="147"/>
      <c r="BG1004" s="147"/>
      <c r="BH1004" s="147"/>
    </row>
    <row r="1005" spans="1:60" outlineLevel="1">
      <c r="A1005" s="154"/>
      <c r="B1005" s="155"/>
      <c r="C1005" s="180" t="s">
        <v>1155</v>
      </c>
      <c r="D1005" s="178"/>
      <c r="E1005" s="179">
        <v>1.2149999999999999E-2</v>
      </c>
      <c r="F1005" s="156"/>
      <c r="G1005" s="156"/>
      <c r="H1005" s="156"/>
      <c r="I1005" s="156"/>
      <c r="J1005" s="156"/>
      <c r="K1005" s="156"/>
      <c r="L1005" s="156"/>
      <c r="M1005" s="156"/>
      <c r="N1005" s="156"/>
      <c r="O1005" s="156"/>
      <c r="P1005" s="156"/>
      <c r="Q1005" s="156"/>
      <c r="R1005" s="156"/>
      <c r="S1005" s="156"/>
      <c r="T1005" s="156"/>
      <c r="U1005" s="156"/>
      <c r="V1005" s="156"/>
      <c r="W1005" s="156"/>
      <c r="X1005" s="156"/>
      <c r="Y1005" s="147"/>
      <c r="Z1005" s="147"/>
      <c r="AA1005" s="147"/>
      <c r="AB1005" s="147"/>
      <c r="AC1005" s="147"/>
      <c r="AD1005" s="147"/>
      <c r="AE1005" s="147"/>
      <c r="AF1005" s="147"/>
      <c r="AG1005" s="147" t="s">
        <v>249</v>
      </c>
      <c r="AH1005" s="147">
        <v>0</v>
      </c>
      <c r="AI1005" s="147"/>
      <c r="AJ1005" s="147"/>
      <c r="AK1005" s="147"/>
      <c r="AL1005" s="147"/>
      <c r="AM1005" s="147"/>
      <c r="AN1005" s="147"/>
      <c r="AO1005" s="147"/>
      <c r="AP1005" s="147"/>
      <c r="AQ1005" s="147"/>
      <c r="AR1005" s="147"/>
      <c r="AS1005" s="147"/>
      <c r="AT1005" s="147"/>
      <c r="AU1005" s="147"/>
      <c r="AV1005" s="147"/>
      <c r="AW1005" s="147"/>
      <c r="AX1005" s="147"/>
      <c r="AY1005" s="147"/>
      <c r="AZ1005" s="147"/>
      <c r="BA1005" s="147"/>
      <c r="BB1005" s="147"/>
      <c r="BC1005" s="147"/>
      <c r="BD1005" s="147"/>
      <c r="BE1005" s="147"/>
      <c r="BF1005" s="147"/>
      <c r="BG1005" s="147"/>
      <c r="BH1005" s="147"/>
    </row>
    <row r="1006" spans="1:60" outlineLevel="1">
      <c r="A1006" s="154"/>
      <c r="B1006" s="155"/>
      <c r="C1006" s="238"/>
      <c r="D1006" s="239"/>
      <c r="E1006" s="239"/>
      <c r="F1006" s="239"/>
      <c r="G1006" s="239"/>
      <c r="H1006" s="156"/>
      <c r="I1006" s="156"/>
      <c r="J1006" s="156"/>
      <c r="K1006" s="156"/>
      <c r="L1006" s="156"/>
      <c r="M1006" s="156"/>
      <c r="N1006" s="156"/>
      <c r="O1006" s="156"/>
      <c r="P1006" s="156"/>
      <c r="Q1006" s="156"/>
      <c r="R1006" s="156"/>
      <c r="S1006" s="156"/>
      <c r="T1006" s="156"/>
      <c r="U1006" s="156"/>
      <c r="V1006" s="156"/>
      <c r="W1006" s="156"/>
      <c r="X1006" s="156"/>
      <c r="Y1006" s="147"/>
      <c r="Z1006" s="147"/>
      <c r="AA1006" s="147"/>
      <c r="AB1006" s="147"/>
      <c r="AC1006" s="147"/>
      <c r="AD1006" s="147"/>
      <c r="AE1006" s="147"/>
      <c r="AF1006" s="147"/>
      <c r="AG1006" s="147" t="s">
        <v>172</v>
      </c>
      <c r="AH1006" s="147"/>
      <c r="AI1006" s="147"/>
      <c r="AJ1006" s="147"/>
      <c r="AK1006" s="147"/>
      <c r="AL1006" s="147"/>
      <c r="AM1006" s="147"/>
      <c r="AN1006" s="147"/>
      <c r="AO1006" s="147"/>
      <c r="AP1006" s="147"/>
      <c r="AQ1006" s="147"/>
      <c r="AR1006" s="147"/>
      <c r="AS1006" s="147"/>
      <c r="AT1006" s="147"/>
      <c r="AU1006" s="147"/>
      <c r="AV1006" s="147"/>
      <c r="AW1006" s="147"/>
      <c r="AX1006" s="147"/>
      <c r="AY1006" s="147"/>
      <c r="AZ1006" s="147"/>
      <c r="BA1006" s="147"/>
      <c r="BB1006" s="147"/>
      <c r="BC1006" s="147"/>
      <c r="BD1006" s="147"/>
      <c r="BE1006" s="147"/>
      <c r="BF1006" s="147"/>
      <c r="BG1006" s="147"/>
      <c r="BH1006" s="147"/>
    </row>
    <row r="1007" spans="1:60" outlineLevel="1">
      <c r="A1007" s="164">
        <v>286</v>
      </c>
      <c r="B1007" s="165" t="s">
        <v>1156</v>
      </c>
      <c r="C1007" s="174" t="s">
        <v>1157</v>
      </c>
      <c r="D1007" s="166" t="s">
        <v>293</v>
      </c>
      <c r="E1007" s="167">
        <v>0.78361999999999998</v>
      </c>
      <c r="F1007" s="168"/>
      <c r="G1007" s="169">
        <f>ROUND(E1007*F1007,2)</f>
        <v>0</v>
      </c>
      <c r="H1007" s="168"/>
      <c r="I1007" s="169">
        <f>ROUND(E1007*H1007,2)</f>
        <v>0</v>
      </c>
      <c r="J1007" s="168"/>
      <c r="K1007" s="169">
        <f>ROUND(E1007*J1007,2)</f>
        <v>0</v>
      </c>
      <c r="L1007" s="169">
        <v>21</v>
      </c>
      <c r="M1007" s="169">
        <f>G1007*(1+L1007/100)</f>
        <v>0</v>
      </c>
      <c r="N1007" s="169">
        <v>1</v>
      </c>
      <c r="O1007" s="169">
        <f>ROUND(E1007*N1007,2)</f>
        <v>0.78</v>
      </c>
      <c r="P1007" s="169">
        <v>0</v>
      </c>
      <c r="Q1007" s="169">
        <f>ROUND(E1007*P1007,2)</f>
        <v>0</v>
      </c>
      <c r="R1007" s="169" t="s">
        <v>480</v>
      </c>
      <c r="S1007" s="169" t="s">
        <v>168</v>
      </c>
      <c r="T1007" s="170" t="s">
        <v>168</v>
      </c>
      <c r="U1007" s="156">
        <v>0</v>
      </c>
      <c r="V1007" s="156">
        <f>ROUND(E1007*U1007,2)</f>
        <v>0</v>
      </c>
      <c r="W1007" s="156"/>
      <c r="X1007" s="156" t="s">
        <v>310</v>
      </c>
      <c r="Y1007" s="147"/>
      <c r="Z1007" s="147"/>
      <c r="AA1007" s="147"/>
      <c r="AB1007" s="147"/>
      <c r="AC1007" s="147"/>
      <c r="AD1007" s="147"/>
      <c r="AE1007" s="147"/>
      <c r="AF1007" s="147"/>
      <c r="AG1007" s="147" t="s">
        <v>311</v>
      </c>
      <c r="AH1007" s="147"/>
      <c r="AI1007" s="147"/>
      <c r="AJ1007" s="147"/>
      <c r="AK1007" s="147"/>
      <c r="AL1007" s="147"/>
      <c r="AM1007" s="147"/>
      <c r="AN1007" s="147"/>
      <c r="AO1007" s="147"/>
      <c r="AP1007" s="147"/>
      <c r="AQ1007" s="147"/>
      <c r="AR1007" s="147"/>
      <c r="AS1007" s="147"/>
      <c r="AT1007" s="147"/>
      <c r="AU1007" s="147"/>
      <c r="AV1007" s="147"/>
      <c r="AW1007" s="147"/>
      <c r="AX1007" s="147"/>
      <c r="AY1007" s="147"/>
      <c r="AZ1007" s="147"/>
      <c r="BA1007" s="147"/>
      <c r="BB1007" s="147"/>
      <c r="BC1007" s="147"/>
      <c r="BD1007" s="147"/>
      <c r="BE1007" s="147"/>
      <c r="BF1007" s="147"/>
      <c r="BG1007" s="147"/>
      <c r="BH1007" s="147"/>
    </row>
    <row r="1008" spans="1:60" outlineLevel="1">
      <c r="A1008" s="154"/>
      <c r="B1008" s="155"/>
      <c r="C1008" s="180" t="s">
        <v>1158</v>
      </c>
      <c r="D1008" s="178"/>
      <c r="E1008" s="179">
        <v>0.13575000000000001</v>
      </c>
      <c r="F1008" s="156"/>
      <c r="G1008" s="156"/>
      <c r="H1008" s="156"/>
      <c r="I1008" s="156"/>
      <c r="J1008" s="156"/>
      <c r="K1008" s="156"/>
      <c r="L1008" s="156"/>
      <c r="M1008" s="156"/>
      <c r="N1008" s="156"/>
      <c r="O1008" s="156"/>
      <c r="P1008" s="156"/>
      <c r="Q1008" s="156"/>
      <c r="R1008" s="156"/>
      <c r="S1008" s="156"/>
      <c r="T1008" s="156"/>
      <c r="U1008" s="156"/>
      <c r="V1008" s="156"/>
      <c r="W1008" s="156"/>
      <c r="X1008" s="156"/>
      <c r="Y1008" s="147"/>
      <c r="Z1008" s="147"/>
      <c r="AA1008" s="147"/>
      <c r="AB1008" s="147"/>
      <c r="AC1008" s="147"/>
      <c r="AD1008" s="147"/>
      <c r="AE1008" s="147"/>
      <c r="AF1008" s="147"/>
      <c r="AG1008" s="147" t="s">
        <v>249</v>
      </c>
      <c r="AH1008" s="147">
        <v>0</v>
      </c>
      <c r="AI1008" s="147"/>
      <c r="AJ1008" s="147"/>
      <c r="AK1008" s="147"/>
      <c r="AL1008" s="147"/>
      <c r="AM1008" s="147"/>
      <c r="AN1008" s="147"/>
      <c r="AO1008" s="147"/>
      <c r="AP1008" s="147"/>
      <c r="AQ1008" s="147"/>
      <c r="AR1008" s="147"/>
      <c r="AS1008" s="147"/>
      <c r="AT1008" s="147"/>
      <c r="AU1008" s="147"/>
      <c r="AV1008" s="147"/>
      <c r="AW1008" s="147"/>
      <c r="AX1008" s="147"/>
      <c r="AY1008" s="147"/>
      <c r="AZ1008" s="147"/>
      <c r="BA1008" s="147"/>
      <c r="BB1008" s="147"/>
      <c r="BC1008" s="147"/>
      <c r="BD1008" s="147"/>
      <c r="BE1008" s="147"/>
      <c r="BF1008" s="147"/>
      <c r="BG1008" s="147"/>
      <c r="BH1008" s="147"/>
    </row>
    <row r="1009" spans="1:60" outlineLevel="1">
      <c r="A1009" s="154"/>
      <c r="B1009" s="155"/>
      <c r="C1009" s="180" t="s">
        <v>1159</v>
      </c>
      <c r="D1009" s="178"/>
      <c r="E1009" s="179">
        <v>0.64786999999999995</v>
      </c>
      <c r="F1009" s="156"/>
      <c r="G1009" s="156"/>
      <c r="H1009" s="156"/>
      <c r="I1009" s="156"/>
      <c r="J1009" s="156"/>
      <c r="K1009" s="156"/>
      <c r="L1009" s="156"/>
      <c r="M1009" s="156"/>
      <c r="N1009" s="156"/>
      <c r="O1009" s="156"/>
      <c r="P1009" s="156"/>
      <c r="Q1009" s="156"/>
      <c r="R1009" s="156"/>
      <c r="S1009" s="156"/>
      <c r="T1009" s="156"/>
      <c r="U1009" s="156"/>
      <c r="V1009" s="156"/>
      <c r="W1009" s="156"/>
      <c r="X1009" s="156"/>
      <c r="Y1009" s="147"/>
      <c r="Z1009" s="147"/>
      <c r="AA1009" s="147"/>
      <c r="AB1009" s="147"/>
      <c r="AC1009" s="147"/>
      <c r="AD1009" s="147"/>
      <c r="AE1009" s="147"/>
      <c r="AF1009" s="147"/>
      <c r="AG1009" s="147" t="s">
        <v>249</v>
      </c>
      <c r="AH1009" s="147">
        <v>0</v>
      </c>
      <c r="AI1009" s="147"/>
      <c r="AJ1009" s="147"/>
      <c r="AK1009" s="147"/>
      <c r="AL1009" s="147"/>
      <c r="AM1009" s="147"/>
      <c r="AN1009" s="147"/>
      <c r="AO1009" s="147"/>
      <c r="AP1009" s="147"/>
      <c r="AQ1009" s="147"/>
      <c r="AR1009" s="147"/>
      <c r="AS1009" s="147"/>
      <c r="AT1009" s="147"/>
      <c r="AU1009" s="147"/>
      <c r="AV1009" s="147"/>
      <c r="AW1009" s="147"/>
      <c r="AX1009" s="147"/>
      <c r="AY1009" s="147"/>
      <c r="AZ1009" s="147"/>
      <c r="BA1009" s="147"/>
      <c r="BB1009" s="147"/>
      <c r="BC1009" s="147"/>
      <c r="BD1009" s="147"/>
      <c r="BE1009" s="147"/>
      <c r="BF1009" s="147"/>
      <c r="BG1009" s="147"/>
      <c r="BH1009" s="147"/>
    </row>
    <row r="1010" spans="1:60" outlineLevel="1">
      <c r="A1010" s="154"/>
      <c r="B1010" s="155"/>
      <c r="C1010" s="238"/>
      <c r="D1010" s="239"/>
      <c r="E1010" s="239"/>
      <c r="F1010" s="239"/>
      <c r="G1010" s="239"/>
      <c r="H1010" s="156"/>
      <c r="I1010" s="156"/>
      <c r="J1010" s="156"/>
      <c r="K1010" s="156"/>
      <c r="L1010" s="156"/>
      <c r="M1010" s="156"/>
      <c r="N1010" s="156"/>
      <c r="O1010" s="156"/>
      <c r="P1010" s="156"/>
      <c r="Q1010" s="156"/>
      <c r="R1010" s="156"/>
      <c r="S1010" s="156"/>
      <c r="T1010" s="156"/>
      <c r="U1010" s="156"/>
      <c r="V1010" s="156"/>
      <c r="W1010" s="156"/>
      <c r="X1010" s="156"/>
      <c r="Y1010" s="147"/>
      <c r="Z1010" s="147"/>
      <c r="AA1010" s="147"/>
      <c r="AB1010" s="147"/>
      <c r="AC1010" s="147"/>
      <c r="AD1010" s="147"/>
      <c r="AE1010" s="147"/>
      <c r="AF1010" s="147"/>
      <c r="AG1010" s="147" t="s">
        <v>172</v>
      </c>
      <c r="AH1010" s="147"/>
      <c r="AI1010" s="147"/>
      <c r="AJ1010" s="147"/>
      <c r="AK1010" s="147"/>
      <c r="AL1010" s="147"/>
      <c r="AM1010" s="147"/>
      <c r="AN1010" s="147"/>
      <c r="AO1010" s="147"/>
      <c r="AP1010" s="147"/>
      <c r="AQ1010" s="147"/>
      <c r="AR1010" s="147"/>
      <c r="AS1010" s="147"/>
      <c r="AT1010" s="147"/>
      <c r="AU1010" s="147"/>
      <c r="AV1010" s="147"/>
      <c r="AW1010" s="147"/>
      <c r="AX1010" s="147"/>
      <c r="AY1010" s="147"/>
      <c r="AZ1010" s="147"/>
      <c r="BA1010" s="147"/>
      <c r="BB1010" s="147"/>
      <c r="BC1010" s="147"/>
      <c r="BD1010" s="147"/>
      <c r="BE1010" s="147"/>
      <c r="BF1010" s="147"/>
      <c r="BG1010" s="147"/>
      <c r="BH1010" s="147"/>
    </row>
    <row r="1011" spans="1:60" outlineLevel="1">
      <c r="A1011" s="164">
        <v>287</v>
      </c>
      <c r="B1011" s="165" t="s">
        <v>1160</v>
      </c>
      <c r="C1011" s="174" t="s">
        <v>1161</v>
      </c>
      <c r="D1011" s="166" t="s">
        <v>293</v>
      </c>
      <c r="E1011" s="167">
        <v>4.8410000000000002E-2</v>
      </c>
      <c r="F1011" s="168"/>
      <c r="G1011" s="169">
        <f>ROUND(E1011*F1011,2)</f>
        <v>0</v>
      </c>
      <c r="H1011" s="168"/>
      <c r="I1011" s="169">
        <f>ROUND(E1011*H1011,2)</f>
        <v>0</v>
      </c>
      <c r="J1011" s="168"/>
      <c r="K1011" s="169">
        <f>ROUND(E1011*J1011,2)</f>
        <v>0</v>
      </c>
      <c r="L1011" s="169">
        <v>21</v>
      </c>
      <c r="M1011" s="169">
        <f>G1011*(1+L1011/100)</f>
        <v>0</v>
      </c>
      <c r="N1011" s="169">
        <v>1</v>
      </c>
      <c r="O1011" s="169">
        <f>ROUND(E1011*N1011,2)</f>
        <v>0.05</v>
      </c>
      <c r="P1011" s="169">
        <v>0</v>
      </c>
      <c r="Q1011" s="169">
        <f>ROUND(E1011*P1011,2)</f>
        <v>0</v>
      </c>
      <c r="R1011" s="169" t="s">
        <v>480</v>
      </c>
      <c r="S1011" s="169" t="s">
        <v>168</v>
      </c>
      <c r="T1011" s="170" t="s">
        <v>168</v>
      </c>
      <c r="U1011" s="156">
        <v>0</v>
      </c>
      <c r="V1011" s="156">
        <f>ROUND(E1011*U1011,2)</f>
        <v>0</v>
      </c>
      <c r="W1011" s="156"/>
      <c r="X1011" s="156" t="s">
        <v>310</v>
      </c>
      <c r="Y1011" s="147"/>
      <c r="Z1011" s="147"/>
      <c r="AA1011" s="147"/>
      <c r="AB1011" s="147"/>
      <c r="AC1011" s="147"/>
      <c r="AD1011" s="147"/>
      <c r="AE1011" s="147"/>
      <c r="AF1011" s="147"/>
      <c r="AG1011" s="147" t="s">
        <v>311</v>
      </c>
      <c r="AH1011" s="147"/>
      <c r="AI1011" s="147"/>
      <c r="AJ1011" s="147"/>
      <c r="AK1011" s="147"/>
      <c r="AL1011" s="147"/>
      <c r="AM1011" s="147"/>
      <c r="AN1011" s="147"/>
      <c r="AO1011" s="147"/>
      <c r="AP1011" s="147"/>
      <c r="AQ1011" s="147"/>
      <c r="AR1011" s="147"/>
      <c r="AS1011" s="147"/>
      <c r="AT1011" s="147"/>
      <c r="AU1011" s="147"/>
      <c r="AV1011" s="147"/>
      <c r="AW1011" s="147"/>
      <c r="AX1011" s="147"/>
      <c r="AY1011" s="147"/>
      <c r="AZ1011" s="147"/>
      <c r="BA1011" s="147"/>
      <c r="BB1011" s="147"/>
      <c r="BC1011" s="147"/>
      <c r="BD1011" s="147"/>
      <c r="BE1011" s="147"/>
      <c r="BF1011" s="147"/>
      <c r="BG1011" s="147"/>
      <c r="BH1011" s="147"/>
    </row>
    <row r="1012" spans="1:60" outlineLevel="1">
      <c r="A1012" s="154"/>
      <c r="B1012" s="155"/>
      <c r="C1012" s="180" t="s">
        <v>1162</v>
      </c>
      <c r="D1012" s="178"/>
      <c r="E1012" s="179">
        <v>4.8410000000000002E-2</v>
      </c>
      <c r="F1012" s="156"/>
      <c r="G1012" s="156"/>
      <c r="H1012" s="156"/>
      <c r="I1012" s="156"/>
      <c r="J1012" s="156"/>
      <c r="K1012" s="156"/>
      <c r="L1012" s="156"/>
      <c r="M1012" s="156"/>
      <c r="N1012" s="156"/>
      <c r="O1012" s="156"/>
      <c r="P1012" s="156"/>
      <c r="Q1012" s="156"/>
      <c r="R1012" s="156"/>
      <c r="S1012" s="156"/>
      <c r="T1012" s="156"/>
      <c r="U1012" s="156"/>
      <c r="V1012" s="156"/>
      <c r="W1012" s="156"/>
      <c r="X1012" s="156"/>
      <c r="Y1012" s="147"/>
      <c r="Z1012" s="147"/>
      <c r="AA1012" s="147"/>
      <c r="AB1012" s="147"/>
      <c r="AC1012" s="147"/>
      <c r="AD1012" s="147"/>
      <c r="AE1012" s="147"/>
      <c r="AF1012" s="147"/>
      <c r="AG1012" s="147" t="s">
        <v>249</v>
      </c>
      <c r="AH1012" s="147">
        <v>0</v>
      </c>
      <c r="AI1012" s="147"/>
      <c r="AJ1012" s="147"/>
      <c r="AK1012" s="147"/>
      <c r="AL1012" s="147"/>
      <c r="AM1012" s="147"/>
      <c r="AN1012" s="147"/>
      <c r="AO1012" s="147"/>
      <c r="AP1012" s="147"/>
      <c r="AQ1012" s="147"/>
      <c r="AR1012" s="147"/>
      <c r="AS1012" s="147"/>
      <c r="AT1012" s="147"/>
      <c r="AU1012" s="147"/>
      <c r="AV1012" s="147"/>
      <c r="AW1012" s="147"/>
      <c r="AX1012" s="147"/>
      <c r="AY1012" s="147"/>
      <c r="AZ1012" s="147"/>
      <c r="BA1012" s="147"/>
      <c r="BB1012" s="147"/>
      <c r="BC1012" s="147"/>
      <c r="BD1012" s="147"/>
      <c r="BE1012" s="147"/>
      <c r="BF1012" s="147"/>
      <c r="BG1012" s="147"/>
      <c r="BH1012" s="147"/>
    </row>
    <row r="1013" spans="1:60" outlineLevel="1">
      <c r="A1013" s="154"/>
      <c r="B1013" s="155"/>
      <c r="C1013" s="238"/>
      <c r="D1013" s="239"/>
      <c r="E1013" s="239"/>
      <c r="F1013" s="239"/>
      <c r="G1013" s="239"/>
      <c r="H1013" s="156"/>
      <c r="I1013" s="156"/>
      <c r="J1013" s="156"/>
      <c r="K1013" s="156"/>
      <c r="L1013" s="156"/>
      <c r="M1013" s="156"/>
      <c r="N1013" s="156"/>
      <c r="O1013" s="156"/>
      <c r="P1013" s="156"/>
      <c r="Q1013" s="156"/>
      <c r="R1013" s="156"/>
      <c r="S1013" s="156"/>
      <c r="T1013" s="156"/>
      <c r="U1013" s="156"/>
      <c r="V1013" s="156"/>
      <c r="W1013" s="156"/>
      <c r="X1013" s="156"/>
      <c r="Y1013" s="147"/>
      <c r="Z1013" s="147"/>
      <c r="AA1013" s="147"/>
      <c r="AB1013" s="147"/>
      <c r="AC1013" s="147"/>
      <c r="AD1013" s="147"/>
      <c r="AE1013" s="147"/>
      <c r="AF1013" s="147"/>
      <c r="AG1013" s="147" t="s">
        <v>172</v>
      </c>
      <c r="AH1013" s="147"/>
      <c r="AI1013" s="147"/>
      <c r="AJ1013" s="147"/>
      <c r="AK1013" s="147"/>
      <c r="AL1013" s="147"/>
      <c r="AM1013" s="147"/>
      <c r="AN1013" s="147"/>
      <c r="AO1013" s="147"/>
      <c r="AP1013" s="147"/>
      <c r="AQ1013" s="147"/>
      <c r="AR1013" s="147"/>
      <c r="AS1013" s="147"/>
      <c r="AT1013" s="147"/>
      <c r="AU1013" s="147"/>
      <c r="AV1013" s="147"/>
      <c r="AW1013" s="147"/>
      <c r="AX1013" s="147"/>
      <c r="AY1013" s="147"/>
      <c r="AZ1013" s="147"/>
      <c r="BA1013" s="147"/>
      <c r="BB1013" s="147"/>
      <c r="BC1013" s="147"/>
      <c r="BD1013" s="147"/>
      <c r="BE1013" s="147"/>
      <c r="BF1013" s="147"/>
      <c r="BG1013" s="147"/>
      <c r="BH1013" s="147"/>
    </row>
    <row r="1014" spans="1:60" ht="22.5" outlineLevel="1">
      <c r="A1014" s="164">
        <v>288</v>
      </c>
      <c r="B1014" s="165" t="s">
        <v>1163</v>
      </c>
      <c r="C1014" s="174" t="s">
        <v>1164</v>
      </c>
      <c r="D1014" s="166" t="s">
        <v>253</v>
      </c>
      <c r="E1014" s="167">
        <v>4.5</v>
      </c>
      <c r="F1014" s="168"/>
      <c r="G1014" s="169">
        <f>ROUND(E1014*F1014,2)</f>
        <v>0</v>
      </c>
      <c r="H1014" s="168"/>
      <c r="I1014" s="169">
        <f>ROUND(E1014*H1014,2)</f>
        <v>0</v>
      </c>
      <c r="J1014" s="168"/>
      <c r="K1014" s="169">
        <f>ROUND(E1014*J1014,2)</f>
        <v>0</v>
      </c>
      <c r="L1014" s="169">
        <v>21</v>
      </c>
      <c r="M1014" s="169">
        <f>G1014*(1+L1014/100)</f>
        <v>0</v>
      </c>
      <c r="N1014" s="169">
        <v>6.7600000000000004E-3</v>
      </c>
      <c r="O1014" s="169">
        <f>ROUND(E1014*N1014,2)</f>
        <v>0.03</v>
      </c>
      <c r="P1014" s="169">
        <v>0</v>
      </c>
      <c r="Q1014" s="169">
        <f>ROUND(E1014*P1014,2)</f>
        <v>0</v>
      </c>
      <c r="R1014" s="169" t="s">
        <v>480</v>
      </c>
      <c r="S1014" s="169" t="s">
        <v>168</v>
      </c>
      <c r="T1014" s="170" t="s">
        <v>168</v>
      </c>
      <c r="U1014" s="156">
        <v>0</v>
      </c>
      <c r="V1014" s="156">
        <f>ROUND(E1014*U1014,2)</f>
        <v>0</v>
      </c>
      <c r="W1014" s="156"/>
      <c r="X1014" s="156" t="s">
        <v>310</v>
      </c>
      <c r="Y1014" s="147"/>
      <c r="Z1014" s="147"/>
      <c r="AA1014" s="147"/>
      <c r="AB1014" s="147"/>
      <c r="AC1014" s="147"/>
      <c r="AD1014" s="147"/>
      <c r="AE1014" s="147"/>
      <c r="AF1014" s="147"/>
      <c r="AG1014" s="147" t="s">
        <v>311</v>
      </c>
      <c r="AH1014" s="147"/>
      <c r="AI1014" s="147"/>
      <c r="AJ1014" s="147"/>
      <c r="AK1014" s="147"/>
      <c r="AL1014" s="147"/>
      <c r="AM1014" s="147"/>
      <c r="AN1014" s="147"/>
      <c r="AO1014" s="147"/>
      <c r="AP1014" s="147"/>
      <c r="AQ1014" s="147"/>
      <c r="AR1014" s="147"/>
      <c r="AS1014" s="147"/>
      <c r="AT1014" s="147"/>
      <c r="AU1014" s="147"/>
      <c r="AV1014" s="147"/>
      <c r="AW1014" s="147"/>
      <c r="AX1014" s="147"/>
      <c r="AY1014" s="147"/>
      <c r="AZ1014" s="147"/>
      <c r="BA1014" s="147"/>
      <c r="BB1014" s="147"/>
      <c r="BC1014" s="147"/>
      <c r="BD1014" s="147"/>
      <c r="BE1014" s="147"/>
      <c r="BF1014" s="147"/>
      <c r="BG1014" s="147"/>
      <c r="BH1014" s="147"/>
    </row>
    <row r="1015" spans="1:60" outlineLevel="1">
      <c r="A1015" s="154"/>
      <c r="B1015" s="155"/>
      <c r="C1015" s="180" t="s">
        <v>1165</v>
      </c>
      <c r="D1015" s="178"/>
      <c r="E1015" s="179">
        <v>4.5</v>
      </c>
      <c r="F1015" s="156"/>
      <c r="G1015" s="156"/>
      <c r="H1015" s="156"/>
      <c r="I1015" s="156"/>
      <c r="J1015" s="156"/>
      <c r="K1015" s="156"/>
      <c r="L1015" s="156"/>
      <c r="M1015" s="156"/>
      <c r="N1015" s="156"/>
      <c r="O1015" s="156"/>
      <c r="P1015" s="156"/>
      <c r="Q1015" s="156"/>
      <c r="R1015" s="156"/>
      <c r="S1015" s="156"/>
      <c r="T1015" s="156"/>
      <c r="U1015" s="156"/>
      <c r="V1015" s="156"/>
      <c r="W1015" s="156"/>
      <c r="X1015" s="156"/>
      <c r="Y1015" s="147"/>
      <c r="Z1015" s="147"/>
      <c r="AA1015" s="147"/>
      <c r="AB1015" s="147"/>
      <c r="AC1015" s="147"/>
      <c r="AD1015" s="147"/>
      <c r="AE1015" s="147"/>
      <c r="AF1015" s="147"/>
      <c r="AG1015" s="147" t="s">
        <v>249</v>
      </c>
      <c r="AH1015" s="147">
        <v>0</v>
      </c>
      <c r="AI1015" s="147"/>
      <c r="AJ1015" s="147"/>
      <c r="AK1015" s="147"/>
      <c r="AL1015" s="147"/>
      <c r="AM1015" s="147"/>
      <c r="AN1015" s="147"/>
      <c r="AO1015" s="147"/>
      <c r="AP1015" s="147"/>
      <c r="AQ1015" s="147"/>
      <c r="AR1015" s="147"/>
      <c r="AS1015" s="147"/>
      <c r="AT1015" s="147"/>
      <c r="AU1015" s="147"/>
      <c r="AV1015" s="147"/>
      <c r="AW1015" s="147"/>
      <c r="AX1015" s="147"/>
      <c r="AY1015" s="147"/>
      <c r="AZ1015" s="147"/>
      <c r="BA1015" s="147"/>
      <c r="BB1015" s="147"/>
      <c r="BC1015" s="147"/>
      <c r="BD1015" s="147"/>
      <c r="BE1015" s="147"/>
      <c r="BF1015" s="147"/>
      <c r="BG1015" s="147"/>
      <c r="BH1015" s="147"/>
    </row>
    <row r="1016" spans="1:60" outlineLevel="1">
      <c r="A1016" s="154"/>
      <c r="B1016" s="155"/>
      <c r="C1016" s="238"/>
      <c r="D1016" s="239"/>
      <c r="E1016" s="239"/>
      <c r="F1016" s="239"/>
      <c r="G1016" s="239"/>
      <c r="H1016" s="156"/>
      <c r="I1016" s="156"/>
      <c r="J1016" s="156"/>
      <c r="K1016" s="156"/>
      <c r="L1016" s="156"/>
      <c r="M1016" s="156"/>
      <c r="N1016" s="156"/>
      <c r="O1016" s="156"/>
      <c r="P1016" s="156"/>
      <c r="Q1016" s="156"/>
      <c r="R1016" s="156"/>
      <c r="S1016" s="156"/>
      <c r="T1016" s="156"/>
      <c r="U1016" s="156"/>
      <c r="V1016" s="156"/>
      <c r="W1016" s="156"/>
      <c r="X1016" s="156"/>
      <c r="Y1016" s="147"/>
      <c r="Z1016" s="147"/>
      <c r="AA1016" s="147"/>
      <c r="AB1016" s="147"/>
      <c r="AC1016" s="147"/>
      <c r="AD1016" s="147"/>
      <c r="AE1016" s="147"/>
      <c r="AF1016" s="147"/>
      <c r="AG1016" s="147" t="s">
        <v>172</v>
      </c>
      <c r="AH1016" s="147"/>
      <c r="AI1016" s="147"/>
      <c r="AJ1016" s="147"/>
      <c r="AK1016" s="147"/>
      <c r="AL1016" s="147"/>
      <c r="AM1016" s="147"/>
      <c r="AN1016" s="147"/>
      <c r="AO1016" s="147"/>
      <c r="AP1016" s="147"/>
      <c r="AQ1016" s="147"/>
      <c r="AR1016" s="147"/>
      <c r="AS1016" s="147"/>
      <c r="AT1016" s="147"/>
      <c r="AU1016" s="147"/>
      <c r="AV1016" s="147"/>
      <c r="AW1016" s="147"/>
      <c r="AX1016" s="147"/>
      <c r="AY1016" s="147"/>
      <c r="AZ1016" s="147"/>
      <c r="BA1016" s="147"/>
      <c r="BB1016" s="147"/>
      <c r="BC1016" s="147"/>
      <c r="BD1016" s="147"/>
      <c r="BE1016" s="147"/>
      <c r="BF1016" s="147"/>
      <c r="BG1016" s="147"/>
      <c r="BH1016" s="147"/>
    </row>
    <row r="1017" spans="1:60" outlineLevel="1">
      <c r="A1017" s="164">
        <v>289</v>
      </c>
      <c r="B1017" s="165" t="s">
        <v>1166</v>
      </c>
      <c r="C1017" s="174" t="s">
        <v>1167</v>
      </c>
      <c r="D1017" s="166" t="s">
        <v>1031</v>
      </c>
      <c r="E1017" s="167">
        <v>90</v>
      </c>
      <c r="F1017" s="168"/>
      <c r="G1017" s="169">
        <f>ROUND(E1017*F1017,2)</f>
        <v>0</v>
      </c>
      <c r="H1017" s="168"/>
      <c r="I1017" s="169">
        <f>ROUND(E1017*H1017,2)</f>
        <v>0</v>
      </c>
      <c r="J1017" s="168"/>
      <c r="K1017" s="169">
        <f>ROUND(E1017*J1017,2)</f>
        <v>0</v>
      </c>
      <c r="L1017" s="169">
        <v>21</v>
      </c>
      <c r="M1017" s="169">
        <f>G1017*(1+L1017/100)</f>
        <v>0</v>
      </c>
      <c r="N1017" s="169">
        <v>1E-3</v>
      </c>
      <c r="O1017" s="169">
        <f>ROUND(E1017*N1017,2)</f>
        <v>0.09</v>
      </c>
      <c r="P1017" s="169">
        <v>0</v>
      </c>
      <c r="Q1017" s="169">
        <f>ROUND(E1017*P1017,2)</f>
        <v>0</v>
      </c>
      <c r="R1017" s="169"/>
      <c r="S1017" s="169" t="s">
        <v>306</v>
      </c>
      <c r="T1017" s="170" t="s">
        <v>169</v>
      </c>
      <c r="U1017" s="156">
        <v>0</v>
      </c>
      <c r="V1017" s="156">
        <f>ROUND(E1017*U1017,2)</f>
        <v>0</v>
      </c>
      <c r="W1017" s="156"/>
      <c r="X1017" s="156" t="s">
        <v>310</v>
      </c>
      <c r="Y1017" s="147"/>
      <c r="Z1017" s="147"/>
      <c r="AA1017" s="147"/>
      <c r="AB1017" s="147"/>
      <c r="AC1017" s="147"/>
      <c r="AD1017" s="147"/>
      <c r="AE1017" s="147"/>
      <c r="AF1017" s="147"/>
      <c r="AG1017" s="147" t="s">
        <v>311</v>
      </c>
      <c r="AH1017" s="147"/>
      <c r="AI1017" s="147"/>
      <c r="AJ1017" s="147"/>
      <c r="AK1017" s="147"/>
      <c r="AL1017" s="147"/>
      <c r="AM1017" s="147"/>
      <c r="AN1017" s="147"/>
      <c r="AO1017" s="147"/>
      <c r="AP1017" s="147"/>
      <c r="AQ1017" s="147"/>
      <c r="AR1017" s="147"/>
      <c r="AS1017" s="147"/>
      <c r="AT1017" s="147"/>
      <c r="AU1017" s="147"/>
      <c r="AV1017" s="147"/>
      <c r="AW1017" s="147"/>
      <c r="AX1017" s="147"/>
      <c r="AY1017" s="147"/>
      <c r="AZ1017" s="147"/>
      <c r="BA1017" s="147"/>
      <c r="BB1017" s="147"/>
      <c r="BC1017" s="147"/>
      <c r="BD1017" s="147"/>
      <c r="BE1017" s="147"/>
      <c r="BF1017" s="147"/>
      <c r="BG1017" s="147"/>
      <c r="BH1017" s="147"/>
    </row>
    <row r="1018" spans="1:60" outlineLevel="1">
      <c r="A1018" s="154"/>
      <c r="B1018" s="155"/>
      <c r="C1018" s="240" t="s">
        <v>1168</v>
      </c>
      <c r="D1018" s="241"/>
      <c r="E1018" s="241"/>
      <c r="F1018" s="241"/>
      <c r="G1018" s="241"/>
      <c r="H1018" s="156"/>
      <c r="I1018" s="156"/>
      <c r="J1018" s="156"/>
      <c r="K1018" s="156"/>
      <c r="L1018" s="156"/>
      <c r="M1018" s="156"/>
      <c r="N1018" s="156"/>
      <c r="O1018" s="156"/>
      <c r="P1018" s="156"/>
      <c r="Q1018" s="156"/>
      <c r="R1018" s="156"/>
      <c r="S1018" s="156"/>
      <c r="T1018" s="156"/>
      <c r="U1018" s="156"/>
      <c r="V1018" s="156"/>
      <c r="W1018" s="156"/>
      <c r="X1018" s="156"/>
      <c r="Y1018" s="147"/>
      <c r="Z1018" s="147"/>
      <c r="AA1018" s="147"/>
      <c r="AB1018" s="147"/>
      <c r="AC1018" s="147"/>
      <c r="AD1018" s="147"/>
      <c r="AE1018" s="147"/>
      <c r="AF1018" s="147"/>
      <c r="AG1018" s="147" t="s">
        <v>178</v>
      </c>
      <c r="AH1018" s="147"/>
      <c r="AI1018" s="147"/>
      <c r="AJ1018" s="147"/>
      <c r="AK1018" s="147"/>
      <c r="AL1018" s="147"/>
      <c r="AM1018" s="147"/>
      <c r="AN1018" s="147"/>
      <c r="AO1018" s="147"/>
      <c r="AP1018" s="147"/>
      <c r="AQ1018" s="147"/>
      <c r="AR1018" s="147"/>
      <c r="AS1018" s="147"/>
      <c r="AT1018" s="147"/>
      <c r="AU1018" s="147"/>
      <c r="AV1018" s="147"/>
      <c r="AW1018" s="147"/>
      <c r="AX1018" s="147"/>
      <c r="AY1018" s="147"/>
      <c r="AZ1018" s="147"/>
      <c r="BA1018" s="147"/>
      <c r="BB1018" s="147"/>
      <c r="BC1018" s="147"/>
      <c r="BD1018" s="147"/>
      <c r="BE1018" s="147"/>
      <c r="BF1018" s="147"/>
      <c r="BG1018" s="147"/>
      <c r="BH1018" s="147"/>
    </row>
    <row r="1019" spans="1:60" outlineLevel="1">
      <c r="A1019" s="154"/>
      <c r="B1019" s="155"/>
      <c r="C1019" s="180" t="s">
        <v>1169</v>
      </c>
      <c r="D1019" s="178"/>
      <c r="E1019" s="179">
        <v>30</v>
      </c>
      <c r="F1019" s="156"/>
      <c r="G1019" s="156"/>
      <c r="H1019" s="156"/>
      <c r="I1019" s="156"/>
      <c r="J1019" s="156"/>
      <c r="K1019" s="156"/>
      <c r="L1019" s="156"/>
      <c r="M1019" s="156"/>
      <c r="N1019" s="156"/>
      <c r="O1019" s="156"/>
      <c r="P1019" s="156"/>
      <c r="Q1019" s="156"/>
      <c r="R1019" s="156"/>
      <c r="S1019" s="156"/>
      <c r="T1019" s="156"/>
      <c r="U1019" s="156"/>
      <c r="V1019" s="156"/>
      <c r="W1019" s="156"/>
      <c r="X1019" s="156"/>
      <c r="Y1019" s="147"/>
      <c r="Z1019" s="147"/>
      <c r="AA1019" s="147"/>
      <c r="AB1019" s="147"/>
      <c r="AC1019" s="147"/>
      <c r="AD1019" s="147"/>
      <c r="AE1019" s="147"/>
      <c r="AF1019" s="147"/>
      <c r="AG1019" s="147" t="s">
        <v>249</v>
      </c>
      <c r="AH1019" s="147">
        <v>0</v>
      </c>
      <c r="AI1019" s="147"/>
      <c r="AJ1019" s="147"/>
      <c r="AK1019" s="147"/>
      <c r="AL1019" s="147"/>
      <c r="AM1019" s="147"/>
      <c r="AN1019" s="147"/>
      <c r="AO1019" s="147"/>
      <c r="AP1019" s="147"/>
      <c r="AQ1019" s="147"/>
      <c r="AR1019" s="147"/>
      <c r="AS1019" s="147"/>
      <c r="AT1019" s="147"/>
      <c r="AU1019" s="147"/>
      <c r="AV1019" s="147"/>
      <c r="AW1019" s="147"/>
      <c r="AX1019" s="147"/>
      <c r="AY1019" s="147"/>
      <c r="AZ1019" s="147"/>
      <c r="BA1019" s="147"/>
      <c r="BB1019" s="147"/>
      <c r="BC1019" s="147"/>
      <c r="BD1019" s="147"/>
      <c r="BE1019" s="147"/>
      <c r="BF1019" s="147"/>
      <c r="BG1019" s="147"/>
      <c r="BH1019" s="147"/>
    </row>
    <row r="1020" spans="1:60" outlineLevel="1">
      <c r="A1020" s="154"/>
      <c r="B1020" s="155"/>
      <c r="C1020" s="180" t="s">
        <v>1170</v>
      </c>
      <c r="D1020" s="178"/>
      <c r="E1020" s="179">
        <v>60</v>
      </c>
      <c r="F1020" s="156"/>
      <c r="G1020" s="156"/>
      <c r="H1020" s="156"/>
      <c r="I1020" s="156"/>
      <c r="J1020" s="156"/>
      <c r="K1020" s="156"/>
      <c r="L1020" s="156"/>
      <c r="M1020" s="156"/>
      <c r="N1020" s="156"/>
      <c r="O1020" s="156"/>
      <c r="P1020" s="156"/>
      <c r="Q1020" s="156"/>
      <c r="R1020" s="156"/>
      <c r="S1020" s="156"/>
      <c r="T1020" s="156"/>
      <c r="U1020" s="156"/>
      <c r="V1020" s="156"/>
      <c r="W1020" s="156"/>
      <c r="X1020" s="156"/>
      <c r="Y1020" s="147"/>
      <c r="Z1020" s="147"/>
      <c r="AA1020" s="147"/>
      <c r="AB1020" s="147"/>
      <c r="AC1020" s="147"/>
      <c r="AD1020" s="147"/>
      <c r="AE1020" s="147"/>
      <c r="AF1020" s="147"/>
      <c r="AG1020" s="147" t="s">
        <v>249</v>
      </c>
      <c r="AH1020" s="147">
        <v>0</v>
      </c>
      <c r="AI1020" s="147"/>
      <c r="AJ1020" s="147"/>
      <c r="AK1020" s="147"/>
      <c r="AL1020" s="147"/>
      <c r="AM1020" s="147"/>
      <c r="AN1020" s="147"/>
      <c r="AO1020" s="147"/>
      <c r="AP1020" s="147"/>
      <c r="AQ1020" s="147"/>
      <c r="AR1020" s="147"/>
      <c r="AS1020" s="147"/>
      <c r="AT1020" s="147"/>
      <c r="AU1020" s="147"/>
      <c r="AV1020" s="147"/>
      <c r="AW1020" s="147"/>
      <c r="AX1020" s="147"/>
      <c r="AY1020" s="147"/>
      <c r="AZ1020" s="147"/>
      <c r="BA1020" s="147"/>
      <c r="BB1020" s="147"/>
      <c r="BC1020" s="147"/>
      <c r="BD1020" s="147"/>
      <c r="BE1020" s="147"/>
      <c r="BF1020" s="147"/>
      <c r="BG1020" s="147"/>
      <c r="BH1020" s="147"/>
    </row>
    <row r="1021" spans="1:60" outlineLevel="1">
      <c r="A1021" s="154"/>
      <c r="B1021" s="155"/>
      <c r="C1021" s="238"/>
      <c r="D1021" s="239"/>
      <c r="E1021" s="239"/>
      <c r="F1021" s="239"/>
      <c r="G1021" s="239"/>
      <c r="H1021" s="156"/>
      <c r="I1021" s="156"/>
      <c r="J1021" s="156"/>
      <c r="K1021" s="156"/>
      <c r="L1021" s="156"/>
      <c r="M1021" s="156"/>
      <c r="N1021" s="156"/>
      <c r="O1021" s="156"/>
      <c r="P1021" s="156"/>
      <c r="Q1021" s="156"/>
      <c r="R1021" s="156"/>
      <c r="S1021" s="156"/>
      <c r="T1021" s="156"/>
      <c r="U1021" s="156"/>
      <c r="V1021" s="156"/>
      <c r="W1021" s="156"/>
      <c r="X1021" s="156"/>
      <c r="Y1021" s="147"/>
      <c r="Z1021" s="147"/>
      <c r="AA1021" s="147"/>
      <c r="AB1021" s="147"/>
      <c r="AC1021" s="147"/>
      <c r="AD1021" s="147"/>
      <c r="AE1021" s="147"/>
      <c r="AF1021" s="147"/>
      <c r="AG1021" s="147" t="s">
        <v>172</v>
      </c>
      <c r="AH1021" s="147"/>
      <c r="AI1021" s="147"/>
      <c r="AJ1021" s="147"/>
      <c r="AK1021" s="147"/>
      <c r="AL1021" s="147"/>
      <c r="AM1021" s="147"/>
      <c r="AN1021" s="147"/>
      <c r="AO1021" s="147"/>
      <c r="AP1021" s="147"/>
      <c r="AQ1021" s="147"/>
      <c r="AR1021" s="147"/>
      <c r="AS1021" s="147"/>
      <c r="AT1021" s="147"/>
      <c r="AU1021" s="147"/>
      <c r="AV1021" s="147"/>
      <c r="AW1021" s="147"/>
      <c r="AX1021" s="147"/>
      <c r="AY1021" s="147"/>
      <c r="AZ1021" s="147"/>
      <c r="BA1021" s="147"/>
      <c r="BB1021" s="147"/>
      <c r="BC1021" s="147"/>
      <c r="BD1021" s="147"/>
      <c r="BE1021" s="147"/>
      <c r="BF1021" s="147"/>
      <c r="BG1021" s="147"/>
      <c r="BH1021" s="147"/>
    </row>
    <row r="1022" spans="1:60" outlineLevel="1">
      <c r="A1022" s="164">
        <v>290</v>
      </c>
      <c r="B1022" s="165" t="s">
        <v>1171</v>
      </c>
      <c r="C1022" s="174" t="s">
        <v>1172</v>
      </c>
      <c r="D1022" s="166" t="s">
        <v>556</v>
      </c>
      <c r="E1022" s="167">
        <v>4</v>
      </c>
      <c r="F1022" s="168"/>
      <c r="G1022" s="169">
        <f>ROUND(E1022*F1022,2)</f>
        <v>0</v>
      </c>
      <c r="H1022" s="168"/>
      <c r="I1022" s="169">
        <f>ROUND(E1022*H1022,2)</f>
        <v>0</v>
      </c>
      <c r="J1022" s="168"/>
      <c r="K1022" s="169">
        <f>ROUND(E1022*J1022,2)</f>
        <v>0</v>
      </c>
      <c r="L1022" s="169">
        <v>21</v>
      </c>
      <c r="M1022" s="169">
        <f>G1022*(1+L1022/100)</f>
        <v>0</v>
      </c>
      <c r="N1022" s="169">
        <v>1.8E-3</v>
      </c>
      <c r="O1022" s="169">
        <f>ROUND(E1022*N1022,2)</f>
        <v>0.01</v>
      </c>
      <c r="P1022" s="169">
        <v>0</v>
      </c>
      <c r="Q1022" s="169">
        <f>ROUND(E1022*P1022,2)</f>
        <v>0</v>
      </c>
      <c r="R1022" s="169"/>
      <c r="S1022" s="169" t="s">
        <v>306</v>
      </c>
      <c r="T1022" s="170" t="s">
        <v>169</v>
      </c>
      <c r="U1022" s="156">
        <v>0</v>
      </c>
      <c r="V1022" s="156">
        <f>ROUND(E1022*U1022,2)</f>
        <v>0</v>
      </c>
      <c r="W1022" s="156"/>
      <c r="X1022" s="156" t="s">
        <v>310</v>
      </c>
      <c r="Y1022" s="147"/>
      <c r="Z1022" s="147"/>
      <c r="AA1022" s="147"/>
      <c r="AB1022" s="147"/>
      <c r="AC1022" s="147"/>
      <c r="AD1022" s="147"/>
      <c r="AE1022" s="147"/>
      <c r="AF1022" s="147"/>
      <c r="AG1022" s="147" t="s">
        <v>311</v>
      </c>
      <c r="AH1022" s="147"/>
      <c r="AI1022" s="147"/>
      <c r="AJ1022" s="147"/>
      <c r="AK1022" s="147"/>
      <c r="AL1022" s="147"/>
      <c r="AM1022" s="147"/>
      <c r="AN1022" s="147"/>
      <c r="AO1022" s="147"/>
      <c r="AP1022" s="147"/>
      <c r="AQ1022" s="147"/>
      <c r="AR1022" s="147"/>
      <c r="AS1022" s="147"/>
      <c r="AT1022" s="147"/>
      <c r="AU1022" s="147"/>
      <c r="AV1022" s="147"/>
      <c r="AW1022" s="147"/>
      <c r="AX1022" s="147"/>
      <c r="AY1022" s="147"/>
      <c r="AZ1022" s="147"/>
      <c r="BA1022" s="147"/>
      <c r="BB1022" s="147"/>
      <c r="BC1022" s="147"/>
      <c r="BD1022" s="147"/>
      <c r="BE1022" s="147"/>
      <c r="BF1022" s="147"/>
      <c r="BG1022" s="147"/>
      <c r="BH1022" s="147"/>
    </row>
    <row r="1023" spans="1:60" outlineLevel="1">
      <c r="A1023" s="154"/>
      <c r="B1023" s="155"/>
      <c r="C1023" s="244"/>
      <c r="D1023" s="245"/>
      <c r="E1023" s="245"/>
      <c r="F1023" s="245"/>
      <c r="G1023" s="245"/>
      <c r="H1023" s="156"/>
      <c r="I1023" s="156"/>
      <c r="J1023" s="156"/>
      <c r="K1023" s="156"/>
      <c r="L1023" s="156"/>
      <c r="M1023" s="156"/>
      <c r="N1023" s="156"/>
      <c r="O1023" s="156"/>
      <c r="P1023" s="156"/>
      <c r="Q1023" s="156"/>
      <c r="R1023" s="156"/>
      <c r="S1023" s="156"/>
      <c r="T1023" s="156"/>
      <c r="U1023" s="156"/>
      <c r="V1023" s="156"/>
      <c r="W1023" s="156"/>
      <c r="X1023" s="156"/>
      <c r="Y1023" s="147"/>
      <c r="Z1023" s="147"/>
      <c r="AA1023" s="147"/>
      <c r="AB1023" s="147"/>
      <c r="AC1023" s="147"/>
      <c r="AD1023" s="147"/>
      <c r="AE1023" s="147"/>
      <c r="AF1023" s="147"/>
      <c r="AG1023" s="147" t="s">
        <v>172</v>
      </c>
      <c r="AH1023" s="147"/>
      <c r="AI1023" s="147"/>
      <c r="AJ1023" s="147"/>
      <c r="AK1023" s="147"/>
      <c r="AL1023" s="147"/>
      <c r="AM1023" s="147"/>
      <c r="AN1023" s="147"/>
      <c r="AO1023" s="147"/>
      <c r="AP1023" s="147"/>
      <c r="AQ1023" s="147"/>
      <c r="AR1023" s="147"/>
      <c r="AS1023" s="147"/>
      <c r="AT1023" s="147"/>
      <c r="AU1023" s="147"/>
      <c r="AV1023" s="147"/>
      <c r="AW1023" s="147"/>
      <c r="AX1023" s="147"/>
      <c r="AY1023" s="147"/>
      <c r="AZ1023" s="147"/>
      <c r="BA1023" s="147"/>
      <c r="BB1023" s="147"/>
      <c r="BC1023" s="147"/>
      <c r="BD1023" s="147"/>
      <c r="BE1023" s="147"/>
      <c r="BF1023" s="147"/>
      <c r="BG1023" s="147"/>
      <c r="BH1023" s="147"/>
    </row>
    <row r="1024" spans="1:60" outlineLevel="1">
      <c r="A1024" s="164">
        <v>291</v>
      </c>
      <c r="B1024" s="165" t="s">
        <v>1173</v>
      </c>
      <c r="C1024" s="174" t="s">
        <v>1174</v>
      </c>
      <c r="D1024" s="166" t="s">
        <v>293</v>
      </c>
      <c r="E1024" s="167">
        <v>1.14114</v>
      </c>
      <c r="F1024" s="168"/>
      <c r="G1024" s="169">
        <f>ROUND(E1024*F1024,2)</f>
        <v>0</v>
      </c>
      <c r="H1024" s="168"/>
      <c r="I1024" s="169">
        <f>ROUND(E1024*H1024,2)</f>
        <v>0</v>
      </c>
      <c r="J1024" s="168"/>
      <c r="K1024" s="169">
        <f>ROUND(E1024*J1024,2)</f>
        <v>0</v>
      </c>
      <c r="L1024" s="169">
        <v>21</v>
      </c>
      <c r="M1024" s="169">
        <f>G1024*(1+L1024/100)</f>
        <v>0</v>
      </c>
      <c r="N1024" s="169">
        <v>0</v>
      </c>
      <c r="O1024" s="169">
        <f>ROUND(E1024*N1024,2)</f>
        <v>0</v>
      </c>
      <c r="P1024" s="169">
        <v>0</v>
      </c>
      <c r="Q1024" s="169">
        <f>ROUND(E1024*P1024,2)</f>
        <v>0</v>
      </c>
      <c r="R1024" s="169" t="s">
        <v>1125</v>
      </c>
      <c r="S1024" s="169" t="s">
        <v>168</v>
      </c>
      <c r="T1024" s="170" t="s">
        <v>168</v>
      </c>
      <c r="U1024" s="156">
        <v>3.327</v>
      </c>
      <c r="V1024" s="156">
        <f>ROUND(E1024*U1024,2)</f>
        <v>3.8</v>
      </c>
      <c r="W1024" s="156"/>
      <c r="X1024" s="156" t="s">
        <v>660</v>
      </c>
      <c r="Y1024" s="147"/>
      <c r="Z1024" s="147"/>
      <c r="AA1024" s="147"/>
      <c r="AB1024" s="147"/>
      <c r="AC1024" s="147"/>
      <c r="AD1024" s="147"/>
      <c r="AE1024" s="147"/>
      <c r="AF1024" s="147"/>
      <c r="AG1024" s="147" t="s">
        <v>661</v>
      </c>
      <c r="AH1024" s="147"/>
      <c r="AI1024" s="147"/>
      <c r="AJ1024" s="147"/>
      <c r="AK1024" s="147"/>
      <c r="AL1024" s="147"/>
      <c r="AM1024" s="147"/>
      <c r="AN1024" s="147"/>
      <c r="AO1024" s="147"/>
      <c r="AP1024" s="147"/>
      <c r="AQ1024" s="147"/>
      <c r="AR1024" s="147"/>
      <c r="AS1024" s="147"/>
      <c r="AT1024" s="147"/>
      <c r="AU1024" s="147"/>
      <c r="AV1024" s="147"/>
      <c r="AW1024" s="147"/>
      <c r="AX1024" s="147"/>
      <c r="AY1024" s="147"/>
      <c r="AZ1024" s="147"/>
      <c r="BA1024" s="147"/>
      <c r="BB1024" s="147"/>
      <c r="BC1024" s="147"/>
      <c r="BD1024" s="147"/>
      <c r="BE1024" s="147"/>
      <c r="BF1024" s="147"/>
      <c r="BG1024" s="147"/>
      <c r="BH1024" s="147"/>
    </row>
    <row r="1025" spans="1:60" outlineLevel="1">
      <c r="A1025" s="154"/>
      <c r="B1025" s="155"/>
      <c r="C1025" s="253" t="s">
        <v>728</v>
      </c>
      <c r="D1025" s="254"/>
      <c r="E1025" s="254"/>
      <c r="F1025" s="254"/>
      <c r="G1025" s="254"/>
      <c r="H1025" s="156"/>
      <c r="I1025" s="156"/>
      <c r="J1025" s="156"/>
      <c r="K1025" s="156"/>
      <c r="L1025" s="156"/>
      <c r="M1025" s="156"/>
      <c r="N1025" s="156"/>
      <c r="O1025" s="156"/>
      <c r="P1025" s="156"/>
      <c r="Q1025" s="156"/>
      <c r="R1025" s="156"/>
      <c r="S1025" s="156"/>
      <c r="T1025" s="156"/>
      <c r="U1025" s="156"/>
      <c r="V1025" s="156"/>
      <c r="W1025" s="156"/>
      <c r="X1025" s="156"/>
      <c r="Y1025" s="147"/>
      <c r="Z1025" s="147"/>
      <c r="AA1025" s="147"/>
      <c r="AB1025" s="147"/>
      <c r="AC1025" s="147"/>
      <c r="AD1025" s="147"/>
      <c r="AE1025" s="147"/>
      <c r="AF1025" s="147"/>
      <c r="AG1025" s="147" t="s">
        <v>247</v>
      </c>
      <c r="AH1025" s="147"/>
      <c r="AI1025" s="147"/>
      <c r="AJ1025" s="147"/>
      <c r="AK1025" s="147"/>
      <c r="AL1025" s="147"/>
      <c r="AM1025" s="147"/>
      <c r="AN1025" s="147"/>
      <c r="AO1025" s="147"/>
      <c r="AP1025" s="147"/>
      <c r="AQ1025" s="147"/>
      <c r="AR1025" s="147"/>
      <c r="AS1025" s="147"/>
      <c r="AT1025" s="147"/>
      <c r="AU1025" s="147"/>
      <c r="AV1025" s="147"/>
      <c r="AW1025" s="147"/>
      <c r="AX1025" s="147"/>
      <c r="AY1025" s="147"/>
      <c r="AZ1025" s="147"/>
      <c r="BA1025" s="147"/>
      <c r="BB1025" s="147"/>
      <c r="BC1025" s="147"/>
      <c r="BD1025" s="147"/>
      <c r="BE1025" s="147"/>
      <c r="BF1025" s="147"/>
      <c r="BG1025" s="147"/>
      <c r="BH1025" s="147"/>
    </row>
    <row r="1026" spans="1:60" outlineLevel="1">
      <c r="A1026" s="154"/>
      <c r="B1026" s="155"/>
      <c r="C1026" s="180" t="s">
        <v>663</v>
      </c>
      <c r="D1026" s="178"/>
      <c r="E1026" s="179"/>
      <c r="F1026" s="156"/>
      <c r="G1026" s="156"/>
      <c r="H1026" s="156"/>
      <c r="I1026" s="156"/>
      <c r="J1026" s="156"/>
      <c r="K1026" s="156"/>
      <c r="L1026" s="156"/>
      <c r="M1026" s="156"/>
      <c r="N1026" s="156"/>
      <c r="O1026" s="156"/>
      <c r="P1026" s="156"/>
      <c r="Q1026" s="156"/>
      <c r="R1026" s="156"/>
      <c r="S1026" s="156"/>
      <c r="T1026" s="156"/>
      <c r="U1026" s="156"/>
      <c r="V1026" s="156"/>
      <c r="W1026" s="156"/>
      <c r="X1026" s="156"/>
      <c r="Y1026" s="147"/>
      <c r="Z1026" s="147"/>
      <c r="AA1026" s="147"/>
      <c r="AB1026" s="147"/>
      <c r="AC1026" s="147"/>
      <c r="AD1026" s="147"/>
      <c r="AE1026" s="147"/>
      <c r="AF1026" s="147"/>
      <c r="AG1026" s="147" t="s">
        <v>249</v>
      </c>
      <c r="AH1026" s="147">
        <v>0</v>
      </c>
      <c r="AI1026" s="147"/>
      <c r="AJ1026" s="147"/>
      <c r="AK1026" s="147"/>
      <c r="AL1026" s="147"/>
      <c r="AM1026" s="147"/>
      <c r="AN1026" s="147"/>
      <c r="AO1026" s="147"/>
      <c r="AP1026" s="147"/>
      <c r="AQ1026" s="147"/>
      <c r="AR1026" s="147"/>
      <c r="AS1026" s="147"/>
      <c r="AT1026" s="147"/>
      <c r="AU1026" s="147"/>
      <c r="AV1026" s="147"/>
      <c r="AW1026" s="147"/>
      <c r="AX1026" s="147"/>
      <c r="AY1026" s="147"/>
      <c r="AZ1026" s="147"/>
      <c r="BA1026" s="147"/>
      <c r="BB1026" s="147"/>
      <c r="BC1026" s="147"/>
      <c r="BD1026" s="147"/>
      <c r="BE1026" s="147"/>
      <c r="BF1026" s="147"/>
      <c r="BG1026" s="147"/>
      <c r="BH1026" s="147"/>
    </row>
    <row r="1027" spans="1:60" outlineLevel="1">
      <c r="A1027" s="154"/>
      <c r="B1027" s="155"/>
      <c r="C1027" s="180" t="s">
        <v>1175</v>
      </c>
      <c r="D1027" s="178"/>
      <c r="E1027" s="179"/>
      <c r="F1027" s="156"/>
      <c r="G1027" s="156"/>
      <c r="H1027" s="156"/>
      <c r="I1027" s="156"/>
      <c r="J1027" s="156"/>
      <c r="K1027" s="156"/>
      <c r="L1027" s="156"/>
      <c r="M1027" s="156"/>
      <c r="N1027" s="156"/>
      <c r="O1027" s="156"/>
      <c r="P1027" s="156"/>
      <c r="Q1027" s="156"/>
      <c r="R1027" s="156"/>
      <c r="S1027" s="156"/>
      <c r="T1027" s="156"/>
      <c r="U1027" s="156"/>
      <c r="V1027" s="156"/>
      <c r="W1027" s="156"/>
      <c r="X1027" s="156"/>
      <c r="Y1027" s="147"/>
      <c r="Z1027" s="147"/>
      <c r="AA1027" s="147"/>
      <c r="AB1027" s="147"/>
      <c r="AC1027" s="147"/>
      <c r="AD1027" s="147"/>
      <c r="AE1027" s="147"/>
      <c r="AF1027" s="147"/>
      <c r="AG1027" s="147" t="s">
        <v>249</v>
      </c>
      <c r="AH1027" s="147">
        <v>0</v>
      </c>
      <c r="AI1027" s="147"/>
      <c r="AJ1027" s="147"/>
      <c r="AK1027" s="147"/>
      <c r="AL1027" s="147"/>
      <c r="AM1027" s="147"/>
      <c r="AN1027" s="147"/>
      <c r="AO1027" s="147"/>
      <c r="AP1027" s="147"/>
      <c r="AQ1027" s="147"/>
      <c r="AR1027" s="147"/>
      <c r="AS1027" s="147"/>
      <c r="AT1027" s="147"/>
      <c r="AU1027" s="147"/>
      <c r="AV1027" s="147"/>
      <c r="AW1027" s="147"/>
      <c r="AX1027" s="147"/>
      <c r="AY1027" s="147"/>
      <c r="AZ1027" s="147"/>
      <c r="BA1027" s="147"/>
      <c r="BB1027" s="147"/>
      <c r="BC1027" s="147"/>
      <c r="BD1027" s="147"/>
      <c r="BE1027" s="147"/>
      <c r="BF1027" s="147"/>
      <c r="BG1027" s="147"/>
      <c r="BH1027" s="147"/>
    </row>
    <row r="1028" spans="1:60" outlineLevel="1">
      <c r="A1028" s="154"/>
      <c r="B1028" s="155"/>
      <c r="C1028" s="180" t="s">
        <v>1176</v>
      </c>
      <c r="D1028" s="178"/>
      <c r="E1028" s="179">
        <v>1.14114</v>
      </c>
      <c r="F1028" s="156"/>
      <c r="G1028" s="156"/>
      <c r="H1028" s="156"/>
      <c r="I1028" s="156"/>
      <c r="J1028" s="156"/>
      <c r="K1028" s="156"/>
      <c r="L1028" s="156"/>
      <c r="M1028" s="156"/>
      <c r="N1028" s="156"/>
      <c r="O1028" s="156"/>
      <c r="P1028" s="156"/>
      <c r="Q1028" s="156"/>
      <c r="R1028" s="156"/>
      <c r="S1028" s="156"/>
      <c r="T1028" s="156"/>
      <c r="U1028" s="156"/>
      <c r="V1028" s="156"/>
      <c r="W1028" s="156"/>
      <c r="X1028" s="156"/>
      <c r="Y1028" s="147"/>
      <c r="Z1028" s="147"/>
      <c r="AA1028" s="147"/>
      <c r="AB1028" s="147"/>
      <c r="AC1028" s="147"/>
      <c r="AD1028" s="147"/>
      <c r="AE1028" s="147"/>
      <c r="AF1028" s="147"/>
      <c r="AG1028" s="147" t="s">
        <v>249</v>
      </c>
      <c r="AH1028" s="147">
        <v>0</v>
      </c>
      <c r="AI1028" s="147"/>
      <c r="AJ1028" s="147"/>
      <c r="AK1028" s="147"/>
      <c r="AL1028" s="147"/>
      <c r="AM1028" s="147"/>
      <c r="AN1028" s="147"/>
      <c r="AO1028" s="147"/>
      <c r="AP1028" s="147"/>
      <c r="AQ1028" s="147"/>
      <c r="AR1028" s="147"/>
      <c r="AS1028" s="147"/>
      <c r="AT1028" s="147"/>
      <c r="AU1028" s="147"/>
      <c r="AV1028" s="147"/>
      <c r="AW1028" s="147"/>
      <c r="AX1028" s="147"/>
      <c r="AY1028" s="147"/>
      <c r="AZ1028" s="147"/>
      <c r="BA1028" s="147"/>
      <c r="BB1028" s="147"/>
      <c r="BC1028" s="147"/>
      <c r="BD1028" s="147"/>
      <c r="BE1028" s="147"/>
      <c r="BF1028" s="147"/>
      <c r="BG1028" s="147"/>
      <c r="BH1028" s="147"/>
    </row>
    <row r="1029" spans="1:60" outlineLevel="1">
      <c r="A1029" s="154"/>
      <c r="B1029" s="155"/>
      <c r="C1029" s="238"/>
      <c r="D1029" s="239"/>
      <c r="E1029" s="239"/>
      <c r="F1029" s="239"/>
      <c r="G1029" s="239"/>
      <c r="H1029" s="156"/>
      <c r="I1029" s="156"/>
      <c r="J1029" s="156"/>
      <c r="K1029" s="156"/>
      <c r="L1029" s="156"/>
      <c r="M1029" s="156"/>
      <c r="N1029" s="156"/>
      <c r="O1029" s="156"/>
      <c r="P1029" s="156"/>
      <c r="Q1029" s="156"/>
      <c r="R1029" s="156"/>
      <c r="S1029" s="156"/>
      <c r="T1029" s="156"/>
      <c r="U1029" s="156"/>
      <c r="V1029" s="156"/>
      <c r="W1029" s="156"/>
      <c r="X1029" s="156"/>
      <c r="Y1029" s="147"/>
      <c r="Z1029" s="147"/>
      <c r="AA1029" s="147"/>
      <c r="AB1029" s="147"/>
      <c r="AC1029" s="147"/>
      <c r="AD1029" s="147"/>
      <c r="AE1029" s="147"/>
      <c r="AF1029" s="147"/>
      <c r="AG1029" s="147" t="s">
        <v>172</v>
      </c>
      <c r="AH1029" s="147"/>
      <c r="AI1029" s="147"/>
      <c r="AJ1029" s="147"/>
      <c r="AK1029" s="147"/>
      <c r="AL1029" s="147"/>
      <c r="AM1029" s="147"/>
      <c r="AN1029" s="147"/>
      <c r="AO1029" s="147"/>
      <c r="AP1029" s="147"/>
      <c r="AQ1029" s="147"/>
      <c r="AR1029" s="147"/>
      <c r="AS1029" s="147"/>
      <c r="AT1029" s="147"/>
      <c r="AU1029" s="147"/>
      <c r="AV1029" s="147"/>
      <c r="AW1029" s="147"/>
      <c r="AX1029" s="147"/>
      <c r="AY1029" s="147"/>
      <c r="AZ1029" s="147"/>
      <c r="BA1029" s="147"/>
      <c r="BB1029" s="147"/>
      <c r="BC1029" s="147"/>
      <c r="BD1029" s="147"/>
      <c r="BE1029" s="147"/>
      <c r="BF1029" s="147"/>
      <c r="BG1029" s="147"/>
      <c r="BH1029" s="147"/>
    </row>
    <row r="1030" spans="1:60">
      <c r="A1030" s="158" t="s">
        <v>163</v>
      </c>
      <c r="B1030" s="159" t="s">
        <v>117</v>
      </c>
      <c r="C1030" s="173" t="s">
        <v>118</v>
      </c>
      <c r="D1030" s="160"/>
      <c r="E1030" s="161"/>
      <c r="F1030" s="162"/>
      <c r="G1030" s="162">
        <f>SUMIF(AG1031:AG1065,"&lt;&gt;NOR",G1031:G1065)</f>
        <v>0</v>
      </c>
      <c r="H1030" s="162"/>
      <c r="I1030" s="162">
        <f>SUM(I1031:I1065)</f>
        <v>0</v>
      </c>
      <c r="J1030" s="162"/>
      <c r="K1030" s="162">
        <f>SUM(K1031:K1065)</f>
        <v>0</v>
      </c>
      <c r="L1030" s="162"/>
      <c r="M1030" s="162">
        <f>SUM(M1031:M1065)</f>
        <v>0</v>
      </c>
      <c r="N1030" s="162"/>
      <c r="O1030" s="162">
        <f>SUM(O1031:O1065)</f>
        <v>4.88</v>
      </c>
      <c r="P1030" s="162"/>
      <c r="Q1030" s="162">
        <f>SUM(Q1031:Q1065)</f>
        <v>0</v>
      </c>
      <c r="R1030" s="162"/>
      <c r="S1030" s="162"/>
      <c r="T1030" s="163"/>
      <c r="U1030" s="157"/>
      <c r="V1030" s="157">
        <f>SUM(V1031:V1065)</f>
        <v>260.20999999999998</v>
      </c>
      <c r="W1030" s="157"/>
      <c r="X1030" s="157"/>
      <c r="AG1030" t="s">
        <v>164</v>
      </c>
    </row>
    <row r="1031" spans="1:60" ht="22.5" outlineLevel="1">
      <c r="A1031" s="164">
        <v>292</v>
      </c>
      <c r="B1031" s="165" t="s">
        <v>1177</v>
      </c>
      <c r="C1031" s="174" t="s">
        <v>1178</v>
      </c>
      <c r="D1031" s="166" t="s">
        <v>435</v>
      </c>
      <c r="E1031" s="167">
        <v>107.4</v>
      </c>
      <c r="F1031" s="168"/>
      <c r="G1031" s="169">
        <f>ROUND(E1031*F1031,2)</f>
        <v>0</v>
      </c>
      <c r="H1031" s="168"/>
      <c r="I1031" s="169">
        <f>ROUND(E1031*H1031,2)</f>
        <v>0</v>
      </c>
      <c r="J1031" s="168"/>
      <c r="K1031" s="169">
        <f>ROUND(E1031*J1031,2)</f>
        <v>0</v>
      </c>
      <c r="L1031" s="169">
        <v>21</v>
      </c>
      <c r="M1031" s="169">
        <f>G1031*(1+L1031/100)</f>
        <v>0</v>
      </c>
      <c r="N1031" s="169">
        <v>3.6000000000000002E-4</v>
      </c>
      <c r="O1031" s="169">
        <f>ROUND(E1031*N1031,2)</f>
        <v>0.04</v>
      </c>
      <c r="P1031" s="169">
        <v>0</v>
      </c>
      <c r="Q1031" s="169">
        <f>ROUND(E1031*P1031,2)</f>
        <v>0</v>
      </c>
      <c r="R1031" s="169" t="s">
        <v>1179</v>
      </c>
      <c r="S1031" s="169" t="s">
        <v>168</v>
      </c>
      <c r="T1031" s="170" t="s">
        <v>168</v>
      </c>
      <c r="U1031" s="156">
        <v>0.24</v>
      </c>
      <c r="V1031" s="156">
        <f>ROUND(E1031*U1031,2)</f>
        <v>25.78</v>
      </c>
      <c r="W1031" s="156"/>
      <c r="X1031" s="156" t="s">
        <v>244</v>
      </c>
      <c r="Y1031" s="147"/>
      <c r="Z1031" s="147"/>
      <c r="AA1031" s="147"/>
      <c r="AB1031" s="147"/>
      <c r="AC1031" s="147"/>
      <c r="AD1031" s="147"/>
      <c r="AE1031" s="147"/>
      <c r="AF1031" s="147"/>
      <c r="AG1031" s="147" t="s">
        <v>245</v>
      </c>
      <c r="AH1031" s="147"/>
      <c r="AI1031" s="147"/>
      <c r="AJ1031" s="147"/>
      <c r="AK1031" s="147"/>
      <c r="AL1031" s="147"/>
      <c r="AM1031" s="147"/>
      <c r="AN1031" s="147"/>
      <c r="AO1031" s="147"/>
      <c r="AP1031" s="147"/>
      <c r="AQ1031" s="147"/>
      <c r="AR1031" s="147"/>
      <c r="AS1031" s="147"/>
      <c r="AT1031" s="147"/>
      <c r="AU1031" s="147"/>
      <c r="AV1031" s="147"/>
      <c r="AW1031" s="147"/>
      <c r="AX1031" s="147"/>
      <c r="AY1031" s="147"/>
      <c r="AZ1031" s="147"/>
      <c r="BA1031" s="147"/>
      <c r="BB1031" s="147"/>
      <c r="BC1031" s="147"/>
      <c r="BD1031" s="147"/>
      <c r="BE1031" s="147"/>
      <c r="BF1031" s="147"/>
      <c r="BG1031" s="147"/>
      <c r="BH1031" s="147"/>
    </row>
    <row r="1032" spans="1:60" outlineLevel="1">
      <c r="A1032" s="154"/>
      <c r="B1032" s="155"/>
      <c r="C1032" s="180" t="s">
        <v>1180</v>
      </c>
      <c r="D1032" s="178"/>
      <c r="E1032" s="179">
        <v>31</v>
      </c>
      <c r="F1032" s="156"/>
      <c r="G1032" s="156"/>
      <c r="H1032" s="156"/>
      <c r="I1032" s="156"/>
      <c r="J1032" s="156"/>
      <c r="K1032" s="156"/>
      <c r="L1032" s="156"/>
      <c r="M1032" s="156"/>
      <c r="N1032" s="156"/>
      <c r="O1032" s="156"/>
      <c r="P1032" s="156"/>
      <c r="Q1032" s="156"/>
      <c r="R1032" s="156"/>
      <c r="S1032" s="156"/>
      <c r="T1032" s="156"/>
      <c r="U1032" s="156"/>
      <c r="V1032" s="156"/>
      <c r="W1032" s="156"/>
      <c r="X1032" s="156"/>
      <c r="Y1032" s="147"/>
      <c r="Z1032" s="147"/>
      <c r="AA1032" s="147"/>
      <c r="AB1032" s="147"/>
      <c r="AC1032" s="147"/>
      <c r="AD1032" s="147"/>
      <c r="AE1032" s="147"/>
      <c r="AF1032" s="147"/>
      <c r="AG1032" s="147" t="s">
        <v>249</v>
      </c>
      <c r="AH1032" s="147">
        <v>0</v>
      </c>
      <c r="AI1032" s="147"/>
      <c r="AJ1032" s="147"/>
      <c r="AK1032" s="147"/>
      <c r="AL1032" s="147"/>
      <c r="AM1032" s="147"/>
      <c r="AN1032" s="147"/>
      <c r="AO1032" s="147"/>
      <c r="AP1032" s="147"/>
      <c r="AQ1032" s="147"/>
      <c r="AR1032" s="147"/>
      <c r="AS1032" s="147"/>
      <c r="AT1032" s="147"/>
      <c r="AU1032" s="147"/>
      <c r="AV1032" s="147"/>
      <c r="AW1032" s="147"/>
      <c r="AX1032" s="147"/>
      <c r="AY1032" s="147"/>
      <c r="AZ1032" s="147"/>
      <c r="BA1032" s="147"/>
      <c r="BB1032" s="147"/>
      <c r="BC1032" s="147"/>
      <c r="BD1032" s="147"/>
      <c r="BE1032" s="147"/>
      <c r="BF1032" s="147"/>
      <c r="BG1032" s="147"/>
      <c r="BH1032" s="147"/>
    </row>
    <row r="1033" spans="1:60" outlineLevel="1">
      <c r="A1033" s="154"/>
      <c r="B1033" s="155"/>
      <c r="C1033" s="180" t="s">
        <v>1181</v>
      </c>
      <c r="D1033" s="178"/>
      <c r="E1033" s="179">
        <v>46</v>
      </c>
      <c r="F1033" s="156"/>
      <c r="G1033" s="156"/>
      <c r="H1033" s="156"/>
      <c r="I1033" s="156"/>
      <c r="J1033" s="156"/>
      <c r="K1033" s="156"/>
      <c r="L1033" s="156"/>
      <c r="M1033" s="156"/>
      <c r="N1033" s="156"/>
      <c r="O1033" s="156"/>
      <c r="P1033" s="156"/>
      <c r="Q1033" s="156"/>
      <c r="R1033" s="156"/>
      <c r="S1033" s="156"/>
      <c r="T1033" s="156"/>
      <c r="U1033" s="156"/>
      <c r="V1033" s="156"/>
      <c r="W1033" s="156"/>
      <c r="X1033" s="156"/>
      <c r="Y1033" s="147"/>
      <c r="Z1033" s="147"/>
      <c r="AA1033" s="147"/>
      <c r="AB1033" s="147"/>
      <c r="AC1033" s="147"/>
      <c r="AD1033" s="147"/>
      <c r="AE1033" s="147"/>
      <c r="AF1033" s="147"/>
      <c r="AG1033" s="147" t="s">
        <v>249</v>
      </c>
      <c r="AH1033" s="147">
        <v>0</v>
      </c>
      <c r="AI1033" s="147"/>
      <c r="AJ1033" s="147"/>
      <c r="AK1033" s="147"/>
      <c r="AL1033" s="147"/>
      <c r="AM1033" s="147"/>
      <c r="AN1033" s="147"/>
      <c r="AO1033" s="147"/>
      <c r="AP1033" s="147"/>
      <c r="AQ1033" s="147"/>
      <c r="AR1033" s="147"/>
      <c r="AS1033" s="147"/>
      <c r="AT1033" s="147"/>
      <c r="AU1033" s="147"/>
      <c r="AV1033" s="147"/>
      <c r="AW1033" s="147"/>
      <c r="AX1033" s="147"/>
      <c r="AY1033" s="147"/>
      <c r="AZ1033" s="147"/>
      <c r="BA1033" s="147"/>
      <c r="BB1033" s="147"/>
      <c r="BC1033" s="147"/>
      <c r="BD1033" s="147"/>
      <c r="BE1033" s="147"/>
      <c r="BF1033" s="147"/>
      <c r="BG1033" s="147"/>
      <c r="BH1033" s="147"/>
    </row>
    <row r="1034" spans="1:60" outlineLevel="1">
      <c r="A1034" s="154"/>
      <c r="B1034" s="155"/>
      <c r="C1034" s="180" t="s">
        <v>1182</v>
      </c>
      <c r="D1034" s="178"/>
      <c r="E1034" s="179">
        <v>30.4</v>
      </c>
      <c r="F1034" s="156"/>
      <c r="G1034" s="156"/>
      <c r="H1034" s="156"/>
      <c r="I1034" s="156"/>
      <c r="J1034" s="156"/>
      <c r="K1034" s="156"/>
      <c r="L1034" s="156"/>
      <c r="M1034" s="156"/>
      <c r="N1034" s="156"/>
      <c r="O1034" s="156"/>
      <c r="P1034" s="156"/>
      <c r="Q1034" s="156"/>
      <c r="R1034" s="156"/>
      <c r="S1034" s="156"/>
      <c r="T1034" s="156"/>
      <c r="U1034" s="156"/>
      <c r="V1034" s="156"/>
      <c r="W1034" s="156"/>
      <c r="X1034" s="156"/>
      <c r="Y1034" s="147"/>
      <c r="Z1034" s="147"/>
      <c r="AA1034" s="147"/>
      <c r="AB1034" s="147"/>
      <c r="AC1034" s="147"/>
      <c r="AD1034" s="147"/>
      <c r="AE1034" s="147"/>
      <c r="AF1034" s="147"/>
      <c r="AG1034" s="147" t="s">
        <v>249</v>
      </c>
      <c r="AH1034" s="147">
        <v>0</v>
      </c>
      <c r="AI1034" s="147"/>
      <c r="AJ1034" s="147"/>
      <c r="AK1034" s="147"/>
      <c r="AL1034" s="147"/>
      <c r="AM1034" s="147"/>
      <c r="AN1034" s="147"/>
      <c r="AO1034" s="147"/>
      <c r="AP1034" s="147"/>
      <c r="AQ1034" s="147"/>
      <c r="AR1034" s="147"/>
      <c r="AS1034" s="147"/>
      <c r="AT1034" s="147"/>
      <c r="AU1034" s="147"/>
      <c r="AV1034" s="147"/>
      <c r="AW1034" s="147"/>
      <c r="AX1034" s="147"/>
      <c r="AY1034" s="147"/>
      <c r="AZ1034" s="147"/>
      <c r="BA1034" s="147"/>
      <c r="BB1034" s="147"/>
      <c r="BC1034" s="147"/>
      <c r="BD1034" s="147"/>
      <c r="BE1034" s="147"/>
      <c r="BF1034" s="147"/>
      <c r="BG1034" s="147"/>
      <c r="BH1034" s="147"/>
    </row>
    <row r="1035" spans="1:60" outlineLevel="1">
      <c r="A1035" s="154"/>
      <c r="B1035" s="155"/>
      <c r="C1035" s="238"/>
      <c r="D1035" s="239"/>
      <c r="E1035" s="239"/>
      <c r="F1035" s="239"/>
      <c r="G1035" s="239"/>
      <c r="H1035" s="156"/>
      <c r="I1035" s="156"/>
      <c r="J1035" s="156"/>
      <c r="K1035" s="156"/>
      <c r="L1035" s="156"/>
      <c r="M1035" s="156"/>
      <c r="N1035" s="156"/>
      <c r="O1035" s="156"/>
      <c r="P1035" s="156"/>
      <c r="Q1035" s="156"/>
      <c r="R1035" s="156"/>
      <c r="S1035" s="156"/>
      <c r="T1035" s="156"/>
      <c r="U1035" s="156"/>
      <c r="V1035" s="156"/>
      <c r="W1035" s="156"/>
      <c r="X1035" s="156"/>
      <c r="Y1035" s="147"/>
      <c r="Z1035" s="147"/>
      <c r="AA1035" s="147"/>
      <c r="AB1035" s="147"/>
      <c r="AC1035" s="147"/>
      <c r="AD1035" s="147"/>
      <c r="AE1035" s="147"/>
      <c r="AF1035" s="147"/>
      <c r="AG1035" s="147" t="s">
        <v>172</v>
      </c>
      <c r="AH1035" s="147"/>
      <c r="AI1035" s="147"/>
      <c r="AJ1035" s="147"/>
      <c r="AK1035" s="147"/>
      <c r="AL1035" s="147"/>
      <c r="AM1035" s="147"/>
      <c r="AN1035" s="147"/>
      <c r="AO1035" s="147"/>
      <c r="AP1035" s="147"/>
      <c r="AQ1035" s="147"/>
      <c r="AR1035" s="147"/>
      <c r="AS1035" s="147"/>
      <c r="AT1035" s="147"/>
      <c r="AU1035" s="147"/>
      <c r="AV1035" s="147"/>
      <c r="AW1035" s="147"/>
      <c r="AX1035" s="147"/>
      <c r="AY1035" s="147"/>
      <c r="AZ1035" s="147"/>
      <c r="BA1035" s="147"/>
      <c r="BB1035" s="147"/>
      <c r="BC1035" s="147"/>
      <c r="BD1035" s="147"/>
      <c r="BE1035" s="147"/>
      <c r="BF1035" s="147"/>
      <c r="BG1035" s="147"/>
      <c r="BH1035" s="147"/>
    </row>
    <row r="1036" spans="1:60" outlineLevel="1">
      <c r="A1036" s="164">
        <v>293</v>
      </c>
      <c r="B1036" s="165" t="s">
        <v>1183</v>
      </c>
      <c r="C1036" s="174" t="s">
        <v>1184</v>
      </c>
      <c r="D1036" s="166" t="s">
        <v>435</v>
      </c>
      <c r="E1036" s="167">
        <v>107.4</v>
      </c>
      <c r="F1036" s="168"/>
      <c r="G1036" s="169">
        <f>ROUND(E1036*F1036,2)</f>
        <v>0</v>
      </c>
      <c r="H1036" s="168"/>
      <c r="I1036" s="169">
        <f>ROUND(E1036*H1036,2)</f>
        <v>0</v>
      </c>
      <c r="J1036" s="168"/>
      <c r="K1036" s="169">
        <f>ROUND(E1036*J1036,2)</f>
        <v>0</v>
      </c>
      <c r="L1036" s="169">
        <v>21</v>
      </c>
      <c r="M1036" s="169">
        <f>G1036*(1+L1036/100)</f>
        <v>0</v>
      </c>
      <c r="N1036" s="169">
        <v>0</v>
      </c>
      <c r="O1036" s="169">
        <f>ROUND(E1036*N1036,2)</f>
        <v>0</v>
      </c>
      <c r="P1036" s="169">
        <v>0</v>
      </c>
      <c r="Q1036" s="169">
        <f>ROUND(E1036*P1036,2)</f>
        <v>0</v>
      </c>
      <c r="R1036" s="169" t="s">
        <v>1179</v>
      </c>
      <c r="S1036" s="169" t="s">
        <v>168</v>
      </c>
      <c r="T1036" s="170" t="s">
        <v>332</v>
      </c>
      <c r="U1036" s="156">
        <v>0.154</v>
      </c>
      <c r="V1036" s="156">
        <f>ROUND(E1036*U1036,2)</f>
        <v>16.54</v>
      </c>
      <c r="W1036" s="156"/>
      <c r="X1036" s="156" t="s">
        <v>244</v>
      </c>
      <c r="Y1036" s="147"/>
      <c r="Z1036" s="147"/>
      <c r="AA1036" s="147"/>
      <c r="AB1036" s="147"/>
      <c r="AC1036" s="147"/>
      <c r="AD1036" s="147"/>
      <c r="AE1036" s="147"/>
      <c r="AF1036" s="147"/>
      <c r="AG1036" s="147" t="s">
        <v>245</v>
      </c>
      <c r="AH1036" s="147"/>
      <c r="AI1036" s="147"/>
      <c r="AJ1036" s="147"/>
      <c r="AK1036" s="147"/>
      <c r="AL1036" s="147"/>
      <c r="AM1036" s="147"/>
      <c r="AN1036" s="147"/>
      <c r="AO1036" s="147"/>
      <c r="AP1036" s="147"/>
      <c r="AQ1036" s="147"/>
      <c r="AR1036" s="147"/>
      <c r="AS1036" s="147"/>
      <c r="AT1036" s="147"/>
      <c r="AU1036" s="147"/>
      <c r="AV1036" s="147"/>
      <c r="AW1036" s="147"/>
      <c r="AX1036" s="147"/>
      <c r="AY1036" s="147"/>
      <c r="AZ1036" s="147"/>
      <c r="BA1036" s="147"/>
      <c r="BB1036" s="147"/>
      <c r="BC1036" s="147"/>
      <c r="BD1036" s="147"/>
      <c r="BE1036" s="147"/>
      <c r="BF1036" s="147"/>
      <c r="BG1036" s="147"/>
      <c r="BH1036" s="147"/>
    </row>
    <row r="1037" spans="1:60" outlineLevel="1">
      <c r="A1037" s="154"/>
      <c r="B1037" s="155"/>
      <c r="C1037" s="244"/>
      <c r="D1037" s="245"/>
      <c r="E1037" s="245"/>
      <c r="F1037" s="245"/>
      <c r="G1037" s="245"/>
      <c r="H1037" s="156"/>
      <c r="I1037" s="156"/>
      <c r="J1037" s="156"/>
      <c r="K1037" s="156"/>
      <c r="L1037" s="156"/>
      <c r="M1037" s="156"/>
      <c r="N1037" s="156"/>
      <c r="O1037" s="156"/>
      <c r="P1037" s="156"/>
      <c r="Q1037" s="156"/>
      <c r="R1037" s="156"/>
      <c r="S1037" s="156"/>
      <c r="T1037" s="156"/>
      <c r="U1037" s="156"/>
      <c r="V1037" s="156"/>
      <c r="W1037" s="156"/>
      <c r="X1037" s="156"/>
      <c r="Y1037" s="147"/>
      <c r="Z1037" s="147"/>
      <c r="AA1037" s="147"/>
      <c r="AB1037" s="147"/>
      <c r="AC1037" s="147"/>
      <c r="AD1037" s="147"/>
      <c r="AE1037" s="147"/>
      <c r="AF1037" s="147"/>
      <c r="AG1037" s="147" t="s">
        <v>172</v>
      </c>
      <c r="AH1037" s="147"/>
      <c r="AI1037" s="147"/>
      <c r="AJ1037" s="147"/>
      <c r="AK1037" s="147"/>
      <c r="AL1037" s="147"/>
      <c r="AM1037" s="147"/>
      <c r="AN1037" s="147"/>
      <c r="AO1037" s="147"/>
      <c r="AP1037" s="147"/>
      <c r="AQ1037" s="147"/>
      <c r="AR1037" s="147"/>
      <c r="AS1037" s="147"/>
      <c r="AT1037" s="147"/>
      <c r="AU1037" s="147"/>
      <c r="AV1037" s="147"/>
      <c r="AW1037" s="147"/>
      <c r="AX1037" s="147"/>
      <c r="AY1037" s="147"/>
      <c r="AZ1037" s="147"/>
      <c r="BA1037" s="147"/>
      <c r="BB1037" s="147"/>
      <c r="BC1037" s="147"/>
      <c r="BD1037" s="147"/>
      <c r="BE1037" s="147"/>
      <c r="BF1037" s="147"/>
      <c r="BG1037" s="147"/>
      <c r="BH1037" s="147"/>
    </row>
    <row r="1038" spans="1:60" ht="22.5" outlineLevel="1">
      <c r="A1038" s="164">
        <v>294</v>
      </c>
      <c r="B1038" s="165" t="s">
        <v>1185</v>
      </c>
      <c r="C1038" s="174" t="s">
        <v>1186</v>
      </c>
      <c r="D1038" s="166" t="s">
        <v>253</v>
      </c>
      <c r="E1038" s="167">
        <v>195.9</v>
      </c>
      <c r="F1038" s="168"/>
      <c r="G1038" s="169">
        <f>ROUND(E1038*F1038,2)</f>
        <v>0</v>
      </c>
      <c r="H1038" s="168"/>
      <c r="I1038" s="169">
        <f>ROUND(E1038*H1038,2)</f>
        <v>0</v>
      </c>
      <c r="J1038" s="168"/>
      <c r="K1038" s="169">
        <f>ROUND(E1038*J1038,2)</f>
        <v>0</v>
      </c>
      <c r="L1038" s="169">
        <v>21</v>
      </c>
      <c r="M1038" s="169">
        <f>G1038*(1+L1038/100)</f>
        <v>0</v>
      </c>
      <c r="N1038" s="169">
        <v>3.2599999999999999E-3</v>
      </c>
      <c r="O1038" s="169">
        <f>ROUND(E1038*N1038,2)</f>
        <v>0.64</v>
      </c>
      <c r="P1038" s="169">
        <v>0</v>
      </c>
      <c r="Q1038" s="169">
        <f>ROUND(E1038*P1038,2)</f>
        <v>0</v>
      </c>
      <c r="R1038" s="169" t="s">
        <v>1179</v>
      </c>
      <c r="S1038" s="169" t="s">
        <v>168</v>
      </c>
      <c r="T1038" s="170" t="s">
        <v>168</v>
      </c>
      <c r="U1038" s="156">
        <v>0.97799999999999998</v>
      </c>
      <c r="V1038" s="156">
        <f>ROUND(E1038*U1038,2)</f>
        <v>191.59</v>
      </c>
      <c r="W1038" s="156"/>
      <c r="X1038" s="156" t="s">
        <v>244</v>
      </c>
      <c r="Y1038" s="147"/>
      <c r="Z1038" s="147"/>
      <c r="AA1038" s="147"/>
      <c r="AB1038" s="147"/>
      <c r="AC1038" s="147"/>
      <c r="AD1038" s="147"/>
      <c r="AE1038" s="147"/>
      <c r="AF1038" s="147"/>
      <c r="AG1038" s="147" t="s">
        <v>245</v>
      </c>
      <c r="AH1038" s="147"/>
      <c r="AI1038" s="147"/>
      <c r="AJ1038" s="147"/>
      <c r="AK1038" s="147"/>
      <c r="AL1038" s="147"/>
      <c r="AM1038" s="147"/>
      <c r="AN1038" s="147"/>
      <c r="AO1038" s="147"/>
      <c r="AP1038" s="147"/>
      <c r="AQ1038" s="147"/>
      <c r="AR1038" s="147"/>
      <c r="AS1038" s="147"/>
      <c r="AT1038" s="147"/>
      <c r="AU1038" s="147"/>
      <c r="AV1038" s="147"/>
      <c r="AW1038" s="147"/>
      <c r="AX1038" s="147"/>
      <c r="AY1038" s="147"/>
      <c r="AZ1038" s="147"/>
      <c r="BA1038" s="147"/>
      <c r="BB1038" s="147"/>
      <c r="BC1038" s="147"/>
      <c r="BD1038" s="147"/>
      <c r="BE1038" s="147"/>
      <c r="BF1038" s="147"/>
      <c r="BG1038" s="147"/>
      <c r="BH1038" s="147"/>
    </row>
    <row r="1039" spans="1:60" outlineLevel="1">
      <c r="A1039" s="154"/>
      <c r="B1039" s="155"/>
      <c r="C1039" s="180" t="s">
        <v>1187</v>
      </c>
      <c r="D1039" s="178"/>
      <c r="E1039" s="179">
        <v>72.900000000000006</v>
      </c>
      <c r="F1039" s="156"/>
      <c r="G1039" s="156"/>
      <c r="H1039" s="156"/>
      <c r="I1039" s="156"/>
      <c r="J1039" s="156"/>
      <c r="K1039" s="156"/>
      <c r="L1039" s="156"/>
      <c r="M1039" s="156"/>
      <c r="N1039" s="156"/>
      <c r="O1039" s="156"/>
      <c r="P1039" s="156"/>
      <c r="Q1039" s="156"/>
      <c r="R1039" s="156"/>
      <c r="S1039" s="156"/>
      <c r="T1039" s="156"/>
      <c r="U1039" s="156"/>
      <c r="V1039" s="156"/>
      <c r="W1039" s="156"/>
      <c r="X1039" s="156"/>
      <c r="Y1039" s="147"/>
      <c r="Z1039" s="147"/>
      <c r="AA1039" s="147"/>
      <c r="AB1039" s="147"/>
      <c r="AC1039" s="147"/>
      <c r="AD1039" s="147"/>
      <c r="AE1039" s="147"/>
      <c r="AF1039" s="147"/>
      <c r="AG1039" s="147" t="s">
        <v>249</v>
      </c>
      <c r="AH1039" s="147">
        <v>0</v>
      </c>
      <c r="AI1039" s="147"/>
      <c r="AJ1039" s="147"/>
      <c r="AK1039" s="147"/>
      <c r="AL1039" s="147"/>
      <c r="AM1039" s="147"/>
      <c r="AN1039" s="147"/>
      <c r="AO1039" s="147"/>
      <c r="AP1039" s="147"/>
      <c r="AQ1039" s="147"/>
      <c r="AR1039" s="147"/>
      <c r="AS1039" s="147"/>
      <c r="AT1039" s="147"/>
      <c r="AU1039" s="147"/>
      <c r="AV1039" s="147"/>
      <c r="AW1039" s="147"/>
      <c r="AX1039" s="147"/>
      <c r="AY1039" s="147"/>
      <c r="AZ1039" s="147"/>
      <c r="BA1039" s="147"/>
      <c r="BB1039" s="147"/>
      <c r="BC1039" s="147"/>
      <c r="BD1039" s="147"/>
      <c r="BE1039" s="147"/>
      <c r="BF1039" s="147"/>
      <c r="BG1039" s="147"/>
      <c r="BH1039" s="147"/>
    </row>
    <row r="1040" spans="1:60" outlineLevel="1">
      <c r="A1040" s="154"/>
      <c r="B1040" s="155"/>
      <c r="C1040" s="180" t="s">
        <v>1188</v>
      </c>
      <c r="D1040" s="178"/>
      <c r="E1040" s="179">
        <v>30.2</v>
      </c>
      <c r="F1040" s="156"/>
      <c r="G1040" s="156"/>
      <c r="H1040" s="156"/>
      <c r="I1040" s="156"/>
      <c r="J1040" s="156"/>
      <c r="K1040" s="156"/>
      <c r="L1040" s="156"/>
      <c r="M1040" s="156"/>
      <c r="N1040" s="156"/>
      <c r="O1040" s="156"/>
      <c r="P1040" s="156"/>
      <c r="Q1040" s="156"/>
      <c r="R1040" s="156"/>
      <c r="S1040" s="156"/>
      <c r="T1040" s="156"/>
      <c r="U1040" s="156"/>
      <c r="V1040" s="156"/>
      <c r="W1040" s="156"/>
      <c r="X1040" s="156"/>
      <c r="Y1040" s="147"/>
      <c r="Z1040" s="147"/>
      <c r="AA1040" s="147"/>
      <c r="AB1040" s="147"/>
      <c r="AC1040" s="147"/>
      <c r="AD1040" s="147"/>
      <c r="AE1040" s="147"/>
      <c r="AF1040" s="147"/>
      <c r="AG1040" s="147" t="s">
        <v>249</v>
      </c>
      <c r="AH1040" s="147">
        <v>0</v>
      </c>
      <c r="AI1040" s="147"/>
      <c r="AJ1040" s="147"/>
      <c r="AK1040" s="147"/>
      <c r="AL1040" s="147"/>
      <c r="AM1040" s="147"/>
      <c r="AN1040" s="147"/>
      <c r="AO1040" s="147"/>
      <c r="AP1040" s="147"/>
      <c r="AQ1040" s="147"/>
      <c r="AR1040" s="147"/>
      <c r="AS1040" s="147"/>
      <c r="AT1040" s="147"/>
      <c r="AU1040" s="147"/>
      <c r="AV1040" s="147"/>
      <c r="AW1040" s="147"/>
      <c r="AX1040" s="147"/>
      <c r="AY1040" s="147"/>
      <c r="AZ1040" s="147"/>
      <c r="BA1040" s="147"/>
      <c r="BB1040" s="147"/>
      <c r="BC1040" s="147"/>
      <c r="BD1040" s="147"/>
      <c r="BE1040" s="147"/>
      <c r="BF1040" s="147"/>
      <c r="BG1040" s="147"/>
      <c r="BH1040" s="147"/>
    </row>
    <row r="1041" spans="1:60" outlineLevel="1">
      <c r="A1041" s="154"/>
      <c r="B1041" s="155"/>
      <c r="C1041" s="180" t="s">
        <v>1189</v>
      </c>
      <c r="D1041" s="178"/>
      <c r="E1041" s="179">
        <v>41.5</v>
      </c>
      <c r="F1041" s="156"/>
      <c r="G1041" s="156"/>
      <c r="H1041" s="156"/>
      <c r="I1041" s="156"/>
      <c r="J1041" s="156"/>
      <c r="K1041" s="156"/>
      <c r="L1041" s="156"/>
      <c r="M1041" s="156"/>
      <c r="N1041" s="156"/>
      <c r="O1041" s="156"/>
      <c r="P1041" s="156"/>
      <c r="Q1041" s="156"/>
      <c r="R1041" s="156"/>
      <c r="S1041" s="156"/>
      <c r="T1041" s="156"/>
      <c r="U1041" s="156"/>
      <c r="V1041" s="156"/>
      <c r="W1041" s="156"/>
      <c r="X1041" s="156"/>
      <c r="Y1041" s="147"/>
      <c r="Z1041" s="147"/>
      <c r="AA1041" s="147"/>
      <c r="AB1041" s="147"/>
      <c r="AC1041" s="147"/>
      <c r="AD1041" s="147"/>
      <c r="AE1041" s="147"/>
      <c r="AF1041" s="147"/>
      <c r="AG1041" s="147" t="s">
        <v>249</v>
      </c>
      <c r="AH1041" s="147">
        <v>0</v>
      </c>
      <c r="AI1041" s="147"/>
      <c r="AJ1041" s="147"/>
      <c r="AK1041" s="147"/>
      <c r="AL1041" s="147"/>
      <c r="AM1041" s="147"/>
      <c r="AN1041" s="147"/>
      <c r="AO1041" s="147"/>
      <c r="AP1041" s="147"/>
      <c r="AQ1041" s="147"/>
      <c r="AR1041" s="147"/>
      <c r="AS1041" s="147"/>
      <c r="AT1041" s="147"/>
      <c r="AU1041" s="147"/>
      <c r="AV1041" s="147"/>
      <c r="AW1041" s="147"/>
      <c r="AX1041" s="147"/>
      <c r="AY1041" s="147"/>
      <c r="AZ1041" s="147"/>
      <c r="BA1041" s="147"/>
      <c r="BB1041" s="147"/>
      <c r="BC1041" s="147"/>
      <c r="BD1041" s="147"/>
      <c r="BE1041" s="147"/>
      <c r="BF1041" s="147"/>
      <c r="BG1041" s="147"/>
      <c r="BH1041" s="147"/>
    </row>
    <row r="1042" spans="1:60" outlineLevel="1">
      <c r="A1042" s="154"/>
      <c r="B1042" s="155"/>
      <c r="C1042" s="180" t="s">
        <v>1190</v>
      </c>
      <c r="D1042" s="178"/>
      <c r="E1042" s="179">
        <v>51.3</v>
      </c>
      <c r="F1042" s="156"/>
      <c r="G1042" s="156"/>
      <c r="H1042" s="156"/>
      <c r="I1042" s="156"/>
      <c r="J1042" s="156"/>
      <c r="K1042" s="156"/>
      <c r="L1042" s="156"/>
      <c r="M1042" s="156"/>
      <c r="N1042" s="156"/>
      <c r="O1042" s="156"/>
      <c r="P1042" s="156"/>
      <c r="Q1042" s="156"/>
      <c r="R1042" s="156"/>
      <c r="S1042" s="156"/>
      <c r="T1042" s="156"/>
      <c r="U1042" s="156"/>
      <c r="V1042" s="156"/>
      <c r="W1042" s="156"/>
      <c r="X1042" s="156"/>
      <c r="Y1042" s="147"/>
      <c r="Z1042" s="147"/>
      <c r="AA1042" s="147"/>
      <c r="AB1042" s="147"/>
      <c r="AC1042" s="147"/>
      <c r="AD1042" s="147"/>
      <c r="AE1042" s="147"/>
      <c r="AF1042" s="147"/>
      <c r="AG1042" s="147" t="s">
        <v>249</v>
      </c>
      <c r="AH1042" s="147">
        <v>0</v>
      </c>
      <c r="AI1042" s="147"/>
      <c r="AJ1042" s="147"/>
      <c r="AK1042" s="147"/>
      <c r="AL1042" s="147"/>
      <c r="AM1042" s="147"/>
      <c r="AN1042" s="147"/>
      <c r="AO1042" s="147"/>
      <c r="AP1042" s="147"/>
      <c r="AQ1042" s="147"/>
      <c r="AR1042" s="147"/>
      <c r="AS1042" s="147"/>
      <c r="AT1042" s="147"/>
      <c r="AU1042" s="147"/>
      <c r="AV1042" s="147"/>
      <c r="AW1042" s="147"/>
      <c r="AX1042" s="147"/>
      <c r="AY1042" s="147"/>
      <c r="AZ1042" s="147"/>
      <c r="BA1042" s="147"/>
      <c r="BB1042" s="147"/>
      <c r="BC1042" s="147"/>
      <c r="BD1042" s="147"/>
      <c r="BE1042" s="147"/>
      <c r="BF1042" s="147"/>
      <c r="BG1042" s="147"/>
      <c r="BH1042" s="147"/>
    </row>
    <row r="1043" spans="1:60" outlineLevel="1">
      <c r="A1043" s="154"/>
      <c r="B1043" s="155"/>
      <c r="C1043" s="238"/>
      <c r="D1043" s="239"/>
      <c r="E1043" s="239"/>
      <c r="F1043" s="239"/>
      <c r="G1043" s="239"/>
      <c r="H1043" s="156"/>
      <c r="I1043" s="156"/>
      <c r="J1043" s="156"/>
      <c r="K1043" s="156"/>
      <c r="L1043" s="156"/>
      <c r="M1043" s="156"/>
      <c r="N1043" s="156"/>
      <c r="O1043" s="156"/>
      <c r="P1043" s="156"/>
      <c r="Q1043" s="156"/>
      <c r="R1043" s="156"/>
      <c r="S1043" s="156"/>
      <c r="T1043" s="156"/>
      <c r="U1043" s="156"/>
      <c r="V1043" s="156"/>
      <c r="W1043" s="156"/>
      <c r="X1043" s="156"/>
      <c r="Y1043" s="147"/>
      <c r="Z1043" s="147"/>
      <c r="AA1043" s="147"/>
      <c r="AB1043" s="147"/>
      <c r="AC1043" s="147"/>
      <c r="AD1043" s="147"/>
      <c r="AE1043" s="147"/>
      <c r="AF1043" s="147"/>
      <c r="AG1043" s="147" t="s">
        <v>172</v>
      </c>
      <c r="AH1043" s="147"/>
      <c r="AI1043" s="147"/>
      <c r="AJ1043" s="147"/>
      <c r="AK1043" s="147"/>
      <c r="AL1043" s="147"/>
      <c r="AM1043" s="147"/>
      <c r="AN1043" s="147"/>
      <c r="AO1043" s="147"/>
      <c r="AP1043" s="147"/>
      <c r="AQ1043" s="147"/>
      <c r="AR1043" s="147"/>
      <c r="AS1043" s="147"/>
      <c r="AT1043" s="147"/>
      <c r="AU1043" s="147"/>
      <c r="AV1043" s="147"/>
      <c r="AW1043" s="147"/>
      <c r="AX1043" s="147"/>
      <c r="AY1043" s="147"/>
      <c r="AZ1043" s="147"/>
      <c r="BA1043" s="147"/>
      <c r="BB1043" s="147"/>
      <c r="BC1043" s="147"/>
      <c r="BD1043" s="147"/>
      <c r="BE1043" s="147"/>
      <c r="BF1043" s="147"/>
      <c r="BG1043" s="147"/>
      <c r="BH1043" s="147"/>
    </row>
    <row r="1044" spans="1:60" outlineLevel="1">
      <c r="A1044" s="164">
        <v>295</v>
      </c>
      <c r="B1044" s="165" t="s">
        <v>1191</v>
      </c>
      <c r="C1044" s="174" t="s">
        <v>1192</v>
      </c>
      <c r="D1044" s="166" t="s">
        <v>435</v>
      </c>
      <c r="E1044" s="167">
        <v>165.52</v>
      </c>
      <c r="F1044" s="168"/>
      <c r="G1044" s="169">
        <f>ROUND(E1044*F1044,2)</f>
        <v>0</v>
      </c>
      <c r="H1044" s="168"/>
      <c r="I1044" s="169">
        <f>ROUND(E1044*H1044,2)</f>
        <v>0</v>
      </c>
      <c r="J1044" s="168"/>
      <c r="K1044" s="169">
        <f>ROUND(E1044*J1044,2)</f>
        <v>0</v>
      </c>
      <c r="L1044" s="169">
        <v>21</v>
      </c>
      <c r="M1044" s="169">
        <f>G1044*(1+L1044/100)</f>
        <v>0</v>
      </c>
      <c r="N1044" s="169">
        <v>4.0000000000000003E-5</v>
      </c>
      <c r="O1044" s="169">
        <f>ROUND(E1044*N1044,2)</f>
        <v>0.01</v>
      </c>
      <c r="P1044" s="169">
        <v>0</v>
      </c>
      <c r="Q1044" s="169">
        <f>ROUND(E1044*P1044,2)</f>
        <v>0</v>
      </c>
      <c r="R1044" s="169" t="s">
        <v>1179</v>
      </c>
      <c r="S1044" s="169" t="s">
        <v>168</v>
      </c>
      <c r="T1044" s="170" t="s">
        <v>332</v>
      </c>
      <c r="U1044" s="156">
        <v>7.0000000000000007E-2</v>
      </c>
      <c r="V1044" s="156">
        <f>ROUND(E1044*U1044,2)</f>
        <v>11.59</v>
      </c>
      <c r="W1044" s="156"/>
      <c r="X1044" s="156" t="s">
        <v>244</v>
      </c>
      <c r="Y1044" s="147"/>
      <c r="Z1044" s="147"/>
      <c r="AA1044" s="147"/>
      <c r="AB1044" s="147"/>
      <c r="AC1044" s="147"/>
      <c r="AD1044" s="147"/>
      <c r="AE1044" s="147"/>
      <c r="AF1044" s="147"/>
      <c r="AG1044" s="147" t="s">
        <v>245</v>
      </c>
      <c r="AH1044" s="147"/>
      <c r="AI1044" s="147"/>
      <c r="AJ1044" s="147"/>
      <c r="AK1044" s="147"/>
      <c r="AL1044" s="147"/>
      <c r="AM1044" s="147"/>
      <c r="AN1044" s="147"/>
      <c r="AO1044" s="147"/>
      <c r="AP1044" s="147"/>
      <c r="AQ1044" s="147"/>
      <c r="AR1044" s="147"/>
      <c r="AS1044" s="147"/>
      <c r="AT1044" s="147"/>
      <c r="AU1044" s="147"/>
      <c r="AV1044" s="147"/>
      <c r="AW1044" s="147"/>
      <c r="AX1044" s="147"/>
      <c r="AY1044" s="147"/>
      <c r="AZ1044" s="147"/>
      <c r="BA1044" s="147"/>
      <c r="BB1044" s="147"/>
      <c r="BC1044" s="147"/>
      <c r="BD1044" s="147"/>
      <c r="BE1044" s="147"/>
      <c r="BF1044" s="147"/>
      <c r="BG1044" s="147"/>
      <c r="BH1044" s="147"/>
    </row>
    <row r="1045" spans="1:60" outlineLevel="1">
      <c r="A1045" s="154"/>
      <c r="B1045" s="155"/>
      <c r="C1045" s="240" t="s">
        <v>1193</v>
      </c>
      <c r="D1045" s="241"/>
      <c r="E1045" s="241"/>
      <c r="F1045" s="241"/>
      <c r="G1045" s="241"/>
      <c r="H1045" s="156"/>
      <c r="I1045" s="156"/>
      <c r="J1045" s="156"/>
      <c r="K1045" s="156"/>
      <c r="L1045" s="156"/>
      <c r="M1045" s="156"/>
      <c r="N1045" s="156"/>
      <c r="O1045" s="156"/>
      <c r="P1045" s="156"/>
      <c r="Q1045" s="156"/>
      <c r="R1045" s="156"/>
      <c r="S1045" s="156"/>
      <c r="T1045" s="156"/>
      <c r="U1045" s="156"/>
      <c r="V1045" s="156"/>
      <c r="W1045" s="156"/>
      <c r="X1045" s="156"/>
      <c r="Y1045" s="147"/>
      <c r="Z1045" s="147"/>
      <c r="AA1045" s="147"/>
      <c r="AB1045" s="147"/>
      <c r="AC1045" s="147"/>
      <c r="AD1045" s="147"/>
      <c r="AE1045" s="147"/>
      <c r="AF1045" s="147"/>
      <c r="AG1045" s="147" t="s">
        <v>178</v>
      </c>
      <c r="AH1045" s="147"/>
      <c r="AI1045" s="147"/>
      <c r="AJ1045" s="147"/>
      <c r="AK1045" s="147"/>
      <c r="AL1045" s="147"/>
      <c r="AM1045" s="147"/>
      <c r="AN1045" s="147"/>
      <c r="AO1045" s="147"/>
      <c r="AP1045" s="147"/>
      <c r="AQ1045" s="147"/>
      <c r="AR1045" s="147"/>
      <c r="AS1045" s="147"/>
      <c r="AT1045" s="147"/>
      <c r="AU1045" s="147"/>
      <c r="AV1045" s="147"/>
      <c r="AW1045" s="147"/>
      <c r="AX1045" s="147"/>
      <c r="AY1045" s="147"/>
      <c r="AZ1045" s="147"/>
      <c r="BA1045" s="147"/>
      <c r="BB1045" s="147"/>
      <c r="BC1045" s="147"/>
      <c r="BD1045" s="147"/>
      <c r="BE1045" s="147"/>
      <c r="BF1045" s="147"/>
      <c r="BG1045" s="147"/>
      <c r="BH1045" s="147"/>
    </row>
    <row r="1046" spans="1:60" outlineLevel="1">
      <c r="A1046" s="154"/>
      <c r="B1046" s="155"/>
      <c r="C1046" s="238"/>
      <c r="D1046" s="239"/>
      <c r="E1046" s="239"/>
      <c r="F1046" s="239"/>
      <c r="G1046" s="239"/>
      <c r="H1046" s="156"/>
      <c r="I1046" s="156"/>
      <c r="J1046" s="156"/>
      <c r="K1046" s="156"/>
      <c r="L1046" s="156"/>
      <c r="M1046" s="156"/>
      <c r="N1046" s="156"/>
      <c r="O1046" s="156"/>
      <c r="P1046" s="156"/>
      <c r="Q1046" s="156"/>
      <c r="R1046" s="156"/>
      <c r="S1046" s="156"/>
      <c r="T1046" s="156"/>
      <c r="U1046" s="156"/>
      <c r="V1046" s="156"/>
      <c r="W1046" s="156"/>
      <c r="X1046" s="156"/>
      <c r="Y1046" s="147"/>
      <c r="Z1046" s="147"/>
      <c r="AA1046" s="147"/>
      <c r="AB1046" s="147"/>
      <c r="AC1046" s="147"/>
      <c r="AD1046" s="147"/>
      <c r="AE1046" s="147"/>
      <c r="AF1046" s="147"/>
      <c r="AG1046" s="147" t="s">
        <v>172</v>
      </c>
      <c r="AH1046" s="147"/>
      <c r="AI1046" s="147"/>
      <c r="AJ1046" s="147"/>
      <c r="AK1046" s="147"/>
      <c r="AL1046" s="147"/>
      <c r="AM1046" s="147"/>
      <c r="AN1046" s="147"/>
      <c r="AO1046" s="147"/>
      <c r="AP1046" s="147"/>
      <c r="AQ1046" s="147"/>
      <c r="AR1046" s="147"/>
      <c r="AS1046" s="147"/>
      <c r="AT1046" s="147"/>
      <c r="AU1046" s="147"/>
      <c r="AV1046" s="147"/>
      <c r="AW1046" s="147"/>
      <c r="AX1046" s="147"/>
      <c r="AY1046" s="147"/>
      <c r="AZ1046" s="147"/>
      <c r="BA1046" s="147"/>
      <c r="BB1046" s="147"/>
      <c r="BC1046" s="147"/>
      <c r="BD1046" s="147"/>
      <c r="BE1046" s="147"/>
      <c r="BF1046" s="147"/>
      <c r="BG1046" s="147"/>
      <c r="BH1046" s="147"/>
    </row>
    <row r="1047" spans="1:60" ht="22.5" outlineLevel="1">
      <c r="A1047" s="164">
        <v>296</v>
      </c>
      <c r="B1047" s="165" t="s">
        <v>1194</v>
      </c>
      <c r="C1047" s="174" t="s">
        <v>1195</v>
      </c>
      <c r="D1047" s="166" t="s">
        <v>253</v>
      </c>
      <c r="E1047" s="167">
        <v>11.531499999999999</v>
      </c>
      <c r="F1047" s="168"/>
      <c r="G1047" s="169">
        <f>ROUND(E1047*F1047,2)</f>
        <v>0</v>
      </c>
      <c r="H1047" s="168"/>
      <c r="I1047" s="169">
        <f>ROUND(E1047*H1047,2)</f>
        <v>0</v>
      </c>
      <c r="J1047" s="168"/>
      <c r="K1047" s="169">
        <f>ROUND(E1047*J1047,2)</f>
        <v>0</v>
      </c>
      <c r="L1047" s="169">
        <v>21</v>
      </c>
      <c r="M1047" s="169">
        <f>G1047*(1+L1047/100)</f>
        <v>0</v>
      </c>
      <c r="N1047" s="169">
        <v>0</v>
      </c>
      <c r="O1047" s="169">
        <f>ROUND(E1047*N1047,2)</f>
        <v>0</v>
      </c>
      <c r="P1047" s="169">
        <v>0</v>
      </c>
      <c r="Q1047" s="169">
        <f>ROUND(E1047*P1047,2)</f>
        <v>0</v>
      </c>
      <c r="R1047" s="169" t="s">
        <v>1179</v>
      </c>
      <c r="S1047" s="169" t="s">
        <v>168</v>
      </c>
      <c r="T1047" s="170" t="s">
        <v>332</v>
      </c>
      <c r="U1047" s="156">
        <v>0.03</v>
      </c>
      <c r="V1047" s="156">
        <f>ROUND(E1047*U1047,2)</f>
        <v>0.35</v>
      </c>
      <c r="W1047" s="156"/>
      <c r="X1047" s="156" t="s">
        <v>244</v>
      </c>
      <c r="Y1047" s="147"/>
      <c r="Z1047" s="147"/>
      <c r="AA1047" s="147"/>
      <c r="AB1047" s="147"/>
      <c r="AC1047" s="147"/>
      <c r="AD1047" s="147"/>
      <c r="AE1047" s="147"/>
      <c r="AF1047" s="147"/>
      <c r="AG1047" s="147" t="s">
        <v>245</v>
      </c>
      <c r="AH1047" s="147"/>
      <c r="AI1047" s="147"/>
      <c r="AJ1047" s="147"/>
      <c r="AK1047" s="147"/>
      <c r="AL1047" s="147"/>
      <c r="AM1047" s="147"/>
      <c r="AN1047" s="147"/>
      <c r="AO1047" s="147"/>
      <c r="AP1047" s="147"/>
      <c r="AQ1047" s="147"/>
      <c r="AR1047" s="147"/>
      <c r="AS1047" s="147"/>
      <c r="AT1047" s="147"/>
      <c r="AU1047" s="147"/>
      <c r="AV1047" s="147"/>
      <c r="AW1047" s="147"/>
      <c r="AX1047" s="147"/>
      <c r="AY1047" s="147"/>
      <c r="AZ1047" s="147"/>
      <c r="BA1047" s="147"/>
      <c r="BB1047" s="147"/>
      <c r="BC1047" s="147"/>
      <c r="BD1047" s="147"/>
      <c r="BE1047" s="147"/>
      <c r="BF1047" s="147"/>
      <c r="BG1047" s="147"/>
      <c r="BH1047" s="147"/>
    </row>
    <row r="1048" spans="1:60" outlineLevel="1">
      <c r="A1048" s="154"/>
      <c r="B1048" s="155"/>
      <c r="C1048" s="180" t="s">
        <v>1196</v>
      </c>
      <c r="D1048" s="178"/>
      <c r="E1048" s="179">
        <v>4.0995499999999998</v>
      </c>
      <c r="F1048" s="156"/>
      <c r="G1048" s="156"/>
      <c r="H1048" s="156"/>
      <c r="I1048" s="156"/>
      <c r="J1048" s="156"/>
      <c r="K1048" s="156"/>
      <c r="L1048" s="156"/>
      <c r="M1048" s="156"/>
      <c r="N1048" s="156"/>
      <c r="O1048" s="156"/>
      <c r="P1048" s="156"/>
      <c r="Q1048" s="156"/>
      <c r="R1048" s="156"/>
      <c r="S1048" s="156"/>
      <c r="T1048" s="156"/>
      <c r="U1048" s="156"/>
      <c r="V1048" s="156"/>
      <c r="W1048" s="156"/>
      <c r="X1048" s="156"/>
      <c r="Y1048" s="147"/>
      <c r="Z1048" s="147"/>
      <c r="AA1048" s="147"/>
      <c r="AB1048" s="147"/>
      <c r="AC1048" s="147"/>
      <c r="AD1048" s="147"/>
      <c r="AE1048" s="147"/>
      <c r="AF1048" s="147"/>
      <c r="AG1048" s="147" t="s">
        <v>249</v>
      </c>
      <c r="AH1048" s="147">
        <v>0</v>
      </c>
      <c r="AI1048" s="147"/>
      <c r="AJ1048" s="147"/>
      <c r="AK1048" s="147"/>
      <c r="AL1048" s="147"/>
      <c r="AM1048" s="147"/>
      <c r="AN1048" s="147"/>
      <c r="AO1048" s="147"/>
      <c r="AP1048" s="147"/>
      <c r="AQ1048" s="147"/>
      <c r="AR1048" s="147"/>
      <c r="AS1048" s="147"/>
      <c r="AT1048" s="147"/>
      <c r="AU1048" s="147"/>
      <c r="AV1048" s="147"/>
      <c r="AW1048" s="147"/>
      <c r="AX1048" s="147"/>
      <c r="AY1048" s="147"/>
      <c r="AZ1048" s="147"/>
      <c r="BA1048" s="147"/>
      <c r="BB1048" s="147"/>
      <c r="BC1048" s="147"/>
      <c r="BD1048" s="147"/>
      <c r="BE1048" s="147"/>
      <c r="BF1048" s="147"/>
      <c r="BG1048" s="147"/>
      <c r="BH1048" s="147"/>
    </row>
    <row r="1049" spans="1:60" outlineLevel="1">
      <c r="A1049" s="154"/>
      <c r="B1049" s="155"/>
      <c r="C1049" s="180" t="s">
        <v>1197</v>
      </c>
      <c r="D1049" s="178"/>
      <c r="E1049" s="179">
        <v>1.6509499999999999</v>
      </c>
      <c r="F1049" s="156"/>
      <c r="G1049" s="156"/>
      <c r="H1049" s="156"/>
      <c r="I1049" s="156"/>
      <c r="J1049" s="156"/>
      <c r="K1049" s="156"/>
      <c r="L1049" s="156"/>
      <c r="M1049" s="156"/>
      <c r="N1049" s="156"/>
      <c r="O1049" s="156"/>
      <c r="P1049" s="156"/>
      <c r="Q1049" s="156"/>
      <c r="R1049" s="156"/>
      <c r="S1049" s="156"/>
      <c r="T1049" s="156"/>
      <c r="U1049" s="156"/>
      <c r="V1049" s="156"/>
      <c r="W1049" s="156"/>
      <c r="X1049" s="156"/>
      <c r="Y1049" s="147"/>
      <c r="Z1049" s="147"/>
      <c r="AA1049" s="147"/>
      <c r="AB1049" s="147"/>
      <c r="AC1049" s="147"/>
      <c r="AD1049" s="147"/>
      <c r="AE1049" s="147"/>
      <c r="AF1049" s="147"/>
      <c r="AG1049" s="147" t="s">
        <v>249</v>
      </c>
      <c r="AH1049" s="147">
        <v>0</v>
      </c>
      <c r="AI1049" s="147"/>
      <c r="AJ1049" s="147"/>
      <c r="AK1049" s="147"/>
      <c r="AL1049" s="147"/>
      <c r="AM1049" s="147"/>
      <c r="AN1049" s="147"/>
      <c r="AO1049" s="147"/>
      <c r="AP1049" s="147"/>
      <c r="AQ1049" s="147"/>
      <c r="AR1049" s="147"/>
      <c r="AS1049" s="147"/>
      <c r="AT1049" s="147"/>
      <c r="AU1049" s="147"/>
      <c r="AV1049" s="147"/>
      <c r="AW1049" s="147"/>
      <c r="AX1049" s="147"/>
      <c r="AY1049" s="147"/>
      <c r="AZ1049" s="147"/>
      <c r="BA1049" s="147"/>
      <c r="BB1049" s="147"/>
      <c r="BC1049" s="147"/>
      <c r="BD1049" s="147"/>
      <c r="BE1049" s="147"/>
      <c r="BF1049" s="147"/>
      <c r="BG1049" s="147"/>
      <c r="BH1049" s="147"/>
    </row>
    <row r="1050" spans="1:60" outlineLevel="1">
      <c r="A1050" s="154"/>
      <c r="B1050" s="155"/>
      <c r="C1050" s="180" t="s">
        <v>1198</v>
      </c>
      <c r="D1050" s="178"/>
      <c r="E1050" s="179">
        <v>3.819</v>
      </c>
      <c r="F1050" s="156"/>
      <c r="G1050" s="156"/>
      <c r="H1050" s="156"/>
      <c r="I1050" s="156"/>
      <c r="J1050" s="156"/>
      <c r="K1050" s="156"/>
      <c r="L1050" s="156"/>
      <c r="M1050" s="156"/>
      <c r="N1050" s="156"/>
      <c r="O1050" s="156"/>
      <c r="P1050" s="156"/>
      <c r="Q1050" s="156"/>
      <c r="R1050" s="156"/>
      <c r="S1050" s="156"/>
      <c r="T1050" s="156"/>
      <c r="U1050" s="156"/>
      <c r="V1050" s="156"/>
      <c r="W1050" s="156"/>
      <c r="X1050" s="156"/>
      <c r="Y1050" s="147"/>
      <c r="Z1050" s="147"/>
      <c r="AA1050" s="147"/>
      <c r="AB1050" s="147"/>
      <c r="AC1050" s="147"/>
      <c r="AD1050" s="147"/>
      <c r="AE1050" s="147"/>
      <c r="AF1050" s="147"/>
      <c r="AG1050" s="147" t="s">
        <v>249</v>
      </c>
      <c r="AH1050" s="147">
        <v>0</v>
      </c>
      <c r="AI1050" s="147"/>
      <c r="AJ1050" s="147"/>
      <c r="AK1050" s="147"/>
      <c r="AL1050" s="147"/>
      <c r="AM1050" s="147"/>
      <c r="AN1050" s="147"/>
      <c r="AO1050" s="147"/>
      <c r="AP1050" s="147"/>
      <c r="AQ1050" s="147"/>
      <c r="AR1050" s="147"/>
      <c r="AS1050" s="147"/>
      <c r="AT1050" s="147"/>
      <c r="AU1050" s="147"/>
      <c r="AV1050" s="147"/>
      <c r="AW1050" s="147"/>
      <c r="AX1050" s="147"/>
      <c r="AY1050" s="147"/>
      <c r="AZ1050" s="147"/>
      <c r="BA1050" s="147"/>
      <c r="BB1050" s="147"/>
      <c r="BC1050" s="147"/>
      <c r="BD1050" s="147"/>
      <c r="BE1050" s="147"/>
      <c r="BF1050" s="147"/>
      <c r="BG1050" s="147"/>
      <c r="BH1050" s="147"/>
    </row>
    <row r="1051" spans="1:60" outlineLevel="1">
      <c r="A1051" s="154"/>
      <c r="B1051" s="155"/>
      <c r="C1051" s="180" t="s">
        <v>1199</v>
      </c>
      <c r="D1051" s="178"/>
      <c r="E1051" s="179">
        <v>1.962</v>
      </c>
      <c r="F1051" s="156"/>
      <c r="G1051" s="156"/>
      <c r="H1051" s="156"/>
      <c r="I1051" s="156"/>
      <c r="J1051" s="156"/>
      <c r="K1051" s="156"/>
      <c r="L1051" s="156"/>
      <c r="M1051" s="156"/>
      <c r="N1051" s="156"/>
      <c r="O1051" s="156"/>
      <c r="P1051" s="156"/>
      <c r="Q1051" s="156"/>
      <c r="R1051" s="156"/>
      <c r="S1051" s="156"/>
      <c r="T1051" s="156"/>
      <c r="U1051" s="156"/>
      <c r="V1051" s="156"/>
      <c r="W1051" s="156"/>
      <c r="X1051" s="156"/>
      <c r="Y1051" s="147"/>
      <c r="Z1051" s="147"/>
      <c r="AA1051" s="147"/>
      <c r="AB1051" s="147"/>
      <c r="AC1051" s="147"/>
      <c r="AD1051" s="147"/>
      <c r="AE1051" s="147"/>
      <c r="AF1051" s="147"/>
      <c r="AG1051" s="147" t="s">
        <v>249</v>
      </c>
      <c r="AH1051" s="147">
        <v>0</v>
      </c>
      <c r="AI1051" s="147"/>
      <c r="AJ1051" s="147"/>
      <c r="AK1051" s="147"/>
      <c r="AL1051" s="147"/>
      <c r="AM1051" s="147"/>
      <c r="AN1051" s="147"/>
      <c r="AO1051" s="147"/>
      <c r="AP1051" s="147"/>
      <c r="AQ1051" s="147"/>
      <c r="AR1051" s="147"/>
      <c r="AS1051" s="147"/>
      <c r="AT1051" s="147"/>
      <c r="AU1051" s="147"/>
      <c r="AV1051" s="147"/>
      <c r="AW1051" s="147"/>
      <c r="AX1051" s="147"/>
      <c r="AY1051" s="147"/>
      <c r="AZ1051" s="147"/>
      <c r="BA1051" s="147"/>
      <c r="BB1051" s="147"/>
      <c r="BC1051" s="147"/>
      <c r="BD1051" s="147"/>
      <c r="BE1051" s="147"/>
      <c r="BF1051" s="147"/>
      <c r="BG1051" s="147"/>
      <c r="BH1051" s="147"/>
    </row>
    <row r="1052" spans="1:60" outlineLevel="1">
      <c r="A1052" s="154"/>
      <c r="B1052" s="155"/>
      <c r="C1052" s="238"/>
      <c r="D1052" s="239"/>
      <c r="E1052" s="239"/>
      <c r="F1052" s="239"/>
      <c r="G1052" s="239"/>
      <c r="H1052" s="156"/>
      <c r="I1052" s="156"/>
      <c r="J1052" s="156"/>
      <c r="K1052" s="156"/>
      <c r="L1052" s="156"/>
      <c r="M1052" s="156"/>
      <c r="N1052" s="156"/>
      <c r="O1052" s="156"/>
      <c r="P1052" s="156"/>
      <c r="Q1052" s="156"/>
      <c r="R1052" s="156"/>
      <c r="S1052" s="156"/>
      <c r="T1052" s="156"/>
      <c r="U1052" s="156"/>
      <c r="V1052" s="156"/>
      <c r="W1052" s="156"/>
      <c r="X1052" s="156"/>
      <c r="Y1052" s="147"/>
      <c r="Z1052" s="147"/>
      <c r="AA1052" s="147"/>
      <c r="AB1052" s="147"/>
      <c r="AC1052" s="147"/>
      <c r="AD1052" s="147"/>
      <c r="AE1052" s="147"/>
      <c r="AF1052" s="147"/>
      <c r="AG1052" s="147" t="s">
        <v>172</v>
      </c>
      <c r="AH1052" s="147"/>
      <c r="AI1052" s="147"/>
      <c r="AJ1052" s="147"/>
      <c r="AK1052" s="147"/>
      <c r="AL1052" s="147"/>
      <c r="AM1052" s="147"/>
      <c r="AN1052" s="147"/>
      <c r="AO1052" s="147"/>
      <c r="AP1052" s="147"/>
      <c r="AQ1052" s="147"/>
      <c r="AR1052" s="147"/>
      <c r="AS1052" s="147"/>
      <c r="AT1052" s="147"/>
      <c r="AU1052" s="147"/>
      <c r="AV1052" s="147"/>
      <c r="AW1052" s="147"/>
      <c r="AX1052" s="147"/>
      <c r="AY1052" s="147"/>
      <c r="AZ1052" s="147"/>
      <c r="BA1052" s="147"/>
      <c r="BB1052" s="147"/>
      <c r="BC1052" s="147"/>
      <c r="BD1052" s="147"/>
      <c r="BE1052" s="147"/>
      <c r="BF1052" s="147"/>
      <c r="BG1052" s="147"/>
      <c r="BH1052" s="147"/>
    </row>
    <row r="1053" spans="1:60" outlineLevel="1">
      <c r="A1053" s="164">
        <v>297</v>
      </c>
      <c r="B1053" s="165" t="s">
        <v>1200</v>
      </c>
      <c r="C1053" s="174" t="s">
        <v>1201</v>
      </c>
      <c r="D1053" s="166" t="s">
        <v>890</v>
      </c>
      <c r="E1053" s="167">
        <v>6.7</v>
      </c>
      <c r="F1053" s="168"/>
      <c r="G1053" s="169">
        <f>ROUND(E1053*F1053,2)</f>
        <v>0</v>
      </c>
      <c r="H1053" s="168"/>
      <c r="I1053" s="169">
        <f>ROUND(E1053*H1053,2)</f>
        <v>0</v>
      </c>
      <c r="J1053" s="168"/>
      <c r="K1053" s="169">
        <f>ROUND(E1053*J1053,2)</f>
        <v>0</v>
      </c>
      <c r="L1053" s="169">
        <v>21</v>
      </c>
      <c r="M1053" s="169">
        <f>G1053*(1+L1053/100)</f>
        <v>0</v>
      </c>
      <c r="N1053" s="169">
        <v>3.2599999999999999E-3</v>
      </c>
      <c r="O1053" s="169">
        <f>ROUND(E1053*N1053,2)</f>
        <v>0.02</v>
      </c>
      <c r="P1053" s="169">
        <v>0</v>
      </c>
      <c r="Q1053" s="169">
        <f>ROUND(E1053*P1053,2)</f>
        <v>0</v>
      </c>
      <c r="R1053" s="169"/>
      <c r="S1053" s="169" t="s">
        <v>306</v>
      </c>
      <c r="T1053" s="170" t="s">
        <v>169</v>
      </c>
      <c r="U1053" s="156">
        <v>0.98</v>
      </c>
      <c r="V1053" s="156">
        <f>ROUND(E1053*U1053,2)</f>
        <v>6.57</v>
      </c>
      <c r="W1053" s="156"/>
      <c r="X1053" s="156" t="s">
        <v>244</v>
      </c>
      <c r="Y1053" s="147"/>
      <c r="Z1053" s="147"/>
      <c r="AA1053" s="147"/>
      <c r="AB1053" s="147"/>
      <c r="AC1053" s="147"/>
      <c r="AD1053" s="147"/>
      <c r="AE1053" s="147"/>
      <c r="AF1053" s="147"/>
      <c r="AG1053" s="147" t="s">
        <v>245</v>
      </c>
      <c r="AH1053" s="147"/>
      <c r="AI1053" s="147"/>
      <c r="AJ1053" s="147"/>
      <c r="AK1053" s="147"/>
      <c r="AL1053" s="147"/>
      <c r="AM1053" s="147"/>
      <c r="AN1053" s="147"/>
      <c r="AO1053" s="147"/>
      <c r="AP1053" s="147"/>
      <c r="AQ1053" s="147"/>
      <c r="AR1053" s="147"/>
      <c r="AS1053" s="147"/>
      <c r="AT1053" s="147"/>
      <c r="AU1053" s="147"/>
      <c r="AV1053" s="147"/>
      <c r="AW1053" s="147"/>
      <c r="AX1053" s="147"/>
      <c r="AY1053" s="147"/>
      <c r="AZ1053" s="147"/>
      <c r="BA1053" s="147"/>
      <c r="BB1053" s="147"/>
      <c r="BC1053" s="147"/>
      <c r="BD1053" s="147"/>
      <c r="BE1053" s="147"/>
      <c r="BF1053" s="147"/>
      <c r="BG1053" s="147"/>
      <c r="BH1053" s="147"/>
    </row>
    <row r="1054" spans="1:60" outlineLevel="1">
      <c r="A1054" s="154"/>
      <c r="B1054" s="155"/>
      <c r="C1054" s="180" t="s">
        <v>1202</v>
      </c>
      <c r="D1054" s="178"/>
      <c r="E1054" s="179">
        <v>6.7</v>
      </c>
      <c r="F1054" s="156"/>
      <c r="G1054" s="156"/>
      <c r="H1054" s="156"/>
      <c r="I1054" s="156"/>
      <c r="J1054" s="156"/>
      <c r="K1054" s="156"/>
      <c r="L1054" s="156"/>
      <c r="M1054" s="156"/>
      <c r="N1054" s="156"/>
      <c r="O1054" s="156"/>
      <c r="P1054" s="156"/>
      <c r="Q1054" s="156"/>
      <c r="R1054" s="156"/>
      <c r="S1054" s="156"/>
      <c r="T1054" s="156"/>
      <c r="U1054" s="156"/>
      <c r="V1054" s="156"/>
      <c r="W1054" s="156"/>
      <c r="X1054" s="156"/>
      <c r="Y1054" s="147"/>
      <c r="Z1054" s="147"/>
      <c r="AA1054" s="147"/>
      <c r="AB1054" s="147"/>
      <c r="AC1054" s="147"/>
      <c r="AD1054" s="147"/>
      <c r="AE1054" s="147"/>
      <c r="AF1054" s="147"/>
      <c r="AG1054" s="147" t="s">
        <v>249</v>
      </c>
      <c r="AH1054" s="147">
        <v>0</v>
      </c>
      <c r="AI1054" s="147"/>
      <c r="AJ1054" s="147"/>
      <c r="AK1054" s="147"/>
      <c r="AL1054" s="147"/>
      <c r="AM1054" s="147"/>
      <c r="AN1054" s="147"/>
      <c r="AO1054" s="147"/>
      <c r="AP1054" s="147"/>
      <c r="AQ1054" s="147"/>
      <c r="AR1054" s="147"/>
      <c r="AS1054" s="147"/>
      <c r="AT1054" s="147"/>
      <c r="AU1054" s="147"/>
      <c r="AV1054" s="147"/>
      <c r="AW1054" s="147"/>
      <c r="AX1054" s="147"/>
      <c r="AY1054" s="147"/>
      <c r="AZ1054" s="147"/>
      <c r="BA1054" s="147"/>
      <c r="BB1054" s="147"/>
      <c r="BC1054" s="147"/>
      <c r="BD1054" s="147"/>
      <c r="BE1054" s="147"/>
      <c r="BF1054" s="147"/>
      <c r="BG1054" s="147"/>
      <c r="BH1054" s="147"/>
    </row>
    <row r="1055" spans="1:60" outlineLevel="1">
      <c r="A1055" s="154"/>
      <c r="B1055" s="155"/>
      <c r="C1055" s="238"/>
      <c r="D1055" s="239"/>
      <c r="E1055" s="239"/>
      <c r="F1055" s="239"/>
      <c r="G1055" s="239"/>
      <c r="H1055" s="156"/>
      <c r="I1055" s="156"/>
      <c r="J1055" s="156"/>
      <c r="K1055" s="156"/>
      <c r="L1055" s="156"/>
      <c r="M1055" s="156"/>
      <c r="N1055" s="156"/>
      <c r="O1055" s="156"/>
      <c r="P1055" s="156"/>
      <c r="Q1055" s="156"/>
      <c r="R1055" s="156"/>
      <c r="S1055" s="156"/>
      <c r="T1055" s="156"/>
      <c r="U1055" s="156"/>
      <c r="V1055" s="156"/>
      <c r="W1055" s="156"/>
      <c r="X1055" s="156"/>
      <c r="Y1055" s="147"/>
      <c r="Z1055" s="147"/>
      <c r="AA1055" s="147"/>
      <c r="AB1055" s="147"/>
      <c r="AC1055" s="147"/>
      <c r="AD1055" s="147"/>
      <c r="AE1055" s="147"/>
      <c r="AF1055" s="147"/>
      <c r="AG1055" s="147" t="s">
        <v>172</v>
      </c>
      <c r="AH1055" s="147"/>
      <c r="AI1055" s="147"/>
      <c r="AJ1055" s="147"/>
      <c r="AK1055" s="147"/>
      <c r="AL1055" s="147"/>
      <c r="AM1055" s="147"/>
      <c r="AN1055" s="147"/>
      <c r="AO1055" s="147"/>
      <c r="AP1055" s="147"/>
      <c r="AQ1055" s="147"/>
      <c r="AR1055" s="147"/>
      <c r="AS1055" s="147"/>
      <c r="AT1055" s="147"/>
      <c r="AU1055" s="147"/>
      <c r="AV1055" s="147"/>
      <c r="AW1055" s="147"/>
      <c r="AX1055" s="147"/>
      <c r="AY1055" s="147"/>
      <c r="AZ1055" s="147"/>
      <c r="BA1055" s="147"/>
      <c r="BB1055" s="147"/>
      <c r="BC1055" s="147"/>
      <c r="BD1055" s="147"/>
      <c r="BE1055" s="147"/>
      <c r="BF1055" s="147"/>
      <c r="BG1055" s="147"/>
      <c r="BH1055" s="147"/>
    </row>
    <row r="1056" spans="1:60" ht="22.5" outlineLevel="1">
      <c r="A1056" s="164">
        <v>298</v>
      </c>
      <c r="B1056" s="165" t="s">
        <v>1203</v>
      </c>
      <c r="C1056" s="174" t="s">
        <v>1204</v>
      </c>
      <c r="D1056" s="166" t="s">
        <v>253</v>
      </c>
      <c r="E1056" s="167">
        <v>217.245</v>
      </c>
      <c r="F1056" s="168"/>
      <c r="G1056" s="169">
        <f>ROUND(E1056*F1056,2)</f>
        <v>0</v>
      </c>
      <c r="H1056" s="168"/>
      <c r="I1056" s="169">
        <f>ROUND(E1056*H1056,2)</f>
        <v>0</v>
      </c>
      <c r="J1056" s="168"/>
      <c r="K1056" s="169">
        <f>ROUND(E1056*J1056,2)</f>
        <v>0</v>
      </c>
      <c r="L1056" s="169">
        <v>21</v>
      </c>
      <c r="M1056" s="169">
        <f>G1056*(1+L1056/100)</f>
        <v>0</v>
      </c>
      <c r="N1056" s="169">
        <v>1.9199999999999998E-2</v>
      </c>
      <c r="O1056" s="169">
        <f>ROUND(E1056*N1056,2)</f>
        <v>4.17</v>
      </c>
      <c r="P1056" s="169">
        <v>0</v>
      </c>
      <c r="Q1056" s="169">
        <f>ROUND(E1056*P1056,2)</f>
        <v>0</v>
      </c>
      <c r="R1056" s="169" t="s">
        <v>480</v>
      </c>
      <c r="S1056" s="169" t="s">
        <v>168</v>
      </c>
      <c r="T1056" s="170" t="s">
        <v>168</v>
      </c>
      <c r="U1056" s="156">
        <v>0</v>
      </c>
      <c r="V1056" s="156">
        <f>ROUND(E1056*U1056,2)</f>
        <v>0</v>
      </c>
      <c r="W1056" s="156"/>
      <c r="X1056" s="156" t="s">
        <v>310</v>
      </c>
      <c r="Y1056" s="147"/>
      <c r="Z1056" s="147"/>
      <c r="AA1056" s="147"/>
      <c r="AB1056" s="147"/>
      <c r="AC1056" s="147"/>
      <c r="AD1056" s="147"/>
      <c r="AE1056" s="147"/>
      <c r="AF1056" s="147"/>
      <c r="AG1056" s="147" t="s">
        <v>311</v>
      </c>
      <c r="AH1056" s="147"/>
      <c r="AI1056" s="147"/>
      <c r="AJ1056" s="147"/>
      <c r="AK1056" s="147"/>
      <c r="AL1056" s="147"/>
      <c r="AM1056" s="147"/>
      <c r="AN1056" s="147"/>
      <c r="AO1056" s="147"/>
      <c r="AP1056" s="147"/>
      <c r="AQ1056" s="147"/>
      <c r="AR1056" s="147"/>
      <c r="AS1056" s="147"/>
      <c r="AT1056" s="147"/>
      <c r="AU1056" s="147"/>
      <c r="AV1056" s="147"/>
      <c r="AW1056" s="147"/>
      <c r="AX1056" s="147"/>
      <c r="AY1056" s="147"/>
      <c r="AZ1056" s="147"/>
      <c r="BA1056" s="147"/>
      <c r="BB1056" s="147"/>
      <c r="BC1056" s="147"/>
      <c r="BD1056" s="147"/>
      <c r="BE1056" s="147"/>
      <c r="BF1056" s="147"/>
      <c r="BG1056" s="147"/>
      <c r="BH1056" s="147"/>
    </row>
    <row r="1057" spans="1:60" outlineLevel="1">
      <c r="A1057" s="154"/>
      <c r="B1057" s="155"/>
      <c r="C1057" s="180" t="s">
        <v>1205</v>
      </c>
      <c r="D1057" s="178"/>
      <c r="E1057" s="179">
        <v>205.69499999999999</v>
      </c>
      <c r="F1057" s="156"/>
      <c r="G1057" s="156"/>
      <c r="H1057" s="156"/>
      <c r="I1057" s="156"/>
      <c r="J1057" s="156"/>
      <c r="K1057" s="156"/>
      <c r="L1057" s="156"/>
      <c r="M1057" s="156"/>
      <c r="N1057" s="156"/>
      <c r="O1057" s="156"/>
      <c r="P1057" s="156"/>
      <c r="Q1057" s="156"/>
      <c r="R1057" s="156"/>
      <c r="S1057" s="156"/>
      <c r="T1057" s="156"/>
      <c r="U1057" s="156"/>
      <c r="V1057" s="156"/>
      <c r="W1057" s="156"/>
      <c r="X1057" s="156"/>
      <c r="Y1057" s="147"/>
      <c r="Z1057" s="147"/>
      <c r="AA1057" s="147"/>
      <c r="AB1057" s="147"/>
      <c r="AC1057" s="147"/>
      <c r="AD1057" s="147"/>
      <c r="AE1057" s="147"/>
      <c r="AF1057" s="147"/>
      <c r="AG1057" s="147" t="s">
        <v>249</v>
      </c>
      <c r="AH1057" s="147">
        <v>0</v>
      </c>
      <c r="AI1057" s="147"/>
      <c r="AJ1057" s="147"/>
      <c r="AK1057" s="147"/>
      <c r="AL1057" s="147"/>
      <c r="AM1057" s="147"/>
      <c r="AN1057" s="147"/>
      <c r="AO1057" s="147"/>
      <c r="AP1057" s="147"/>
      <c r="AQ1057" s="147"/>
      <c r="AR1057" s="147"/>
      <c r="AS1057" s="147"/>
      <c r="AT1057" s="147"/>
      <c r="AU1057" s="147"/>
      <c r="AV1057" s="147"/>
      <c r="AW1057" s="147"/>
      <c r="AX1057" s="147"/>
      <c r="AY1057" s="147"/>
      <c r="AZ1057" s="147"/>
      <c r="BA1057" s="147"/>
      <c r="BB1057" s="147"/>
      <c r="BC1057" s="147"/>
      <c r="BD1057" s="147"/>
      <c r="BE1057" s="147"/>
      <c r="BF1057" s="147"/>
      <c r="BG1057" s="147"/>
      <c r="BH1057" s="147"/>
    </row>
    <row r="1058" spans="1:60" outlineLevel="1">
      <c r="A1058" s="154"/>
      <c r="B1058" s="155"/>
      <c r="C1058" s="180" t="s">
        <v>1206</v>
      </c>
      <c r="D1058" s="178"/>
      <c r="E1058" s="179">
        <v>11.55</v>
      </c>
      <c r="F1058" s="156"/>
      <c r="G1058" s="156"/>
      <c r="H1058" s="156"/>
      <c r="I1058" s="156"/>
      <c r="J1058" s="156"/>
      <c r="K1058" s="156"/>
      <c r="L1058" s="156"/>
      <c r="M1058" s="156"/>
      <c r="N1058" s="156"/>
      <c r="O1058" s="156"/>
      <c r="P1058" s="156"/>
      <c r="Q1058" s="156"/>
      <c r="R1058" s="156"/>
      <c r="S1058" s="156"/>
      <c r="T1058" s="156"/>
      <c r="U1058" s="156"/>
      <c r="V1058" s="156"/>
      <c r="W1058" s="156"/>
      <c r="X1058" s="156"/>
      <c r="Y1058" s="147"/>
      <c r="Z1058" s="147"/>
      <c r="AA1058" s="147"/>
      <c r="AB1058" s="147"/>
      <c r="AC1058" s="147"/>
      <c r="AD1058" s="147"/>
      <c r="AE1058" s="147"/>
      <c r="AF1058" s="147"/>
      <c r="AG1058" s="147" t="s">
        <v>249</v>
      </c>
      <c r="AH1058" s="147">
        <v>0</v>
      </c>
      <c r="AI1058" s="147"/>
      <c r="AJ1058" s="147"/>
      <c r="AK1058" s="147"/>
      <c r="AL1058" s="147"/>
      <c r="AM1058" s="147"/>
      <c r="AN1058" s="147"/>
      <c r="AO1058" s="147"/>
      <c r="AP1058" s="147"/>
      <c r="AQ1058" s="147"/>
      <c r="AR1058" s="147"/>
      <c r="AS1058" s="147"/>
      <c r="AT1058" s="147"/>
      <c r="AU1058" s="147"/>
      <c r="AV1058" s="147"/>
      <c r="AW1058" s="147"/>
      <c r="AX1058" s="147"/>
      <c r="AY1058" s="147"/>
      <c r="AZ1058" s="147"/>
      <c r="BA1058" s="147"/>
      <c r="BB1058" s="147"/>
      <c r="BC1058" s="147"/>
      <c r="BD1058" s="147"/>
      <c r="BE1058" s="147"/>
      <c r="BF1058" s="147"/>
      <c r="BG1058" s="147"/>
      <c r="BH1058" s="147"/>
    </row>
    <row r="1059" spans="1:60" outlineLevel="1">
      <c r="A1059" s="154"/>
      <c r="B1059" s="155"/>
      <c r="C1059" s="238"/>
      <c r="D1059" s="239"/>
      <c r="E1059" s="239"/>
      <c r="F1059" s="239"/>
      <c r="G1059" s="239"/>
      <c r="H1059" s="156"/>
      <c r="I1059" s="156"/>
      <c r="J1059" s="156"/>
      <c r="K1059" s="156"/>
      <c r="L1059" s="156"/>
      <c r="M1059" s="156"/>
      <c r="N1059" s="156"/>
      <c r="O1059" s="156"/>
      <c r="P1059" s="156"/>
      <c r="Q1059" s="156"/>
      <c r="R1059" s="156"/>
      <c r="S1059" s="156"/>
      <c r="T1059" s="156"/>
      <c r="U1059" s="156"/>
      <c r="V1059" s="156"/>
      <c r="W1059" s="156"/>
      <c r="X1059" s="156"/>
      <c r="Y1059" s="147"/>
      <c r="Z1059" s="147"/>
      <c r="AA1059" s="147"/>
      <c r="AB1059" s="147"/>
      <c r="AC1059" s="147"/>
      <c r="AD1059" s="147"/>
      <c r="AE1059" s="147"/>
      <c r="AF1059" s="147"/>
      <c r="AG1059" s="147" t="s">
        <v>172</v>
      </c>
      <c r="AH1059" s="147"/>
      <c r="AI1059" s="147"/>
      <c r="AJ1059" s="147"/>
      <c r="AK1059" s="147"/>
      <c r="AL1059" s="147"/>
      <c r="AM1059" s="147"/>
      <c r="AN1059" s="147"/>
      <c r="AO1059" s="147"/>
      <c r="AP1059" s="147"/>
      <c r="AQ1059" s="147"/>
      <c r="AR1059" s="147"/>
      <c r="AS1059" s="147"/>
      <c r="AT1059" s="147"/>
      <c r="AU1059" s="147"/>
      <c r="AV1059" s="147"/>
      <c r="AW1059" s="147"/>
      <c r="AX1059" s="147"/>
      <c r="AY1059" s="147"/>
      <c r="AZ1059" s="147"/>
      <c r="BA1059" s="147"/>
      <c r="BB1059" s="147"/>
      <c r="BC1059" s="147"/>
      <c r="BD1059" s="147"/>
      <c r="BE1059" s="147"/>
      <c r="BF1059" s="147"/>
      <c r="BG1059" s="147"/>
      <c r="BH1059" s="147"/>
    </row>
    <row r="1060" spans="1:60" outlineLevel="1">
      <c r="A1060" s="164">
        <v>299</v>
      </c>
      <c r="B1060" s="165" t="s">
        <v>1207</v>
      </c>
      <c r="C1060" s="174" t="s">
        <v>1208</v>
      </c>
      <c r="D1060" s="166" t="s">
        <v>293</v>
      </c>
      <c r="E1060" s="167">
        <v>4.8768599999999998</v>
      </c>
      <c r="F1060" s="168"/>
      <c r="G1060" s="169">
        <f>ROUND(E1060*F1060,2)</f>
        <v>0</v>
      </c>
      <c r="H1060" s="168"/>
      <c r="I1060" s="169">
        <f>ROUND(E1060*H1060,2)</f>
        <v>0</v>
      </c>
      <c r="J1060" s="168"/>
      <c r="K1060" s="169">
        <f>ROUND(E1060*J1060,2)</f>
        <v>0</v>
      </c>
      <c r="L1060" s="169">
        <v>21</v>
      </c>
      <c r="M1060" s="169">
        <f>G1060*(1+L1060/100)</f>
        <v>0</v>
      </c>
      <c r="N1060" s="169">
        <v>0</v>
      </c>
      <c r="O1060" s="169">
        <f>ROUND(E1060*N1060,2)</f>
        <v>0</v>
      </c>
      <c r="P1060" s="169">
        <v>0</v>
      </c>
      <c r="Q1060" s="169">
        <f>ROUND(E1060*P1060,2)</f>
        <v>0</v>
      </c>
      <c r="R1060" s="169" t="s">
        <v>1179</v>
      </c>
      <c r="S1060" s="169" t="s">
        <v>168</v>
      </c>
      <c r="T1060" s="170" t="s">
        <v>168</v>
      </c>
      <c r="U1060" s="156">
        <v>1.5980000000000001</v>
      </c>
      <c r="V1060" s="156">
        <f>ROUND(E1060*U1060,2)</f>
        <v>7.79</v>
      </c>
      <c r="W1060" s="156"/>
      <c r="X1060" s="156" t="s">
        <v>660</v>
      </c>
      <c r="Y1060" s="147"/>
      <c r="Z1060" s="147"/>
      <c r="AA1060" s="147"/>
      <c r="AB1060" s="147"/>
      <c r="AC1060" s="147"/>
      <c r="AD1060" s="147"/>
      <c r="AE1060" s="147"/>
      <c r="AF1060" s="147"/>
      <c r="AG1060" s="147" t="s">
        <v>661</v>
      </c>
      <c r="AH1060" s="147"/>
      <c r="AI1060" s="147"/>
      <c r="AJ1060" s="147"/>
      <c r="AK1060" s="147"/>
      <c r="AL1060" s="147"/>
      <c r="AM1060" s="147"/>
      <c r="AN1060" s="147"/>
      <c r="AO1060" s="147"/>
      <c r="AP1060" s="147"/>
      <c r="AQ1060" s="147"/>
      <c r="AR1060" s="147"/>
      <c r="AS1060" s="147"/>
      <c r="AT1060" s="147"/>
      <c r="AU1060" s="147"/>
      <c r="AV1060" s="147"/>
      <c r="AW1060" s="147"/>
      <c r="AX1060" s="147"/>
      <c r="AY1060" s="147"/>
      <c r="AZ1060" s="147"/>
      <c r="BA1060" s="147"/>
      <c r="BB1060" s="147"/>
      <c r="BC1060" s="147"/>
      <c r="BD1060" s="147"/>
      <c r="BE1060" s="147"/>
      <c r="BF1060" s="147"/>
      <c r="BG1060" s="147"/>
      <c r="BH1060" s="147"/>
    </row>
    <row r="1061" spans="1:60" outlineLevel="1">
      <c r="A1061" s="154"/>
      <c r="B1061" s="155"/>
      <c r="C1061" s="253" t="s">
        <v>728</v>
      </c>
      <c r="D1061" s="254"/>
      <c r="E1061" s="254"/>
      <c r="F1061" s="254"/>
      <c r="G1061" s="254"/>
      <c r="H1061" s="156"/>
      <c r="I1061" s="156"/>
      <c r="J1061" s="156"/>
      <c r="K1061" s="156"/>
      <c r="L1061" s="156"/>
      <c r="M1061" s="156"/>
      <c r="N1061" s="156"/>
      <c r="O1061" s="156"/>
      <c r="P1061" s="156"/>
      <c r="Q1061" s="156"/>
      <c r="R1061" s="156"/>
      <c r="S1061" s="156"/>
      <c r="T1061" s="156"/>
      <c r="U1061" s="156"/>
      <c r="V1061" s="156"/>
      <c r="W1061" s="156"/>
      <c r="X1061" s="156"/>
      <c r="Y1061" s="147"/>
      <c r="Z1061" s="147"/>
      <c r="AA1061" s="147"/>
      <c r="AB1061" s="147"/>
      <c r="AC1061" s="147"/>
      <c r="AD1061" s="147"/>
      <c r="AE1061" s="147"/>
      <c r="AF1061" s="147"/>
      <c r="AG1061" s="147" t="s">
        <v>247</v>
      </c>
      <c r="AH1061" s="147"/>
      <c r="AI1061" s="147"/>
      <c r="AJ1061" s="147"/>
      <c r="AK1061" s="147"/>
      <c r="AL1061" s="147"/>
      <c r="AM1061" s="147"/>
      <c r="AN1061" s="147"/>
      <c r="AO1061" s="147"/>
      <c r="AP1061" s="147"/>
      <c r="AQ1061" s="147"/>
      <c r="AR1061" s="147"/>
      <c r="AS1061" s="147"/>
      <c r="AT1061" s="147"/>
      <c r="AU1061" s="147"/>
      <c r="AV1061" s="147"/>
      <c r="AW1061" s="147"/>
      <c r="AX1061" s="147"/>
      <c r="AY1061" s="147"/>
      <c r="AZ1061" s="147"/>
      <c r="BA1061" s="147"/>
      <c r="BB1061" s="147"/>
      <c r="BC1061" s="147"/>
      <c r="BD1061" s="147"/>
      <c r="BE1061" s="147"/>
      <c r="BF1061" s="147"/>
      <c r="BG1061" s="147"/>
      <c r="BH1061" s="147"/>
    </row>
    <row r="1062" spans="1:60" outlineLevel="1">
      <c r="A1062" s="154"/>
      <c r="B1062" s="155"/>
      <c r="C1062" s="180" t="s">
        <v>663</v>
      </c>
      <c r="D1062" s="178"/>
      <c r="E1062" s="179"/>
      <c r="F1062" s="156"/>
      <c r="G1062" s="156"/>
      <c r="H1062" s="156"/>
      <c r="I1062" s="156"/>
      <c r="J1062" s="156"/>
      <c r="K1062" s="156"/>
      <c r="L1062" s="156"/>
      <c r="M1062" s="156"/>
      <c r="N1062" s="156"/>
      <c r="O1062" s="156"/>
      <c r="P1062" s="156"/>
      <c r="Q1062" s="156"/>
      <c r="R1062" s="156"/>
      <c r="S1062" s="156"/>
      <c r="T1062" s="156"/>
      <c r="U1062" s="156"/>
      <c r="V1062" s="156"/>
      <c r="W1062" s="156"/>
      <c r="X1062" s="156"/>
      <c r="Y1062" s="147"/>
      <c r="Z1062" s="147"/>
      <c r="AA1062" s="147"/>
      <c r="AB1062" s="147"/>
      <c r="AC1062" s="147"/>
      <c r="AD1062" s="147"/>
      <c r="AE1062" s="147"/>
      <c r="AF1062" s="147"/>
      <c r="AG1062" s="147" t="s">
        <v>249</v>
      </c>
      <c r="AH1062" s="147">
        <v>0</v>
      </c>
      <c r="AI1062" s="147"/>
      <c r="AJ1062" s="147"/>
      <c r="AK1062" s="147"/>
      <c r="AL1062" s="147"/>
      <c r="AM1062" s="147"/>
      <c r="AN1062" s="147"/>
      <c r="AO1062" s="147"/>
      <c r="AP1062" s="147"/>
      <c r="AQ1062" s="147"/>
      <c r="AR1062" s="147"/>
      <c r="AS1062" s="147"/>
      <c r="AT1062" s="147"/>
      <c r="AU1062" s="147"/>
      <c r="AV1062" s="147"/>
      <c r="AW1062" s="147"/>
      <c r="AX1062" s="147"/>
      <c r="AY1062" s="147"/>
      <c r="AZ1062" s="147"/>
      <c r="BA1062" s="147"/>
      <c r="BB1062" s="147"/>
      <c r="BC1062" s="147"/>
      <c r="BD1062" s="147"/>
      <c r="BE1062" s="147"/>
      <c r="BF1062" s="147"/>
      <c r="BG1062" s="147"/>
      <c r="BH1062" s="147"/>
    </row>
    <row r="1063" spans="1:60" outlineLevel="1">
      <c r="A1063" s="154"/>
      <c r="B1063" s="155"/>
      <c r="C1063" s="180" t="s">
        <v>1209</v>
      </c>
      <c r="D1063" s="178"/>
      <c r="E1063" s="179"/>
      <c r="F1063" s="156"/>
      <c r="G1063" s="156"/>
      <c r="H1063" s="156"/>
      <c r="I1063" s="156"/>
      <c r="J1063" s="156"/>
      <c r="K1063" s="156"/>
      <c r="L1063" s="156"/>
      <c r="M1063" s="156"/>
      <c r="N1063" s="156"/>
      <c r="O1063" s="156"/>
      <c r="P1063" s="156"/>
      <c r="Q1063" s="156"/>
      <c r="R1063" s="156"/>
      <c r="S1063" s="156"/>
      <c r="T1063" s="156"/>
      <c r="U1063" s="156"/>
      <c r="V1063" s="156"/>
      <c r="W1063" s="156"/>
      <c r="X1063" s="156"/>
      <c r="Y1063" s="147"/>
      <c r="Z1063" s="147"/>
      <c r="AA1063" s="147"/>
      <c r="AB1063" s="147"/>
      <c r="AC1063" s="147"/>
      <c r="AD1063" s="147"/>
      <c r="AE1063" s="147"/>
      <c r="AF1063" s="147"/>
      <c r="AG1063" s="147" t="s">
        <v>249</v>
      </c>
      <c r="AH1063" s="147">
        <v>0</v>
      </c>
      <c r="AI1063" s="147"/>
      <c r="AJ1063" s="147"/>
      <c r="AK1063" s="147"/>
      <c r="AL1063" s="147"/>
      <c r="AM1063" s="147"/>
      <c r="AN1063" s="147"/>
      <c r="AO1063" s="147"/>
      <c r="AP1063" s="147"/>
      <c r="AQ1063" s="147"/>
      <c r="AR1063" s="147"/>
      <c r="AS1063" s="147"/>
      <c r="AT1063" s="147"/>
      <c r="AU1063" s="147"/>
      <c r="AV1063" s="147"/>
      <c r="AW1063" s="147"/>
      <c r="AX1063" s="147"/>
      <c r="AY1063" s="147"/>
      <c r="AZ1063" s="147"/>
      <c r="BA1063" s="147"/>
      <c r="BB1063" s="147"/>
      <c r="BC1063" s="147"/>
      <c r="BD1063" s="147"/>
      <c r="BE1063" s="147"/>
      <c r="BF1063" s="147"/>
      <c r="BG1063" s="147"/>
      <c r="BH1063" s="147"/>
    </row>
    <row r="1064" spans="1:60" outlineLevel="1">
      <c r="A1064" s="154"/>
      <c r="B1064" s="155"/>
      <c r="C1064" s="180" t="s">
        <v>1210</v>
      </c>
      <c r="D1064" s="178"/>
      <c r="E1064" s="179">
        <v>4.8768599999999998</v>
      </c>
      <c r="F1064" s="156"/>
      <c r="G1064" s="156"/>
      <c r="H1064" s="156"/>
      <c r="I1064" s="156"/>
      <c r="J1064" s="156"/>
      <c r="K1064" s="156"/>
      <c r="L1064" s="156"/>
      <c r="M1064" s="156"/>
      <c r="N1064" s="156"/>
      <c r="O1064" s="156"/>
      <c r="P1064" s="156"/>
      <c r="Q1064" s="156"/>
      <c r="R1064" s="156"/>
      <c r="S1064" s="156"/>
      <c r="T1064" s="156"/>
      <c r="U1064" s="156"/>
      <c r="V1064" s="156"/>
      <c r="W1064" s="156"/>
      <c r="X1064" s="156"/>
      <c r="Y1064" s="147"/>
      <c r="Z1064" s="147"/>
      <c r="AA1064" s="147"/>
      <c r="AB1064" s="147"/>
      <c r="AC1064" s="147"/>
      <c r="AD1064" s="147"/>
      <c r="AE1064" s="147"/>
      <c r="AF1064" s="147"/>
      <c r="AG1064" s="147" t="s">
        <v>249</v>
      </c>
      <c r="AH1064" s="147">
        <v>0</v>
      </c>
      <c r="AI1064" s="147"/>
      <c r="AJ1064" s="147"/>
      <c r="AK1064" s="147"/>
      <c r="AL1064" s="147"/>
      <c r="AM1064" s="147"/>
      <c r="AN1064" s="147"/>
      <c r="AO1064" s="147"/>
      <c r="AP1064" s="147"/>
      <c r="AQ1064" s="147"/>
      <c r="AR1064" s="147"/>
      <c r="AS1064" s="147"/>
      <c r="AT1064" s="147"/>
      <c r="AU1064" s="147"/>
      <c r="AV1064" s="147"/>
      <c r="AW1064" s="147"/>
      <c r="AX1064" s="147"/>
      <c r="AY1064" s="147"/>
      <c r="AZ1064" s="147"/>
      <c r="BA1064" s="147"/>
      <c r="BB1064" s="147"/>
      <c r="BC1064" s="147"/>
      <c r="BD1064" s="147"/>
      <c r="BE1064" s="147"/>
      <c r="BF1064" s="147"/>
      <c r="BG1064" s="147"/>
      <c r="BH1064" s="147"/>
    </row>
    <row r="1065" spans="1:60" outlineLevel="1">
      <c r="A1065" s="154"/>
      <c r="B1065" s="155"/>
      <c r="C1065" s="238"/>
      <c r="D1065" s="239"/>
      <c r="E1065" s="239"/>
      <c r="F1065" s="239"/>
      <c r="G1065" s="239"/>
      <c r="H1065" s="156"/>
      <c r="I1065" s="156"/>
      <c r="J1065" s="156"/>
      <c r="K1065" s="156"/>
      <c r="L1065" s="156"/>
      <c r="M1065" s="156"/>
      <c r="N1065" s="156"/>
      <c r="O1065" s="156"/>
      <c r="P1065" s="156"/>
      <c r="Q1065" s="156"/>
      <c r="R1065" s="156"/>
      <c r="S1065" s="156"/>
      <c r="T1065" s="156"/>
      <c r="U1065" s="156"/>
      <c r="V1065" s="156"/>
      <c r="W1065" s="156"/>
      <c r="X1065" s="156"/>
      <c r="Y1065" s="147"/>
      <c r="Z1065" s="147"/>
      <c r="AA1065" s="147"/>
      <c r="AB1065" s="147"/>
      <c r="AC1065" s="147"/>
      <c r="AD1065" s="147"/>
      <c r="AE1065" s="147"/>
      <c r="AF1065" s="147"/>
      <c r="AG1065" s="147" t="s">
        <v>172</v>
      </c>
      <c r="AH1065" s="147"/>
      <c r="AI1065" s="147"/>
      <c r="AJ1065" s="147"/>
      <c r="AK1065" s="147"/>
      <c r="AL1065" s="147"/>
      <c r="AM1065" s="147"/>
      <c r="AN1065" s="147"/>
      <c r="AO1065" s="147"/>
      <c r="AP1065" s="147"/>
      <c r="AQ1065" s="147"/>
      <c r="AR1065" s="147"/>
      <c r="AS1065" s="147"/>
      <c r="AT1065" s="147"/>
      <c r="AU1065" s="147"/>
      <c r="AV1065" s="147"/>
      <c r="AW1065" s="147"/>
      <c r="AX1065" s="147"/>
      <c r="AY1065" s="147"/>
      <c r="AZ1065" s="147"/>
      <c r="BA1065" s="147"/>
      <c r="BB1065" s="147"/>
      <c r="BC1065" s="147"/>
      <c r="BD1065" s="147"/>
      <c r="BE1065" s="147"/>
      <c r="BF1065" s="147"/>
      <c r="BG1065" s="147"/>
      <c r="BH1065" s="147"/>
    </row>
    <row r="1066" spans="1:60">
      <c r="A1066" s="158" t="s">
        <v>163</v>
      </c>
      <c r="B1066" s="159" t="s">
        <v>119</v>
      </c>
      <c r="C1066" s="173" t="s">
        <v>120</v>
      </c>
      <c r="D1066" s="160"/>
      <c r="E1066" s="161"/>
      <c r="F1066" s="162"/>
      <c r="G1066" s="162">
        <f>SUMIF(AG1067:AG1077,"&lt;&gt;NOR",G1067:G1077)</f>
        <v>0</v>
      </c>
      <c r="H1066" s="162"/>
      <c r="I1066" s="162">
        <f>SUM(I1067:I1077)</f>
        <v>0</v>
      </c>
      <c r="J1066" s="162"/>
      <c r="K1066" s="162">
        <f>SUM(K1067:K1077)</f>
        <v>0</v>
      </c>
      <c r="L1066" s="162"/>
      <c r="M1066" s="162">
        <f>SUM(M1067:M1077)</f>
        <v>0</v>
      </c>
      <c r="N1066" s="162"/>
      <c r="O1066" s="162">
        <f>SUM(O1067:O1077)</f>
        <v>1.1200000000000001</v>
      </c>
      <c r="P1066" s="162"/>
      <c r="Q1066" s="162">
        <f>SUM(Q1067:Q1077)</f>
        <v>0</v>
      </c>
      <c r="R1066" s="162"/>
      <c r="S1066" s="162"/>
      <c r="T1066" s="163"/>
      <c r="U1066" s="157"/>
      <c r="V1066" s="157">
        <f>SUM(V1067:V1077)</f>
        <v>2.82</v>
      </c>
      <c r="W1066" s="157"/>
      <c r="X1066" s="157"/>
      <c r="AG1066" t="s">
        <v>164</v>
      </c>
    </row>
    <row r="1067" spans="1:60" outlineLevel="1">
      <c r="A1067" s="164">
        <v>300</v>
      </c>
      <c r="B1067" s="165" t="s">
        <v>1211</v>
      </c>
      <c r="C1067" s="174" t="s">
        <v>1212</v>
      </c>
      <c r="D1067" s="166" t="s">
        <v>293</v>
      </c>
      <c r="E1067" s="167">
        <v>1.375</v>
      </c>
      <c r="F1067" s="168"/>
      <c r="G1067" s="169">
        <f>ROUND(E1067*F1067,2)</f>
        <v>0</v>
      </c>
      <c r="H1067" s="168"/>
      <c r="I1067" s="169">
        <f>ROUND(E1067*H1067,2)</f>
        <v>0</v>
      </c>
      <c r="J1067" s="168"/>
      <c r="K1067" s="169">
        <f>ROUND(E1067*J1067,2)</f>
        <v>0</v>
      </c>
      <c r="L1067" s="169">
        <v>21</v>
      </c>
      <c r="M1067" s="169">
        <f>G1067*(1+L1067/100)</f>
        <v>0</v>
      </c>
      <c r="N1067" s="169">
        <v>0</v>
      </c>
      <c r="O1067" s="169">
        <f>ROUND(E1067*N1067,2)</f>
        <v>0</v>
      </c>
      <c r="P1067" s="169">
        <v>0</v>
      </c>
      <c r="Q1067" s="169">
        <f>ROUND(E1067*P1067,2)</f>
        <v>0</v>
      </c>
      <c r="R1067" s="169" t="s">
        <v>670</v>
      </c>
      <c r="S1067" s="169" t="s">
        <v>168</v>
      </c>
      <c r="T1067" s="170" t="s">
        <v>168</v>
      </c>
      <c r="U1067" s="156">
        <v>2.0499999999999998</v>
      </c>
      <c r="V1067" s="156">
        <f>ROUND(E1067*U1067,2)</f>
        <v>2.82</v>
      </c>
      <c r="W1067" s="156"/>
      <c r="X1067" s="156" t="s">
        <v>244</v>
      </c>
      <c r="Y1067" s="147"/>
      <c r="Z1067" s="147"/>
      <c r="AA1067" s="147"/>
      <c r="AB1067" s="147"/>
      <c r="AC1067" s="147"/>
      <c r="AD1067" s="147"/>
      <c r="AE1067" s="147"/>
      <c r="AF1067" s="147"/>
      <c r="AG1067" s="147" t="s">
        <v>245</v>
      </c>
      <c r="AH1067" s="147"/>
      <c r="AI1067" s="147"/>
      <c r="AJ1067" s="147"/>
      <c r="AK1067" s="147"/>
      <c r="AL1067" s="147"/>
      <c r="AM1067" s="147"/>
      <c r="AN1067" s="147"/>
      <c r="AO1067" s="147"/>
      <c r="AP1067" s="147"/>
      <c r="AQ1067" s="147"/>
      <c r="AR1067" s="147"/>
      <c r="AS1067" s="147"/>
      <c r="AT1067" s="147"/>
      <c r="AU1067" s="147"/>
      <c r="AV1067" s="147"/>
      <c r="AW1067" s="147"/>
      <c r="AX1067" s="147"/>
      <c r="AY1067" s="147"/>
      <c r="AZ1067" s="147"/>
      <c r="BA1067" s="147"/>
      <c r="BB1067" s="147"/>
      <c r="BC1067" s="147"/>
      <c r="BD1067" s="147"/>
      <c r="BE1067" s="147"/>
      <c r="BF1067" s="147"/>
      <c r="BG1067" s="147"/>
      <c r="BH1067" s="147"/>
    </row>
    <row r="1068" spans="1:60" outlineLevel="1">
      <c r="A1068" s="154"/>
      <c r="B1068" s="155"/>
      <c r="C1068" s="253" t="s">
        <v>728</v>
      </c>
      <c r="D1068" s="254"/>
      <c r="E1068" s="254"/>
      <c r="F1068" s="254"/>
      <c r="G1068" s="254"/>
      <c r="H1068" s="156"/>
      <c r="I1068" s="156"/>
      <c r="J1068" s="156"/>
      <c r="K1068" s="156"/>
      <c r="L1068" s="156"/>
      <c r="M1068" s="156"/>
      <c r="N1068" s="156"/>
      <c r="O1068" s="156"/>
      <c r="P1068" s="156"/>
      <c r="Q1068" s="156"/>
      <c r="R1068" s="156"/>
      <c r="S1068" s="156"/>
      <c r="T1068" s="156"/>
      <c r="U1068" s="156"/>
      <c r="V1068" s="156"/>
      <c r="W1068" s="156"/>
      <c r="X1068" s="156"/>
      <c r="Y1068" s="147"/>
      <c r="Z1068" s="147"/>
      <c r="AA1068" s="147"/>
      <c r="AB1068" s="147"/>
      <c r="AC1068" s="147"/>
      <c r="AD1068" s="147"/>
      <c r="AE1068" s="147"/>
      <c r="AF1068" s="147"/>
      <c r="AG1068" s="147" t="s">
        <v>247</v>
      </c>
      <c r="AH1068" s="147"/>
      <c r="AI1068" s="147"/>
      <c r="AJ1068" s="147"/>
      <c r="AK1068" s="147"/>
      <c r="AL1068" s="147"/>
      <c r="AM1068" s="147"/>
      <c r="AN1068" s="147"/>
      <c r="AO1068" s="147"/>
      <c r="AP1068" s="147"/>
      <c r="AQ1068" s="147"/>
      <c r="AR1068" s="147"/>
      <c r="AS1068" s="147"/>
      <c r="AT1068" s="147"/>
      <c r="AU1068" s="147"/>
      <c r="AV1068" s="147"/>
      <c r="AW1068" s="147"/>
      <c r="AX1068" s="147"/>
      <c r="AY1068" s="147"/>
      <c r="AZ1068" s="147"/>
      <c r="BA1068" s="147"/>
      <c r="BB1068" s="147"/>
      <c r="BC1068" s="147"/>
      <c r="BD1068" s="147"/>
      <c r="BE1068" s="147"/>
      <c r="BF1068" s="147"/>
      <c r="BG1068" s="147"/>
      <c r="BH1068" s="147"/>
    </row>
    <row r="1069" spans="1:60" outlineLevel="1">
      <c r="A1069" s="154"/>
      <c r="B1069" s="155"/>
      <c r="C1069" s="238"/>
      <c r="D1069" s="239"/>
      <c r="E1069" s="239"/>
      <c r="F1069" s="239"/>
      <c r="G1069" s="239"/>
      <c r="H1069" s="156"/>
      <c r="I1069" s="156"/>
      <c r="J1069" s="156"/>
      <c r="K1069" s="156"/>
      <c r="L1069" s="156"/>
      <c r="M1069" s="156"/>
      <c r="N1069" s="156"/>
      <c r="O1069" s="156"/>
      <c r="P1069" s="156"/>
      <c r="Q1069" s="156"/>
      <c r="R1069" s="156"/>
      <c r="S1069" s="156"/>
      <c r="T1069" s="156"/>
      <c r="U1069" s="156"/>
      <c r="V1069" s="156"/>
      <c r="W1069" s="156"/>
      <c r="X1069" s="156"/>
      <c r="Y1069" s="147"/>
      <c r="Z1069" s="147"/>
      <c r="AA1069" s="147"/>
      <c r="AB1069" s="147"/>
      <c r="AC1069" s="147"/>
      <c r="AD1069" s="147"/>
      <c r="AE1069" s="147"/>
      <c r="AF1069" s="147"/>
      <c r="AG1069" s="147" t="s">
        <v>172</v>
      </c>
      <c r="AH1069" s="147"/>
      <c r="AI1069" s="147"/>
      <c r="AJ1069" s="147"/>
      <c r="AK1069" s="147"/>
      <c r="AL1069" s="147"/>
      <c r="AM1069" s="147"/>
      <c r="AN1069" s="147"/>
      <c r="AO1069" s="147"/>
      <c r="AP1069" s="147"/>
      <c r="AQ1069" s="147"/>
      <c r="AR1069" s="147"/>
      <c r="AS1069" s="147"/>
      <c r="AT1069" s="147"/>
      <c r="AU1069" s="147"/>
      <c r="AV1069" s="147"/>
      <c r="AW1069" s="147"/>
      <c r="AX1069" s="147"/>
      <c r="AY1069" s="147"/>
      <c r="AZ1069" s="147"/>
      <c r="BA1069" s="147"/>
      <c r="BB1069" s="147"/>
      <c r="BC1069" s="147"/>
      <c r="BD1069" s="147"/>
      <c r="BE1069" s="147"/>
      <c r="BF1069" s="147"/>
      <c r="BG1069" s="147"/>
      <c r="BH1069" s="147"/>
    </row>
    <row r="1070" spans="1:60" ht="22.5" outlineLevel="1">
      <c r="A1070" s="164">
        <v>301</v>
      </c>
      <c r="B1070" s="165" t="s">
        <v>1213</v>
      </c>
      <c r="C1070" s="174" t="s">
        <v>1214</v>
      </c>
      <c r="D1070" s="166" t="s">
        <v>253</v>
      </c>
      <c r="E1070" s="167">
        <v>280.45</v>
      </c>
      <c r="F1070" s="168"/>
      <c r="G1070" s="169">
        <f>ROUND(E1070*F1070,2)</f>
        <v>0</v>
      </c>
      <c r="H1070" s="168"/>
      <c r="I1070" s="169">
        <f>ROUND(E1070*H1070,2)</f>
        <v>0</v>
      </c>
      <c r="J1070" s="168"/>
      <c r="K1070" s="169">
        <f>ROUND(E1070*J1070,2)</f>
        <v>0</v>
      </c>
      <c r="L1070" s="169">
        <v>21</v>
      </c>
      <c r="M1070" s="169">
        <f>G1070*(1+L1070/100)</f>
        <v>0</v>
      </c>
      <c r="N1070" s="169">
        <v>4.0099999999999997E-3</v>
      </c>
      <c r="O1070" s="169">
        <f>ROUND(E1070*N1070,2)</f>
        <v>1.1200000000000001</v>
      </c>
      <c r="P1070" s="169">
        <v>0</v>
      </c>
      <c r="Q1070" s="169">
        <f>ROUND(E1070*P1070,2)</f>
        <v>0</v>
      </c>
      <c r="R1070" s="169" t="s">
        <v>678</v>
      </c>
      <c r="S1070" s="169" t="s">
        <v>168</v>
      </c>
      <c r="T1070" s="170" t="s">
        <v>168</v>
      </c>
      <c r="U1070" s="156">
        <v>0</v>
      </c>
      <c r="V1070" s="156">
        <f>ROUND(E1070*U1070,2)</f>
        <v>0</v>
      </c>
      <c r="W1070" s="156"/>
      <c r="X1070" s="156" t="s">
        <v>641</v>
      </c>
      <c r="Y1070" s="147"/>
      <c r="Z1070" s="147"/>
      <c r="AA1070" s="147"/>
      <c r="AB1070" s="147"/>
      <c r="AC1070" s="147"/>
      <c r="AD1070" s="147"/>
      <c r="AE1070" s="147"/>
      <c r="AF1070" s="147"/>
      <c r="AG1070" s="147" t="s">
        <v>642</v>
      </c>
      <c r="AH1070" s="147"/>
      <c r="AI1070" s="147"/>
      <c r="AJ1070" s="147"/>
      <c r="AK1070" s="147"/>
      <c r="AL1070" s="147"/>
      <c r="AM1070" s="147"/>
      <c r="AN1070" s="147"/>
      <c r="AO1070" s="147"/>
      <c r="AP1070" s="147"/>
      <c r="AQ1070" s="147"/>
      <c r="AR1070" s="147"/>
      <c r="AS1070" s="147"/>
      <c r="AT1070" s="147"/>
      <c r="AU1070" s="147"/>
      <c r="AV1070" s="147"/>
      <c r="AW1070" s="147"/>
      <c r="AX1070" s="147"/>
      <c r="AY1070" s="147"/>
      <c r="AZ1070" s="147"/>
      <c r="BA1070" s="147"/>
      <c r="BB1070" s="147"/>
      <c r="BC1070" s="147"/>
      <c r="BD1070" s="147"/>
      <c r="BE1070" s="147"/>
      <c r="BF1070" s="147"/>
      <c r="BG1070" s="147"/>
      <c r="BH1070" s="147"/>
    </row>
    <row r="1071" spans="1:60" ht="22.5" outlineLevel="1">
      <c r="A1071" s="154"/>
      <c r="B1071" s="155"/>
      <c r="C1071" s="253" t="s">
        <v>1215</v>
      </c>
      <c r="D1071" s="254"/>
      <c r="E1071" s="254"/>
      <c r="F1071" s="254"/>
      <c r="G1071" s="254"/>
      <c r="H1071" s="156"/>
      <c r="I1071" s="156"/>
      <c r="J1071" s="156"/>
      <c r="K1071" s="156"/>
      <c r="L1071" s="156"/>
      <c r="M1071" s="156"/>
      <c r="N1071" s="156"/>
      <c r="O1071" s="156"/>
      <c r="P1071" s="156"/>
      <c r="Q1071" s="156"/>
      <c r="R1071" s="156"/>
      <c r="S1071" s="156"/>
      <c r="T1071" s="156"/>
      <c r="U1071" s="156"/>
      <c r="V1071" s="156"/>
      <c r="W1071" s="156"/>
      <c r="X1071" s="156"/>
      <c r="Y1071" s="147"/>
      <c r="Z1071" s="147"/>
      <c r="AA1071" s="147"/>
      <c r="AB1071" s="147"/>
      <c r="AC1071" s="147"/>
      <c r="AD1071" s="147"/>
      <c r="AE1071" s="147"/>
      <c r="AF1071" s="147"/>
      <c r="AG1071" s="147" t="s">
        <v>247</v>
      </c>
      <c r="AH1071" s="147"/>
      <c r="AI1071" s="147"/>
      <c r="AJ1071" s="147"/>
      <c r="AK1071" s="147"/>
      <c r="AL1071" s="147"/>
      <c r="AM1071" s="147"/>
      <c r="AN1071" s="147"/>
      <c r="AO1071" s="147"/>
      <c r="AP1071" s="147"/>
      <c r="AQ1071" s="147"/>
      <c r="AR1071" s="147"/>
      <c r="AS1071" s="147"/>
      <c r="AT1071" s="147"/>
      <c r="AU1071" s="147"/>
      <c r="AV1071" s="147"/>
      <c r="AW1071" s="147"/>
      <c r="AX1071" s="147"/>
      <c r="AY1071" s="147"/>
      <c r="AZ1071" s="147"/>
      <c r="BA1071" s="171" t="str">
        <f>C1071</f>
        <v>lepení a dodávka podlahoviny z PVC, bez podkladu. Svaření podlahoviny. Dodávka a lepení podlahových soklíků z měkčeného PVC. Pastování a vyleštění podlah.</v>
      </c>
      <c r="BB1071" s="147"/>
      <c r="BC1071" s="147"/>
      <c r="BD1071" s="147"/>
      <c r="BE1071" s="147"/>
      <c r="BF1071" s="147"/>
      <c r="BG1071" s="147"/>
      <c r="BH1071" s="147"/>
    </row>
    <row r="1072" spans="1:60" outlineLevel="1">
      <c r="A1072" s="154"/>
      <c r="B1072" s="155"/>
      <c r="C1072" s="242" t="s">
        <v>1216</v>
      </c>
      <c r="D1072" s="243"/>
      <c r="E1072" s="243"/>
      <c r="F1072" s="243"/>
      <c r="G1072" s="243"/>
      <c r="H1072" s="156"/>
      <c r="I1072" s="156"/>
      <c r="J1072" s="156"/>
      <c r="K1072" s="156"/>
      <c r="L1072" s="156"/>
      <c r="M1072" s="156"/>
      <c r="N1072" s="156"/>
      <c r="O1072" s="156"/>
      <c r="P1072" s="156"/>
      <c r="Q1072" s="156"/>
      <c r="R1072" s="156"/>
      <c r="S1072" s="156"/>
      <c r="T1072" s="156"/>
      <c r="U1072" s="156"/>
      <c r="V1072" s="156"/>
      <c r="W1072" s="156"/>
      <c r="X1072" s="156"/>
      <c r="Y1072" s="147"/>
      <c r="Z1072" s="147"/>
      <c r="AA1072" s="147"/>
      <c r="AB1072" s="147"/>
      <c r="AC1072" s="147"/>
      <c r="AD1072" s="147"/>
      <c r="AE1072" s="147"/>
      <c r="AF1072" s="147"/>
      <c r="AG1072" s="147" t="s">
        <v>178</v>
      </c>
      <c r="AH1072" s="147"/>
      <c r="AI1072" s="147"/>
      <c r="AJ1072" s="147"/>
      <c r="AK1072" s="147"/>
      <c r="AL1072" s="147"/>
      <c r="AM1072" s="147"/>
      <c r="AN1072" s="147"/>
      <c r="AO1072" s="147"/>
      <c r="AP1072" s="147"/>
      <c r="AQ1072" s="147"/>
      <c r="AR1072" s="147"/>
      <c r="AS1072" s="147"/>
      <c r="AT1072" s="147"/>
      <c r="AU1072" s="147"/>
      <c r="AV1072" s="147"/>
      <c r="AW1072" s="147"/>
      <c r="AX1072" s="147"/>
      <c r="AY1072" s="147"/>
      <c r="AZ1072" s="147"/>
      <c r="BA1072" s="147"/>
      <c r="BB1072" s="147"/>
      <c r="BC1072" s="147"/>
      <c r="BD1072" s="147"/>
      <c r="BE1072" s="147"/>
      <c r="BF1072" s="147"/>
      <c r="BG1072" s="147"/>
      <c r="BH1072" s="147"/>
    </row>
    <row r="1073" spans="1:60" outlineLevel="1">
      <c r="A1073" s="154"/>
      <c r="B1073" s="155"/>
      <c r="C1073" s="242" t="s">
        <v>1217</v>
      </c>
      <c r="D1073" s="243"/>
      <c r="E1073" s="243"/>
      <c r="F1073" s="243"/>
      <c r="G1073" s="243"/>
      <c r="H1073" s="156"/>
      <c r="I1073" s="156"/>
      <c r="J1073" s="156"/>
      <c r="K1073" s="156"/>
      <c r="L1073" s="156"/>
      <c r="M1073" s="156"/>
      <c r="N1073" s="156"/>
      <c r="O1073" s="156"/>
      <c r="P1073" s="156"/>
      <c r="Q1073" s="156"/>
      <c r="R1073" s="156"/>
      <c r="S1073" s="156"/>
      <c r="T1073" s="156"/>
      <c r="U1073" s="156"/>
      <c r="V1073" s="156"/>
      <c r="W1073" s="156"/>
      <c r="X1073" s="156"/>
      <c r="Y1073" s="147"/>
      <c r="Z1073" s="147"/>
      <c r="AA1073" s="147"/>
      <c r="AB1073" s="147"/>
      <c r="AC1073" s="147"/>
      <c r="AD1073" s="147"/>
      <c r="AE1073" s="147"/>
      <c r="AF1073" s="147"/>
      <c r="AG1073" s="147" t="s">
        <v>178</v>
      </c>
      <c r="AH1073" s="147"/>
      <c r="AI1073" s="147"/>
      <c r="AJ1073" s="147"/>
      <c r="AK1073" s="147"/>
      <c r="AL1073" s="147"/>
      <c r="AM1073" s="147"/>
      <c r="AN1073" s="147"/>
      <c r="AO1073" s="147"/>
      <c r="AP1073" s="147"/>
      <c r="AQ1073" s="147"/>
      <c r="AR1073" s="147"/>
      <c r="AS1073" s="147"/>
      <c r="AT1073" s="147"/>
      <c r="AU1073" s="147"/>
      <c r="AV1073" s="147"/>
      <c r="AW1073" s="147"/>
      <c r="AX1073" s="147"/>
      <c r="AY1073" s="147"/>
      <c r="AZ1073" s="147"/>
      <c r="BA1073" s="171" t="str">
        <f>C1073</f>
        <v>podlahovina-cel.tl. 2,0mm;oblast použití tř.34-43; hořlavost Bfl-s1; otěruvzdornost &lt; 2,0 mm3; třída otěru T</v>
      </c>
      <c r="BB1073" s="147"/>
      <c r="BC1073" s="147"/>
      <c r="BD1073" s="147"/>
      <c r="BE1073" s="147"/>
      <c r="BF1073" s="147"/>
      <c r="BG1073" s="147"/>
      <c r="BH1073" s="147"/>
    </row>
    <row r="1074" spans="1:60" outlineLevel="1">
      <c r="A1074" s="154"/>
      <c r="B1074" s="155"/>
      <c r="C1074" s="242" t="s">
        <v>1218</v>
      </c>
      <c r="D1074" s="243"/>
      <c r="E1074" s="243"/>
      <c r="F1074" s="243"/>
      <c r="G1074" s="243"/>
      <c r="H1074" s="156"/>
      <c r="I1074" s="156"/>
      <c r="J1074" s="156"/>
      <c r="K1074" s="156"/>
      <c r="L1074" s="156"/>
      <c r="M1074" s="156"/>
      <c r="N1074" s="156"/>
      <c r="O1074" s="156"/>
      <c r="P1074" s="156"/>
      <c r="Q1074" s="156"/>
      <c r="R1074" s="156"/>
      <c r="S1074" s="156"/>
      <c r="T1074" s="156"/>
      <c r="U1074" s="156"/>
      <c r="V1074" s="156"/>
      <c r="W1074" s="156"/>
      <c r="X1074" s="156"/>
      <c r="Y1074" s="147"/>
      <c r="Z1074" s="147"/>
      <c r="AA1074" s="147"/>
      <c r="AB1074" s="147"/>
      <c r="AC1074" s="147"/>
      <c r="AD1074" s="147"/>
      <c r="AE1074" s="147"/>
      <c r="AF1074" s="147"/>
      <c r="AG1074" s="147" t="s">
        <v>178</v>
      </c>
      <c r="AH1074" s="147"/>
      <c r="AI1074" s="147"/>
      <c r="AJ1074" s="147"/>
      <c r="AK1074" s="147"/>
      <c r="AL1074" s="147"/>
      <c r="AM1074" s="147"/>
      <c r="AN1074" s="147"/>
      <c r="AO1074" s="147"/>
      <c r="AP1074" s="147"/>
      <c r="AQ1074" s="147"/>
      <c r="AR1074" s="147"/>
      <c r="AS1074" s="147"/>
      <c r="AT1074" s="147"/>
      <c r="AU1074" s="147"/>
      <c r="AV1074" s="147"/>
      <c r="AW1074" s="147"/>
      <c r="AX1074" s="147"/>
      <c r="AY1074" s="147"/>
      <c r="AZ1074" s="147"/>
      <c r="BA1074" s="147"/>
      <c r="BB1074" s="147"/>
      <c r="BC1074" s="147"/>
      <c r="BD1074" s="147"/>
      <c r="BE1074" s="147"/>
      <c r="BF1074" s="147"/>
      <c r="BG1074" s="147"/>
      <c r="BH1074" s="147"/>
    </row>
    <row r="1075" spans="1:60" outlineLevel="1">
      <c r="A1075" s="154"/>
      <c r="B1075" s="155"/>
      <c r="C1075" s="180" t="s">
        <v>1219</v>
      </c>
      <c r="D1075" s="178"/>
      <c r="E1075" s="179">
        <v>275.45</v>
      </c>
      <c r="F1075" s="156"/>
      <c r="G1075" s="156"/>
      <c r="H1075" s="156"/>
      <c r="I1075" s="156"/>
      <c r="J1075" s="156"/>
      <c r="K1075" s="156"/>
      <c r="L1075" s="156"/>
      <c r="M1075" s="156"/>
      <c r="N1075" s="156"/>
      <c r="O1075" s="156"/>
      <c r="P1075" s="156"/>
      <c r="Q1075" s="156"/>
      <c r="R1075" s="156"/>
      <c r="S1075" s="156"/>
      <c r="T1075" s="156"/>
      <c r="U1075" s="156"/>
      <c r="V1075" s="156"/>
      <c r="W1075" s="156"/>
      <c r="X1075" s="156"/>
      <c r="Y1075" s="147"/>
      <c r="Z1075" s="147"/>
      <c r="AA1075" s="147"/>
      <c r="AB1075" s="147"/>
      <c r="AC1075" s="147"/>
      <c r="AD1075" s="147"/>
      <c r="AE1075" s="147"/>
      <c r="AF1075" s="147"/>
      <c r="AG1075" s="147" t="s">
        <v>249</v>
      </c>
      <c r="AH1075" s="147">
        <v>0</v>
      </c>
      <c r="AI1075" s="147"/>
      <c r="AJ1075" s="147"/>
      <c r="AK1075" s="147"/>
      <c r="AL1075" s="147"/>
      <c r="AM1075" s="147"/>
      <c r="AN1075" s="147"/>
      <c r="AO1075" s="147"/>
      <c r="AP1075" s="147"/>
      <c r="AQ1075" s="147"/>
      <c r="AR1075" s="147"/>
      <c r="AS1075" s="147"/>
      <c r="AT1075" s="147"/>
      <c r="AU1075" s="147"/>
      <c r="AV1075" s="147"/>
      <c r="AW1075" s="147"/>
      <c r="AX1075" s="147"/>
      <c r="AY1075" s="147"/>
      <c r="AZ1075" s="147"/>
      <c r="BA1075" s="147"/>
      <c r="BB1075" s="147"/>
      <c r="BC1075" s="147"/>
      <c r="BD1075" s="147"/>
      <c r="BE1075" s="147"/>
      <c r="BF1075" s="147"/>
      <c r="BG1075" s="147"/>
      <c r="BH1075" s="147"/>
    </row>
    <row r="1076" spans="1:60" outlineLevel="1">
      <c r="A1076" s="154"/>
      <c r="B1076" s="155"/>
      <c r="C1076" s="180" t="s">
        <v>1220</v>
      </c>
      <c r="D1076" s="178"/>
      <c r="E1076" s="179">
        <v>5</v>
      </c>
      <c r="F1076" s="156"/>
      <c r="G1076" s="156"/>
      <c r="H1076" s="156"/>
      <c r="I1076" s="156"/>
      <c r="J1076" s="156"/>
      <c r="K1076" s="156"/>
      <c r="L1076" s="156"/>
      <c r="M1076" s="156"/>
      <c r="N1076" s="156"/>
      <c r="O1076" s="156"/>
      <c r="P1076" s="156"/>
      <c r="Q1076" s="156"/>
      <c r="R1076" s="156"/>
      <c r="S1076" s="156"/>
      <c r="T1076" s="156"/>
      <c r="U1076" s="156"/>
      <c r="V1076" s="156"/>
      <c r="W1076" s="156"/>
      <c r="X1076" s="156"/>
      <c r="Y1076" s="147"/>
      <c r="Z1076" s="147"/>
      <c r="AA1076" s="147"/>
      <c r="AB1076" s="147"/>
      <c r="AC1076" s="147"/>
      <c r="AD1076" s="147"/>
      <c r="AE1076" s="147"/>
      <c r="AF1076" s="147"/>
      <c r="AG1076" s="147" t="s">
        <v>249</v>
      </c>
      <c r="AH1076" s="147">
        <v>0</v>
      </c>
      <c r="AI1076" s="147"/>
      <c r="AJ1076" s="147"/>
      <c r="AK1076" s="147"/>
      <c r="AL1076" s="147"/>
      <c r="AM1076" s="147"/>
      <c r="AN1076" s="147"/>
      <c r="AO1076" s="147"/>
      <c r="AP1076" s="147"/>
      <c r="AQ1076" s="147"/>
      <c r="AR1076" s="147"/>
      <c r="AS1076" s="147"/>
      <c r="AT1076" s="147"/>
      <c r="AU1076" s="147"/>
      <c r="AV1076" s="147"/>
      <c r="AW1076" s="147"/>
      <c r="AX1076" s="147"/>
      <c r="AY1076" s="147"/>
      <c r="AZ1076" s="147"/>
      <c r="BA1076" s="147"/>
      <c r="BB1076" s="147"/>
      <c r="BC1076" s="147"/>
      <c r="BD1076" s="147"/>
      <c r="BE1076" s="147"/>
      <c r="BF1076" s="147"/>
      <c r="BG1076" s="147"/>
      <c r="BH1076" s="147"/>
    </row>
    <row r="1077" spans="1:60" outlineLevel="1">
      <c r="A1077" s="154"/>
      <c r="B1077" s="155"/>
      <c r="C1077" s="238"/>
      <c r="D1077" s="239"/>
      <c r="E1077" s="239"/>
      <c r="F1077" s="239"/>
      <c r="G1077" s="239"/>
      <c r="H1077" s="156"/>
      <c r="I1077" s="156"/>
      <c r="J1077" s="156"/>
      <c r="K1077" s="156"/>
      <c r="L1077" s="156"/>
      <c r="M1077" s="156"/>
      <c r="N1077" s="156"/>
      <c r="O1077" s="156"/>
      <c r="P1077" s="156"/>
      <c r="Q1077" s="156"/>
      <c r="R1077" s="156"/>
      <c r="S1077" s="156"/>
      <c r="T1077" s="156"/>
      <c r="U1077" s="156"/>
      <c r="V1077" s="156"/>
      <c r="W1077" s="156"/>
      <c r="X1077" s="156"/>
      <c r="Y1077" s="147"/>
      <c r="Z1077" s="147"/>
      <c r="AA1077" s="147"/>
      <c r="AB1077" s="147"/>
      <c r="AC1077" s="147"/>
      <c r="AD1077" s="147"/>
      <c r="AE1077" s="147"/>
      <c r="AF1077" s="147"/>
      <c r="AG1077" s="147" t="s">
        <v>172</v>
      </c>
      <c r="AH1077" s="147"/>
      <c r="AI1077" s="147"/>
      <c r="AJ1077" s="147"/>
      <c r="AK1077" s="147"/>
      <c r="AL1077" s="147"/>
      <c r="AM1077" s="147"/>
      <c r="AN1077" s="147"/>
      <c r="AO1077" s="147"/>
      <c r="AP1077" s="147"/>
      <c r="AQ1077" s="147"/>
      <c r="AR1077" s="147"/>
      <c r="AS1077" s="147"/>
      <c r="AT1077" s="147"/>
      <c r="AU1077" s="147"/>
      <c r="AV1077" s="147"/>
      <c r="AW1077" s="147"/>
      <c r="AX1077" s="147"/>
      <c r="AY1077" s="147"/>
      <c r="AZ1077" s="147"/>
      <c r="BA1077" s="147"/>
      <c r="BB1077" s="147"/>
      <c r="BC1077" s="147"/>
      <c r="BD1077" s="147"/>
      <c r="BE1077" s="147"/>
      <c r="BF1077" s="147"/>
      <c r="BG1077" s="147"/>
      <c r="BH1077" s="147"/>
    </row>
    <row r="1078" spans="1:60">
      <c r="A1078" s="158" t="s">
        <v>163</v>
      </c>
      <c r="B1078" s="159" t="s">
        <v>121</v>
      </c>
      <c r="C1078" s="173" t="s">
        <v>122</v>
      </c>
      <c r="D1078" s="160"/>
      <c r="E1078" s="161"/>
      <c r="F1078" s="162"/>
      <c r="G1078" s="162">
        <f>SUMIF(AG1079:AG1097,"&lt;&gt;NOR",G1079:G1097)</f>
        <v>0</v>
      </c>
      <c r="H1078" s="162"/>
      <c r="I1078" s="162">
        <f>SUM(I1079:I1097)</f>
        <v>0</v>
      </c>
      <c r="J1078" s="162"/>
      <c r="K1078" s="162">
        <f>SUM(K1079:K1097)</f>
        <v>0</v>
      </c>
      <c r="L1078" s="162"/>
      <c r="M1078" s="162">
        <f>SUM(M1079:M1097)</f>
        <v>0</v>
      </c>
      <c r="N1078" s="162"/>
      <c r="O1078" s="162">
        <f>SUM(O1079:O1097)</f>
        <v>1.99</v>
      </c>
      <c r="P1078" s="162"/>
      <c r="Q1078" s="162">
        <f>SUM(Q1079:Q1097)</f>
        <v>0</v>
      </c>
      <c r="R1078" s="162"/>
      <c r="S1078" s="162"/>
      <c r="T1078" s="163"/>
      <c r="U1078" s="157"/>
      <c r="V1078" s="157">
        <f>SUM(V1079:V1097)</f>
        <v>139.75</v>
      </c>
      <c r="W1078" s="157"/>
      <c r="X1078" s="157"/>
      <c r="AG1078" t="s">
        <v>164</v>
      </c>
    </row>
    <row r="1079" spans="1:60" ht="22.5" outlineLevel="1">
      <c r="A1079" s="164">
        <v>302</v>
      </c>
      <c r="B1079" s="165" t="s">
        <v>1221</v>
      </c>
      <c r="C1079" s="174" t="s">
        <v>1222</v>
      </c>
      <c r="D1079" s="166" t="s">
        <v>253</v>
      </c>
      <c r="E1079" s="167">
        <v>108.75</v>
      </c>
      <c r="F1079" s="168"/>
      <c r="G1079" s="169">
        <f>ROUND(E1079*F1079,2)</f>
        <v>0</v>
      </c>
      <c r="H1079" s="168"/>
      <c r="I1079" s="169">
        <f>ROUND(E1079*H1079,2)</f>
        <v>0</v>
      </c>
      <c r="J1079" s="168"/>
      <c r="K1079" s="169">
        <f>ROUND(E1079*J1079,2)</f>
        <v>0</v>
      </c>
      <c r="L1079" s="169">
        <v>21</v>
      </c>
      <c r="M1079" s="169">
        <f>G1079*(1+L1079/100)</f>
        <v>0</v>
      </c>
      <c r="N1079" s="169">
        <v>0</v>
      </c>
      <c r="O1079" s="169">
        <f>ROUND(E1079*N1079,2)</f>
        <v>0</v>
      </c>
      <c r="P1079" s="169">
        <v>0</v>
      </c>
      <c r="Q1079" s="169">
        <f>ROUND(E1079*P1079,2)</f>
        <v>0</v>
      </c>
      <c r="R1079" s="169" t="s">
        <v>1179</v>
      </c>
      <c r="S1079" s="169" t="s">
        <v>168</v>
      </c>
      <c r="T1079" s="170" t="s">
        <v>168</v>
      </c>
      <c r="U1079" s="156">
        <v>1.1399999999999999</v>
      </c>
      <c r="V1079" s="156">
        <f>ROUND(E1079*U1079,2)</f>
        <v>123.98</v>
      </c>
      <c r="W1079" s="156"/>
      <c r="X1079" s="156" t="s">
        <v>244</v>
      </c>
      <c r="Y1079" s="147"/>
      <c r="Z1079" s="147"/>
      <c r="AA1079" s="147"/>
      <c r="AB1079" s="147"/>
      <c r="AC1079" s="147"/>
      <c r="AD1079" s="147"/>
      <c r="AE1079" s="147"/>
      <c r="AF1079" s="147"/>
      <c r="AG1079" s="147" t="s">
        <v>1223</v>
      </c>
      <c r="AH1079" s="147"/>
      <c r="AI1079" s="147"/>
      <c r="AJ1079" s="147"/>
      <c r="AK1079" s="147"/>
      <c r="AL1079" s="147"/>
      <c r="AM1079" s="147"/>
      <c r="AN1079" s="147"/>
      <c r="AO1079" s="147"/>
      <c r="AP1079" s="147"/>
      <c r="AQ1079" s="147"/>
      <c r="AR1079" s="147"/>
      <c r="AS1079" s="147"/>
      <c r="AT1079" s="147"/>
      <c r="AU1079" s="147"/>
      <c r="AV1079" s="147"/>
      <c r="AW1079" s="147"/>
      <c r="AX1079" s="147"/>
      <c r="AY1079" s="147"/>
      <c r="AZ1079" s="147"/>
      <c r="BA1079" s="147"/>
      <c r="BB1079" s="147"/>
      <c r="BC1079" s="147"/>
      <c r="BD1079" s="147"/>
      <c r="BE1079" s="147"/>
      <c r="BF1079" s="147"/>
      <c r="BG1079" s="147"/>
      <c r="BH1079" s="147"/>
    </row>
    <row r="1080" spans="1:60" outlineLevel="1">
      <c r="A1080" s="154"/>
      <c r="B1080" s="155"/>
      <c r="C1080" s="253" t="s">
        <v>1224</v>
      </c>
      <c r="D1080" s="254"/>
      <c r="E1080" s="254"/>
      <c r="F1080" s="254"/>
      <c r="G1080" s="254"/>
      <c r="H1080" s="156"/>
      <c r="I1080" s="156"/>
      <c r="J1080" s="156"/>
      <c r="K1080" s="156"/>
      <c r="L1080" s="156"/>
      <c r="M1080" s="156"/>
      <c r="N1080" s="156"/>
      <c r="O1080" s="156"/>
      <c r="P1080" s="156"/>
      <c r="Q1080" s="156"/>
      <c r="R1080" s="156"/>
      <c r="S1080" s="156"/>
      <c r="T1080" s="156"/>
      <c r="U1080" s="156"/>
      <c r="V1080" s="156"/>
      <c r="W1080" s="156"/>
      <c r="X1080" s="156"/>
      <c r="Y1080" s="147"/>
      <c r="Z1080" s="147"/>
      <c r="AA1080" s="147"/>
      <c r="AB1080" s="147"/>
      <c r="AC1080" s="147"/>
      <c r="AD1080" s="147"/>
      <c r="AE1080" s="147"/>
      <c r="AF1080" s="147"/>
      <c r="AG1080" s="147" t="s">
        <v>247</v>
      </c>
      <c r="AH1080" s="147"/>
      <c r="AI1080" s="147"/>
      <c r="AJ1080" s="147"/>
      <c r="AK1080" s="147"/>
      <c r="AL1080" s="147"/>
      <c r="AM1080" s="147"/>
      <c r="AN1080" s="147"/>
      <c r="AO1080" s="147"/>
      <c r="AP1080" s="147"/>
      <c r="AQ1080" s="147"/>
      <c r="AR1080" s="147"/>
      <c r="AS1080" s="147"/>
      <c r="AT1080" s="147"/>
      <c r="AU1080" s="147"/>
      <c r="AV1080" s="147"/>
      <c r="AW1080" s="147"/>
      <c r="AX1080" s="147"/>
      <c r="AY1080" s="147"/>
      <c r="AZ1080" s="147"/>
      <c r="BA1080" s="147"/>
      <c r="BB1080" s="147"/>
      <c r="BC1080" s="147"/>
      <c r="BD1080" s="147"/>
      <c r="BE1080" s="147"/>
      <c r="BF1080" s="147"/>
      <c r="BG1080" s="147"/>
      <c r="BH1080" s="147"/>
    </row>
    <row r="1081" spans="1:60" outlineLevel="1">
      <c r="A1081" s="154"/>
      <c r="B1081" s="155"/>
      <c r="C1081" s="180" t="s">
        <v>1225</v>
      </c>
      <c r="D1081" s="178"/>
      <c r="E1081" s="179">
        <v>80.25</v>
      </c>
      <c r="F1081" s="156"/>
      <c r="G1081" s="156"/>
      <c r="H1081" s="156"/>
      <c r="I1081" s="156"/>
      <c r="J1081" s="156"/>
      <c r="K1081" s="156"/>
      <c r="L1081" s="156"/>
      <c r="M1081" s="156"/>
      <c r="N1081" s="156"/>
      <c r="O1081" s="156"/>
      <c r="P1081" s="156"/>
      <c r="Q1081" s="156"/>
      <c r="R1081" s="156"/>
      <c r="S1081" s="156"/>
      <c r="T1081" s="156"/>
      <c r="U1081" s="156"/>
      <c r="V1081" s="156"/>
      <c r="W1081" s="156"/>
      <c r="X1081" s="156"/>
      <c r="Y1081" s="147"/>
      <c r="Z1081" s="147"/>
      <c r="AA1081" s="147"/>
      <c r="AB1081" s="147"/>
      <c r="AC1081" s="147"/>
      <c r="AD1081" s="147"/>
      <c r="AE1081" s="147"/>
      <c r="AF1081" s="147"/>
      <c r="AG1081" s="147" t="s">
        <v>249</v>
      </c>
      <c r="AH1081" s="147">
        <v>0</v>
      </c>
      <c r="AI1081" s="147"/>
      <c r="AJ1081" s="147"/>
      <c r="AK1081" s="147"/>
      <c r="AL1081" s="147"/>
      <c r="AM1081" s="147"/>
      <c r="AN1081" s="147"/>
      <c r="AO1081" s="147"/>
      <c r="AP1081" s="147"/>
      <c r="AQ1081" s="147"/>
      <c r="AR1081" s="147"/>
      <c r="AS1081" s="147"/>
      <c r="AT1081" s="147"/>
      <c r="AU1081" s="147"/>
      <c r="AV1081" s="147"/>
      <c r="AW1081" s="147"/>
      <c r="AX1081" s="147"/>
      <c r="AY1081" s="147"/>
      <c r="AZ1081" s="147"/>
      <c r="BA1081" s="147"/>
      <c r="BB1081" s="147"/>
      <c r="BC1081" s="147"/>
      <c r="BD1081" s="147"/>
      <c r="BE1081" s="147"/>
      <c r="BF1081" s="147"/>
      <c r="BG1081" s="147"/>
      <c r="BH1081" s="147"/>
    </row>
    <row r="1082" spans="1:60" outlineLevel="1">
      <c r="A1082" s="154"/>
      <c r="B1082" s="155"/>
      <c r="C1082" s="180" t="s">
        <v>1226</v>
      </c>
      <c r="D1082" s="178"/>
      <c r="E1082" s="179">
        <v>28.5</v>
      </c>
      <c r="F1082" s="156"/>
      <c r="G1082" s="156"/>
      <c r="H1082" s="156"/>
      <c r="I1082" s="156"/>
      <c r="J1082" s="156"/>
      <c r="K1082" s="156"/>
      <c r="L1082" s="156"/>
      <c r="M1082" s="156"/>
      <c r="N1082" s="156"/>
      <c r="O1082" s="156"/>
      <c r="P1082" s="156"/>
      <c r="Q1082" s="156"/>
      <c r="R1082" s="156"/>
      <c r="S1082" s="156"/>
      <c r="T1082" s="156"/>
      <c r="U1082" s="156"/>
      <c r="V1082" s="156"/>
      <c r="W1082" s="156"/>
      <c r="X1082" s="156"/>
      <c r="Y1082" s="147"/>
      <c r="Z1082" s="147"/>
      <c r="AA1082" s="147"/>
      <c r="AB1082" s="147"/>
      <c r="AC1082" s="147"/>
      <c r="AD1082" s="147"/>
      <c r="AE1082" s="147"/>
      <c r="AF1082" s="147"/>
      <c r="AG1082" s="147" t="s">
        <v>249</v>
      </c>
      <c r="AH1082" s="147">
        <v>0</v>
      </c>
      <c r="AI1082" s="147"/>
      <c r="AJ1082" s="147"/>
      <c r="AK1082" s="147"/>
      <c r="AL1082" s="147"/>
      <c r="AM1082" s="147"/>
      <c r="AN1082" s="147"/>
      <c r="AO1082" s="147"/>
      <c r="AP1082" s="147"/>
      <c r="AQ1082" s="147"/>
      <c r="AR1082" s="147"/>
      <c r="AS1082" s="147"/>
      <c r="AT1082" s="147"/>
      <c r="AU1082" s="147"/>
      <c r="AV1082" s="147"/>
      <c r="AW1082" s="147"/>
      <c r="AX1082" s="147"/>
      <c r="AY1082" s="147"/>
      <c r="AZ1082" s="147"/>
      <c r="BA1082" s="147"/>
      <c r="BB1082" s="147"/>
      <c r="BC1082" s="147"/>
      <c r="BD1082" s="147"/>
      <c r="BE1082" s="147"/>
      <c r="BF1082" s="147"/>
      <c r="BG1082" s="147"/>
      <c r="BH1082" s="147"/>
    </row>
    <row r="1083" spans="1:60" outlineLevel="1">
      <c r="A1083" s="154"/>
      <c r="B1083" s="155"/>
      <c r="C1083" s="238"/>
      <c r="D1083" s="239"/>
      <c r="E1083" s="239"/>
      <c r="F1083" s="239"/>
      <c r="G1083" s="239"/>
      <c r="H1083" s="156"/>
      <c r="I1083" s="156"/>
      <c r="J1083" s="156"/>
      <c r="K1083" s="156"/>
      <c r="L1083" s="156"/>
      <c r="M1083" s="156"/>
      <c r="N1083" s="156"/>
      <c r="O1083" s="156"/>
      <c r="P1083" s="156"/>
      <c r="Q1083" s="156"/>
      <c r="R1083" s="156"/>
      <c r="S1083" s="156"/>
      <c r="T1083" s="156"/>
      <c r="U1083" s="156"/>
      <c r="V1083" s="156"/>
      <c r="W1083" s="156"/>
      <c r="X1083" s="156"/>
      <c r="Y1083" s="147"/>
      <c r="Z1083" s="147"/>
      <c r="AA1083" s="147"/>
      <c r="AB1083" s="147"/>
      <c r="AC1083" s="147"/>
      <c r="AD1083" s="147"/>
      <c r="AE1083" s="147"/>
      <c r="AF1083" s="147"/>
      <c r="AG1083" s="147" t="s">
        <v>172</v>
      </c>
      <c r="AH1083" s="147"/>
      <c r="AI1083" s="147"/>
      <c r="AJ1083" s="147"/>
      <c r="AK1083" s="147"/>
      <c r="AL1083" s="147"/>
      <c r="AM1083" s="147"/>
      <c r="AN1083" s="147"/>
      <c r="AO1083" s="147"/>
      <c r="AP1083" s="147"/>
      <c r="AQ1083" s="147"/>
      <c r="AR1083" s="147"/>
      <c r="AS1083" s="147"/>
      <c r="AT1083" s="147"/>
      <c r="AU1083" s="147"/>
      <c r="AV1083" s="147"/>
      <c r="AW1083" s="147"/>
      <c r="AX1083" s="147"/>
      <c r="AY1083" s="147"/>
      <c r="AZ1083" s="147"/>
      <c r="BA1083" s="147"/>
      <c r="BB1083" s="147"/>
      <c r="BC1083" s="147"/>
      <c r="BD1083" s="147"/>
      <c r="BE1083" s="147"/>
      <c r="BF1083" s="147"/>
      <c r="BG1083" s="147"/>
      <c r="BH1083" s="147"/>
    </row>
    <row r="1084" spans="1:60" outlineLevel="1">
      <c r="A1084" s="164">
        <v>303</v>
      </c>
      <c r="B1084" s="165" t="s">
        <v>1227</v>
      </c>
      <c r="C1084" s="174" t="s">
        <v>1228</v>
      </c>
      <c r="D1084" s="166" t="s">
        <v>435</v>
      </c>
      <c r="E1084" s="167">
        <v>105</v>
      </c>
      <c r="F1084" s="168"/>
      <c r="G1084" s="169">
        <f>ROUND(E1084*F1084,2)</f>
        <v>0</v>
      </c>
      <c r="H1084" s="168"/>
      <c r="I1084" s="169">
        <f>ROUND(E1084*H1084,2)</f>
        <v>0</v>
      </c>
      <c r="J1084" s="168"/>
      <c r="K1084" s="169">
        <f>ROUND(E1084*J1084,2)</f>
        <v>0</v>
      </c>
      <c r="L1084" s="169">
        <v>21</v>
      </c>
      <c r="M1084" s="169">
        <f>G1084*(1+L1084/100)</f>
        <v>0</v>
      </c>
      <c r="N1084" s="169">
        <v>0</v>
      </c>
      <c r="O1084" s="169">
        <f>ROUND(E1084*N1084,2)</f>
        <v>0</v>
      </c>
      <c r="P1084" s="169">
        <v>0</v>
      </c>
      <c r="Q1084" s="169">
        <f>ROUND(E1084*P1084,2)</f>
        <v>0</v>
      </c>
      <c r="R1084" s="169"/>
      <c r="S1084" s="169" t="s">
        <v>306</v>
      </c>
      <c r="T1084" s="170" t="s">
        <v>169</v>
      </c>
      <c r="U1084" s="156">
        <v>0.12</v>
      </c>
      <c r="V1084" s="156">
        <f>ROUND(E1084*U1084,2)</f>
        <v>12.6</v>
      </c>
      <c r="W1084" s="156"/>
      <c r="X1084" s="156" t="s">
        <v>244</v>
      </c>
      <c r="Y1084" s="147"/>
      <c r="Z1084" s="147"/>
      <c r="AA1084" s="147"/>
      <c r="AB1084" s="147"/>
      <c r="AC1084" s="147"/>
      <c r="AD1084" s="147"/>
      <c r="AE1084" s="147"/>
      <c r="AF1084" s="147"/>
      <c r="AG1084" s="147" t="s">
        <v>245</v>
      </c>
      <c r="AH1084" s="147"/>
      <c r="AI1084" s="147"/>
      <c r="AJ1084" s="147"/>
      <c r="AK1084" s="147"/>
      <c r="AL1084" s="147"/>
      <c r="AM1084" s="147"/>
      <c r="AN1084" s="147"/>
      <c r="AO1084" s="147"/>
      <c r="AP1084" s="147"/>
      <c r="AQ1084" s="147"/>
      <c r="AR1084" s="147"/>
      <c r="AS1084" s="147"/>
      <c r="AT1084" s="147"/>
      <c r="AU1084" s="147"/>
      <c r="AV1084" s="147"/>
      <c r="AW1084" s="147"/>
      <c r="AX1084" s="147"/>
      <c r="AY1084" s="147"/>
      <c r="AZ1084" s="147"/>
      <c r="BA1084" s="147"/>
      <c r="BB1084" s="147"/>
      <c r="BC1084" s="147"/>
      <c r="BD1084" s="147"/>
      <c r="BE1084" s="147"/>
      <c r="BF1084" s="147"/>
      <c r="BG1084" s="147"/>
      <c r="BH1084" s="147"/>
    </row>
    <row r="1085" spans="1:60" outlineLevel="1">
      <c r="A1085" s="154"/>
      <c r="B1085" s="155"/>
      <c r="C1085" s="244"/>
      <c r="D1085" s="245"/>
      <c r="E1085" s="245"/>
      <c r="F1085" s="245"/>
      <c r="G1085" s="245"/>
      <c r="H1085" s="156"/>
      <c r="I1085" s="156"/>
      <c r="J1085" s="156"/>
      <c r="K1085" s="156"/>
      <c r="L1085" s="156"/>
      <c r="M1085" s="156"/>
      <c r="N1085" s="156"/>
      <c r="O1085" s="156"/>
      <c r="P1085" s="156"/>
      <c r="Q1085" s="156"/>
      <c r="R1085" s="156"/>
      <c r="S1085" s="156"/>
      <c r="T1085" s="156"/>
      <c r="U1085" s="156"/>
      <c r="V1085" s="156"/>
      <c r="W1085" s="156"/>
      <c r="X1085" s="156"/>
      <c r="Y1085" s="147"/>
      <c r="Z1085" s="147"/>
      <c r="AA1085" s="147"/>
      <c r="AB1085" s="147"/>
      <c r="AC1085" s="147"/>
      <c r="AD1085" s="147"/>
      <c r="AE1085" s="147"/>
      <c r="AF1085" s="147"/>
      <c r="AG1085" s="147" t="s">
        <v>172</v>
      </c>
      <c r="AH1085" s="147"/>
      <c r="AI1085" s="147"/>
      <c r="AJ1085" s="147"/>
      <c r="AK1085" s="147"/>
      <c r="AL1085" s="147"/>
      <c r="AM1085" s="147"/>
      <c r="AN1085" s="147"/>
      <c r="AO1085" s="147"/>
      <c r="AP1085" s="147"/>
      <c r="AQ1085" s="147"/>
      <c r="AR1085" s="147"/>
      <c r="AS1085" s="147"/>
      <c r="AT1085" s="147"/>
      <c r="AU1085" s="147"/>
      <c r="AV1085" s="147"/>
      <c r="AW1085" s="147"/>
      <c r="AX1085" s="147"/>
      <c r="AY1085" s="147"/>
      <c r="AZ1085" s="147"/>
      <c r="BA1085" s="147"/>
      <c r="BB1085" s="147"/>
      <c r="BC1085" s="147"/>
      <c r="BD1085" s="147"/>
      <c r="BE1085" s="147"/>
      <c r="BF1085" s="147"/>
      <c r="BG1085" s="147"/>
      <c r="BH1085" s="147"/>
    </row>
    <row r="1086" spans="1:60" ht="33.75" outlineLevel="1">
      <c r="A1086" s="164">
        <v>304</v>
      </c>
      <c r="B1086" s="165" t="s">
        <v>1229</v>
      </c>
      <c r="C1086" s="174" t="s">
        <v>1230</v>
      </c>
      <c r="D1086" s="166" t="s">
        <v>1031</v>
      </c>
      <c r="E1086" s="167">
        <v>516</v>
      </c>
      <c r="F1086" s="168"/>
      <c r="G1086" s="169">
        <f>ROUND(E1086*F1086,2)</f>
        <v>0</v>
      </c>
      <c r="H1086" s="168"/>
      <c r="I1086" s="169">
        <f>ROUND(E1086*H1086,2)</f>
        <v>0</v>
      </c>
      <c r="J1086" s="168"/>
      <c r="K1086" s="169">
        <f>ROUND(E1086*J1086,2)</f>
        <v>0</v>
      </c>
      <c r="L1086" s="169">
        <v>21</v>
      </c>
      <c r="M1086" s="169">
        <f>G1086*(1+L1086/100)</f>
        <v>0</v>
      </c>
      <c r="N1086" s="169">
        <v>1E-3</v>
      </c>
      <c r="O1086" s="169">
        <f>ROUND(E1086*N1086,2)</f>
        <v>0.52</v>
      </c>
      <c r="P1086" s="169">
        <v>0</v>
      </c>
      <c r="Q1086" s="169">
        <f>ROUND(E1086*P1086,2)</f>
        <v>0</v>
      </c>
      <c r="R1086" s="169" t="s">
        <v>480</v>
      </c>
      <c r="S1086" s="169" t="s">
        <v>168</v>
      </c>
      <c r="T1086" s="170" t="s">
        <v>168</v>
      </c>
      <c r="U1086" s="156">
        <v>0</v>
      </c>
      <c r="V1086" s="156">
        <f>ROUND(E1086*U1086,2)</f>
        <v>0</v>
      </c>
      <c r="W1086" s="156"/>
      <c r="X1086" s="156" t="s">
        <v>310</v>
      </c>
      <c r="Y1086" s="147"/>
      <c r="Z1086" s="147"/>
      <c r="AA1086" s="147"/>
      <c r="AB1086" s="147"/>
      <c r="AC1086" s="147"/>
      <c r="AD1086" s="147"/>
      <c r="AE1086" s="147"/>
      <c r="AF1086" s="147"/>
      <c r="AG1086" s="147" t="s">
        <v>311</v>
      </c>
      <c r="AH1086" s="147"/>
      <c r="AI1086" s="147"/>
      <c r="AJ1086" s="147"/>
      <c r="AK1086" s="147"/>
      <c r="AL1086" s="147"/>
      <c r="AM1086" s="147"/>
      <c r="AN1086" s="147"/>
      <c r="AO1086" s="147"/>
      <c r="AP1086" s="147"/>
      <c r="AQ1086" s="147"/>
      <c r="AR1086" s="147"/>
      <c r="AS1086" s="147"/>
      <c r="AT1086" s="147"/>
      <c r="AU1086" s="147"/>
      <c r="AV1086" s="147"/>
      <c r="AW1086" s="147"/>
      <c r="AX1086" s="147"/>
      <c r="AY1086" s="147"/>
      <c r="AZ1086" s="147"/>
      <c r="BA1086" s="147"/>
      <c r="BB1086" s="147"/>
      <c r="BC1086" s="147"/>
      <c r="BD1086" s="147"/>
      <c r="BE1086" s="147"/>
      <c r="BF1086" s="147"/>
      <c r="BG1086" s="147"/>
      <c r="BH1086" s="147"/>
    </row>
    <row r="1087" spans="1:60" outlineLevel="1">
      <c r="A1087" s="154"/>
      <c r="B1087" s="155"/>
      <c r="C1087" s="244"/>
      <c r="D1087" s="245"/>
      <c r="E1087" s="245"/>
      <c r="F1087" s="245"/>
      <c r="G1087" s="245"/>
      <c r="H1087" s="156"/>
      <c r="I1087" s="156"/>
      <c r="J1087" s="156"/>
      <c r="K1087" s="156"/>
      <c r="L1087" s="156"/>
      <c r="M1087" s="156"/>
      <c r="N1087" s="156"/>
      <c r="O1087" s="156"/>
      <c r="P1087" s="156"/>
      <c r="Q1087" s="156"/>
      <c r="R1087" s="156"/>
      <c r="S1087" s="156"/>
      <c r="T1087" s="156"/>
      <c r="U1087" s="156"/>
      <c r="V1087" s="156"/>
      <c r="W1087" s="156"/>
      <c r="X1087" s="156"/>
      <c r="Y1087" s="147"/>
      <c r="Z1087" s="147"/>
      <c r="AA1087" s="147"/>
      <c r="AB1087" s="147"/>
      <c r="AC1087" s="147"/>
      <c r="AD1087" s="147"/>
      <c r="AE1087" s="147"/>
      <c r="AF1087" s="147"/>
      <c r="AG1087" s="147" t="s">
        <v>172</v>
      </c>
      <c r="AH1087" s="147"/>
      <c r="AI1087" s="147"/>
      <c r="AJ1087" s="147"/>
      <c r="AK1087" s="147"/>
      <c r="AL1087" s="147"/>
      <c r="AM1087" s="147"/>
      <c r="AN1087" s="147"/>
      <c r="AO1087" s="147"/>
      <c r="AP1087" s="147"/>
      <c r="AQ1087" s="147"/>
      <c r="AR1087" s="147"/>
      <c r="AS1087" s="147"/>
      <c r="AT1087" s="147"/>
      <c r="AU1087" s="147"/>
      <c r="AV1087" s="147"/>
      <c r="AW1087" s="147"/>
      <c r="AX1087" s="147"/>
      <c r="AY1087" s="147"/>
      <c r="AZ1087" s="147"/>
      <c r="BA1087" s="147"/>
      <c r="BB1087" s="147"/>
      <c r="BC1087" s="147"/>
      <c r="BD1087" s="147"/>
      <c r="BE1087" s="147"/>
      <c r="BF1087" s="147"/>
      <c r="BG1087" s="147"/>
      <c r="BH1087" s="147"/>
    </row>
    <row r="1088" spans="1:60" ht="22.5" outlineLevel="1">
      <c r="A1088" s="164">
        <v>305</v>
      </c>
      <c r="B1088" s="165" t="s">
        <v>1231</v>
      </c>
      <c r="C1088" s="174" t="s">
        <v>1232</v>
      </c>
      <c r="D1088" s="166" t="s">
        <v>309</v>
      </c>
      <c r="E1088" s="167">
        <v>7</v>
      </c>
      <c r="F1088" s="168"/>
      <c r="G1088" s="169">
        <f>ROUND(E1088*F1088,2)</f>
        <v>0</v>
      </c>
      <c r="H1088" s="168"/>
      <c r="I1088" s="169">
        <f>ROUND(E1088*H1088,2)</f>
        <v>0</v>
      </c>
      <c r="J1088" s="168"/>
      <c r="K1088" s="169">
        <f>ROUND(E1088*J1088,2)</f>
        <v>0</v>
      </c>
      <c r="L1088" s="169">
        <v>21</v>
      </c>
      <c r="M1088" s="169">
        <f>G1088*(1+L1088/100)</f>
        <v>0</v>
      </c>
      <c r="N1088" s="169">
        <v>4.0000000000000001E-3</v>
      </c>
      <c r="O1088" s="169">
        <f>ROUND(E1088*N1088,2)</f>
        <v>0.03</v>
      </c>
      <c r="P1088" s="169">
        <v>0</v>
      </c>
      <c r="Q1088" s="169">
        <f>ROUND(E1088*P1088,2)</f>
        <v>0</v>
      </c>
      <c r="R1088" s="169" t="s">
        <v>480</v>
      </c>
      <c r="S1088" s="169" t="s">
        <v>168</v>
      </c>
      <c r="T1088" s="170" t="s">
        <v>168</v>
      </c>
      <c r="U1088" s="156">
        <v>0</v>
      </c>
      <c r="V1088" s="156">
        <f>ROUND(E1088*U1088,2)</f>
        <v>0</v>
      </c>
      <c r="W1088" s="156"/>
      <c r="X1088" s="156" t="s">
        <v>310</v>
      </c>
      <c r="Y1088" s="147"/>
      <c r="Z1088" s="147"/>
      <c r="AA1088" s="147"/>
      <c r="AB1088" s="147"/>
      <c r="AC1088" s="147"/>
      <c r="AD1088" s="147"/>
      <c r="AE1088" s="147"/>
      <c r="AF1088" s="147"/>
      <c r="AG1088" s="147" t="s">
        <v>311</v>
      </c>
      <c r="AH1088" s="147"/>
      <c r="AI1088" s="147"/>
      <c r="AJ1088" s="147"/>
      <c r="AK1088" s="147"/>
      <c r="AL1088" s="147"/>
      <c r="AM1088" s="147"/>
      <c r="AN1088" s="147"/>
      <c r="AO1088" s="147"/>
      <c r="AP1088" s="147"/>
      <c r="AQ1088" s="147"/>
      <c r="AR1088" s="147"/>
      <c r="AS1088" s="147"/>
      <c r="AT1088" s="147"/>
      <c r="AU1088" s="147"/>
      <c r="AV1088" s="147"/>
      <c r="AW1088" s="147"/>
      <c r="AX1088" s="147"/>
      <c r="AY1088" s="147"/>
      <c r="AZ1088" s="147"/>
      <c r="BA1088" s="147"/>
      <c r="BB1088" s="147"/>
      <c r="BC1088" s="147"/>
      <c r="BD1088" s="147"/>
      <c r="BE1088" s="147"/>
      <c r="BF1088" s="147"/>
      <c r="BG1088" s="147"/>
      <c r="BH1088" s="147"/>
    </row>
    <row r="1089" spans="1:60" outlineLevel="1">
      <c r="A1089" s="154"/>
      <c r="B1089" s="155"/>
      <c r="C1089" s="244"/>
      <c r="D1089" s="245"/>
      <c r="E1089" s="245"/>
      <c r="F1089" s="245"/>
      <c r="G1089" s="245"/>
      <c r="H1089" s="156"/>
      <c r="I1089" s="156"/>
      <c r="J1089" s="156"/>
      <c r="K1089" s="156"/>
      <c r="L1089" s="156"/>
      <c r="M1089" s="156"/>
      <c r="N1089" s="156"/>
      <c r="O1089" s="156"/>
      <c r="P1089" s="156"/>
      <c r="Q1089" s="156"/>
      <c r="R1089" s="156"/>
      <c r="S1089" s="156"/>
      <c r="T1089" s="156"/>
      <c r="U1089" s="156"/>
      <c r="V1089" s="156"/>
      <c r="W1089" s="156"/>
      <c r="X1089" s="156"/>
      <c r="Y1089" s="147"/>
      <c r="Z1089" s="147"/>
      <c r="AA1089" s="147"/>
      <c r="AB1089" s="147"/>
      <c r="AC1089" s="147"/>
      <c r="AD1089" s="147"/>
      <c r="AE1089" s="147"/>
      <c r="AF1089" s="147"/>
      <c r="AG1089" s="147" t="s">
        <v>172</v>
      </c>
      <c r="AH1089" s="147"/>
      <c r="AI1089" s="147"/>
      <c r="AJ1089" s="147"/>
      <c r="AK1089" s="147"/>
      <c r="AL1089" s="147"/>
      <c r="AM1089" s="147"/>
      <c r="AN1089" s="147"/>
      <c r="AO1089" s="147"/>
      <c r="AP1089" s="147"/>
      <c r="AQ1089" s="147"/>
      <c r="AR1089" s="147"/>
      <c r="AS1089" s="147"/>
      <c r="AT1089" s="147"/>
      <c r="AU1089" s="147"/>
      <c r="AV1089" s="147"/>
      <c r="AW1089" s="147"/>
      <c r="AX1089" s="147"/>
      <c r="AY1089" s="147"/>
      <c r="AZ1089" s="147"/>
      <c r="BA1089" s="147"/>
      <c r="BB1089" s="147"/>
      <c r="BC1089" s="147"/>
      <c r="BD1089" s="147"/>
      <c r="BE1089" s="147"/>
      <c r="BF1089" s="147"/>
      <c r="BG1089" s="147"/>
      <c r="BH1089" s="147"/>
    </row>
    <row r="1090" spans="1:60" ht="22.5" outlineLevel="1">
      <c r="A1090" s="164">
        <v>306</v>
      </c>
      <c r="B1090" s="165" t="s">
        <v>1233</v>
      </c>
      <c r="C1090" s="174" t="s">
        <v>1234</v>
      </c>
      <c r="D1090" s="166" t="s">
        <v>253</v>
      </c>
      <c r="E1090" s="167">
        <v>114.1875</v>
      </c>
      <c r="F1090" s="168"/>
      <c r="G1090" s="169">
        <f>ROUND(E1090*F1090,2)</f>
        <v>0</v>
      </c>
      <c r="H1090" s="168"/>
      <c r="I1090" s="169">
        <f>ROUND(E1090*H1090,2)</f>
        <v>0</v>
      </c>
      <c r="J1090" s="168"/>
      <c r="K1090" s="169">
        <f>ROUND(E1090*J1090,2)</f>
        <v>0</v>
      </c>
      <c r="L1090" s="169">
        <v>21</v>
      </c>
      <c r="M1090" s="169">
        <f>G1090*(1+L1090/100)</f>
        <v>0</v>
      </c>
      <c r="N1090" s="169">
        <v>1.26E-2</v>
      </c>
      <c r="O1090" s="169">
        <f>ROUND(E1090*N1090,2)</f>
        <v>1.44</v>
      </c>
      <c r="P1090" s="169">
        <v>0</v>
      </c>
      <c r="Q1090" s="169">
        <f>ROUND(E1090*P1090,2)</f>
        <v>0</v>
      </c>
      <c r="R1090" s="169" t="s">
        <v>480</v>
      </c>
      <c r="S1090" s="169" t="s">
        <v>168</v>
      </c>
      <c r="T1090" s="170" t="s">
        <v>168</v>
      </c>
      <c r="U1090" s="156">
        <v>0</v>
      </c>
      <c r="V1090" s="156">
        <f>ROUND(E1090*U1090,2)</f>
        <v>0</v>
      </c>
      <c r="W1090" s="156"/>
      <c r="X1090" s="156" t="s">
        <v>310</v>
      </c>
      <c r="Y1090" s="147"/>
      <c r="Z1090" s="147"/>
      <c r="AA1090" s="147"/>
      <c r="AB1090" s="147"/>
      <c r="AC1090" s="147"/>
      <c r="AD1090" s="147"/>
      <c r="AE1090" s="147"/>
      <c r="AF1090" s="147"/>
      <c r="AG1090" s="147" t="s">
        <v>1235</v>
      </c>
      <c r="AH1090" s="147"/>
      <c r="AI1090" s="147"/>
      <c r="AJ1090" s="147"/>
      <c r="AK1090" s="147"/>
      <c r="AL1090" s="147"/>
      <c r="AM1090" s="147"/>
      <c r="AN1090" s="147"/>
      <c r="AO1090" s="147"/>
      <c r="AP1090" s="147"/>
      <c r="AQ1090" s="147"/>
      <c r="AR1090" s="147"/>
      <c r="AS1090" s="147"/>
      <c r="AT1090" s="147"/>
      <c r="AU1090" s="147"/>
      <c r="AV1090" s="147"/>
      <c r="AW1090" s="147"/>
      <c r="AX1090" s="147"/>
      <c r="AY1090" s="147"/>
      <c r="AZ1090" s="147"/>
      <c r="BA1090" s="147"/>
      <c r="BB1090" s="147"/>
      <c r="BC1090" s="147"/>
      <c r="BD1090" s="147"/>
      <c r="BE1090" s="147"/>
      <c r="BF1090" s="147"/>
      <c r="BG1090" s="147"/>
      <c r="BH1090" s="147"/>
    </row>
    <row r="1091" spans="1:60" outlineLevel="1">
      <c r="A1091" s="154"/>
      <c r="B1091" s="155"/>
      <c r="C1091" s="180" t="s">
        <v>1236</v>
      </c>
      <c r="D1091" s="178"/>
      <c r="E1091" s="179">
        <v>114.1875</v>
      </c>
      <c r="F1091" s="156"/>
      <c r="G1091" s="156"/>
      <c r="H1091" s="156"/>
      <c r="I1091" s="156"/>
      <c r="J1091" s="156"/>
      <c r="K1091" s="156"/>
      <c r="L1091" s="156"/>
      <c r="M1091" s="156"/>
      <c r="N1091" s="156"/>
      <c r="O1091" s="156"/>
      <c r="P1091" s="156"/>
      <c r="Q1091" s="156"/>
      <c r="R1091" s="156"/>
      <c r="S1091" s="156"/>
      <c r="T1091" s="156"/>
      <c r="U1091" s="156"/>
      <c r="V1091" s="156"/>
      <c r="W1091" s="156"/>
      <c r="X1091" s="156"/>
      <c r="Y1091" s="147"/>
      <c r="Z1091" s="147"/>
      <c r="AA1091" s="147"/>
      <c r="AB1091" s="147"/>
      <c r="AC1091" s="147"/>
      <c r="AD1091" s="147"/>
      <c r="AE1091" s="147"/>
      <c r="AF1091" s="147"/>
      <c r="AG1091" s="147" t="s">
        <v>249</v>
      </c>
      <c r="AH1091" s="147">
        <v>0</v>
      </c>
      <c r="AI1091" s="147"/>
      <c r="AJ1091" s="147"/>
      <c r="AK1091" s="147"/>
      <c r="AL1091" s="147"/>
      <c r="AM1091" s="147"/>
      <c r="AN1091" s="147"/>
      <c r="AO1091" s="147"/>
      <c r="AP1091" s="147"/>
      <c r="AQ1091" s="147"/>
      <c r="AR1091" s="147"/>
      <c r="AS1091" s="147"/>
      <c r="AT1091" s="147"/>
      <c r="AU1091" s="147"/>
      <c r="AV1091" s="147"/>
      <c r="AW1091" s="147"/>
      <c r="AX1091" s="147"/>
      <c r="AY1091" s="147"/>
      <c r="AZ1091" s="147"/>
      <c r="BA1091" s="147"/>
      <c r="BB1091" s="147"/>
      <c r="BC1091" s="147"/>
      <c r="BD1091" s="147"/>
      <c r="BE1091" s="147"/>
      <c r="BF1091" s="147"/>
      <c r="BG1091" s="147"/>
      <c r="BH1091" s="147"/>
    </row>
    <row r="1092" spans="1:60" outlineLevel="1">
      <c r="A1092" s="154"/>
      <c r="B1092" s="155"/>
      <c r="C1092" s="238"/>
      <c r="D1092" s="239"/>
      <c r="E1092" s="239"/>
      <c r="F1092" s="239"/>
      <c r="G1092" s="239"/>
      <c r="H1092" s="156"/>
      <c r="I1092" s="156"/>
      <c r="J1092" s="156"/>
      <c r="K1092" s="156"/>
      <c r="L1092" s="156"/>
      <c r="M1092" s="156"/>
      <c r="N1092" s="156"/>
      <c r="O1092" s="156"/>
      <c r="P1092" s="156"/>
      <c r="Q1092" s="156"/>
      <c r="R1092" s="156"/>
      <c r="S1092" s="156"/>
      <c r="T1092" s="156"/>
      <c r="U1092" s="156"/>
      <c r="V1092" s="156"/>
      <c r="W1092" s="156"/>
      <c r="X1092" s="156"/>
      <c r="Y1092" s="147"/>
      <c r="Z1092" s="147"/>
      <c r="AA1092" s="147"/>
      <c r="AB1092" s="147"/>
      <c r="AC1092" s="147"/>
      <c r="AD1092" s="147"/>
      <c r="AE1092" s="147"/>
      <c r="AF1092" s="147"/>
      <c r="AG1092" s="147" t="s">
        <v>172</v>
      </c>
      <c r="AH1092" s="147"/>
      <c r="AI1092" s="147"/>
      <c r="AJ1092" s="147"/>
      <c r="AK1092" s="147"/>
      <c r="AL1092" s="147"/>
      <c r="AM1092" s="147"/>
      <c r="AN1092" s="147"/>
      <c r="AO1092" s="147"/>
      <c r="AP1092" s="147"/>
      <c r="AQ1092" s="147"/>
      <c r="AR1092" s="147"/>
      <c r="AS1092" s="147"/>
      <c r="AT1092" s="147"/>
      <c r="AU1092" s="147"/>
      <c r="AV1092" s="147"/>
      <c r="AW1092" s="147"/>
      <c r="AX1092" s="147"/>
      <c r="AY1092" s="147"/>
      <c r="AZ1092" s="147"/>
      <c r="BA1092" s="147"/>
      <c r="BB1092" s="147"/>
      <c r="BC1092" s="147"/>
      <c r="BD1092" s="147"/>
      <c r="BE1092" s="147"/>
      <c r="BF1092" s="147"/>
      <c r="BG1092" s="147"/>
      <c r="BH1092" s="147"/>
    </row>
    <row r="1093" spans="1:60" outlineLevel="1">
      <c r="A1093" s="164">
        <v>307</v>
      </c>
      <c r="B1093" s="165" t="s">
        <v>1237</v>
      </c>
      <c r="C1093" s="174" t="s">
        <v>1238</v>
      </c>
      <c r="D1093" s="166" t="s">
        <v>293</v>
      </c>
      <c r="E1093" s="167">
        <v>1.9827600000000001</v>
      </c>
      <c r="F1093" s="168"/>
      <c r="G1093" s="169">
        <f>ROUND(E1093*F1093,2)</f>
        <v>0</v>
      </c>
      <c r="H1093" s="168"/>
      <c r="I1093" s="169">
        <f>ROUND(E1093*H1093,2)</f>
        <v>0</v>
      </c>
      <c r="J1093" s="168"/>
      <c r="K1093" s="169">
        <f>ROUND(E1093*J1093,2)</f>
        <v>0</v>
      </c>
      <c r="L1093" s="169">
        <v>21</v>
      </c>
      <c r="M1093" s="169">
        <f>G1093*(1+L1093/100)</f>
        <v>0</v>
      </c>
      <c r="N1093" s="169">
        <v>0</v>
      </c>
      <c r="O1093" s="169">
        <f>ROUND(E1093*N1093,2)</f>
        <v>0</v>
      </c>
      <c r="P1093" s="169">
        <v>0</v>
      </c>
      <c r="Q1093" s="169">
        <f>ROUND(E1093*P1093,2)</f>
        <v>0</v>
      </c>
      <c r="R1093" s="169" t="s">
        <v>1179</v>
      </c>
      <c r="S1093" s="169" t="s">
        <v>168</v>
      </c>
      <c r="T1093" s="170" t="s">
        <v>168</v>
      </c>
      <c r="U1093" s="156">
        <v>1.5980000000000001</v>
      </c>
      <c r="V1093" s="156">
        <f>ROUND(E1093*U1093,2)</f>
        <v>3.17</v>
      </c>
      <c r="W1093" s="156"/>
      <c r="X1093" s="156" t="s">
        <v>660</v>
      </c>
      <c r="Y1093" s="147"/>
      <c r="Z1093" s="147"/>
      <c r="AA1093" s="147"/>
      <c r="AB1093" s="147"/>
      <c r="AC1093" s="147"/>
      <c r="AD1093" s="147"/>
      <c r="AE1093" s="147"/>
      <c r="AF1093" s="147"/>
      <c r="AG1093" s="147" t="s">
        <v>661</v>
      </c>
      <c r="AH1093" s="147"/>
      <c r="AI1093" s="147"/>
      <c r="AJ1093" s="147"/>
      <c r="AK1093" s="147"/>
      <c r="AL1093" s="147"/>
      <c r="AM1093" s="147"/>
      <c r="AN1093" s="147"/>
      <c r="AO1093" s="147"/>
      <c r="AP1093" s="147"/>
      <c r="AQ1093" s="147"/>
      <c r="AR1093" s="147"/>
      <c r="AS1093" s="147"/>
      <c r="AT1093" s="147"/>
      <c r="AU1093" s="147"/>
      <c r="AV1093" s="147"/>
      <c r="AW1093" s="147"/>
      <c r="AX1093" s="147"/>
      <c r="AY1093" s="147"/>
      <c r="AZ1093" s="147"/>
      <c r="BA1093" s="147"/>
      <c r="BB1093" s="147"/>
      <c r="BC1093" s="147"/>
      <c r="BD1093" s="147"/>
      <c r="BE1093" s="147"/>
      <c r="BF1093" s="147"/>
      <c r="BG1093" s="147"/>
      <c r="BH1093" s="147"/>
    </row>
    <row r="1094" spans="1:60" outlineLevel="1">
      <c r="A1094" s="154"/>
      <c r="B1094" s="155"/>
      <c r="C1094" s="180" t="s">
        <v>663</v>
      </c>
      <c r="D1094" s="178"/>
      <c r="E1094" s="179"/>
      <c r="F1094" s="156"/>
      <c r="G1094" s="156"/>
      <c r="H1094" s="156"/>
      <c r="I1094" s="156"/>
      <c r="J1094" s="156"/>
      <c r="K1094" s="156"/>
      <c r="L1094" s="156"/>
      <c r="M1094" s="156"/>
      <c r="N1094" s="156"/>
      <c r="O1094" s="156"/>
      <c r="P1094" s="156"/>
      <c r="Q1094" s="156"/>
      <c r="R1094" s="156"/>
      <c r="S1094" s="156"/>
      <c r="T1094" s="156"/>
      <c r="U1094" s="156"/>
      <c r="V1094" s="156"/>
      <c r="W1094" s="156"/>
      <c r="X1094" s="156"/>
      <c r="Y1094" s="147"/>
      <c r="Z1094" s="147"/>
      <c r="AA1094" s="147"/>
      <c r="AB1094" s="147"/>
      <c r="AC1094" s="147"/>
      <c r="AD1094" s="147"/>
      <c r="AE1094" s="147"/>
      <c r="AF1094" s="147"/>
      <c r="AG1094" s="147" t="s">
        <v>249</v>
      </c>
      <c r="AH1094" s="147">
        <v>0</v>
      </c>
      <c r="AI1094" s="147"/>
      <c r="AJ1094" s="147"/>
      <c r="AK1094" s="147"/>
      <c r="AL1094" s="147"/>
      <c r="AM1094" s="147"/>
      <c r="AN1094" s="147"/>
      <c r="AO1094" s="147"/>
      <c r="AP1094" s="147"/>
      <c r="AQ1094" s="147"/>
      <c r="AR1094" s="147"/>
      <c r="AS1094" s="147"/>
      <c r="AT1094" s="147"/>
      <c r="AU1094" s="147"/>
      <c r="AV1094" s="147"/>
      <c r="AW1094" s="147"/>
      <c r="AX1094" s="147"/>
      <c r="AY1094" s="147"/>
      <c r="AZ1094" s="147"/>
      <c r="BA1094" s="147"/>
      <c r="BB1094" s="147"/>
      <c r="BC1094" s="147"/>
      <c r="BD1094" s="147"/>
      <c r="BE1094" s="147"/>
      <c r="BF1094" s="147"/>
      <c r="BG1094" s="147"/>
      <c r="BH1094" s="147"/>
    </row>
    <row r="1095" spans="1:60" outlineLevel="1">
      <c r="A1095" s="154"/>
      <c r="B1095" s="155"/>
      <c r="C1095" s="180" t="s">
        <v>1239</v>
      </c>
      <c r="D1095" s="178"/>
      <c r="E1095" s="179"/>
      <c r="F1095" s="156"/>
      <c r="G1095" s="156"/>
      <c r="H1095" s="156"/>
      <c r="I1095" s="156"/>
      <c r="J1095" s="156"/>
      <c r="K1095" s="156"/>
      <c r="L1095" s="156"/>
      <c r="M1095" s="156"/>
      <c r="N1095" s="156"/>
      <c r="O1095" s="156"/>
      <c r="P1095" s="156"/>
      <c r="Q1095" s="156"/>
      <c r="R1095" s="156"/>
      <c r="S1095" s="156"/>
      <c r="T1095" s="156"/>
      <c r="U1095" s="156"/>
      <c r="V1095" s="156"/>
      <c r="W1095" s="156"/>
      <c r="X1095" s="156"/>
      <c r="Y1095" s="147"/>
      <c r="Z1095" s="147"/>
      <c r="AA1095" s="147"/>
      <c r="AB1095" s="147"/>
      <c r="AC1095" s="147"/>
      <c r="AD1095" s="147"/>
      <c r="AE1095" s="147"/>
      <c r="AF1095" s="147"/>
      <c r="AG1095" s="147" t="s">
        <v>249</v>
      </c>
      <c r="AH1095" s="147">
        <v>0</v>
      </c>
      <c r="AI1095" s="147"/>
      <c r="AJ1095" s="147"/>
      <c r="AK1095" s="147"/>
      <c r="AL1095" s="147"/>
      <c r="AM1095" s="147"/>
      <c r="AN1095" s="147"/>
      <c r="AO1095" s="147"/>
      <c r="AP1095" s="147"/>
      <c r="AQ1095" s="147"/>
      <c r="AR1095" s="147"/>
      <c r="AS1095" s="147"/>
      <c r="AT1095" s="147"/>
      <c r="AU1095" s="147"/>
      <c r="AV1095" s="147"/>
      <c r="AW1095" s="147"/>
      <c r="AX1095" s="147"/>
      <c r="AY1095" s="147"/>
      <c r="AZ1095" s="147"/>
      <c r="BA1095" s="147"/>
      <c r="BB1095" s="147"/>
      <c r="BC1095" s="147"/>
      <c r="BD1095" s="147"/>
      <c r="BE1095" s="147"/>
      <c r="BF1095" s="147"/>
      <c r="BG1095" s="147"/>
      <c r="BH1095" s="147"/>
    </row>
    <row r="1096" spans="1:60" outlineLevel="1">
      <c r="A1096" s="154"/>
      <c r="B1096" s="155"/>
      <c r="C1096" s="180" t="s">
        <v>1240</v>
      </c>
      <c r="D1096" s="178"/>
      <c r="E1096" s="179">
        <v>1.9827600000000001</v>
      </c>
      <c r="F1096" s="156"/>
      <c r="G1096" s="156"/>
      <c r="H1096" s="156"/>
      <c r="I1096" s="156"/>
      <c r="J1096" s="156"/>
      <c r="K1096" s="156"/>
      <c r="L1096" s="156"/>
      <c r="M1096" s="156"/>
      <c r="N1096" s="156"/>
      <c r="O1096" s="156"/>
      <c r="P1096" s="156"/>
      <c r="Q1096" s="156"/>
      <c r="R1096" s="156"/>
      <c r="S1096" s="156"/>
      <c r="T1096" s="156"/>
      <c r="U1096" s="156"/>
      <c r="V1096" s="156"/>
      <c r="W1096" s="156"/>
      <c r="X1096" s="156"/>
      <c r="Y1096" s="147"/>
      <c r="Z1096" s="147"/>
      <c r="AA1096" s="147"/>
      <c r="AB1096" s="147"/>
      <c r="AC1096" s="147"/>
      <c r="AD1096" s="147"/>
      <c r="AE1096" s="147"/>
      <c r="AF1096" s="147"/>
      <c r="AG1096" s="147" t="s">
        <v>249</v>
      </c>
      <c r="AH1096" s="147">
        <v>0</v>
      </c>
      <c r="AI1096" s="147"/>
      <c r="AJ1096" s="147"/>
      <c r="AK1096" s="147"/>
      <c r="AL1096" s="147"/>
      <c r="AM1096" s="147"/>
      <c r="AN1096" s="147"/>
      <c r="AO1096" s="147"/>
      <c r="AP1096" s="147"/>
      <c r="AQ1096" s="147"/>
      <c r="AR1096" s="147"/>
      <c r="AS1096" s="147"/>
      <c r="AT1096" s="147"/>
      <c r="AU1096" s="147"/>
      <c r="AV1096" s="147"/>
      <c r="AW1096" s="147"/>
      <c r="AX1096" s="147"/>
      <c r="AY1096" s="147"/>
      <c r="AZ1096" s="147"/>
      <c r="BA1096" s="147"/>
      <c r="BB1096" s="147"/>
      <c r="BC1096" s="147"/>
      <c r="BD1096" s="147"/>
      <c r="BE1096" s="147"/>
      <c r="BF1096" s="147"/>
      <c r="BG1096" s="147"/>
      <c r="BH1096" s="147"/>
    </row>
    <row r="1097" spans="1:60" outlineLevel="1">
      <c r="A1097" s="154"/>
      <c r="B1097" s="155"/>
      <c r="C1097" s="238"/>
      <c r="D1097" s="239"/>
      <c r="E1097" s="239"/>
      <c r="F1097" s="239"/>
      <c r="G1097" s="239"/>
      <c r="H1097" s="156"/>
      <c r="I1097" s="156"/>
      <c r="J1097" s="156"/>
      <c r="K1097" s="156"/>
      <c r="L1097" s="156"/>
      <c r="M1097" s="156"/>
      <c r="N1097" s="156"/>
      <c r="O1097" s="156"/>
      <c r="P1097" s="156"/>
      <c r="Q1097" s="156"/>
      <c r="R1097" s="156"/>
      <c r="S1097" s="156"/>
      <c r="T1097" s="156"/>
      <c r="U1097" s="156"/>
      <c r="V1097" s="156"/>
      <c r="W1097" s="156"/>
      <c r="X1097" s="156"/>
      <c r="Y1097" s="147"/>
      <c r="Z1097" s="147"/>
      <c r="AA1097" s="147"/>
      <c r="AB1097" s="147"/>
      <c r="AC1097" s="147"/>
      <c r="AD1097" s="147"/>
      <c r="AE1097" s="147"/>
      <c r="AF1097" s="147"/>
      <c r="AG1097" s="147" t="s">
        <v>172</v>
      </c>
      <c r="AH1097" s="147"/>
      <c r="AI1097" s="147"/>
      <c r="AJ1097" s="147"/>
      <c r="AK1097" s="147"/>
      <c r="AL1097" s="147"/>
      <c r="AM1097" s="147"/>
      <c r="AN1097" s="147"/>
      <c r="AO1097" s="147"/>
      <c r="AP1097" s="147"/>
      <c r="AQ1097" s="147"/>
      <c r="AR1097" s="147"/>
      <c r="AS1097" s="147"/>
      <c r="AT1097" s="147"/>
      <c r="AU1097" s="147"/>
      <c r="AV1097" s="147"/>
      <c r="AW1097" s="147"/>
      <c r="AX1097" s="147"/>
      <c r="AY1097" s="147"/>
      <c r="AZ1097" s="147"/>
      <c r="BA1097" s="147"/>
      <c r="BB1097" s="147"/>
      <c r="BC1097" s="147"/>
      <c r="BD1097" s="147"/>
      <c r="BE1097" s="147"/>
      <c r="BF1097" s="147"/>
      <c r="BG1097" s="147"/>
      <c r="BH1097" s="147"/>
    </row>
    <row r="1098" spans="1:60">
      <c r="A1098" s="158" t="s">
        <v>163</v>
      </c>
      <c r="B1098" s="159" t="s">
        <v>123</v>
      </c>
      <c r="C1098" s="173" t="s">
        <v>124</v>
      </c>
      <c r="D1098" s="160"/>
      <c r="E1098" s="161"/>
      <c r="F1098" s="162"/>
      <c r="G1098" s="162">
        <f>SUMIF(AG1099:AG1122,"&lt;&gt;NOR",G1099:G1122)</f>
        <v>0</v>
      </c>
      <c r="H1098" s="162"/>
      <c r="I1098" s="162">
        <f>SUM(I1099:I1122)</f>
        <v>0</v>
      </c>
      <c r="J1098" s="162"/>
      <c r="K1098" s="162">
        <f>SUM(K1099:K1122)</f>
        <v>0</v>
      </c>
      <c r="L1098" s="162"/>
      <c r="M1098" s="162">
        <f>SUM(M1099:M1122)</f>
        <v>0</v>
      </c>
      <c r="N1098" s="162"/>
      <c r="O1098" s="162">
        <f>SUM(O1099:O1122)</f>
        <v>0.33</v>
      </c>
      <c r="P1098" s="162"/>
      <c r="Q1098" s="162">
        <f>SUM(Q1099:Q1122)</f>
        <v>0</v>
      </c>
      <c r="R1098" s="162"/>
      <c r="S1098" s="162"/>
      <c r="T1098" s="163"/>
      <c r="U1098" s="157"/>
      <c r="V1098" s="157">
        <f>SUM(V1099:V1122)</f>
        <v>171.75</v>
      </c>
      <c r="W1098" s="157"/>
      <c r="X1098" s="157"/>
      <c r="AG1098" t="s">
        <v>164</v>
      </c>
    </row>
    <row r="1099" spans="1:60" ht="22.5" outlineLevel="1">
      <c r="A1099" s="164">
        <v>308</v>
      </c>
      <c r="B1099" s="165" t="s">
        <v>1241</v>
      </c>
      <c r="C1099" s="174" t="s">
        <v>1242</v>
      </c>
      <c r="D1099" s="166" t="s">
        <v>253</v>
      </c>
      <c r="E1099" s="167">
        <v>855.6662</v>
      </c>
      <c r="F1099" s="168"/>
      <c r="G1099" s="169">
        <f>ROUND(E1099*F1099,2)</f>
        <v>0</v>
      </c>
      <c r="H1099" s="168"/>
      <c r="I1099" s="169">
        <f>ROUND(E1099*H1099,2)</f>
        <v>0</v>
      </c>
      <c r="J1099" s="168"/>
      <c r="K1099" s="169">
        <f>ROUND(E1099*J1099,2)</f>
        <v>0</v>
      </c>
      <c r="L1099" s="169">
        <v>21</v>
      </c>
      <c r="M1099" s="169">
        <f>G1099*(1+L1099/100)</f>
        <v>0</v>
      </c>
      <c r="N1099" s="169">
        <v>3.8999999999999999E-4</v>
      </c>
      <c r="O1099" s="169">
        <f>ROUND(E1099*N1099,2)</f>
        <v>0.33</v>
      </c>
      <c r="P1099" s="169">
        <v>0</v>
      </c>
      <c r="Q1099" s="169">
        <f>ROUND(E1099*P1099,2)</f>
        <v>0</v>
      </c>
      <c r="R1099" s="169" t="s">
        <v>1243</v>
      </c>
      <c r="S1099" s="169" t="s">
        <v>168</v>
      </c>
      <c r="T1099" s="170" t="s">
        <v>332</v>
      </c>
      <c r="U1099" s="156">
        <v>0.2</v>
      </c>
      <c r="V1099" s="156">
        <f>ROUND(E1099*U1099,2)</f>
        <v>171.13</v>
      </c>
      <c r="W1099" s="156"/>
      <c r="X1099" s="156" t="s">
        <v>244</v>
      </c>
      <c r="Y1099" s="147"/>
      <c r="Z1099" s="147"/>
      <c r="AA1099" s="147"/>
      <c r="AB1099" s="147"/>
      <c r="AC1099" s="147"/>
      <c r="AD1099" s="147"/>
      <c r="AE1099" s="147"/>
      <c r="AF1099" s="147"/>
      <c r="AG1099" s="147" t="s">
        <v>245</v>
      </c>
      <c r="AH1099" s="147"/>
      <c r="AI1099" s="147"/>
      <c r="AJ1099" s="147"/>
      <c r="AK1099" s="147"/>
      <c r="AL1099" s="147"/>
      <c r="AM1099" s="147"/>
      <c r="AN1099" s="147"/>
      <c r="AO1099" s="147"/>
      <c r="AP1099" s="147"/>
      <c r="AQ1099" s="147"/>
      <c r="AR1099" s="147"/>
      <c r="AS1099" s="147"/>
      <c r="AT1099" s="147"/>
      <c r="AU1099" s="147"/>
      <c r="AV1099" s="147"/>
      <c r="AW1099" s="147"/>
      <c r="AX1099" s="147"/>
      <c r="AY1099" s="147"/>
      <c r="AZ1099" s="147"/>
      <c r="BA1099" s="147"/>
      <c r="BB1099" s="147"/>
      <c r="BC1099" s="147"/>
      <c r="BD1099" s="147"/>
      <c r="BE1099" s="147"/>
      <c r="BF1099" s="147"/>
      <c r="BG1099" s="147"/>
      <c r="BH1099" s="147"/>
    </row>
    <row r="1100" spans="1:60" outlineLevel="1">
      <c r="A1100" s="154"/>
      <c r="B1100" s="155"/>
      <c r="C1100" s="253" t="s">
        <v>1244</v>
      </c>
      <c r="D1100" s="254"/>
      <c r="E1100" s="254"/>
      <c r="F1100" s="254"/>
      <c r="G1100" s="254"/>
      <c r="H1100" s="156"/>
      <c r="I1100" s="156"/>
      <c r="J1100" s="156"/>
      <c r="K1100" s="156"/>
      <c r="L1100" s="156"/>
      <c r="M1100" s="156"/>
      <c r="N1100" s="156"/>
      <c r="O1100" s="156"/>
      <c r="P1100" s="156"/>
      <c r="Q1100" s="156"/>
      <c r="R1100" s="156"/>
      <c r="S1100" s="156"/>
      <c r="T1100" s="156"/>
      <c r="U1100" s="156"/>
      <c r="V1100" s="156"/>
      <c r="W1100" s="156"/>
      <c r="X1100" s="156"/>
      <c r="Y1100" s="147"/>
      <c r="Z1100" s="147"/>
      <c r="AA1100" s="147"/>
      <c r="AB1100" s="147"/>
      <c r="AC1100" s="147"/>
      <c r="AD1100" s="147"/>
      <c r="AE1100" s="147"/>
      <c r="AF1100" s="147"/>
      <c r="AG1100" s="147" t="s">
        <v>247</v>
      </c>
      <c r="AH1100" s="147"/>
      <c r="AI1100" s="147"/>
      <c r="AJ1100" s="147"/>
      <c r="AK1100" s="147"/>
      <c r="AL1100" s="147"/>
      <c r="AM1100" s="147"/>
      <c r="AN1100" s="147"/>
      <c r="AO1100" s="147"/>
      <c r="AP1100" s="147"/>
      <c r="AQ1100" s="147"/>
      <c r="AR1100" s="147"/>
      <c r="AS1100" s="147"/>
      <c r="AT1100" s="147"/>
      <c r="AU1100" s="147"/>
      <c r="AV1100" s="147"/>
      <c r="AW1100" s="147"/>
      <c r="AX1100" s="147"/>
      <c r="AY1100" s="147"/>
      <c r="AZ1100" s="147"/>
      <c r="BA1100" s="147"/>
      <c r="BB1100" s="147"/>
      <c r="BC1100" s="147"/>
      <c r="BD1100" s="147"/>
      <c r="BE1100" s="147"/>
      <c r="BF1100" s="147"/>
      <c r="BG1100" s="147"/>
      <c r="BH1100" s="147"/>
    </row>
    <row r="1101" spans="1:60" outlineLevel="1">
      <c r="A1101" s="154"/>
      <c r="B1101" s="155"/>
      <c r="C1101" s="180" t="s">
        <v>1245</v>
      </c>
      <c r="D1101" s="178"/>
      <c r="E1101" s="179">
        <v>267.20402999999999</v>
      </c>
      <c r="F1101" s="156"/>
      <c r="G1101" s="156"/>
      <c r="H1101" s="156"/>
      <c r="I1101" s="156"/>
      <c r="J1101" s="156"/>
      <c r="K1101" s="156"/>
      <c r="L1101" s="156"/>
      <c r="M1101" s="156"/>
      <c r="N1101" s="156"/>
      <c r="O1101" s="156"/>
      <c r="P1101" s="156"/>
      <c r="Q1101" s="156"/>
      <c r="R1101" s="156"/>
      <c r="S1101" s="156"/>
      <c r="T1101" s="156"/>
      <c r="U1101" s="156"/>
      <c r="V1101" s="156"/>
      <c r="W1101" s="156"/>
      <c r="X1101" s="156"/>
      <c r="Y1101" s="147"/>
      <c r="Z1101" s="147"/>
      <c r="AA1101" s="147"/>
      <c r="AB1101" s="147"/>
      <c r="AC1101" s="147"/>
      <c r="AD1101" s="147"/>
      <c r="AE1101" s="147"/>
      <c r="AF1101" s="147"/>
      <c r="AG1101" s="147" t="s">
        <v>249</v>
      </c>
      <c r="AH1101" s="147">
        <v>0</v>
      </c>
      <c r="AI1101" s="147"/>
      <c r="AJ1101" s="147"/>
      <c r="AK1101" s="147"/>
      <c r="AL1101" s="147"/>
      <c r="AM1101" s="147"/>
      <c r="AN1101" s="147"/>
      <c r="AO1101" s="147"/>
      <c r="AP1101" s="147"/>
      <c r="AQ1101" s="147"/>
      <c r="AR1101" s="147"/>
      <c r="AS1101" s="147"/>
      <c r="AT1101" s="147"/>
      <c r="AU1101" s="147"/>
      <c r="AV1101" s="147"/>
      <c r="AW1101" s="147"/>
      <c r="AX1101" s="147"/>
      <c r="AY1101" s="147"/>
      <c r="AZ1101" s="147"/>
      <c r="BA1101" s="147"/>
      <c r="BB1101" s="147"/>
      <c r="BC1101" s="147"/>
      <c r="BD1101" s="147"/>
      <c r="BE1101" s="147"/>
      <c r="BF1101" s="147"/>
      <c r="BG1101" s="147"/>
      <c r="BH1101" s="147"/>
    </row>
    <row r="1102" spans="1:60" outlineLevel="1">
      <c r="A1102" s="154"/>
      <c r="B1102" s="155"/>
      <c r="C1102" s="180" t="s">
        <v>1246</v>
      </c>
      <c r="D1102" s="178"/>
      <c r="E1102" s="179">
        <v>86.871120000000005</v>
      </c>
      <c r="F1102" s="156"/>
      <c r="G1102" s="156"/>
      <c r="H1102" s="156"/>
      <c r="I1102" s="156"/>
      <c r="J1102" s="156"/>
      <c r="K1102" s="156"/>
      <c r="L1102" s="156"/>
      <c r="M1102" s="156"/>
      <c r="N1102" s="156"/>
      <c r="O1102" s="156"/>
      <c r="P1102" s="156"/>
      <c r="Q1102" s="156"/>
      <c r="R1102" s="156"/>
      <c r="S1102" s="156"/>
      <c r="T1102" s="156"/>
      <c r="U1102" s="156"/>
      <c r="V1102" s="156"/>
      <c r="W1102" s="156"/>
      <c r="X1102" s="156"/>
      <c r="Y1102" s="147"/>
      <c r="Z1102" s="147"/>
      <c r="AA1102" s="147"/>
      <c r="AB1102" s="147"/>
      <c r="AC1102" s="147"/>
      <c r="AD1102" s="147"/>
      <c r="AE1102" s="147"/>
      <c r="AF1102" s="147"/>
      <c r="AG1102" s="147" t="s">
        <v>249</v>
      </c>
      <c r="AH1102" s="147">
        <v>0</v>
      </c>
      <c r="AI1102" s="147"/>
      <c r="AJ1102" s="147"/>
      <c r="AK1102" s="147"/>
      <c r="AL1102" s="147"/>
      <c r="AM1102" s="147"/>
      <c r="AN1102" s="147"/>
      <c r="AO1102" s="147"/>
      <c r="AP1102" s="147"/>
      <c r="AQ1102" s="147"/>
      <c r="AR1102" s="147"/>
      <c r="AS1102" s="147"/>
      <c r="AT1102" s="147"/>
      <c r="AU1102" s="147"/>
      <c r="AV1102" s="147"/>
      <c r="AW1102" s="147"/>
      <c r="AX1102" s="147"/>
      <c r="AY1102" s="147"/>
      <c r="AZ1102" s="147"/>
      <c r="BA1102" s="147"/>
      <c r="BB1102" s="147"/>
      <c r="BC1102" s="147"/>
      <c r="BD1102" s="147"/>
      <c r="BE1102" s="147"/>
      <c r="BF1102" s="147"/>
      <c r="BG1102" s="147"/>
      <c r="BH1102" s="147"/>
    </row>
    <row r="1103" spans="1:60" outlineLevel="1">
      <c r="A1103" s="154"/>
      <c r="B1103" s="155"/>
      <c r="C1103" s="180" t="s">
        <v>1247</v>
      </c>
      <c r="D1103" s="178"/>
      <c r="E1103" s="179">
        <v>376.16615999999999</v>
      </c>
      <c r="F1103" s="156"/>
      <c r="G1103" s="156"/>
      <c r="H1103" s="156"/>
      <c r="I1103" s="156"/>
      <c r="J1103" s="156"/>
      <c r="K1103" s="156"/>
      <c r="L1103" s="156"/>
      <c r="M1103" s="156"/>
      <c r="N1103" s="156"/>
      <c r="O1103" s="156"/>
      <c r="P1103" s="156"/>
      <c r="Q1103" s="156"/>
      <c r="R1103" s="156"/>
      <c r="S1103" s="156"/>
      <c r="T1103" s="156"/>
      <c r="U1103" s="156"/>
      <c r="V1103" s="156"/>
      <c r="W1103" s="156"/>
      <c r="X1103" s="156"/>
      <c r="Y1103" s="147"/>
      <c r="Z1103" s="147"/>
      <c r="AA1103" s="147"/>
      <c r="AB1103" s="147"/>
      <c r="AC1103" s="147"/>
      <c r="AD1103" s="147"/>
      <c r="AE1103" s="147"/>
      <c r="AF1103" s="147"/>
      <c r="AG1103" s="147" t="s">
        <v>249</v>
      </c>
      <c r="AH1103" s="147">
        <v>0</v>
      </c>
      <c r="AI1103" s="147"/>
      <c r="AJ1103" s="147"/>
      <c r="AK1103" s="147"/>
      <c r="AL1103" s="147"/>
      <c r="AM1103" s="147"/>
      <c r="AN1103" s="147"/>
      <c r="AO1103" s="147"/>
      <c r="AP1103" s="147"/>
      <c r="AQ1103" s="147"/>
      <c r="AR1103" s="147"/>
      <c r="AS1103" s="147"/>
      <c r="AT1103" s="147"/>
      <c r="AU1103" s="147"/>
      <c r="AV1103" s="147"/>
      <c r="AW1103" s="147"/>
      <c r="AX1103" s="147"/>
      <c r="AY1103" s="147"/>
      <c r="AZ1103" s="147"/>
      <c r="BA1103" s="147"/>
      <c r="BB1103" s="147"/>
      <c r="BC1103" s="147"/>
      <c r="BD1103" s="147"/>
      <c r="BE1103" s="147"/>
      <c r="BF1103" s="147"/>
      <c r="BG1103" s="147"/>
      <c r="BH1103" s="147"/>
    </row>
    <row r="1104" spans="1:60" outlineLevel="1">
      <c r="A1104" s="154"/>
      <c r="B1104" s="155"/>
      <c r="C1104" s="180" t="s">
        <v>1248</v>
      </c>
      <c r="D1104" s="178"/>
      <c r="E1104" s="179">
        <v>5.5552000000000001</v>
      </c>
      <c r="F1104" s="156"/>
      <c r="G1104" s="156"/>
      <c r="H1104" s="156"/>
      <c r="I1104" s="156"/>
      <c r="J1104" s="156"/>
      <c r="K1104" s="156"/>
      <c r="L1104" s="156"/>
      <c r="M1104" s="156"/>
      <c r="N1104" s="156"/>
      <c r="O1104" s="156"/>
      <c r="P1104" s="156"/>
      <c r="Q1104" s="156"/>
      <c r="R1104" s="156"/>
      <c r="S1104" s="156"/>
      <c r="T1104" s="156"/>
      <c r="U1104" s="156"/>
      <c r="V1104" s="156"/>
      <c r="W1104" s="156"/>
      <c r="X1104" s="156"/>
      <c r="Y1104" s="147"/>
      <c r="Z1104" s="147"/>
      <c r="AA1104" s="147"/>
      <c r="AB1104" s="147"/>
      <c r="AC1104" s="147"/>
      <c r="AD1104" s="147"/>
      <c r="AE1104" s="147"/>
      <c r="AF1104" s="147"/>
      <c r="AG1104" s="147" t="s">
        <v>249</v>
      </c>
      <c r="AH1104" s="147">
        <v>0</v>
      </c>
      <c r="AI1104" s="147"/>
      <c r="AJ1104" s="147"/>
      <c r="AK1104" s="147"/>
      <c r="AL1104" s="147"/>
      <c r="AM1104" s="147"/>
      <c r="AN1104" s="147"/>
      <c r="AO1104" s="147"/>
      <c r="AP1104" s="147"/>
      <c r="AQ1104" s="147"/>
      <c r="AR1104" s="147"/>
      <c r="AS1104" s="147"/>
      <c r="AT1104" s="147"/>
      <c r="AU1104" s="147"/>
      <c r="AV1104" s="147"/>
      <c r="AW1104" s="147"/>
      <c r="AX1104" s="147"/>
      <c r="AY1104" s="147"/>
      <c r="AZ1104" s="147"/>
      <c r="BA1104" s="147"/>
      <c r="BB1104" s="147"/>
      <c r="BC1104" s="147"/>
      <c r="BD1104" s="147"/>
      <c r="BE1104" s="147"/>
      <c r="BF1104" s="147"/>
      <c r="BG1104" s="147"/>
      <c r="BH1104" s="147"/>
    </row>
    <row r="1105" spans="1:60" outlineLevel="1">
      <c r="A1105" s="154"/>
      <c r="B1105" s="155"/>
      <c r="C1105" s="180" t="s">
        <v>1249</v>
      </c>
      <c r="D1105" s="178"/>
      <c r="E1105" s="179">
        <v>7.7</v>
      </c>
      <c r="F1105" s="156"/>
      <c r="G1105" s="156"/>
      <c r="H1105" s="156"/>
      <c r="I1105" s="156"/>
      <c r="J1105" s="156"/>
      <c r="K1105" s="156"/>
      <c r="L1105" s="156"/>
      <c r="M1105" s="156"/>
      <c r="N1105" s="156"/>
      <c r="O1105" s="156"/>
      <c r="P1105" s="156"/>
      <c r="Q1105" s="156"/>
      <c r="R1105" s="156"/>
      <c r="S1105" s="156"/>
      <c r="T1105" s="156"/>
      <c r="U1105" s="156"/>
      <c r="V1105" s="156"/>
      <c r="W1105" s="156"/>
      <c r="X1105" s="156"/>
      <c r="Y1105" s="147"/>
      <c r="Z1105" s="147"/>
      <c r="AA1105" s="147"/>
      <c r="AB1105" s="147"/>
      <c r="AC1105" s="147"/>
      <c r="AD1105" s="147"/>
      <c r="AE1105" s="147"/>
      <c r="AF1105" s="147"/>
      <c r="AG1105" s="147" t="s">
        <v>249</v>
      </c>
      <c r="AH1105" s="147">
        <v>0</v>
      </c>
      <c r="AI1105" s="147"/>
      <c r="AJ1105" s="147"/>
      <c r="AK1105" s="147"/>
      <c r="AL1105" s="147"/>
      <c r="AM1105" s="147"/>
      <c r="AN1105" s="147"/>
      <c r="AO1105" s="147"/>
      <c r="AP1105" s="147"/>
      <c r="AQ1105" s="147"/>
      <c r="AR1105" s="147"/>
      <c r="AS1105" s="147"/>
      <c r="AT1105" s="147"/>
      <c r="AU1105" s="147"/>
      <c r="AV1105" s="147"/>
      <c r="AW1105" s="147"/>
      <c r="AX1105" s="147"/>
      <c r="AY1105" s="147"/>
      <c r="AZ1105" s="147"/>
      <c r="BA1105" s="147"/>
      <c r="BB1105" s="147"/>
      <c r="BC1105" s="147"/>
      <c r="BD1105" s="147"/>
      <c r="BE1105" s="147"/>
      <c r="BF1105" s="147"/>
      <c r="BG1105" s="147"/>
      <c r="BH1105" s="147"/>
    </row>
    <row r="1106" spans="1:60" outlineLevel="1">
      <c r="A1106" s="154"/>
      <c r="B1106" s="155"/>
      <c r="C1106" s="180" t="s">
        <v>1250</v>
      </c>
      <c r="D1106" s="178"/>
      <c r="E1106" s="179">
        <v>2.3039999999999998</v>
      </c>
      <c r="F1106" s="156"/>
      <c r="G1106" s="156"/>
      <c r="H1106" s="156"/>
      <c r="I1106" s="156"/>
      <c r="J1106" s="156"/>
      <c r="K1106" s="156"/>
      <c r="L1106" s="156"/>
      <c r="M1106" s="156"/>
      <c r="N1106" s="156"/>
      <c r="O1106" s="156"/>
      <c r="P1106" s="156"/>
      <c r="Q1106" s="156"/>
      <c r="R1106" s="156"/>
      <c r="S1106" s="156"/>
      <c r="T1106" s="156"/>
      <c r="U1106" s="156"/>
      <c r="V1106" s="156"/>
      <c r="W1106" s="156"/>
      <c r="X1106" s="156"/>
      <c r="Y1106" s="147"/>
      <c r="Z1106" s="147"/>
      <c r="AA1106" s="147"/>
      <c r="AB1106" s="147"/>
      <c r="AC1106" s="147"/>
      <c r="AD1106" s="147"/>
      <c r="AE1106" s="147"/>
      <c r="AF1106" s="147"/>
      <c r="AG1106" s="147" t="s">
        <v>249</v>
      </c>
      <c r="AH1106" s="147">
        <v>0</v>
      </c>
      <c r="AI1106" s="147"/>
      <c r="AJ1106" s="147"/>
      <c r="AK1106" s="147"/>
      <c r="AL1106" s="147"/>
      <c r="AM1106" s="147"/>
      <c r="AN1106" s="147"/>
      <c r="AO1106" s="147"/>
      <c r="AP1106" s="147"/>
      <c r="AQ1106" s="147"/>
      <c r="AR1106" s="147"/>
      <c r="AS1106" s="147"/>
      <c r="AT1106" s="147"/>
      <c r="AU1106" s="147"/>
      <c r="AV1106" s="147"/>
      <c r="AW1106" s="147"/>
      <c r="AX1106" s="147"/>
      <c r="AY1106" s="147"/>
      <c r="AZ1106" s="147"/>
      <c r="BA1106" s="147"/>
      <c r="BB1106" s="147"/>
      <c r="BC1106" s="147"/>
      <c r="BD1106" s="147"/>
      <c r="BE1106" s="147"/>
      <c r="BF1106" s="147"/>
      <c r="BG1106" s="147"/>
      <c r="BH1106" s="147"/>
    </row>
    <row r="1107" spans="1:60" outlineLevel="1">
      <c r="A1107" s="154"/>
      <c r="B1107" s="155"/>
      <c r="C1107" s="180" t="s">
        <v>1251</v>
      </c>
      <c r="D1107" s="178"/>
      <c r="E1107" s="179">
        <v>0.72</v>
      </c>
      <c r="F1107" s="156"/>
      <c r="G1107" s="156"/>
      <c r="H1107" s="156"/>
      <c r="I1107" s="156"/>
      <c r="J1107" s="156"/>
      <c r="K1107" s="156"/>
      <c r="L1107" s="156"/>
      <c r="M1107" s="156"/>
      <c r="N1107" s="156"/>
      <c r="O1107" s="156"/>
      <c r="P1107" s="156"/>
      <c r="Q1107" s="156"/>
      <c r="R1107" s="156"/>
      <c r="S1107" s="156"/>
      <c r="T1107" s="156"/>
      <c r="U1107" s="156"/>
      <c r="V1107" s="156"/>
      <c r="W1107" s="156"/>
      <c r="X1107" s="156"/>
      <c r="Y1107" s="147"/>
      <c r="Z1107" s="147"/>
      <c r="AA1107" s="147"/>
      <c r="AB1107" s="147"/>
      <c r="AC1107" s="147"/>
      <c r="AD1107" s="147"/>
      <c r="AE1107" s="147"/>
      <c r="AF1107" s="147"/>
      <c r="AG1107" s="147" t="s">
        <v>249</v>
      </c>
      <c r="AH1107" s="147">
        <v>0</v>
      </c>
      <c r="AI1107" s="147"/>
      <c r="AJ1107" s="147"/>
      <c r="AK1107" s="147"/>
      <c r="AL1107" s="147"/>
      <c r="AM1107" s="147"/>
      <c r="AN1107" s="147"/>
      <c r="AO1107" s="147"/>
      <c r="AP1107" s="147"/>
      <c r="AQ1107" s="147"/>
      <c r="AR1107" s="147"/>
      <c r="AS1107" s="147"/>
      <c r="AT1107" s="147"/>
      <c r="AU1107" s="147"/>
      <c r="AV1107" s="147"/>
      <c r="AW1107" s="147"/>
      <c r="AX1107" s="147"/>
      <c r="AY1107" s="147"/>
      <c r="AZ1107" s="147"/>
      <c r="BA1107" s="147"/>
      <c r="BB1107" s="147"/>
      <c r="BC1107" s="147"/>
      <c r="BD1107" s="147"/>
      <c r="BE1107" s="147"/>
      <c r="BF1107" s="147"/>
      <c r="BG1107" s="147"/>
      <c r="BH1107" s="147"/>
    </row>
    <row r="1108" spans="1:60" outlineLevel="1">
      <c r="A1108" s="154"/>
      <c r="B1108" s="155"/>
      <c r="C1108" s="180" t="s">
        <v>1252</v>
      </c>
      <c r="D1108" s="178"/>
      <c r="E1108" s="179">
        <v>3.2759999999999998</v>
      </c>
      <c r="F1108" s="156"/>
      <c r="G1108" s="156"/>
      <c r="H1108" s="156"/>
      <c r="I1108" s="156"/>
      <c r="J1108" s="156"/>
      <c r="K1108" s="156"/>
      <c r="L1108" s="156"/>
      <c r="M1108" s="156"/>
      <c r="N1108" s="156"/>
      <c r="O1108" s="156"/>
      <c r="P1108" s="156"/>
      <c r="Q1108" s="156"/>
      <c r="R1108" s="156"/>
      <c r="S1108" s="156"/>
      <c r="T1108" s="156"/>
      <c r="U1108" s="156"/>
      <c r="V1108" s="156"/>
      <c r="W1108" s="156"/>
      <c r="X1108" s="156"/>
      <c r="Y1108" s="147"/>
      <c r="Z1108" s="147"/>
      <c r="AA1108" s="147"/>
      <c r="AB1108" s="147"/>
      <c r="AC1108" s="147"/>
      <c r="AD1108" s="147"/>
      <c r="AE1108" s="147"/>
      <c r="AF1108" s="147"/>
      <c r="AG1108" s="147" t="s">
        <v>249</v>
      </c>
      <c r="AH1108" s="147">
        <v>0</v>
      </c>
      <c r="AI1108" s="147"/>
      <c r="AJ1108" s="147"/>
      <c r="AK1108" s="147"/>
      <c r="AL1108" s="147"/>
      <c r="AM1108" s="147"/>
      <c r="AN1108" s="147"/>
      <c r="AO1108" s="147"/>
      <c r="AP1108" s="147"/>
      <c r="AQ1108" s="147"/>
      <c r="AR1108" s="147"/>
      <c r="AS1108" s="147"/>
      <c r="AT1108" s="147"/>
      <c r="AU1108" s="147"/>
      <c r="AV1108" s="147"/>
      <c r="AW1108" s="147"/>
      <c r="AX1108" s="147"/>
      <c r="AY1108" s="147"/>
      <c r="AZ1108" s="147"/>
      <c r="BA1108" s="147"/>
      <c r="BB1108" s="147"/>
      <c r="BC1108" s="147"/>
      <c r="BD1108" s="147"/>
      <c r="BE1108" s="147"/>
      <c r="BF1108" s="147"/>
      <c r="BG1108" s="147"/>
      <c r="BH1108" s="147"/>
    </row>
    <row r="1109" spans="1:60" outlineLevel="1">
      <c r="A1109" s="154"/>
      <c r="B1109" s="155"/>
      <c r="C1109" s="180" t="s">
        <v>1253</v>
      </c>
      <c r="D1109" s="178"/>
      <c r="E1109" s="179">
        <v>1.7549999999999999</v>
      </c>
      <c r="F1109" s="156"/>
      <c r="G1109" s="156"/>
      <c r="H1109" s="156"/>
      <c r="I1109" s="156"/>
      <c r="J1109" s="156"/>
      <c r="K1109" s="156"/>
      <c r="L1109" s="156"/>
      <c r="M1109" s="156"/>
      <c r="N1109" s="156"/>
      <c r="O1109" s="156"/>
      <c r="P1109" s="156"/>
      <c r="Q1109" s="156"/>
      <c r="R1109" s="156"/>
      <c r="S1109" s="156"/>
      <c r="T1109" s="156"/>
      <c r="U1109" s="156"/>
      <c r="V1109" s="156"/>
      <c r="W1109" s="156"/>
      <c r="X1109" s="156"/>
      <c r="Y1109" s="147"/>
      <c r="Z1109" s="147"/>
      <c r="AA1109" s="147"/>
      <c r="AB1109" s="147"/>
      <c r="AC1109" s="147"/>
      <c r="AD1109" s="147"/>
      <c r="AE1109" s="147"/>
      <c r="AF1109" s="147"/>
      <c r="AG1109" s="147" t="s">
        <v>249</v>
      </c>
      <c r="AH1109" s="147">
        <v>0</v>
      </c>
      <c r="AI1109" s="147"/>
      <c r="AJ1109" s="147"/>
      <c r="AK1109" s="147"/>
      <c r="AL1109" s="147"/>
      <c r="AM1109" s="147"/>
      <c r="AN1109" s="147"/>
      <c r="AO1109" s="147"/>
      <c r="AP1109" s="147"/>
      <c r="AQ1109" s="147"/>
      <c r="AR1109" s="147"/>
      <c r="AS1109" s="147"/>
      <c r="AT1109" s="147"/>
      <c r="AU1109" s="147"/>
      <c r="AV1109" s="147"/>
      <c r="AW1109" s="147"/>
      <c r="AX1109" s="147"/>
      <c r="AY1109" s="147"/>
      <c r="AZ1109" s="147"/>
      <c r="BA1109" s="147"/>
      <c r="BB1109" s="147"/>
      <c r="BC1109" s="147"/>
      <c r="BD1109" s="147"/>
      <c r="BE1109" s="147"/>
      <c r="BF1109" s="147"/>
      <c r="BG1109" s="147"/>
      <c r="BH1109" s="147"/>
    </row>
    <row r="1110" spans="1:60" outlineLevel="1">
      <c r="A1110" s="154"/>
      <c r="B1110" s="155"/>
      <c r="C1110" s="180" t="s">
        <v>1254</v>
      </c>
      <c r="D1110" s="178"/>
      <c r="E1110" s="179">
        <v>5.46</v>
      </c>
      <c r="F1110" s="156"/>
      <c r="G1110" s="156"/>
      <c r="H1110" s="156"/>
      <c r="I1110" s="156"/>
      <c r="J1110" s="156"/>
      <c r="K1110" s="156"/>
      <c r="L1110" s="156"/>
      <c r="M1110" s="156"/>
      <c r="N1110" s="156"/>
      <c r="O1110" s="156"/>
      <c r="P1110" s="156"/>
      <c r="Q1110" s="156"/>
      <c r="R1110" s="156"/>
      <c r="S1110" s="156"/>
      <c r="T1110" s="156"/>
      <c r="U1110" s="156"/>
      <c r="V1110" s="156"/>
      <c r="W1110" s="156"/>
      <c r="X1110" s="156"/>
      <c r="Y1110" s="147"/>
      <c r="Z1110" s="147"/>
      <c r="AA1110" s="147"/>
      <c r="AB1110" s="147"/>
      <c r="AC1110" s="147"/>
      <c r="AD1110" s="147"/>
      <c r="AE1110" s="147"/>
      <c r="AF1110" s="147"/>
      <c r="AG1110" s="147" t="s">
        <v>249</v>
      </c>
      <c r="AH1110" s="147">
        <v>0</v>
      </c>
      <c r="AI1110" s="147"/>
      <c r="AJ1110" s="147"/>
      <c r="AK1110" s="147"/>
      <c r="AL1110" s="147"/>
      <c r="AM1110" s="147"/>
      <c r="AN1110" s="147"/>
      <c r="AO1110" s="147"/>
      <c r="AP1110" s="147"/>
      <c r="AQ1110" s="147"/>
      <c r="AR1110" s="147"/>
      <c r="AS1110" s="147"/>
      <c r="AT1110" s="147"/>
      <c r="AU1110" s="147"/>
      <c r="AV1110" s="147"/>
      <c r="AW1110" s="147"/>
      <c r="AX1110" s="147"/>
      <c r="AY1110" s="147"/>
      <c r="AZ1110" s="147"/>
      <c r="BA1110" s="147"/>
      <c r="BB1110" s="147"/>
      <c r="BC1110" s="147"/>
      <c r="BD1110" s="147"/>
      <c r="BE1110" s="147"/>
      <c r="BF1110" s="147"/>
      <c r="BG1110" s="147"/>
      <c r="BH1110" s="147"/>
    </row>
    <row r="1111" spans="1:60" outlineLevel="1">
      <c r="A1111" s="154"/>
      <c r="B1111" s="155"/>
      <c r="C1111" s="180" t="s">
        <v>1255</v>
      </c>
      <c r="D1111" s="178"/>
      <c r="E1111" s="179">
        <v>0.32</v>
      </c>
      <c r="F1111" s="156"/>
      <c r="G1111" s="156"/>
      <c r="H1111" s="156"/>
      <c r="I1111" s="156"/>
      <c r="J1111" s="156"/>
      <c r="K1111" s="156"/>
      <c r="L1111" s="156"/>
      <c r="M1111" s="156"/>
      <c r="N1111" s="156"/>
      <c r="O1111" s="156"/>
      <c r="P1111" s="156"/>
      <c r="Q1111" s="156"/>
      <c r="R1111" s="156"/>
      <c r="S1111" s="156"/>
      <c r="T1111" s="156"/>
      <c r="U1111" s="156"/>
      <c r="V1111" s="156"/>
      <c r="W1111" s="156"/>
      <c r="X1111" s="156"/>
      <c r="Y1111" s="147"/>
      <c r="Z1111" s="147"/>
      <c r="AA1111" s="147"/>
      <c r="AB1111" s="147"/>
      <c r="AC1111" s="147"/>
      <c r="AD1111" s="147"/>
      <c r="AE1111" s="147"/>
      <c r="AF1111" s="147"/>
      <c r="AG1111" s="147" t="s">
        <v>249</v>
      </c>
      <c r="AH1111" s="147">
        <v>0</v>
      </c>
      <c r="AI1111" s="147"/>
      <c r="AJ1111" s="147"/>
      <c r="AK1111" s="147"/>
      <c r="AL1111" s="147"/>
      <c r="AM1111" s="147"/>
      <c r="AN1111" s="147"/>
      <c r="AO1111" s="147"/>
      <c r="AP1111" s="147"/>
      <c r="AQ1111" s="147"/>
      <c r="AR1111" s="147"/>
      <c r="AS1111" s="147"/>
      <c r="AT1111" s="147"/>
      <c r="AU1111" s="147"/>
      <c r="AV1111" s="147"/>
      <c r="AW1111" s="147"/>
      <c r="AX1111" s="147"/>
      <c r="AY1111" s="147"/>
      <c r="AZ1111" s="147"/>
      <c r="BA1111" s="147"/>
      <c r="BB1111" s="147"/>
      <c r="BC1111" s="147"/>
      <c r="BD1111" s="147"/>
      <c r="BE1111" s="147"/>
      <c r="BF1111" s="147"/>
      <c r="BG1111" s="147"/>
      <c r="BH1111" s="147"/>
    </row>
    <row r="1112" spans="1:60" outlineLevel="1">
      <c r="A1112" s="154"/>
      <c r="B1112" s="155"/>
      <c r="C1112" s="180" t="s">
        <v>1256</v>
      </c>
      <c r="D1112" s="178"/>
      <c r="E1112" s="179">
        <v>0.48</v>
      </c>
      <c r="F1112" s="156"/>
      <c r="G1112" s="156"/>
      <c r="H1112" s="156"/>
      <c r="I1112" s="156"/>
      <c r="J1112" s="156"/>
      <c r="K1112" s="156"/>
      <c r="L1112" s="156"/>
      <c r="M1112" s="156"/>
      <c r="N1112" s="156"/>
      <c r="O1112" s="156"/>
      <c r="P1112" s="156"/>
      <c r="Q1112" s="156"/>
      <c r="R1112" s="156"/>
      <c r="S1112" s="156"/>
      <c r="T1112" s="156"/>
      <c r="U1112" s="156"/>
      <c r="V1112" s="156"/>
      <c r="W1112" s="156"/>
      <c r="X1112" s="156"/>
      <c r="Y1112" s="147"/>
      <c r="Z1112" s="147"/>
      <c r="AA1112" s="147"/>
      <c r="AB1112" s="147"/>
      <c r="AC1112" s="147"/>
      <c r="AD1112" s="147"/>
      <c r="AE1112" s="147"/>
      <c r="AF1112" s="147"/>
      <c r="AG1112" s="147" t="s">
        <v>249</v>
      </c>
      <c r="AH1112" s="147">
        <v>0</v>
      </c>
      <c r="AI1112" s="147"/>
      <c r="AJ1112" s="147"/>
      <c r="AK1112" s="147"/>
      <c r="AL1112" s="147"/>
      <c r="AM1112" s="147"/>
      <c r="AN1112" s="147"/>
      <c r="AO1112" s="147"/>
      <c r="AP1112" s="147"/>
      <c r="AQ1112" s="147"/>
      <c r="AR1112" s="147"/>
      <c r="AS1112" s="147"/>
      <c r="AT1112" s="147"/>
      <c r="AU1112" s="147"/>
      <c r="AV1112" s="147"/>
      <c r="AW1112" s="147"/>
      <c r="AX1112" s="147"/>
      <c r="AY1112" s="147"/>
      <c r="AZ1112" s="147"/>
      <c r="BA1112" s="147"/>
      <c r="BB1112" s="147"/>
      <c r="BC1112" s="147"/>
      <c r="BD1112" s="147"/>
      <c r="BE1112" s="147"/>
      <c r="BF1112" s="147"/>
      <c r="BG1112" s="147"/>
      <c r="BH1112" s="147"/>
    </row>
    <row r="1113" spans="1:60" outlineLevel="1">
      <c r="A1113" s="154"/>
      <c r="B1113" s="155"/>
      <c r="C1113" s="180" t="s">
        <v>1257</v>
      </c>
      <c r="D1113" s="178"/>
      <c r="E1113" s="179">
        <v>48.1907</v>
      </c>
      <c r="F1113" s="156"/>
      <c r="G1113" s="156"/>
      <c r="H1113" s="156"/>
      <c r="I1113" s="156"/>
      <c r="J1113" s="156"/>
      <c r="K1113" s="156"/>
      <c r="L1113" s="156"/>
      <c r="M1113" s="156"/>
      <c r="N1113" s="156"/>
      <c r="O1113" s="156"/>
      <c r="P1113" s="156"/>
      <c r="Q1113" s="156"/>
      <c r="R1113" s="156"/>
      <c r="S1113" s="156"/>
      <c r="T1113" s="156"/>
      <c r="U1113" s="156"/>
      <c r="V1113" s="156"/>
      <c r="W1113" s="156"/>
      <c r="X1113" s="156"/>
      <c r="Y1113" s="147"/>
      <c r="Z1113" s="147"/>
      <c r="AA1113" s="147"/>
      <c r="AB1113" s="147"/>
      <c r="AC1113" s="147"/>
      <c r="AD1113" s="147"/>
      <c r="AE1113" s="147"/>
      <c r="AF1113" s="147"/>
      <c r="AG1113" s="147" t="s">
        <v>249</v>
      </c>
      <c r="AH1113" s="147">
        <v>0</v>
      </c>
      <c r="AI1113" s="147"/>
      <c r="AJ1113" s="147"/>
      <c r="AK1113" s="147"/>
      <c r="AL1113" s="147"/>
      <c r="AM1113" s="147"/>
      <c r="AN1113" s="147"/>
      <c r="AO1113" s="147"/>
      <c r="AP1113" s="147"/>
      <c r="AQ1113" s="147"/>
      <c r="AR1113" s="147"/>
      <c r="AS1113" s="147"/>
      <c r="AT1113" s="147"/>
      <c r="AU1113" s="147"/>
      <c r="AV1113" s="147"/>
      <c r="AW1113" s="147"/>
      <c r="AX1113" s="147"/>
      <c r="AY1113" s="147"/>
      <c r="AZ1113" s="147"/>
      <c r="BA1113" s="147"/>
      <c r="BB1113" s="147"/>
      <c r="BC1113" s="147"/>
      <c r="BD1113" s="147"/>
      <c r="BE1113" s="147"/>
      <c r="BF1113" s="147"/>
      <c r="BG1113" s="147"/>
      <c r="BH1113" s="147"/>
    </row>
    <row r="1114" spans="1:60" outlineLevel="1">
      <c r="A1114" s="154"/>
      <c r="B1114" s="155"/>
      <c r="C1114" s="180" t="s">
        <v>1258</v>
      </c>
      <c r="D1114" s="178"/>
      <c r="E1114" s="179">
        <v>6.0244099999999996</v>
      </c>
      <c r="F1114" s="156"/>
      <c r="G1114" s="156"/>
      <c r="H1114" s="156"/>
      <c r="I1114" s="156"/>
      <c r="J1114" s="156"/>
      <c r="K1114" s="156"/>
      <c r="L1114" s="156"/>
      <c r="M1114" s="156"/>
      <c r="N1114" s="156"/>
      <c r="O1114" s="156"/>
      <c r="P1114" s="156"/>
      <c r="Q1114" s="156"/>
      <c r="R1114" s="156"/>
      <c r="S1114" s="156"/>
      <c r="T1114" s="156"/>
      <c r="U1114" s="156"/>
      <c r="V1114" s="156"/>
      <c r="W1114" s="156"/>
      <c r="X1114" s="156"/>
      <c r="Y1114" s="147"/>
      <c r="Z1114" s="147"/>
      <c r="AA1114" s="147"/>
      <c r="AB1114" s="147"/>
      <c r="AC1114" s="147"/>
      <c r="AD1114" s="147"/>
      <c r="AE1114" s="147"/>
      <c r="AF1114" s="147"/>
      <c r="AG1114" s="147" t="s">
        <v>249</v>
      </c>
      <c r="AH1114" s="147">
        <v>0</v>
      </c>
      <c r="AI1114" s="147"/>
      <c r="AJ1114" s="147"/>
      <c r="AK1114" s="147"/>
      <c r="AL1114" s="147"/>
      <c r="AM1114" s="147"/>
      <c r="AN1114" s="147"/>
      <c r="AO1114" s="147"/>
      <c r="AP1114" s="147"/>
      <c r="AQ1114" s="147"/>
      <c r="AR1114" s="147"/>
      <c r="AS1114" s="147"/>
      <c r="AT1114" s="147"/>
      <c r="AU1114" s="147"/>
      <c r="AV1114" s="147"/>
      <c r="AW1114" s="147"/>
      <c r="AX1114" s="147"/>
      <c r="AY1114" s="147"/>
      <c r="AZ1114" s="147"/>
      <c r="BA1114" s="147"/>
      <c r="BB1114" s="147"/>
      <c r="BC1114" s="147"/>
      <c r="BD1114" s="147"/>
      <c r="BE1114" s="147"/>
      <c r="BF1114" s="147"/>
      <c r="BG1114" s="147"/>
      <c r="BH1114" s="147"/>
    </row>
    <row r="1115" spans="1:60" outlineLevel="1">
      <c r="A1115" s="154"/>
      <c r="B1115" s="155"/>
      <c r="C1115" s="180" t="s">
        <v>1259</v>
      </c>
      <c r="D1115" s="178"/>
      <c r="E1115" s="179">
        <v>40.281579999999998</v>
      </c>
      <c r="F1115" s="156"/>
      <c r="G1115" s="156"/>
      <c r="H1115" s="156"/>
      <c r="I1115" s="156"/>
      <c r="J1115" s="156"/>
      <c r="K1115" s="156"/>
      <c r="L1115" s="156"/>
      <c r="M1115" s="156"/>
      <c r="N1115" s="156"/>
      <c r="O1115" s="156"/>
      <c r="P1115" s="156"/>
      <c r="Q1115" s="156"/>
      <c r="R1115" s="156"/>
      <c r="S1115" s="156"/>
      <c r="T1115" s="156"/>
      <c r="U1115" s="156"/>
      <c r="V1115" s="156"/>
      <c r="W1115" s="156"/>
      <c r="X1115" s="156"/>
      <c r="Y1115" s="147"/>
      <c r="Z1115" s="147"/>
      <c r="AA1115" s="147"/>
      <c r="AB1115" s="147"/>
      <c r="AC1115" s="147"/>
      <c r="AD1115" s="147"/>
      <c r="AE1115" s="147"/>
      <c r="AF1115" s="147"/>
      <c r="AG1115" s="147" t="s">
        <v>249</v>
      </c>
      <c r="AH1115" s="147">
        <v>0</v>
      </c>
      <c r="AI1115" s="147"/>
      <c r="AJ1115" s="147"/>
      <c r="AK1115" s="147"/>
      <c r="AL1115" s="147"/>
      <c r="AM1115" s="147"/>
      <c r="AN1115" s="147"/>
      <c r="AO1115" s="147"/>
      <c r="AP1115" s="147"/>
      <c r="AQ1115" s="147"/>
      <c r="AR1115" s="147"/>
      <c r="AS1115" s="147"/>
      <c r="AT1115" s="147"/>
      <c r="AU1115" s="147"/>
      <c r="AV1115" s="147"/>
      <c r="AW1115" s="147"/>
      <c r="AX1115" s="147"/>
      <c r="AY1115" s="147"/>
      <c r="AZ1115" s="147"/>
      <c r="BA1115" s="147"/>
      <c r="BB1115" s="147"/>
      <c r="BC1115" s="147"/>
      <c r="BD1115" s="147"/>
      <c r="BE1115" s="147"/>
      <c r="BF1115" s="147"/>
      <c r="BG1115" s="147"/>
      <c r="BH1115" s="147"/>
    </row>
    <row r="1116" spans="1:60" outlineLevel="1">
      <c r="A1116" s="154"/>
      <c r="B1116" s="155"/>
      <c r="C1116" s="180" t="s">
        <v>1260</v>
      </c>
      <c r="D1116" s="178"/>
      <c r="E1116" s="179">
        <v>1.728</v>
      </c>
      <c r="F1116" s="156"/>
      <c r="G1116" s="156"/>
      <c r="H1116" s="156"/>
      <c r="I1116" s="156"/>
      <c r="J1116" s="156"/>
      <c r="K1116" s="156"/>
      <c r="L1116" s="156"/>
      <c r="M1116" s="156"/>
      <c r="N1116" s="156"/>
      <c r="O1116" s="156"/>
      <c r="P1116" s="156"/>
      <c r="Q1116" s="156"/>
      <c r="R1116" s="156"/>
      <c r="S1116" s="156"/>
      <c r="T1116" s="156"/>
      <c r="U1116" s="156"/>
      <c r="V1116" s="156"/>
      <c r="W1116" s="156"/>
      <c r="X1116" s="156"/>
      <c r="Y1116" s="147"/>
      <c r="Z1116" s="147"/>
      <c r="AA1116" s="147"/>
      <c r="AB1116" s="147"/>
      <c r="AC1116" s="147"/>
      <c r="AD1116" s="147"/>
      <c r="AE1116" s="147"/>
      <c r="AF1116" s="147"/>
      <c r="AG1116" s="147" t="s">
        <v>249</v>
      </c>
      <c r="AH1116" s="147">
        <v>0</v>
      </c>
      <c r="AI1116" s="147"/>
      <c r="AJ1116" s="147"/>
      <c r="AK1116" s="147"/>
      <c r="AL1116" s="147"/>
      <c r="AM1116" s="147"/>
      <c r="AN1116" s="147"/>
      <c r="AO1116" s="147"/>
      <c r="AP1116" s="147"/>
      <c r="AQ1116" s="147"/>
      <c r="AR1116" s="147"/>
      <c r="AS1116" s="147"/>
      <c r="AT1116" s="147"/>
      <c r="AU1116" s="147"/>
      <c r="AV1116" s="147"/>
      <c r="AW1116" s="147"/>
      <c r="AX1116" s="147"/>
      <c r="AY1116" s="147"/>
      <c r="AZ1116" s="147"/>
      <c r="BA1116" s="147"/>
      <c r="BB1116" s="147"/>
      <c r="BC1116" s="147"/>
      <c r="BD1116" s="147"/>
      <c r="BE1116" s="147"/>
      <c r="BF1116" s="147"/>
      <c r="BG1116" s="147"/>
      <c r="BH1116" s="147"/>
    </row>
    <row r="1117" spans="1:60" outlineLevel="1">
      <c r="A1117" s="154"/>
      <c r="B1117" s="155"/>
      <c r="C1117" s="180" t="s">
        <v>1261</v>
      </c>
      <c r="D1117" s="178"/>
      <c r="E1117" s="179">
        <v>0.3</v>
      </c>
      <c r="F1117" s="156"/>
      <c r="G1117" s="156"/>
      <c r="H1117" s="156"/>
      <c r="I1117" s="156"/>
      <c r="J1117" s="156"/>
      <c r="K1117" s="156"/>
      <c r="L1117" s="156"/>
      <c r="M1117" s="156"/>
      <c r="N1117" s="156"/>
      <c r="O1117" s="156"/>
      <c r="P1117" s="156"/>
      <c r="Q1117" s="156"/>
      <c r="R1117" s="156"/>
      <c r="S1117" s="156"/>
      <c r="T1117" s="156"/>
      <c r="U1117" s="156"/>
      <c r="V1117" s="156"/>
      <c r="W1117" s="156"/>
      <c r="X1117" s="156"/>
      <c r="Y1117" s="147"/>
      <c r="Z1117" s="147"/>
      <c r="AA1117" s="147"/>
      <c r="AB1117" s="147"/>
      <c r="AC1117" s="147"/>
      <c r="AD1117" s="147"/>
      <c r="AE1117" s="147"/>
      <c r="AF1117" s="147"/>
      <c r="AG1117" s="147" t="s">
        <v>249</v>
      </c>
      <c r="AH1117" s="147">
        <v>0</v>
      </c>
      <c r="AI1117" s="147"/>
      <c r="AJ1117" s="147"/>
      <c r="AK1117" s="147"/>
      <c r="AL1117" s="147"/>
      <c r="AM1117" s="147"/>
      <c r="AN1117" s="147"/>
      <c r="AO1117" s="147"/>
      <c r="AP1117" s="147"/>
      <c r="AQ1117" s="147"/>
      <c r="AR1117" s="147"/>
      <c r="AS1117" s="147"/>
      <c r="AT1117" s="147"/>
      <c r="AU1117" s="147"/>
      <c r="AV1117" s="147"/>
      <c r="AW1117" s="147"/>
      <c r="AX1117" s="147"/>
      <c r="AY1117" s="147"/>
      <c r="AZ1117" s="147"/>
      <c r="BA1117" s="147"/>
      <c r="BB1117" s="147"/>
      <c r="BC1117" s="147"/>
      <c r="BD1117" s="147"/>
      <c r="BE1117" s="147"/>
      <c r="BF1117" s="147"/>
      <c r="BG1117" s="147"/>
      <c r="BH1117" s="147"/>
    </row>
    <row r="1118" spans="1:60" outlineLevel="1">
      <c r="A1118" s="154"/>
      <c r="B1118" s="155"/>
      <c r="C1118" s="180" t="s">
        <v>1262</v>
      </c>
      <c r="D1118" s="178"/>
      <c r="E1118" s="179">
        <v>1.33</v>
      </c>
      <c r="F1118" s="156"/>
      <c r="G1118" s="156"/>
      <c r="H1118" s="156"/>
      <c r="I1118" s="156"/>
      <c r="J1118" s="156"/>
      <c r="K1118" s="156"/>
      <c r="L1118" s="156"/>
      <c r="M1118" s="156"/>
      <c r="N1118" s="156"/>
      <c r="O1118" s="156"/>
      <c r="P1118" s="156"/>
      <c r="Q1118" s="156"/>
      <c r="R1118" s="156"/>
      <c r="S1118" s="156"/>
      <c r="T1118" s="156"/>
      <c r="U1118" s="156"/>
      <c r="V1118" s="156"/>
      <c r="W1118" s="156"/>
      <c r="X1118" s="156"/>
      <c r="Y1118" s="147"/>
      <c r="Z1118" s="147"/>
      <c r="AA1118" s="147"/>
      <c r="AB1118" s="147"/>
      <c r="AC1118" s="147"/>
      <c r="AD1118" s="147"/>
      <c r="AE1118" s="147"/>
      <c r="AF1118" s="147"/>
      <c r="AG1118" s="147" t="s">
        <v>249</v>
      </c>
      <c r="AH1118" s="147">
        <v>0</v>
      </c>
      <c r="AI1118" s="147"/>
      <c r="AJ1118" s="147"/>
      <c r="AK1118" s="147"/>
      <c r="AL1118" s="147"/>
      <c r="AM1118" s="147"/>
      <c r="AN1118" s="147"/>
      <c r="AO1118" s="147"/>
      <c r="AP1118" s="147"/>
      <c r="AQ1118" s="147"/>
      <c r="AR1118" s="147"/>
      <c r="AS1118" s="147"/>
      <c r="AT1118" s="147"/>
      <c r="AU1118" s="147"/>
      <c r="AV1118" s="147"/>
      <c r="AW1118" s="147"/>
      <c r="AX1118" s="147"/>
      <c r="AY1118" s="147"/>
      <c r="AZ1118" s="147"/>
      <c r="BA1118" s="147"/>
      <c r="BB1118" s="147"/>
      <c r="BC1118" s="147"/>
      <c r="BD1118" s="147"/>
      <c r="BE1118" s="147"/>
      <c r="BF1118" s="147"/>
      <c r="BG1118" s="147"/>
      <c r="BH1118" s="147"/>
    </row>
    <row r="1119" spans="1:60" outlineLevel="1">
      <c r="A1119" s="154"/>
      <c r="B1119" s="155"/>
      <c r="C1119" s="238"/>
      <c r="D1119" s="239"/>
      <c r="E1119" s="239"/>
      <c r="F1119" s="239"/>
      <c r="G1119" s="239"/>
      <c r="H1119" s="156"/>
      <c r="I1119" s="156"/>
      <c r="J1119" s="156"/>
      <c r="K1119" s="156"/>
      <c r="L1119" s="156"/>
      <c r="M1119" s="156"/>
      <c r="N1119" s="156"/>
      <c r="O1119" s="156"/>
      <c r="P1119" s="156"/>
      <c r="Q1119" s="156"/>
      <c r="R1119" s="156"/>
      <c r="S1119" s="156"/>
      <c r="T1119" s="156"/>
      <c r="U1119" s="156"/>
      <c r="V1119" s="156"/>
      <c r="W1119" s="156"/>
      <c r="X1119" s="156"/>
      <c r="Y1119" s="147"/>
      <c r="Z1119" s="147"/>
      <c r="AA1119" s="147"/>
      <c r="AB1119" s="147"/>
      <c r="AC1119" s="147"/>
      <c r="AD1119" s="147"/>
      <c r="AE1119" s="147"/>
      <c r="AF1119" s="147"/>
      <c r="AG1119" s="147" t="s">
        <v>172</v>
      </c>
      <c r="AH1119" s="147"/>
      <c r="AI1119" s="147"/>
      <c r="AJ1119" s="147"/>
      <c r="AK1119" s="147"/>
      <c r="AL1119" s="147"/>
      <c r="AM1119" s="147"/>
      <c r="AN1119" s="147"/>
      <c r="AO1119" s="147"/>
      <c r="AP1119" s="147"/>
      <c r="AQ1119" s="147"/>
      <c r="AR1119" s="147"/>
      <c r="AS1119" s="147"/>
      <c r="AT1119" s="147"/>
      <c r="AU1119" s="147"/>
      <c r="AV1119" s="147"/>
      <c r="AW1119" s="147"/>
      <c r="AX1119" s="147"/>
      <c r="AY1119" s="147"/>
      <c r="AZ1119" s="147"/>
      <c r="BA1119" s="147"/>
      <c r="BB1119" s="147"/>
      <c r="BC1119" s="147"/>
      <c r="BD1119" s="147"/>
      <c r="BE1119" s="147"/>
      <c r="BF1119" s="147"/>
      <c r="BG1119" s="147"/>
      <c r="BH1119" s="147"/>
    </row>
    <row r="1120" spans="1:60" ht="22.5" outlineLevel="1">
      <c r="A1120" s="164">
        <v>309</v>
      </c>
      <c r="B1120" s="165" t="s">
        <v>1263</v>
      </c>
      <c r="C1120" s="174" t="s">
        <v>1264</v>
      </c>
      <c r="D1120" s="166" t="s">
        <v>435</v>
      </c>
      <c r="E1120" s="167">
        <v>6</v>
      </c>
      <c r="F1120" s="168"/>
      <c r="G1120" s="169">
        <f>ROUND(E1120*F1120,2)</f>
        <v>0</v>
      </c>
      <c r="H1120" s="168"/>
      <c r="I1120" s="169">
        <f>ROUND(E1120*H1120,2)</f>
        <v>0</v>
      </c>
      <c r="J1120" s="168"/>
      <c r="K1120" s="169">
        <f>ROUND(E1120*J1120,2)</f>
        <v>0</v>
      </c>
      <c r="L1120" s="169">
        <v>21</v>
      </c>
      <c r="M1120" s="169">
        <f>G1120*(1+L1120/100)</f>
        <v>0</v>
      </c>
      <c r="N1120" s="169">
        <v>9.0000000000000006E-5</v>
      </c>
      <c r="O1120" s="169">
        <f>ROUND(E1120*N1120,2)</f>
        <v>0</v>
      </c>
      <c r="P1120" s="169">
        <v>0</v>
      </c>
      <c r="Q1120" s="169">
        <f>ROUND(E1120*P1120,2)</f>
        <v>0</v>
      </c>
      <c r="R1120" s="169" t="s">
        <v>1243</v>
      </c>
      <c r="S1120" s="169" t="s">
        <v>168</v>
      </c>
      <c r="T1120" s="170" t="s">
        <v>168</v>
      </c>
      <c r="U1120" s="156">
        <v>0.10299999999999999</v>
      </c>
      <c r="V1120" s="156">
        <f>ROUND(E1120*U1120,2)</f>
        <v>0.62</v>
      </c>
      <c r="W1120" s="156"/>
      <c r="X1120" s="156" t="s">
        <v>244</v>
      </c>
      <c r="Y1120" s="147"/>
      <c r="Z1120" s="147"/>
      <c r="AA1120" s="147"/>
      <c r="AB1120" s="147"/>
      <c r="AC1120" s="147"/>
      <c r="AD1120" s="147"/>
      <c r="AE1120" s="147"/>
      <c r="AF1120" s="147"/>
      <c r="AG1120" s="147" t="s">
        <v>245</v>
      </c>
      <c r="AH1120" s="147"/>
      <c r="AI1120" s="147"/>
      <c r="AJ1120" s="147"/>
      <c r="AK1120" s="147"/>
      <c r="AL1120" s="147"/>
      <c r="AM1120" s="147"/>
      <c r="AN1120" s="147"/>
      <c r="AO1120" s="147"/>
      <c r="AP1120" s="147"/>
      <c r="AQ1120" s="147"/>
      <c r="AR1120" s="147"/>
      <c r="AS1120" s="147"/>
      <c r="AT1120" s="147"/>
      <c r="AU1120" s="147"/>
      <c r="AV1120" s="147"/>
      <c r="AW1120" s="147"/>
      <c r="AX1120" s="147"/>
      <c r="AY1120" s="147"/>
      <c r="AZ1120" s="147"/>
      <c r="BA1120" s="147"/>
      <c r="BB1120" s="147"/>
      <c r="BC1120" s="147"/>
      <c r="BD1120" s="147"/>
      <c r="BE1120" s="147"/>
      <c r="BF1120" s="147"/>
      <c r="BG1120" s="147"/>
      <c r="BH1120" s="147"/>
    </row>
    <row r="1121" spans="1:60" outlineLevel="1">
      <c r="A1121" s="154"/>
      <c r="B1121" s="155"/>
      <c r="C1121" s="253" t="s">
        <v>1244</v>
      </c>
      <c r="D1121" s="254"/>
      <c r="E1121" s="254"/>
      <c r="F1121" s="254"/>
      <c r="G1121" s="254"/>
      <c r="H1121" s="156"/>
      <c r="I1121" s="156"/>
      <c r="J1121" s="156"/>
      <c r="K1121" s="156"/>
      <c r="L1121" s="156"/>
      <c r="M1121" s="156"/>
      <c r="N1121" s="156"/>
      <c r="O1121" s="156"/>
      <c r="P1121" s="156"/>
      <c r="Q1121" s="156"/>
      <c r="R1121" s="156"/>
      <c r="S1121" s="156"/>
      <c r="T1121" s="156"/>
      <c r="U1121" s="156"/>
      <c r="V1121" s="156"/>
      <c r="W1121" s="156"/>
      <c r="X1121" s="156"/>
      <c r="Y1121" s="147"/>
      <c r="Z1121" s="147"/>
      <c r="AA1121" s="147"/>
      <c r="AB1121" s="147"/>
      <c r="AC1121" s="147"/>
      <c r="AD1121" s="147"/>
      <c r="AE1121" s="147"/>
      <c r="AF1121" s="147"/>
      <c r="AG1121" s="147" t="s">
        <v>247</v>
      </c>
      <c r="AH1121" s="147"/>
      <c r="AI1121" s="147"/>
      <c r="AJ1121" s="147"/>
      <c r="AK1121" s="147"/>
      <c r="AL1121" s="147"/>
      <c r="AM1121" s="147"/>
      <c r="AN1121" s="147"/>
      <c r="AO1121" s="147"/>
      <c r="AP1121" s="147"/>
      <c r="AQ1121" s="147"/>
      <c r="AR1121" s="147"/>
      <c r="AS1121" s="147"/>
      <c r="AT1121" s="147"/>
      <c r="AU1121" s="147"/>
      <c r="AV1121" s="147"/>
      <c r="AW1121" s="147"/>
      <c r="AX1121" s="147"/>
      <c r="AY1121" s="147"/>
      <c r="AZ1121" s="147"/>
      <c r="BA1121" s="147"/>
      <c r="BB1121" s="147"/>
      <c r="BC1121" s="147"/>
      <c r="BD1121" s="147"/>
      <c r="BE1121" s="147"/>
      <c r="BF1121" s="147"/>
      <c r="BG1121" s="147"/>
      <c r="BH1121" s="147"/>
    </row>
    <row r="1122" spans="1:60" outlineLevel="1">
      <c r="A1122" s="154"/>
      <c r="B1122" s="155"/>
      <c r="C1122" s="238"/>
      <c r="D1122" s="239"/>
      <c r="E1122" s="239"/>
      <c r="F1122" s="239"/>
      <c r="G1122" s="239"/>
      <c r="H1122" s="156"/>
      <c r="I1122" s="156"/>
      <c r="J1122" s="156"/>
      <c r="K1122" s="156"/>
      <c r="L1122" s="156"/>
      <c r="M1122" s="156"/>
      <c r="N1122" s="156"/>
      <c r="O1122" s="156"/>
      <c r="P1122" s="156"/>
      <c r="Q1122" s="156"/>
      <c r="R1122" s="156"/>
      <c r="S1122" s="156"/>
      <c r="T1122" s="156"/>
      <c r="U1122" s="156"/>
      <c r="V1122" s="156"/>
      <c r="W1122" s="156"/>
      <c r="X1122" s="156"/>
      <c r="Y1122" s="147"/>
      <c r="Z1122" s="147"/>
      <c r="AA1122" s="147"/>
      <c r="AB1122" s="147"/>
      <c r="AC1122" s="147"/>
      <c r="AD1122" s="147"/>
      <c r="AE1122" s="147"/>
      <c r="AF1122" s="147"/>
      <c r="AG1122" s="147" t="s">
        <v>172</v>
      </c>
      <c r="AH1122" s="147"/>
      <c r="AI1122" s="147"/>
      <c r="AJ1122" s="147"/>
      <c r="AK1122" s="147"/>
      <c r="AL1122" s="147"/>
      <c r="AM1122" s="147"/>
      <c r="AN1122" s="147"/>
      <c r="AO1122" s="147"/>
      <c r="AP1122" s="147"/>
      <c r="AQ1122" s="147"/>
      <c r="AR1122" s="147"/>
      <c r="AS1122" s="147"/>
      <c r="AT1122" s="147"/>
      <c r="AU1122" s="147"/>
      <c r="AV1122" s="147"/>
      <c r="AW1122" s="147"/>
      <c r="AX1122" s="147"/>
      <c r="AY1122" s="147"/>
      <c r="AZ1122" s="147"/>
      <c r="BA1122" s="147"/>
      <c r="BB1122" s="147"/>
      <c r="BC1122" s="147"/>
      <c r="BD1122" s="147"/>
      <c r="BE1122" s="147"/>
      <c r="BF1122" s="147"/>
      <c r="BG1122" s="147"/>
      <c r="BH1122" s="147"/>
    </row>
    <row r="1123" spans="1:60">
      <c r="A1123" s="158" t="s">
        <v>163</v>
      </c>
      <c r="B1123" s="159" t="s">
        <v>125</v>
      </c>
      <c r="C1123" s="173" t="s">
        <v>126</v>
      </c>
      <c r="D1123" s="160"/>
      <c r="E1123" s="161"/>
      <c r="F1123" s="162"/>
      <c r="G1123" s="162">
        <f>SUMIF(AG1124:AG1153,"&lt;&gt;NOR",G1124:G1153)</f>
        <v>0</v>
      </c>
      <c r="H1123" s="162"/>
      <c r="I1123" s="162">
        <f>SUM(I1124:I1153)</f>
        <v>0</v>
      </c>
      <c r="J1123" s="162"/>
      <c r="K1123" s="162">
        <f>SUM(K1124:K1153)</f>
        <v>0</v>
      </c>
      <c r="L1123" s="162"/>
      <c r="M1123" s="162">
        <f>SUM(M1124:M1153)</f>
        <v>0</v>
      </c>
      <c r="N1123" s="162"/>
      <c r="O1123" s="162">
        <f>SUM(O1124:O1153)</f>
        <v>0.5</v>
      </c>
      <c r="P1123" s="162"/>
      <c r="Q1123" s="162">
        <f>SUM(Q1124:Q1153)</f>
        <v>0</v>
      </c>
      <c r="R1123" s="162"/>
      <c r="S1123" s="162"/>
      <c r="T1123" s="163"/>
      <c r="U1123" s="157"/>
      <c r="V1123" s="157">
        <f>SUM(V1124:V1153)</f>
        <v>203.40999999999997</v>
      </c>
      <c r="W1123" s="157"/>
      <c r="X1123" s="157"/>
      <c r="AG1123" t="s">
        <v>164</v>
      </c>
    </row>
    <row r="1124" spans="1:60" outlineLevel="1">
      <c r="A1124" s="164">
        <v>310</v>
      </c>
      <c r="B1124" s="165" t="s">
        <v>1265</v>
      </c>
      <c r="C1124" s="174" t="s">
        <v>1266</v>
      </c>
      <c r="D1124" s="166" t="s">
        <v>253</v>
      </c>
      <c r="E1124" s="167">
        <v>1264.7</v>
      </c>
      <c r="F1124" s="168"/>
      <c r="G1124" s="169">
        <f>ROUND(E1124*F1124,2)</f>
        <v>0</v>
      </c>
      <c r="H1124" s="168"/>
      <c r="I1124" s="169">
        <f>ROUND(E1124*H1124,2)</f>
        <v>0</v>
      </c>
      <c r="J1124" s="168"/>
      <c r="K1124" s="169">
        <f>ROUND(E1124*J1124,2)</f>
        <v>0</v>
      </c>
      <c r="L1124" s="169">
        <v>21</v>
      </c>
      <c r="M1124" s="169">
        <f>G1124*(1+L1124/100)</f>
        <v>0</v>
      </c>
      <c r="N1124" s="169">
        <v>5.0000000000000002E-5</v>
      </c>
      <c r="O1124" s="169">
        <f>ROUND(E1124*N1124,2)</f>
        <v>0.06</v>
      </c>
      <c r="P1124" s="169">
        <v>0</v>
      </c>
      <c r="Q1124" s="169">
        <f>ROUND(E1124*P1124,2)</f>
        <v>0</v>
      </c>
      <c r="R1124" s="169" t="s">
        <v>1267</v>
      </c>
      <c r="S1124" s="169" t="s">
        <v>168</v>
      </c>
      <c r="T1124" s="170" t="s">
        <v>168</v>
      </c>
      <c r="U1124" s="156">
        <v>3.2480000000000002E-2</v>
      </c>
      <c r="V1124" s="156">
        <f>ROUND(E1124*U1124,2)</f>
        <v>41.08</v>
      </c>
      <c r="W1124" s="156"/>
      <c r="X1124" s="156" t="s">
        <v>244</v>
      </c>
      <c r="Y1124" s="147"/>
      <c r="Z1124" s="147"/>
      <c r="AA1124" s="147"/>
      <c r="AB1124" s="147"/>
      <c r="AC1124" s="147"/>
      <c r="AD1124" s="147"/>
      <c r="AE1124" s="147"/>
      <c r="AF1124" s="147"/>
      <c r="AG1124" s="147" t="s">
        <v>245</v>
      </c>
      <c r="AH1124" s="147"/>
      <c r="AI1124" s="147"/>
      <c r="AJ1124" s="147"/>
      <c r="AK1124" s="147"/>
      <c r="AL1124" s="147"/>
      <c r="AM1124" s="147"/>
      <c r="AN1124" s="147"/>
      <c r="AO1124" s="147"/>
      <c r="AP1124" s="147"/>
      <c r="AQ1124" s="147"/>
      <c r="AR1124" s="147"/>
      <c r="AS1124" s="147"/>
      <c r="AT1124" s="147"/>
      <c r="AU1124" s="147"/>
      <c r="AV1124" s="147"/>
      <c r="AW1124" s="147"/>
      <c r="AX1124" s="147"/>
      <c r="AY1124" s="147"/>
      <c r="AZ1124" s="147"/>
      <c r="BA1124" s="147"/>
      <c r="BB1124" s="147"/>
      <c r="BC1124" s="147"/>
      <c r="BD1124" s="147"/>
      <c r="BE1124" s="147"/>
      <c r="BF1124" s="147"/>
      <c r="BG1124" s="147"/>
      <c r="BH1124" s="147"/>
    </row>
    <row r="1125" spans="1:60" outlineLevel="1">
      <c r="A1125" s="154"/>
      <c r="B1125" s="155"/>
      <c r="C1125" s="180" t="s">
        <v>1268</v>
      </c>
      <c r="D1125" s="178"/>
      <c r="E1125" s="179">
        <v>122.4</v>
      </c>
      <c r="F1125" s="156"/>
      <c r="G1125" s="156"/>
      <c r="H1125" s="156"/>
      <c r="I1125" s="156"/>
      <c r="J1125" s="156"/>
      <c r="K1125" s="156"/>
      <c r="L1125" s="156"/>
      <c r="M1125" s="156"/>
      <c r="N1125" s="156"/>
      <c r="O1125" s="156"/>
      <c r="P1125" s="156"/>
      <c r="Q1125" s="156"/>
      <c r="R1125" s="156"/>
      <c r="S1125" s="156"/>
      <c r="T1125" s="156"/>
      <c r="U1125" s="156"/>
      <c r="V1125" s="156"/>
      <c r="W1125" s="156"/>
      <c r="X1125" s="156"/>
      <c r="Y1125" s="147"/>
      <c r="Z1125" s="147"/>
      <c r="AA1125" s="147"/>
      <c r="AB1125" s="147"/>
      <c r="AC1125" s="147"/>
      <c r="AD1125" s="147"/>
      <c r="AE1125" s="147"/>
      <c r="AF1125" s="147"/>
      <c r="AG1125" s="147" t="s">
        <v>249</v>
      </c>
      <c r="AH1125" s="147">
        <v>0</v>
      </c>
      <c r="AI1125" s="147"/>
      <c r="AJ1125" s="147"/>
      <c r="AK1125" s="147"/>
      <c r="AL1125" s="147"/>
      <c r="AM1125" s="147"/>
      <c r="AN1125" s="147"/>
      <c r="AO1125" s="147"/>
      <c r="AP1125" s="147"/>
      <c r="AQ1125" s="147"/>
      <c r="AR1125" s="147"/>
      <c r="AS1125" s="147"/>
      <c r="AT1125" s="147"/>
      <c r="AU1125" s="147"/>
      <c r="AV1125" s="147"/>
      <c r="AW1125" s="147"/>
      <c r="AX1125" s="147"/>
      <c r="AY1125" s="147"/>
      <c r="AZ1125" s="147"/>
      <c r="BA1125" s="147"/>
      <c r="BB1125" s="147"/>
      <c r="BC1125" s="147"/>
      <c r="BD1125" s="147"/>
      <c r="BE1125" s="147"/>
      <c r="BF1125" s="147"/>
      <c r="BG1125" s="147"/>
      <c r="BH1125" s="147"/>
    </row>
    <row r="1126" spans="1:60" outlineLevel="1">
      <c r="A1126" s="154"/>
      <c r="B1126" s="155"/>
      <c r="C1126" s="180" t="s">
        <v>1269</v>
      </c>
      <c r="D1126" s="178"/>
      <c r="E1126" s="179">
        <v>192</v>
      </c>
      <c r="F1126" s="156"/>
      <c r="G1126" s="156"/>
      <c r="H1126" s="156"/>
      <c r="I1126" s="156"/>
      <c r="J1126" s="156"/>
      <c r="K1126" s="156"/>
      <c r="L1126" s="156"/>
      <c r="M1126" s="156"/>
      <c r="N1126" s="156"/>
      <c r="O1126" s="156"/>
      <c r="P1126" s="156"/>
      <c r="Q1126" s="156"/>
      <c r="R1126" s="156"/>
      <c r="S1126" s="156"/>
      <c r="T1126" s="156"/>
      <c r="U1126" s="156"/>
      <c r="V1126" s="156"/>
      <c r="W1126" s="156"/>
      <c r="X1126" s="156"/>
      <c r="Y1126" s="147"/>
      <c r="Z1126" s="147"/>
      <c r="AA1126" s="147"/>
      <c r="AB1126" s="147"/>
      <c r="AC1126" s="147"/>
      <c r="AD1126" s="147"/>
      <c r="AE1126" s="147"/>
      <c r="AF1126" s="147"/>
      <c r="AG1126" s="147" t="s">
        <v>249</v>
      </c>
      <c r="AH1126" s="147">
        <v>0</v>
      </c>
      <c r="AI1126" s="147"/>
      <c r="AJ1126" s="147"/>
      <c r="AK1126" s="147"/>
      <c r="AL1126" s="147"/>
      <c r="AM1126" s="147"/>
      <c r="AN1126" s="147"/>
      <c r="AO1126" s="147"/>
      <c r="AP1126" s="147"/>
      <c r="AQ1126" s="147"/>
      <c r="AR1126" s="147"/>
      <c r="AS1126" s="147"/>
      <c r="AT1126" s="147"/>
      <c r="AU1126" s="147"/>
      <c r="AV1126" s="147"/>
      <c r="AW1126" s="147"/>
      <c r="AX1126" s="147"/>
      <c r="AY1126" s="147"/>
      <c r="AZ1126" s="147"/>
      <c r="BA1126" s="147"/>
      <c r="BB1126" s="147"/>
      <c r="BC1126" s="147"/>
      <c r="BD1126" s="147"/>
      <c r="BE1126" s="147"/>
      <c r="BF1126" s="147"/>
      <c r="BG1126" s="147"/>
      <c r="BH1126" s="147"/>
    </row>
    <row r="1127" spans="1:60" outlineLevel="1">
      <c r="A1127" s="154"/>
      <c r="B1127" s="155"/>
      <c r="C1127" s="180" t="s">
        <v>1270</v>
      </c>
      <c r="D1127" s="178"/>
      <c r="E1127" s="179">
        <v>664.8</v>
      </c>
      <c r="F1127" s="156"/>
      <c r="G1127" s="156"/>
      <c r="H1127" s="156"/>
      <c r="I1127" s="156"/>
      <c r="J1127" s="156"/>
      <c r="K1127" s="156"/>
      <c r="L1127" s="156"/>
      <c r="M1127" s="156"/>
      <c r="N1127" s="156"/>
      <c r="O1127" s="156"/>
      <c r="P1127" s="156"/>
      <c r="Q1127" s="156"/>
      <c r="R1127" s="156"/>
      <c r="S1127" s="156"/>
      <c r="T1127" s="156"/>
      <c r="U1127" s="156"/>
      <c r="V1127" s="156"/>
      <c r="W1127" s="156"/>
      <c r="X1127" s="156"/>
      <c r="Y1127" s="147"/>
      <c r="Z1127" s="147"/>
      <c r="AA1127" s="147"/>
      <c r="AB1127" s="147"/>
      <c r="AC1127" s="147"/>
      <c r="AD1127" s="147"/>
      <c r="AE1127" s="147"/>
      <c r="AF1127" s="147"/>
      <c r="AG1127" s="147" t="s">
        <v>249</v>
      </c>
      <c r="AH1127" s="147">
        <v>0</v>
      </c>
      <c r="AI1127" s="147"/>
      <c r="AJ1127" s="147"/>
      <c r="AK1127" s="147"/>
      <c r="AL1127" s="147"/>
      <c r="AM1127" s="147"/>
      <c r="AN1127" s="147"/>
      <c r="AO1127" s="147"/>
      <c r="AP1127" s="147"/>
      <c r="AQ1127" s="147"/>
      <c r="AR1127" s="147"/>
      <c r="AS1127" s="147"/>
      <c r="AT1127" s="147"/>
      <c r="AU1127" s="147"/>
      <c r="AV1127" s="147"/>
      <c r="AW1127" s="147"/>
      <c r="AX1127" s="147"/>
      <c r="AY1127" s="147"/>
      <c r="AZ1127" s="147"/>
      <c r="BA1127" s="147"/>
      <c r="BB1127" s="147"/>
      <c r="BC1127" s="147"/>
      <c r="BD1127" s="147"/>
      <c r="BE1127" s="147"/>
      <c r="BF1127" s="147"/>
      <c r="BG1127" s="147"/>
      <c r="BH1127" s="147"/>
    </row>
    <row r="1128" spans="1:60" outlineLevel="1">
      <c r="A1128" s="154"/>
      <c r="B1128" s="155"/>
      <c r="C1128" s="180" t="s">
        <v>1271</v>
      </c>
      <c r="D1128" s="178"/>
      <c r="E1128" s="179">
        <v>273</v>
      </c>
      <c r="F1128" s="156"/>
      <c r="G1128" s="156"/>
      <c r="H1128" s="156"/>
      <c r="I1128" s="156"/>
      <c r="J1128" s="156"/>
      <c r="K1128" s="156"/>
      <c r="L1128" s="156"/>
      <c r="M1128" s="156"/>
      <c r="N1128" s="156"/>
      <c r="O1128" s="156"/>
      <c r="P1128" s="156"/>
      <c r="Q1128" s="156"/>
      <c r="R1128" s="156"/>
      <c r="S1128" s="156"/>
      <c r="T1128" s="156"/>
      <c r="U1128" s="156"/>
      <c r="V1128" s="156"/>
      <c r="W1128" s="156"/>
      <c r="X1128" s="156"/>
      <c r="Y1128" s="147"/>
      <c r="Z1128" s="147"/>
      <c r="AA1128" s="147"/>
      <c r="AB1128" s="147"/>
      <c r="AC1128" s="147"/>
      <c r="AD1128" s="147"/>
      <c r="AE1128" s="147"/>
      <c r="AF1128" s="147"/>
      <c r="AG1128" s="147" t="s">
        <v>249</v>
      </c>
      <c r="AH1128" s="147">
        <v>0</v>
      </c>
      <c r="AI1128" s="147"/>
      <c r="AJ1128" s="147"/>
      <c r="AK1128" s="147"/>
      <c r="AL1128" s="147"/>
      <c r="AM1128" s="147"/>
      <c r="AN1128" s="147"/>
      <c r="AO1128" s="147"/>
      <c r="AP1128" s="147"/>
      <c r="AQ1128" s="147"/>
      <c r="AR1128" s="147"/>
      <c r="AS1128" s="147"/>
      <c r="AT1128" s="147"/>
      <c r="AU1128" s="147"/>
      <c r="AV1128" s="147"/>
      <c r="AW1128" s="147"/>
      <c r="AX1128" s="147"/>
      <c r="AY1128" s="147"/>
      <c r="AZ1128" s="147"/>
      <c r="BA1128" s="147"/>
      <c r="BB1128" s="147"/>
      <c r="BC1128" s="147"/>
      <c r="BD1128" s="147"/>
      <c r="BE1128" s="147"/>
      <c r="BF1128" s="147"/>
      <c r="BG1128" s="147"/>
      <c r="BH1128" s="147"/>
    </row>
    <row r="1129" spans="1:60" outlineLevel="1">
      <c r="A1129" s="154"/>
      <c r="B1129" s="155"/>
      <c r="C1129" s="180" t="s">
        <v>1272</v>
      </c>
      <c r="D1129" s="178"/>
      <c r="E1129" s="179">
        <v>12.5</v>
      </c>
      <c r="F1129" s="156"/>
      <c r="G1129" s="156"/>
      <c r="H1129" s="156"/>
      <c r="I1129" s="156"/>
      <c r="J1129" s="156"/>
      <c r="K1129" s="156"/>
      <c r="L1129" s="156"/>
      <c r="M1129" s="156"/>
      <c r="N1129" s="156"/>
      <c r="O1129" s="156"/>
      <c r="P1129" s="156"/>
      <c r="Q1129" s="156"/>
      <c r="R1129" s="156"/>
      <c r="S1129" s="156"/>
      <c r="T1129" s="156"/>
      <c r="U1129" s="156"/>
      <c r="V1129" s="156"/>
      <c r="W1129" s="156"/>
      <c r="X1129" s="156"/>
      <c r="Y1129" s="147"/>
      <c r="Z1129" s="147"/>
      <c r="AA1129" s="147"/>
      <c r="AB1129" s="147"/>
      <c r="AC1129" s="147"/>
      <c r="AD1129" s="147"/>
      <c r="AE1129" s="147"/>
      <c r="AF1129" s="147"/>
      <c r="AG1129" s="147" t="s">
        <v>249</v>
      </c>
      <c r="AH1129" s="147">
        <v>0</v>
      </c>
      <c r="AI1129" s="147"/>
      <c r="AJ1129" s="147"/>
      <c r="AK1129" s="147"/>
      <c r="AL1129" s="147"/>
      <c r="AM1129" s="147"/>
      <c r="AN1129" s="147"/>
      <c r="AO1129" s="147"/>
      <c r="AP1129" s="147"/>
      <c r="AQ1129" s="147"/>
      <c r="AR1129" s="147"/>
      <c r="AS1129" s="147"/>
      <c r="AT1129" s="147"/>
      <c r="AU1129" s="147"/>
      <c r="AV1129" s="147"/>
      <c r="AW1129" s="147"/>
      <c r="AX1129" s="147"/>
      <c r="AY1129" s="147"/>
      <c r="AZ1129" s="147"/>
      <c r="BA1129" s="147"/>
      <c r="BB1129" s="147"/>
      <c r="BC1129" s="147"/>
      <c r="BD1129" s="147"/>
      <c r="BE1129" s="147"/>
      <c r="BF1129" s="147"/>
      <c r="BG1129" s="147"/>
      <c r="BH1129" s="147"/>
    </row>
    <row r="1130" spans="1:60" outlineLevel="1">
      <c r="A1130" s="154"/>
      <c r="B1130" s="155"/>
      <c r="C1130" s="238"/>
      <c r="D1130" s="239"/>
      <c r="E1130" s="239"/>
      <c r="F1130" s="239"/>
      <c r="G1130" s="239"/>
      <c r="H1130" s="156"/>
      <c r="I1130" s="156"/>
      <c r="J1130" s="156"/>
      <c r="K1130" s="156"/>
      <c r="L1130" s="156"/>
      <c r="M1130" s="156"/>
      <c r="N1130" s="156"/>
      <c r="O1130" s="156"/>
      <c r="P1130" s="156"/>
      <c r="Q1130" s="156"/>
      <c r="R1130" s="156"/>
      <c r="S1130" s="156"/>
      <c r="T1130" s="156"/>
      <c r="U1130" s="156"/>
      <c r="V1130" s="156"/>
      <c r="W1130" s="156"/>
      <c r="X1130" s="156"/>
      <c r="Y1130" s="147"/>
      <c r="Z1130" s="147"/>
      <c r="AA1130" s="147"/>
      <c r="AB1130" s="147"/>
      <c r="AC1130" s="147"/>
      <c r="AD1130" s="147"/>
      <c r="AE1130" s="147"/>
      <c r="AF1130" s="147"/>
      <c r="AG1130" s="147" t="s">
        <v>172</v>
      </c>
      <c r="AH1130" s="147"/>
      <c r="AI1130" s="147"/>
      <c r="AJ1130" s="147"/>
      <c r="AK1130" s="147"/>
      <c r="AL1130" s="147"/>
      <c r="AM1130" s="147"/>
      <c r="AN1130" s="147"/>
      <c r="AO1130" s="147"/>
      <c r="AP1130" s="147"/>
      <c r="AQ1130" s="147"/>
      <c r="AR1130" s="147"/>
      <c r="AS1130" s="147"/>
      <c r="AT1130" s="147"/>
      <c r="AU1130" s="147"/>
      <c r="AV1130" s="147"/>
      <c r="AW1130" s="147"/>
      <c r="AX1130" s="147"/>
      <c r="AY1130" s="147"/>
      <c r="AZ1130" s="147"/>
      <c r="BA1130" s="147"/>
      <c r="BB1130" s="147"/>
      <c r="BC1130" s="147"/>
      <c r="BD1130" s="147"/>
      <c r="BE1130" s="147"/>
      <c r="BF1130" s="147"/>
      <c r="BG1130" s="147"/>
      <c r="BH1130" s="147"/>
    </row>
    <row r="1131" spans="1:60" outlineLevel="1">
      <c r="A1131" s="164">
        <v>311</v>
      </c>
      <c r="B1131" s="165" t="s">
        <v>1273</v>
      </c>
      <c r="C1131" s="174" t="s">
        <v>1266</v>
      </c>
      <c r="D1131" s="166" t="s">
        <v>253</v>
      </c>
      <c r="E1131" s="167">
        <v>248.89</v>
      </c>
      <c r="F1131" s="168"/>
      <c r="G1131" s="169">
        <f>ROUND(E1131*F1131,2)</f>
        <v>0</v>
      </c>
      <c r="H1131" s="168"/>
      <c r="I1131" s="169">
        <f>ROUND(E1131*H1131,2)</f>
        <v>0</v>
      </c>
      <c r="J1131" s="168"/>
      <c r="K1131" s="169">
        <f>ROUND(E1131*J1131,2)</f>
        <v>0</v>
      </c>
      <c r="L1131" s="169">
        <v>21</v>
      </c>
      <c r="M1131" s="169">
        <f>G1131*(1+L1131/100)</f>
        <v>0</v>
      </c>
      <c r="N1131" s="169">
        <v>6.9999999999999994E-5</v>
      </c>
      <c r="O1131" s="169">
        <f>ROUND(E1131*N1131,2)</f>
        <v>0.02</v>
      </c>
      <c r="P1131" s="169">
        <v>0</v>
      </c>
      <c r="Q1131" s="169">
        <f>ROUND(E1131*P1131,2)</f>
        <v>0</v>
      </c>
      <c r="R1131" s="169" t="s">
        <v>1267</v>
      </c>
      <c r="S1131" s="169" t="s">
        <v>168</v>
      </c>
      <c r="T1131" s="170" t="s">
        <v>168</v>
      </c>
      <c r="U1131" s="156">
        <v>3.2480000000000002E-2</v>
      </c>
      <c r="V1131" s="156">
        <f>ROUND(E1131*U1131,2)</f>
        <v>8.08</v>
      </c>
      <c r="W1131" s="156"/>
      <c r="X1131" s="156" t="s">
        <v>244</v>
      </c>
      <c r="Y1131" s="147"/>
      <c r="Z1131" s="147"/>
      <c r="AA1131" s="147"/>
      <c r="AB1131" s="147"/>
      <c r="AC1131" s="147"/>
      <c r="AD1131" s="147"/>
      <c r="AE1131" s="147"/>
      <c r="AF1131" s="147"/>
      <c r="AG1131" s="147" t="s">
        <v>245</v>
      </c>
      <c r="AH1131" s="147"/>
      <c r="AI1131" s="147"/>
      <c r="AJ1131" s="147"/>
      <c r="AK1131" s="147"/>
      <c r="AL1131" s="147"/>
      <c r="AM1131" s="147"/>
      <c r="AN1131" s="147"/>
      <c r="AO1131" s="147"/>
      <c r="AP1131" s="147"/>
      <c r="AQ1131" s="147"/>
      <c r="AR1131" s="147"/>
      <c r="AS1131" s="147"/>
      <c r="AT1131" s="147"/>
      <c r="AU1131" s="147"/>
      <c r="AV1131" s="147"/>
      <c r="AW1131" s="147"/>
      <c r="AX1131" s="147"/>
      <c r="AY1131" s="147"/>
      <c r="AZ1131" s="147"/>
      <c r="BA1131" s="147"/>
      <c r="BB1131" s="147"/>
      <c r="BC1131" s="147"/>
      <c r="BD1131" s="147"/>
      <c r="BE1131" s="147"/>
      <c r="BF1131" s="147"/>
      <c r="BG1131" s="147"/>
      <c r="BH1131" s="147"/>
    </row>
    <row r="1132" spans="1:60" outlineLevel="1">
      <c r="A1132" s="154"/>
      <c r="B1132" s="155"/>
      <c r="C1132" s="180" t="s">
        <v>499</v>
      </c>
      <c r="D1132" s="178"/>
      <c r="E1132" s="179"/>
      <c r="F1132" s="156"/>
      <c r="G1132" s="156"/>
      <c r="H1132" s="156"/>
      <c r="I1132" s="156"/>
      <c r="J1132" s="156"/>
      <c r="K1132" s="156"/>
      <c r="L1132" s="156"/>
      <c r="M1132" s="156"/>
      <c r="N1132" s="156"/>
      <c r="O1132" s="156"/>
      <c r="P1132" s="156"/>
      <c r="Q1132" s="156"/>
      <c r="R1132" s="156"/>
      <c r="S1132" s="156"/>
      <c r="T1132" s="156"/>
      <c r="U1132" s="156"/>
      <c r="V1132" s="156"/>
      <c r="W1132" s="156"/>
      <c r="X1132" s="156"/>
      <c r="Y1132" s="147"/>
      <c r="Z1132" s="147"/>
      <c r="AA1132" s="147"/>
      <c r="AB1132" s="147"/>
      <c r="AC1132" s="147"/>
      <c r="AD1132" s="147"/>
      <c r="AE1132" s="147"/>
      <c r="AF1132" s="147"/>
      <c r="AG1132" s="147" t="s">
        <v>249</v>
      </c>
      <c r="AH1132" s="147">
        <v>0</v>
      </c>
      <c r="AI1132" s="147"/>
      <c r="AJ1132" s="147"/>
      <c r="AK1132" s="147"/>
      <c r="AL1132" s="147"/>
      <c r="AM1132" s="147"/>
      <c r="AN1132" s="147"/>
      <c r="AO1132" s="147"/>
      <c r="AP1132" s="147"/>
      <c r="AQ1132" s="147"/>
      <c r="AR1132" s="147"/>
      <c r="AS1132" s="147"/>
      <c r="AT1132" s="147"/>
      <c r="AU1132" s="147"/>
      <c r="AV1132" s="147"/>
      <c r="AW1132" s="147"/>
      <c r="AX1132" s="147"/>
      <c r="AY1132" s="147"/>
      <c r="AZ1132" s="147"/>
      <c r="BA1132" s="147"/>
      <c r="BB1132" s="147"/>
      <c r="BC1132" s="147"/>
      <c r="BD1132" s="147"/>
      <c r="BE1132" s="147"/>
      <c r="BF1132" s="147"/>
      <c r="BG1132" s="147"/>
      <c r="BH1132" s="147"/>
    </row>
    <row r="1133" spans="1:60" outlineLevel="1">
      <c r="A1133" s="154"/>
      <c r="B1133" s="155"/>
      <c r="C1133" s="180" t="s">
        <v>500</v>
      </c>
      <c r="D1133" s="178"/>
      <c r="E1133" s="179">
        <v>94.8</v>
      </c>
      <c r="F1133" s="156"/>
      <c r="G1133" s="156"/>
      <c r="H1133" s="156"/>
      <c r="I1133" s="156"/>
      <c r="J1133" s="156"/>
      <c r="K1133" s="156"/>
      <c r="L1133" s="156"/>
      <c r="M1133" s="156"/>
      <c r="N1133" s="156"/>
      <c r="O1133" s="156"/>
      <c r="P1133" s="156"/>
      <c r="Q1133" s="156"/>
      <c r="R1133" s="156"/>
      <c r="S1133" s="156"/>
      <c r="T1133" s="156"/>
      <c r="U1133" s="156"/>
      <c r="V1133" s="156"/>
      <c r="W1133" s="156"/>
      <c r="X1133" s="156"/>
      <c r="Y1133" s="147"/>
      <c r="Z1133" s="147"/>
      <c r="AA1133" s="147"/>
      <c r="AB1133" s="147"/>
      <c r="AC1133" s="147"/>
      <c r="AD1133" s="147"/>
      <c r="AE1133" s="147"/>
      <c r="AF1133" s="147"/>
      <c r="AG1133" s="147" t="s">
        <v>249</v>
      </c>
      <c r="AH1133" s="147">
        <v>0</v>
      </c>
      <c r="AI1133" s="147"/>
      <c r="AJ1133" s="147"/>
      <c r="AK1133" s="147"/>
      <c r="AL1133" s="147"/>
      <c r="AM1133" s="147"/>
      <c r="AN1133" s="147"/>
      <c r="AO1133" s="147"/>
      <c r="AP1133" s="147"/>
      <c r="AQ1133" s="147"/>
      <c r="AR1133" s="147"/>
      <c r="AS1133" s="147"/>
      <c r="AT1133" s="147"/>
      <c r="AU1133" s="147"/>
      <c r="AV1133" s="147"/>
      <c r="AW1133" s="147"/>
      <c r="AX1133" s="147"/>
      <c r="AY1133" s="147"/>
      <c r="AZ1133" s="147"/>
      <c r="BA1133" s="147"/>
      <c r="BB1133" s="147"/>
      <c r="BC1133" s="147"/>
      <c r="BD1133" s="147"/>
      <c r="BE1133" s="147"/>
      <c r="BF1133" s="147"/>
      <c r="BG1133" s="147"/>
      <c r="BH1133" s="147"/>
    </row>
    <row r="1134" spans="1:60" outlineLevel="1">
      <c r="A1134" s="154"/>
      <c r="B1134" s="155"/>
      <c r="C1134" s="180" t="s">
        <v>501</v>
      </c>
      <c r="D1134" s="178"/>
      <c r="E1134" s="179">
        <v>88.2</v>
      </c>
      <c r="F1134" s="156"/>
      <c r="G1134" s="156"/>
      <c r="H1134" s="156"/>
      <c r="I1134" s="156"/>
      <c r="J1134" s="156"/>
      <c r="K1134" s="156"/>
      <c r="L1134" s="156"/>
      <c r="M1134" s="156"/>
      <c r="N1134" s="156"/>
      <c r="O1134" s="156"/>
      <c r="P1134" s="156"/>
      <c r="Q1134" s="156"/>
      <c r="R1134" s="156"/>
      <c r="S1134" s="156"/>
      <c r="T1134" s="156"/>
      <c r="U1134" s="156"/>
      <c r="V1134" s="156"/>
      <c r="W1134" s="156"/>
      <c r="X1134" s="156"/>
      <c r="Y1134" s="147"/>
      <c r="Z1134" s="147"/>
      <c r="AA1134" s="147"/>
      <c r="AB1134" s="147"/>
      <c r="AC1134" s="147"/>
      <c r="AD1134" s="147"/>
      <c r="AE1134" s="147"/>
      <c r="AF1134" s="147"/>
      <c r="AG1134" s="147" t="s">
        <v>249</v>
      </c>
      <c r="AH1134" s="147">
        <v>0</v>
      </c>
      <c r="AI1134" s="147"/>
      <c r="AJ1134" s="147"/>
      <c r="AK1134" s="147"/>
      <c r="AL1134" s="147"/>
      <c r="AM1134" s="147"/>
      <c r="AN1134" s="147"/>
      <c r="AO1134" s="147"/>
      <c r="AP1134" s="147"/>
      <c r="AQ1134" s="147"/>
      <c r="AR1134" s="147"/>
      <c r="AS1134" s="147"/>
      <c r="AT1134" s="147"/>
      <c r="AU1134" s="147"/>
      <c r="AV1134" s="147"/>
      <c r="AW1134" s="147"/>
      <c r="AX1134" s="147"/>
      <c r="AY1134" s="147"/>
      <c r="AZ1134" s="147"/>
      <c r="BA1134" s="147"/>
      <c r="BB1134" s="147"/>
      <c r="BC1134" s="147"/>
      <c r="BD1134" s="147"/>
      <c r="BE1134" s="147"/>
      <c r="BF1134" s="147"/>
      <c r="BG1134" s="147"/>
      <c r="BH1134" s="147"/>
    </row>
    <row r="1135" spans="1:60" outlineLevel="1">
      <c r="A1135" s="154"/>
      <c r="B1135" s="155"/>
      <c r="C1135" s="180" t="s">
        <v>502</v>
      </c>
      <c r="D1135" s="178"/>
      <c r="E1135" s="179">
        <v>28</v>
      </c>
      <c r="F1135" s="156"/>
      <c r="G1135" s="156"/>
      <c r="H1135" s="156"/>
      <c r="I1135" s="156"/>
      <c r="J1135" s="156"/>
      <c r="K1135" s="156"/>
      <c r="L1135" s="156"/>
      <c r="M1135" s="156"/>
      <c r="N1135" s="156"/>
      <c r="O1135" s="156"/>
      <c r="P1135" s="156"/>
      <c r="Q1135" s="156"/>
      <c r="R1135" s="156"/>
      <c r="S1135" s="156"/>
      <c r="T1135" s="156"/>
      <c r="U1135" s="156"/>
      <c r="V1135" s="156"/>
      <c r="W1135" s="156"/>
      <c r="X1135" s="156"/>
      <c r="Y1135" s="147"/>
      <c r="Z1135" s="147"/>
      <c r="AA1135" s="147"/>
      <c r="AB1135" s="147"/>
      <c r="AC1135" s="147"/>
      <c r="AD1135" s="147"/>
      <c r="AE1135" s="147"/>
      <c r="AF1135" s="147"/>
      <c r="AG1135" s="147" t="s">
        <v>249</v>
      </c>
      <c r="AH1135" s="147">
        <v>0</v>
      </c>
      <c r="AI1135" s="147"/>
      <c r="AJ1135" s="147"/>
      <c r="AK1135" s="147"/>
      <c r="AL1135" s="147"/>
      <c r="AM1135" s="147"/>
      <c r="AN1135" s="147"/>
      <c r="AO1135" s="147"/>
      <c r="AP1135" s="147"/>
      <c r="AQ1135" s="147"/>
      <c r="AR1135" s="147"/>
      <c r="AS1135" s="147"/>
      <c r="AT1135" s="147"/>
      <c r="AU1135" s="147"/>
      <c r="AV1135" s="147"/>
      <c r="AW1135" s="147"/>
      <c r="AX1135" s="147"/>
      <c r="AY1135" s="147"/>
      <c r="AZ1135" s="147"/>
      <c r="BA1135" s="147"/>
      <c r="BB1135" s="147"/>
      <c r="BC1135" s="147"/>
      <c r="BD1135" s="147"/>
      <c r="BE1135" s="147"/>
      <c r="BF1135" s="147"/>
      <c r="BG1135" s="147"/>
      <c r="BH1135" s="147"/>
    </row>
    <row r="1136" spans="1:60" outlineLevel="1">
      <c r="A1136" s="154"/>
      <c r="B1136" s="155"/>
      <c r="C1136" s="180" t="s">
        <v>1274</v>
      </c>
      <c r="D1136" s="178"/>
      <c r="E1136" s="179">
        <v>43.8</v>
      </c>
      <c r="F1136" s="156"/>
      <c r="G1136" s="156"/>
      <c r="H1136" s="156"/>
      <c r="I1136" s="156"/>
      <c r="J1136" s="156"/>
      <c r="K1136" s="156"/>
      <c r="L1136" s="156"/>
      <c r="M1136" s="156"/>
      <c r="N1136" s="156"/>
      <c r="O1136" s="156"/>
      <c r="P1136" s="156"/>
      <c r="Q1136" s="156"/>
      <c r="R1136" s="156"/>
      <c r="S1136" s="156"/>
      <c r="T1136" s="156"/>
      <c r="U1136" s="156"/>
      <c r="V1136" s="156"/>
      <c r="W1136" s="156"/>
      <c r="X1136" s="156"/>
      <c r="Y1136" s="147"/>
      <c r="Z1136" s="147"/>
      <c r="AA1136" s="147"/>
      <c r="AB1136" s="147"/>
      <c r="AC1136" s="147"/>
      <c r="AD1136" s="147"/>
      <c r="AE1136" s="147"/>
      <c r="AF1136" s="147"/>
      <c r="AG1136" s="147" t="s">
        <v>249</v>
      </c>
      <c r="AH1136" s="147">
        <v>0</v>
      </c>
      <c r="AI1136" s="147"/>
      <c r="AJ1136" s="147"/>
      <c r="AK1136" s="147"/>
      <c r="AL1136" s="147"/>
      <c r="AM1136" s="147"/>
      <c r="AN1136" s="147"/>
      <c r="AO1136" s="147"/>
      <c r="AP1136" s="147"/>
      <c r="AQ1136" s="147"/>
      <c r="AR1136" s="147"/>
      <c r="AS1136" s="147"/>
      <c r="AT1136" s="147"/>
      <c r="AU1136" s="147"/>
      <c r="AV1136" s="147"/>
      <c r="AW1136" s="147"/>
      <c r="AX1136" s="147"/>
      <c r="AY1136" s="147"/>
      <c r="AZ1136" s="147"/>
      <c r="BA1136" s="147"/>
      <c r="BB1136" s="147"/>
      <c r="BC1136" s="147"/>
      <c r="BD1136" s="147"/>
      <c r="BE1136" s="147"/>
      <c r="BF1136" s="147"/>
      <c r="BG1136" s="147"/>
      <c r="BH1136" s="147"/>
    </row>
    <row r="1137" spans="1:60" outlineLevel="1">
      <c r="A1137" s="154"/>
      <c r="B1137" s="155"/>
      <c r="C1137" s="180" t="s">
        <v>334</v>
      </c>
      <c r="D1137" s="178"/>
      <c r="E1137" s="179">
        <v>-5.91</v>
      </c>
      <c r="F1137" s="156"/>
      <c r="G1137" s="156"/>
      <c r="H1137" s="156"/>
      <c r="I1137" s="156"/>
      <c r="J1137" s="156"/>
      <c r="K1137" s="156"/>
      <c r="L1137" s="156"/>
      <c r="M1137" s="156"/>
      <c r="N1137" s="156"/>
      <c r="O1137" s="156"/>
      <c r="P1137" s="156"/>
      <c r="Q1137" s="156"/>
      <c r="R1137" s="156"/>
      <c r="S1137" s="156"/>
      <c r="T1137" s="156"/>
      <c r="U1137" s="156"/>
      <c r="V1137" s="156"/>
      <c r="W1137" s="156"/>
      <c r="X1137" s="156"/>
      <c r="Y1137" s="147"/>
      <c r="Z1137" s="147"/>
      <c r="AA1137" s="147"/>
      <c r="AB1137" s="147"/>
      <c r="AC1137" s="147"/>
      <c r="AD1137" s="147"/>
      <c r="AE1137" s="147"/>
      <c r="AF1137" s="147"/>
      <c r="AG1137" s="147" t="s">
        <v>249</v>
      </c>
      <c r="AH1137" s="147">
        <v>0</v>
      </c>
      <c r="AI1137" s="147"/>
      <c r="AJ1137" s="147"/>
      <c r="AK1137" s="147"/>
      <c r="AL1137" s="147"/>
      <c r="AM1137" s="147"/>
      <c r="AN1137" s="147"/>
      <c r="AO1137" s="147"/>
      <c r="AP1137" s="147"/>
      <c r="AQ1137" s="147"/>
      <c r="AR1137" s="147"/>
      <c r="AS1137" s="147"/>
      <c r="AT1137" s="147"/>
      <c r="AU1137" s="147"/>
      <c r="AV1137" s="147"/>
      <c r="AW1137" s="147"/>
      <c r="AX1137" s="147"/>
      <c r="AY1137" s="147"/>
      <c r="AZ1137" s="147"/>
      <c r="BA1137" s="147"/>
      <c r="BB1137" s="147"/>
      <c r="BC1137" s="147"/>
      <c r="BD1137" s="147"/>
      <c r="BE1137" s="147"/>
      <c r="BF1137" s="147"/>
      <c r="BG1137" s="147"/>
      <c r="BH1137" s="147"/>
    </row>
    <row r="1138" spans="1:60" outlineLevel="1">
      <c r="A1138" s="154"/>
      <c r="B1138" s="155"/>
      <c r="C1138" s="238"/>
      <c r="D1138" s="239"/>
      <c r="E1138" s="239"/>
      <c r="F1138" s="239"/>
      <c r="G1138" s="239"/>
      <c r="H1138" s="156"/>
      <c r="I1138" s="156"/>
      <c r="J1138" s="156"/>
      <c r="K1138" s="156"/>
      <c r="L1138" s="156"/>
      <c r="M1138" s="156"/>
      <c r="N1138" s="156"/>
      <c r="O1138" s="156"/>
      <c r="P1138" s="156"/>
      <c r="Q1138" s="156"/>
      <c r="R1138" s="156"/>
      <c r="S1138" s="156"/>
      <c r="T1138" s="156"/>
      <c r="U1138" s="156"/>
      <c r="V1138" s="156"/>
      <c r="W1138" s="156"/>
      <c r="X1138" s="156"/>
      <c r="Y1138" s="147"/>
      <c r="Z1138" s="147"/>
      <c r="AA1138" s="147"/>
      <c r="AB1138" s="147"/>
      <c r="AC1138" s="147"/>
      <c r="AD1138" s="147"/>
      <c r="AE1138" s="147"/>
      <c r="AF1138" s="147"/>
      <c r="AG1138" s="147" t="s">
        <v>172</v>
      </c>
      <c r="AH1138" s="147"/>
      <c r="AI1138" s="147"/>
      <c r="AJ1138" s="147"/>
      <c r="AK1138" s="147"/>
      <c r="AL1138" s="147"/>
      <c r="AM1138" s="147"/>
      <c r="AN1138" s="147"/>
      <c r="AO1138" s="147"/>
      <c r="AP1138" s="147"/>
      <c r="AQ1138" s="147"/>
      <c r="AR1138" s="147"/>
      <c r="AS1138" s="147"/>
      <c r="AT1138" s="147"/>
      <c r="AU1138" s="147"/>
      <c r="AV1138" s="147"/>
      <c r="AW1138" s="147"/>
      <c r="AX1138" s="147"/>
      <c r="AY1138" s="147"/>
      <c r="AZ1138" s="147"/>
      <c r="BA1138" s="147"/>
      <c r="BB1138" s="147"/>
      <c r="BC1138" s="147"/>
      <c r="BD1138" s="147"/>
      <c r="BE1138" s="147"/>
      <c r="BF1138" s="147"/>
      <c r="BG1138" s="147"/>
      <c r="BH1138" s="147"/>
    </row>
    <row r="1139" spans="1:60" outlineLevel="1">
      <c r="A1139" s="164">
        <v>312</v>
      </c>
      <c r="B1139" s="165" t="s">
        <v>1275</v>
      </c>
      <c r="C1139" s="174" t="s">
        <v>1276</v>
      </c>
      <c r="D1139" s="166" t="s">
        <v>253</v>
      </c>
      <c r="E1139" s="167">
        <v>1264.7</v>
      </c>
      <c r="F1139" s="168"/>
      <c r="G1139" s="169">
        <f>ROUND(E1139*F1139,2)</f>
        <v>0</v>
      </c>
      <c r="H1139" s="168"/>
      <c r="I1139" s="169">
        <f>ROUND(E1139*H1139,2)</f>
        <v>0</v>
      </c>
      <c r="J1139" s="168"/>
      <c r="K1139" s="169">
        <f>ROUND(E1139*J1139,2)</f>
        <v>0</v>
      </c>
      <c r="L1139" s="169">
        <v>21</v>
      </c>
      <c r="M1139" s="169">
        <f>G1139*(1+L1139/100)</f>
        <v>0</v>
      </c>
      <c r="N1139" s="169">
        <v>2.9999999999999997E-4</v>
      </c>
      <c r="O1139" s="169">
        <f>ROUND(E1139*N1139,2)</f>
        <v>0.38</v>
      </c>
      <c r="P1139" s="169">
        <v>0</v>
      </c>
      <c r="Q1139" s="169">
        <f>ROUND(E1139*P1139,2)</f>
        <v>0</v>
      </c>
      <c r="R1139" s="169" t="s">
        <v>1267</v>
      </c>
      <c r="S1139" s="169" t="s">
        <v>168</v>
      </c>
      <c r="T1139" s="170" t="s">
        <v>168</v>
      </c>
      <c r="U1139" s="156">
        <v>0.10191</v>
      </c>
      <c r="V1139" s="156">
        <f>ROUND(E1139*U1139,2)</f>
        <v>128.88999999999999</v>
      </c>
      <c r="W1139" s="156"/>
      <c r="X1139" s="156" t="s">
        <v>244</v>
      </c>
      <c r="Y1139" s="147"/>
      <c r="Z1139" s="147"/>
      <c r="AA1139" s="147"/>
      <c r="AB1139" s="147"/>
      <c r="AC1139" s="147"/>
      <c r="AD1139" s="147"/>
      <c r="AE1139" s="147"/>
      <c r="AF1139" s="147"/>
      <c r="AG1139" s="147" t="s">
        <v>245</v>
      </c>
      <c r="AH1139" s="147"/>
      <c r="AI1139" s="147"/>
      <c r="AJ1139" s="147"/>
      <c r="AK1139" s="147"/>
      <c r="AL1139" s="147"/>
      <c r="AM1139" s="147"/>
      <c r="AN1139" s="147"/>
      <c r="AO1139" s="147"/>
      <c r="AP1139" s="147"/>
      <c r="AQ1139" s="147"/>
      <c r="AR1139" s="147"/>
      <c r="AS1139" s="147"/>
      <c r="AT1139" s="147"/>
      <c r="AU1139" s="147"/>
      <c r="AV1139" s="147"/>
      <c r="AW1139" s="147"/>
      <c r="AX1139" s="147"/>
      <c r="AY1139" s="147"/>
      <c r="AZ1139" s="147"/>
      <c r="BA1139" s="147"/>
      <c r="BB1139" s="147"/>
      <c r="BC1139" s="147"/>
      <c r="BD1139" s="147"/>
      <c r="BE1139" s="147"/>
      <c r="BF1139" s="147"/>
      <c r="BG1139" s="147"/>
      <c r="BH1139" s="147"/>
    </row>
    <row r="1140" spans="1:60" outlineLevel="1">
      <c r="A1140" s="154"/>
      <c r="B1140" s="155"/>
      <c r="C1140" s="180" t="s">
        <v>1268</v>
      </c>
      <c r="D1140" s="178"/>
      <c r="E1140" s="179">
        <v>122.4</v>
      </c>
      <c r="F1140" s="156"/>
      <c r="G1140" s="156"/>
      <c r="H1140" s="156"/>
      <c r="I1140" s="156"/>
      <c r="J1140" s="156"/>
      <c r="K1140" s="156"/>
      <c r="L1140" s="156"/>
      <c r="M1140" s="156"/>
      <c r="N1140" s="156"/>
      <c r="O1140" s="156"/>
      <c r="P1140" s="156"/>
      <c r="Q1140" s="156"/>
      <c r="R1140" s="156"/>
      <c r="S1140" s="156"/>
      <c r="T1140" s="156"/>
      <c r="U1140" s="156"/>
      <c r="V1140" s="156"/>
      <c r="W1140" s="156"/>
      <c r="X1140" s="156"/>
      <c r="Y1140" s="147"/>
      <c r="Z1140" s="147"/>
      <c r="AA1140" s="147"/>
      <c r="AB1140" s="147"/>
      <c r="AC1140" s="147"/>
      <c r="AD1140" s="147"/>
      <c r="AE1140" s="147"/>
      <c r="AF1140" s="147"/>
      <c r="AG1140" s="147" t="s">
        <v>249</v>
      </c>
      <c r="AH1140" s="147">
        <v>0</v>
      </c>
      <c r="AI1140" s="147"/>
      <c r="AJ1140" s="147"/>
      <c r="AK1140" s="147"/>
      <c r="AL1140" s="147"/>
      <c r="AM1140" s="147"/>
      <c r="AN1140" s="147"/>
      <c r="AO1140" s="147"/>
      <c r="AP1140" s="147"/>
      <c r="AQ1140" s="147"/>
      <c r="AR1140" s="147"/>
      <c r="AS1140" s="147"/>
      <c r="AT1140" s="147"/>
      <c r="AU1140" s="147"/>
      <c r="AV1140" s="147"/>
      <c r="AW1140" s="147"/>
      <c r="AX1140" s="147"/>
      <c r="AY1140" s="147"/>
      <c r="AZ1140" s="147"/>
      <c r="BA1140" s="147"/>
      <c r="BB1140" s="147"/>
      <c r="BC1140" s="147"/>
      <c r="BD1140" s="147"/>
      <c r="BE1140" s="147"/>
      <c r="BF1140" s="147"/>
      <c r="BG1140" s="147"/>
      <c r="BH1140" s="147"/>
    </row>
    <row r="1141" spans="1:60" outlineLevel="1">
      <c r="A1141" s="154"/>
      <c r="B1141" s="155"/>
      <c r="C1141" s="180" t="s">
        <v>1269</v>
      </c>
      <c r="D1141" s="178"/>
      <c r="E1141" s="179">
        <v>192</v>
      </c>
      <c r="F1141" s="156"/>
      <c r="G1141" s="156"/>
      <c r="H1141" s="156"/>
      <c r="I1141" s="156"/>
      <c r="J1141" s="156"/>
      <c r="K1141" s="156"/>
      <c r="L1141" s="156"/>
      <c r="M1141" s="156"/>
      <c r="N1141" s="156"/>
      <c r="O1141" s="156"/>
      <c r="P1141" s="156"/>
      <c r="Q1141" s="156"/>
      <c r="R1141" s="156"/>
      <c r="S1141" s="156"/>
      <c r="T1141" s="156"/>
      <c r="U1141" s="156"/>
      <c r="V1141" s="156"/>
      <c r="W1141" s="156"/>
      <c r="X1141" s="156"/>
      <c r="Y1141" s="147"/>
      <c r="Z1141" s="147"/>
      <c r="AA1141" s="147"/>
      <c r="AB1141" s="147"/>
      <c r="AC1141" s="147"/>
      <c r="AD1141" s="147"/>
      <c r="AE1141" s="147"/>
      <c r="AF1141" s="147"/>
      <c r="AG1141" s="147" t="s">
        <v>249</v>
      </c>
      <c r="AH1141" s="147">
        <v>0</v>
      </c>
      <c r="AI1141" s="147"/>
      <c r="AJ1141" s="147"/>
      <c r="AK1141" s="147"/>
      <c r="AL1141" s="147"/>
      <c r="AM1141" s="147"/>
      <c r="AN1141" s="147"/>
      <c r="AO1141" s="147"/>
      <c r="AP1141" s="147"/>
      <c r="AQ1141" s="147"/>
      <c r="AR1141" s="147"/>
      <c r="AS1141" s="147"/>
      <c r="AT1141" s="147"/>
      <c r="AU1141" s="147"/>
      <c r="AV1141" s="147"/>
      <c r="AW1141" s="147"/>
      <c r="AX1141" s="147"/>
      <c r="AY1141" s="147"/>
      <c r="AZ1141" s="147"/>
      <c r="BA1141" s="147"/>
      <c r="BB1141" s="147"/>
      <c r="BC1141" s="147"/>
      <c r="BD1141" s="147"/>
      <c r="BE1141" s="147"/>
      <c r="BF1141" s="147"/>
      <c r="BG1141" s="147"/>
      <c r="BH1141" s="147"/>
    </row>
    <row r="1142" spans="1:60" outlineLevel="1">
      <c r="A1142" s="154"/>
      <c r="B1142" s="155"/>
      <c r="C1142" s="180" t="s">
        <v>1270</v>
      </c>
      <c r="D1142" s="178"/>
      <c r="E1142" s="179">
        <v>664.8</v>
      </c>
      <c r="F1142" s="156"/>
      <c r="G1142" s="156"/>
      <c r="H1142" s="156"/>
      <c r="I1142" s="156"/>
      <c r="J1142" s="156"/>
      <c r="K1142" s="156"/>
      <c r="L1142" s="156"/>
      <c r="M1142" s="156"/>
      <c r="N1142" s="156"/>
      <c r="O1142" s="156"/>
      <c r="P1142" s="156"/>
      <c r="Q1142" s="156"/>
      <c r="R1142" s="156"/>
      <c r="S1142" s="156"/>
      <c r="T1142" s="156"/>
      <c r="U1142" s="156"/>
      <c r="V1142" s="156"/>
      <c r="W1142" s="156"/>
      <c r="X1142" s="156"/>
      <c r="Y1142" s="147"/>
      <c r="Z1142" s="147"/>
      <c r="AA1142" s="147"/>
      <c r="AB1142" s="147"/>
      <c r="AC1142" s="147"/>
      <c r="AD1142" s="147"/>
      <c r="AE1142" s="147"/>
      <c r="AF1142" s="147"/>
      <c r="AG1142" s="147" t="s">
        <v>249</v>
      </c>
      <c r="AH1142" s="147">
        <v>0</v>
      </c>
      <c r="AI1142" s="147"/>
      <c r="AJ1142" s="147"/>
      <c r="AK1142" s="147"/>
      <c r="AL1142" s="147"/>
      <c r="AM1142" s="147"/>
      <c r="AN1142" s="147"/>
      <c r="AO1142" s="147"/>
      <c r="AP1142" s="147"/>
      <c r="AQ1142" s="147"/>
      <c r="AR1142" s="147"/>
      <c r="AS1142" s="147"/>
      <c r="AT1142" s="147"/>
      <c r="AU1142" s="147"/>
      <c r="AV1142" s="147"/>
      <c r="AW1142" s="147"/>
      <c r="AX1142" s="147"/>
      <c r="AY1142" s="147"/>
      <c r="AZ1142" s="147"/>
      <c r="BA1142" s="147"/>
      <c r="BB1142" s="147"/>
      <c r="BC1142" s="147"/>
      <c r="BD1142" s="147"/>
      <c r="BE1142" s="147"/>
      <c r="BF1142" s="147"/>
      <c r="BG1142" s="147"/>
      <c r="BH1142" s="147"/>
    </row>
    <row r="1143" spans="1:60" outlineLevel="1">
      <c r="A1143" s="154"/>
      <c r="B1143" s="155"/>
      <c r="C1143" s="180" t="s">
        <v>1271</v>
      </c>
      <c r="D1143" s="178"/>
      <c r="E1143" s="179">
        <v>273</v>
      </c>
      <c r="F1143" s="156"/>
      <c r="G1143" s="156"/>
      <c r="H1143" s="156"/>
      <c r="I1143" s="156"/>
      <c r="J1143" s="156"/>
      <c r="K1143" s="156"/>
      <c r="L1143" s="156"/>
      <c r="M1143" s="156"/>
      <c r="N1143" s="156"/>
      <c r="O1143" s="156"/>
      <c r="P1143" s="156"/>
      <c r="Q1143" s="156"/>
      <c r="R1143" s="156"/>
      <c r="S1143" s="156"/>
      <c r="T1143" s="156"/>
      <c r="U1143" s="156"/>
      <c r="V1143" s="156"/>
      <c r="W1143" s="156"/>
      <c r="X1143" s="156"/>
      <c r="Y1143" s="147"/>
      <c r="Z1143" s="147"/>
      <c r="AA1143" s="147"/>
      <c r="AB1143" s="147"/>
      <c r="AC1143" s="147"/>
      <c r="AD1143" s="147"/>
      <c r="AE1143" s="147"/>
      <c r="AF1143" s="147"/>
      <c r="AG1143" s="147" t="s">
        <v>249</v>
      </c>
      <c r="AH1143" s="147">
        <v>0</v>
      </c>
      <c r="AI1143" s="147"/>
      <c r="AJ1143" s="147"/>
      <c r="AK1143" s="147"/>
      <c r="AL1143" s="147"/>
      <c r="AM1143" s="147"/>
      <c r="AN1143" s="147"/>
      <c r="AO1143" s="147"/>
      <c r="AP1143" s="147"/>
      <c r="AQ1143" s="147"/>
      <c r="AR1143" s="147"/>
      <c r="AS1143" s="147"/>
      <c r="AT1143" s="147"/>
      <c r="AU1143" s="147"/>
      <c r="AV1143" s="147"/>
      <c r="AW1143" s="147"/>
      <c r="AX1143" s="147"/>
      <c r="AY1143" s="147"/>
      <c r="AZ1143" s="147"/>
      <c r="BA1143" s="147"/>
      <c r="BB1143" s="147"/>
      <c r="BC1143" s="147"/>
      <c r="BD1143" s="147"/>
      <c r="BE1143" s="147"/>
      <c r="BF1143" s="147"/>
      <c r="BG1143" s="147"/>
      <c r="BH1143" s="147"/>
    </row>
    <row r="1144" spans="1:60" outlineLevel="1">
      <c r="A1144" s="154"/>
      <c r="B1144" s="155"/>
      <c r="C1144" s="180" t="s">
        <v>1272</v>
      </c>
      <c r="D1144" s="178"/>
      <c r="E1144" s="179">
        <v>12.5</v>
      </c>
      <c r="F1144" s="156"/>
      <c r="G1144" s="156"/>
      <c r="H1144" s="156"/>
      <c r="I1144" s="156"/>
      <c r="J1144" s="156"/>
      <c r="K1144" s="156"/>
      <c r="L1144" s="156"/>
      <c r="M1144" s="156"/>
      <c r="N1144" s="156"/>
      <c r="O1144" s="156"/>
      <c r="P1144" s="156"/>
      <c r="Q1144" s="156"/>
      <c r="R1144" s="156"/>
      <c r="S1144" s="156"/>
      <c r="T1144" s="156"/>
      <c r="U1144" s="156"/>
      <c r="V1144" s="156"/>
      <c r="W1144" s="156"/>
      <c r="X1144" s="156"/>
      <c r="Y1144" s="147"/>
      <c r="Z1144" s="147"/>
      <c r="AA1144" s="147"/>
      <c r="AB1144" s="147"/>
      <c r="AC1144" s="147"/>
      <c r="AD1144" s="147"/>
      <c r="AE1144" s="147"/>
      <c r="AF1144" s="147"/>
      <c r="AG1144" s="147" t="s">
        <v>249</v>
      </c>
      <c r="AH1144" s="147">
        <v>0</v>
      </c>
      <c r="AI1144" s="147"/>
      <c r="AJ1144" s="147"/>
      <c r="AK1144" s="147"/>
      <c r="AL1144" s="147"/>
      <c r="AM1144" s="147"/>
      <c r="AN1144" s="147"/>
      <c r="AO1144" s="147"/>
      <c r="AP1144" s="147"/>
      <c r="AQ1144" s="147"/>
      <c r="AR1144" s="147"/>
      <c r="AS1144" s="147"/>
      <c r="AT1144" s="147"/>
      <c r="AU1144" s="147"/>
      <c r="AV1144" s="147"/>
      <c r="AW1144" s="147"/>
      <c r="AX1144" s="147"/>
      <c r="AY1144" s="147"/>
      <c r="AZ1144" s="147"/>
      <c r="BA1144" s="147"/>
      <c r="BB1144" s="147"/>
      <c r="BC1144" s="147"/>
      <c r="BD1144" s="147"/>
      <c r="BE1144" s="147"/>
      <c r="BF1144" s="147"/>
      <c r="BG1144" s="147"/>
      <c r="BH1144" s="147"/>
    </row>
    <row r="1145" spans="1:60" outlineLevel="1">
      <c r="A1145" s="154"/>
      <c r="B1145" s="155"/>
      <c r="C1145" s="238"/>
      <c r="D1145" s="239"/>
      <c r="E1145" s="239"/>
      <c r="F1145" s="239"/>
      <c r="G1145" s="239"/>
      <c r="H1145" s="156"/>
      <c r="I1145" s="156"/>
      <c r="J1145" s="156"/>
      <c r="K1145" s="156"/>
      <c r="L1145" s="156"/>
      <c r="M1145" s="156"/>
      <c r="N1145" s="156"/>
      <c r="O1145" s="156"/>
      <c r="P1145" s="156"/>
      <c r="Q1145" s="156"/>
      <c r="R1145" s="156"/>
      <c r="S1145" s="156"/>
      <c r="T1145" s="156"/>
      <c r="U1145" s="156"/>
      <c r="V1145" s="156"/>
      <c r="W1145" s="156"/>
      <c r="X1145" s="156"/>
      <c r="Y1145" s="147"/>
      <c r="Z1145" s="147"/>
      <c r="AA1145" s="147"/>
      <c r="AB1145" s="147"/>
      <c r="AC1145" s="147"/>
      <c r="AD1145" s="147"/>
      <c r="AE1145" s="147"/>
      <c r="AF1145" s="147"/>
      <c r="AG1145" s="147" t="s">
        <v>172</v>
      </c>
      <c r="AH1145" s="147"/>
      <c r="AI1145" s="147"/>
      <c r="AJ1145" s="147"/>
      <c r="AK1145" s="147"/>
      <c r="AL1145" s="147"/>
      <c r="AM1145" s="147"/>
      <c r="AN1145" s="147"/>
      <c r="AO1145" s="147"/>
      <c r="AP1145" s="147"/>
      <c r="AQ1145" s="147"/>
      <c r="AR1145" s="147"/>
      <c r="AS1145" s="147"/>
      <c r="AT1145" s="147"/>
      <c r="AU1145" s="147"/>
      <c r="AV1145" s="147"/>
      <c r="AW1145" s="147"/>
      <c r="AX1145" s="147"/>
      <c r="AY1145" s="147"/>
      <c r="AZ1145" s="147"/>
      <c r="BA1145" s="147"/>
      <c r="BB1145" s="147"/>
      <c r="BC1145" s="147"/>
      <c r="BD1145" s="147"/>
      <c r="BE1145" s="147"/>
      <c r="BF1145" s="147"/>
      <c r="BG1145" s="147"/>
      <c r="BH1145" s="147"/>
    </row>
    <row r="1146" spans="1:60" outlineLevel="1">
      <c r="A1146" s="164">
        <v>313</v>
      </c>
      <c r="B1146" s="165" t="s">
        <v>1277</v>
      </c>
      <c r="C1146" s="174" t="s">
        <v>1278</v>
      </c>
      <c r="D1146" s="166" t="s">
        <v>253</v>
      </c>
      <c r="E1146" s="167">
        <v>248.89</v>
      </c>
      <c r="F1146" s="168"/>
      <c r="G1146" s="169">
        <f>ROUND(E1146*F1146,2)</f>
        <v>0</v>
      </c>
      <c r="H1146" s="168"/>
      <c r="I1146" s="169">
        <f>ROUND(E1146*H1146,2)</f>
        <v>0</v>
      </c>
      <c r="J1146" s="168"/>
      <c r="K1146" s="169">
        <f>ROUND(E1146*J1146,2)</f>
        <v>0</v>
      </c>
      <c r="L1146" s="169">
        <v>21</v>
      </c>
      <c r="M1146" s="169">
        <f>G1146*(1+L1146/100)</f>
        <v>0</v>
      </c>
      <c r="N1146" s="169">
        <v>1.4999999999999999E-4</v>
      </c>
      <c r="O1146" s="169">
        <f>ROUND(E1146*N1146,2)</f>
        <v>0.04</v>
      </c>
      <c r="P1146" s="169">
        <v>0</v>
      </c>
      <c r="Q1146" s="169">
        <f>ROUND(E1146*P1146,2)</f>
        <v>0</v>
      </c>
      <c r="R1146" s="169" t="s">
        <v>1267</v>
      </c>
      <c r="S1146" s="169" t="s">
        <v>168</v>
      </c>
      <c r="T1146" s="170" t="s">
        <v>168</v>
      </c>
      <c r="U1146" s="156">
        <v>0.10191</v>
      </c>
      <c r="V1146" s="156">
        <f>ROUND(E1146*U1146,2)</f>
        <v>25.36</v>
      </c>
      <c r="W1146" s="156"/>
      <c r="X1146" s="156" t="s">
        <v>244</v>
      </c>
      <c r="Y1146" s="147"/>
      <c r="Z1146" s="147"/>
      <c r="AA1146" s="147"/>
      <c r="AB1146" s="147"/>
      <c r="AC1146" s="147"/>
      <c r="AD1146" s="147"/>
      <c r="AE1146" s="147"/>
      <c r="AF1146" s="147"/>
      <c r="AG1146" s="147" t="s">
        <v>245</v>
      </c>
      <c r="AH1146" s="147"/>
      <c r="AI1146" s="147"/>
      <c r="AJ1146" s="147"/>
      <c r="AK1146" s="147"/>
      <c r="AL1146" s="147"/>
      <c r="AM1146" s="147"/>
      <c r="AN1146" s="147"/>
      <c r="AO1146" s="147"/>
      <c r="AP1146" s="147"/>
      <c r="AQ1146" s="147"/>
      <c r="AR1146" s="147"/>
      <c r="AS1146" s="147"/>
      <c r="AT1146" s="147"/>
      <c r="AU1146" s="147"/>
      <c r="AV1146" s="147"/>
      <c r="AW1146" s="147"/>
      <c r="AX1146" s="147"/>
      <c r="AY1146" s="147"/>
      <c r="AZ1146" s="147"/>
      <c r="BA1146" s="147"/>
      <c r="BB1146" s="147"/>
      <c r="BC1146" s="147"/>
      <c r="BD1146" s="147"/>
      <c r="BE1146" s="147"/>
      <c r="BF1146" s="147"/>
      <c r="BG1146" s="147"/>
      <c r="BH1146" s="147"/>
    </row>
    <row r="1147" spans="1:60" outlineLevel="1">
      <c r="A1147" s="154"/>
      <c r="B1147" s="155"/>
      <c r="C1147" s="180" t="s">
        <v>499</v>
      </c>
      <c r="D1147" s="178"/>
      <c r="E1147" s="179"/>
      <c r="F1147" s="156"/>
      <c r="G1147" s="156"/>
      <c r="H1147" s="156"/>
      <c r="I1147" s="156"/>
      <c r="J1147" s="156"/>
      <c r="K1147" s="156"/>
      <c r="L1147" s="156"/>
      <c r="M1147" s="156"/>
      <c r="N1147" s="156"/>
      <c r="O1147" s="156"/>
      <c r="P1147" s="156"/>
      <c r="Q1147" s="156"/>
      <c r="R1147" s="156"/>
      <c r="S1147" s="156"/>
      <c r="T1147" s="156"/>
      <c r="U1147" s="156"/>
      <c r="V1147" s="156"/>
      <c r="W1147" s="156"/>
      <c r="X1147" s="156"/>
      <c r="Y1147" s="147"/>
      <c r="Z1147" s="147"/>
      <c r="AA1147" s="147"/>
      <c r="AB1147" s="147"/>
      <c r="AC1147" s="147"/>
      <c r="AD1147" s="147"/>
      <c r="AE1147" s="147"/>
      <c r="AF1147" s="147"/>
      <c r="AG1147" s="147" t="s">
        <v>249</v>
      </c>
      <c r="AH1147" s="147">
        <v>0</v>
      </c>
      <c r="AI1147" s="147"/>
      <c r="AJ1147" s="147"/>
      <c r="AK1147" s="147"/>
      <c r="AL1147" s="147"/>
      <c r="AM1147" s="147"/>
      <c r="AN1147" s="147"/>
      <c r="AO1147" s="147"/>
      <c r="AP1147" s="147"/>
      <c r="AQ1147" s="147"/>
      <c r="AR1147" s="147"/>
      <c r="AS1147" s="147"/>
      <c r="AT1147" s="147"/>
      <c r="AU1147" s="147"/>
      <c r="AV1147" s="147"/>
      <c r="AW1147" s="147"/>
      <c r="AX1147" s="147"/>
      <c r="AY1147" s="147"/>
      <c r="AZ1147" s="147"/>
      <c r="BA1147" s="147"/>
      <c r="BB1147" s="147"/>
      <c r="BC1147" s="147"/>
      <c r="BD1147" s="147"/>
      <c r="BE1147" s="147"/>
      <c r="BF1147" s="147"/>
      <c r="BG1147" s="147"/>
      <c r="BH1147" s="147"/>
    </row>
    <row r="1148" spans="1:60" outlineLevel="1">
      <c r="A1148" s="154"/>
      <c r="B1148" s="155"/>
      <c r="C1148" s="180" t="s">
        <v>500</v>
      </c>
      <c r="D1148" s="178"/>
      <c r="E1148" s="179">
        <v>94.8</v>
      </c>
      <c r="F1148" s="156"/>
      <c r="G1148" s="156"/>
      <c r="H1148" s="156"/>
      <c r="I1148" s="156"/>
      <c r="J1148" s="156"/>
      <c r="K1148" s="156"/>
      <c r="L1148" s="156"/>
      <c r="M1148" s="156"/>
      <c r="N1148" s="156"/>
      <c r="O1148" s="156"/>
      <c r="P1148" s="156"/>
      <c r="Q1148" s="156"/>
      <c r="R1148" s="156"/>
      <c r="S1148" s="156"/>
      <c r="T1148" s="156"/>
      <c r="U1148" s="156"/>
      <c r="V1148" s="156"/>
      <c r="W1148" s="156"/>
      <c r="X1148" s="156"/>
      <c r="Y1148" s="147"/>
      <c r="Z1148" s="147"/>
      <c r="AA1148" s="147"/>
      <c r="AB1148" s="147"/>
      <c r="AC1148" s="147"/>
      <c r="AD1148" s="147"/>
      <c r="AE1148" s="147"/>
      <c r="AF1148" s="147"/>
      <c r="AG1148" s="147" t="s">
        <v>249</v>
      </c>
      <c r="AH1148" s="147">
        <v>0</v>
      </c>
      <c r="AI1148" s="147"/>
      <c r="AJ1148" s="147"/>
      <c r="AK1148" s="147"/>
      <c r="AL1148" s="147"/>
      <c r="AM1148" s="147"/>
      <c r="AN1148" s="147"/>
      <c r="AO1148" s="147"/>
      <c r="AP1148" s="147"/>
      <c r="AQ1148" s="147"/>
      <c r="AR1148" s="147"/>
      <c r="AS1148" s="147"/>
      <c r="AT1148" s="147"/>
      <c r="AU1148" s="147"/>
      <c r="AV1148" s="147"/>
      <c r="AW1148" s="147"/>
      <c r="AX1148" s="147"/>
      <c r="AY1148" s="147"/>
      <c r="AZ1148" s="147"/>
      <c r="BA1148" s="147"/>
      <c r="BB1148" s="147"/>
      <c r="BC1148" s="147"/>
      <c r="BD1148" s="147"/>
      <c r="BE1148" s="147"/>
      <c r="BF1148" s="147"/>
      <c r="BG1148" s="147"/>
      <c r="BH1148" s="147"/>
    </row>
    <row r="1149" spans="1:60" outlineLevel="1">
      <c r="A1149" s="154"/>
      <c r="B1149" s="155"/>
      <c r="C1149" s="180" t="s">
        <v>501</v>
      </c>
      <c r="D1149" s="178"/>
      <c r="E1149" s="179">
        <v>88.2</v>
      </c>
      <c r="F1149" s="156"/>
      <c r="G1149" s="156"/>
      <c r="H1149" s="156"/>
      <c r="I1149" s="156"/>
      <c r="J1149" s="156"/>
      <c r="K1149" s="156"/>
      <c r="L1149" s="156"/>
      <c r="M1149" s="156"/>
      <c r="N1149" s="156"/>
      <c r="O1149" s="156"/>
      <c r="P1149" s="156"/>
      <c r="Q1149" s="156"/>
      <c r="R1149" s="156"/>
      <c r="S1149" s="156"/>
      <c r="T1149" s="156"/>
      <c r="U1149" s="156"/>
      <c r="V1149" s="156"/>
      <c r="W1149" s="156"/>
      <c r="X1149" s="156"/>
      <c r="Y1149" s="147"/>
      <c r="Z1149" s="147"/>
      <c r="AA1149" s="147"/>
      <c r="AB1149" s="147"/>
      <c r="AC1149" s="147"/>
      <c r="AD1149" s="147"/>
      <c r="AE1149" s="147"/>
      <c r="AF1149" s="147"/>
      <c r="AG1149" s="147" t="s">
        <v>249</v>
      </c>
      <c r="AH1149" s="147">
        <v>0</v>
      </c>
      <c r="AI1149" s="147"/>
      <c r="AJ1149" s="147"/>
      <c r="AK1149" s="147"/>
      <c r="AL1149" s="147"/>
      <c r="AM1149" s="147"/>
      <c r="AN1149" s="147"/>
      <c r="AO1149" s="147"/>
      <c r="AP1149" s="147"/>
      <c r="AQ1149" s="147"/>
      <c r="AR1149" s="147"/>
      <c r="AS1149" s="147"/>
      <c r="AT1149" s="147"/>
      <c r="AU1149" s="147"/>
      <c r="AV1149" s="147"/>
      <c r="AW1149" s="147"/>
      <c r="AX1149" s="147"/>
      <c r="AY1149" s="147"/>
      <c r="AZ1149" s="147"/>
      <c r="BA1149" s="147"/>
      <c r="BB1149" s="147"/>
      <c r="BC1149" s="147"/>
      <c r="BD1149" s="147"/>
      <c r="BE1149" s="147"/>
      <c r="BF1149" s="147"/>
      <c r="BG1149" s="147"/>
      <c r="BH1149" s="147"/>
    </row>
    <row r="1150" spans="1:60" outlineLevel="1">
      <c r="A1150" s="154"/>
      <c r="B1150" s="155"/>
      <c r="C1150" s="180" t="s">
        <v>502</v>
      </c>
      <c r="D1150" s="178"/>
      <c r="E1150" s="179">
        <v>28</v>
      </c>
      <c r="F1150" s="156"/>
      <c r="G1150" s="156"/>
      <c r="H1150" s="156"/>
      <c r="I1150" s="156"/>
      <c r="J1150" s="156"/>
      <c r="K1150" s="156"/>
      <c r="L1150" s="156"/>
      <c r="M1150" s="156"/>
      <c r="N1150" s="156"/>
      <c r="O1150" s="156"/>
      <c r="P1150" s="156"/>
      <c r="Q1150" s="156"/>
      <c r="R1150" s="156"/>
      <c r="S1150" s="156"/>
      <c r="T1150" s="156"/>
      <c r="U1150" s="156"/>
      <c r="V1150" s="156"/>
      <c r="W1150" s="156"/>
      <c r="X1150" s="156"/>
      <c r="Y1150" s="147"/>
      <c r="Z1150" s="147"/>
      <c r="AA1150" s="147"/>
      <c r="AB1150" s="147"/>
      <c r="AC1150" s="147"/>
      <c r="AD1150" s="147"/>
      <c r="AE1150" s="147"/>
      <c r="AF1150" s="147"/>
      <c r="AG1150" s="147" t="s">
        <v>249</v>
      </c>
      <c r="AH1150" s="147">
        <v>0</v>
      </c>
      <c r="AI1150" s="147"/>
      <c r="AJ1150" s="147"/>
      <c r="AK1150" s="147"/>
      <c r="AL1150" s="147"/>
      <c r="AM1150" s="147"/>
      <c r="AN1150" s="147"/>
      <c r="AO1150" s="147"/>
      <c r="AP1150" s="147"/>
      <c r="AQ1150" s="147"/>
      <c r="AR1150" s="147"/>
      <c r="AS1150" s="147"/>
      <c r="AT1150" s="147"/>
      <c r="AU1150" s="147"/>
      <c r="AV1150" s="147"/>
      <c r="AW1150" s="147"/>
      <c r="AX1150" s="147"/>
      <c r="AY1150" s="147"/>
      <c r="AZ1150" s="147"/>
      <c r="BA1150" s="147"/>
      <c r="BB1150" s="147"/>
      <c r="BC1150" s="147"/>
      <c r="BD1150" s="147"/>
      <c r="BE1150" s="147"/>
      <c r="BF1150" s="147"/>
      <c r="BG1150" s="147"/>
      <c r="BH1150" s="147"/>
    </row>
    <row r="1151" spans="1:60" outlineLevel="1">
      <c r="A1151" s="154"/>
      <c r="B1151" s="155"/>
      <c r="C1151" s="180" t="s">
        <v>1274</v>
      </c>
      <c r="D1151" s="178"/>
      <c r="E1151" s="179">
        <v>43.8</v>
      </c>
      <c r="F1151" s="156"/>
      <c r="G1151" s="156"/>
      <c r="H1151" s="156"/>
      <c r="I1151" s="156"/>
      <c r="J1151" s="156"/>
      <c r="K1151" s="156"/>
      <c r="L1151" s="156"/>
      <c r="M1151" s="156"/>
      <c r="N1151" s="156"/>
      <c r="O1151" s="156"/>
      <c r="P1151" s="156"/>
      <c r="Q1151" s="156"/>
      <c r="R1151" s="156"/>
      <c r="S1151" s="156"/>
      <c r="T1151" s="156"/>
      <c r="U1151" s="156"/>
      <c r="V1151" s="156"/>
      <c r="W1151" s="156"/>
      <c r="X1151" s="156"/>
      <c r="Y1151" s="147"/>
      <c r="Z1151" s="147"/>
      <c r="AA1151" s="147"/>
      <c r="AB1151" s="147"/>
      <c r="AC1151" s="147"/>
      <c r="AD1151" s="147"/>
      <c r="AE1151" s="147"/>
      <c r="AF1151" s="147"/>
      <c r="AG1151" s="147" t="s">
        <v>249</v>
      </c>
      <c r="AH1151" s="147">
        <v>0</v>
      </c>
      <c r="AI1151" s="147"/>
      <c r="AJ1151" s="147"/>
      <c r="AK1151" s="147"/>
      <c r="AL1151" s="147"/>
      <c r="AM1151" s="147"/>
      <c r="AN1151" s="147"/>
      <c r="AO1151" s="147"/>
      <c r="AP1151" s="147"/>
      <c r="AQ1151" s="147"/>
      <c r="AR1151" s="147"/>
      <c r="AS1151" s="147"/>
      <c r="AT1151" s="147"/>
      <c r="AU1151" s="147"/>
      <c r="AV1151" s="147"/>
      <c r="AW1151" s="147"/>
      <c r="AX1151" s="147"/>
      <c r="AY1151" s="147"/>
      <c r="AZ1151" s="147"/>
      <c r="BA1151" s="147"/>
      <c r="BB1151" s="147"/>
      <c r="BC1151" s="147"/>
      <c r="BD1151" s="147"/>
      <c r="BE1151" s="147"/>
      <c r="BF1151" s="147"/>
      <c r="BG1151" s="147"/>
      <c r="BH1151" s="147"/>
    </row>
    <row r="1152" spans="1:60" outlineLevel="1">
      <c r="A1152" s="154"/>
      <c r="B1152" s="155"/>
      <c r="C1152" s="180" t="s">
        <v>334</v>
      </c>
      <c r="D1152" s="178"/>
      <c r="E1152" s="179">
        <v>-5.91</v>
      </c>
      <c r="F1152" s="156"/>
      <c r="G1152" s="156"/>
      <c r="H1152" s="156"/>
      <c r="I1152" s="156"/>
      <c r="J1152" s="156"/>
      <c r="K1152" s="156"/>
      <c r="L1152" s="156"/>
      <c r="M1152" s="156"/>
      <c r="N1152" s="156"/>
      <c r="O1152" s="156"/>
      <c r="P1152" s="156"/>
      <c r="Q1152" s="156"/>
      <c r="R1152" s="156"/>
      <c r="S1152" s="156"/>
      <c r="T1152" s="156"/>
      <c r="U1152" s="156"/>
      <c r="V1152" s="156"/>
      <c r="W1152" s="156"/>
      <c r="X1152" s="156"/>
      <c r="Y1152" s="147"/>
      <c r="Z1152" s="147"/>
      <c r="AA1152" s="147"/>
      <c r="AB1152" s="147"/>
      <c r="AC1152" s="147"/>
      <c r="AD1152" s="147"/>
      <c r="AE1152" s="147"/>
      <c r="AF1152" s="147"/>
      <c r="AG1152" s="147" t="s">
        <v>249</v>
      </c>
      <c r="AH1152" s="147">
        <v>0</v>
      </c>
      <c r="AI1152" s="147"/>
      <c r="AJ1152" s="147"/>
      <c r="AK1152" s="147"/>
      <c r="AL1152" s="147"/>
      <c r="AM1152" s="147"/>
      <c r="AN1152" s="147"/>
      <c r="AO1152" s="147"/>
      <c r="AP1152" s="147"/>
      <c r="AQ1152" s="147"/>
      <c r="AR1152" s="147"/>
      <c r="AS1152" s="147"/>
      <c r="AT1152" s="147"/>
      <c r="AU1152" s="147"/>
      <c r="AV1152" s="147"/>
      <c r="AW1152" s="147"/>
      <c r="AX1152" s="147"/>
      <c r="AY1152" s="147"/>
      <c r="AZ1152" s="147"/>
      <c r="BA1152" s="147"/>
      <c r="BB1152" s="147"/>
      <c r="BC1152" s="147"/>
      <c r="BD1152" s="147"/>
      <c r="BE1152" s="147"/>
      <c r="BF1152" s="147"/>
      <c r="BG1152" s="147"/>
      <c r="BH1152" s="147"/>
    </row>
    <row r="1153" spans="1:60" outlineLevel="1">
      <c r="A1153" s="154"/>
      <c r="B1153" s="155"/>
      <c r="C1153" s="238"/>
      <c r="D1153" s="239"/>
      <c r="E1153" s="239"/>
      <c r="F1153" s="239"/>
      <c r="G1153" s="239"/>
      <c r="H1153" s="156"/>
      <c r="I1153" s="156"/>
      <c r="J1153" s="156"/>
      <c r="K1153" s="156"/>
      <c r="L1153" s="156"/>
      <c r="M1153" s="156"/>
      <c r="N1153" s="156"/>
      <c r="O1153" s="156"/>
      <c r="P1153" s="156"/>
      <c r="Q1153" s="156"/>
      <c r="R1153" s="156"/>
      <c r="S1153" s="156"/>
      <c r="T1153" s="156"/>
      <c r="U1153" s="156"/>
      <c r="V1153" s="156"/>
      <c r="W1153" s="156"/>
      <c r="X1153" s="156"/>
      <c r="Y1153" s="147"/>
      <c r="Z1153" s="147"/>
      <c r="AA1153" s="147"/>
      <c r="AB1153" s="147"/>
      <c r="AC1153" s="147"/>
      <c r="AD1153" s="147"/>
      <c r="AE1153" s="147"/>
      <c r="AF1153" s="147"/>
      <c r="AG1153" s="147" t="s">
        <v>172</v>
      </c>
      <c r="AH1153" s="147"/>
      <c r="AI1153" s="147"/>
      <c r="AJ1153" s="147"/>
      <c r="AK1153" s="147"/>
      <c r="AL1153" s="147"/>
      <c r="AM1153" s="147"/>
      <c r="AN1153" s="147"/>
      <c r="AO1153" s="147"/>
      <c r="AP1153" s="147"/>
      <c r="AQ1153" s="147"/>
      <c r="AR1153" s="147"/>
      <c r="AS1153" s="147"/>
      <c r="AT1153" s="147"/>
      <c r="AU1153" s="147"/>
      <c r="AV1153" s="147"/>
      <c r="AW1153" s="147"/>
      <c r="AX1153" s="147"/>
      <c r="AY1153" s="147"/>
      <c r="AZ1153" s="147"/>
      <c r="BA1153" s="147"/>
      <c r="BB1153" s="147"/>
      <c r="BC1153" s="147"/>
      <c r="BD1153" s="147"/>
      <c r="BE1153" s="147"/>
      <c r="BF1153" s="147"/>
      <c r="BG1153" s="147"/>
      <c r="BH1153" s="147"/>
    </row>
    <row r="1154" spans="1:60">
      <c r="A1154" s="158" t="s">
        <v>163</v>
      </c>
      <c r="B1154" s="159" t="s">
        <v>127</v>
      </c>
      <c r="C1154" s="173" t="s">
        <v>128</v>
      </c>
      <c r="D1154" s="160"/>
      <c r="E1154" s="161"/>
      <c r="F1154" s="162"/>
      <c r="G1154" s="162">
        <f>SUMIF(AG1155:AG1197,"&lt;&gt;NOR",G1155:G1197)</f>
        <v>0</v>
      </c>
      <c r="H1154" s="162"/>
      <c r="I1154" s="162">
        <f>SUM(I1155:I1197)</f>
        <v>0</v>
      </c>
      <c r="J1154" s="162"/>
      <c r="K1154" s="162">
        <f>SUM(K1155:K1197)</f>
        <v>0</v>
      </c>
      <c r="L1154" s="162"/>
      <c r="M1154" s="162">
        <f>SUM(M1155:M1197)</f>
        <v>0</v>
      </c>
      <c r="N1154" s="162"/>
      <c r="O1154" s="162">
        <f>SUM(O1155:O1197)</f>
        <v>0.51</v>
      </c>
      <c r="P1154" s="162"/>
      <c r="Q1154" s="162">
        <f>SUM(Q1155:Q1197)</f>
        <v>0</v>
      </c>
      <c r="R1154" s="162"/>
      <c r="S1154" s="162"/>
      <c r="T1154" s="163"/>
      <c r="U1154" s="157"/>
      <c r="V1154" s="157">
        <f>SUM(V1155:V1197)</f>
        <v>123.9</v>
      </c>
      <c r="W1154" s="157"/>
      <c r="X1154" s="157"/>
      <c r="AG1154" t="s">
        <v>164</v>
      </c>
    </row>
    <row r="1155" spans="1:60" outlineLevel="1">
      <c r="A1155" s="164">
        <v>314</v>
      </c>
      <c r="B1155" s="165" t="s">
        <v>1279</v>
      </c>
      <c r="C1155" s="174" t="s">
        <v>1280</v>
      </c>
      <c r="D1155" s="166" t="s">
        <v>309</v>
      </c>
      <c r="E1155" s="167">
        <v>1</v>
      </c>
      <c r="F1155" s="168"/>
      <c r="G1155" s="169">
        <f>ROUND(E1155*F1155,2)</f>
        <v>0</v>
      </c>
      <c r="H1155" s="168"/>
      <c r="I1155" s="169">
        <f>ROUND(E1155*H1155,2)</f>
        <v>0</v>
      </c>
      <c r="J1155" s="168"/>
      <c r="K1155" s="169">
        <f>ROUND(E1155*J1155,2)</f>
        <v>0</v>
      </c>
      <c r="L1155" s="169">
        <v>21</v>
      </c>
      <c r="M1155" s="169">
        <f>G1155*(1+L1155/100)</f>
        <v>0</v>
      </c>
      <c r="N1155" s="169">
        <v>1.2E-4</v>
      </c>
      <c r="O1155" s="169">
        <f>ROUND(E1155*N1155,2)</f>
        <v>0</v>
      </c>
      <c r="P1155" s="169">
        <v>0</v>
      </c>
      <c r="Q1155" s="169">
        <f>ROUND(E1155*P1155,2)</f>
        <v>0</v>
      </c>
      <c r="R1155" s="169"/>
      <c r="S1155" s="169" t="s">
        <v>306</v>
      </c>
      <c r="T1155" s="170" t="s">
        <v>169</v>
      </c>
      <c r="U1155" s="156">
        <v>0.03</v>
      </c>
      <c r="V1155" s="156">
        <f>ROUND(E1155*U1155,2)</f>
        <v>0.03</v>
      </c>
      <c r="W1155" s="156"/>
      <c r="X1155" s="156" t="s">
        <v>244</v>
      </c>
      <c r="Y1155" s="147"/>
      <c r="Z1155" s="147"/>
      <c r="AA1155" s="147"/>
      <c r="AB1155" s="147"/>
      <c r="AC1155" s="147"/>
      <c r="AD1155" s="147"/>
      <c r="AE1155" s="147"/>
      <c r="AF1155" s="147"/>
      <c r="AG1155" s="147" t="s">
        <v>245</v>
      </c>
      <c r="AH1155" s="147"/>
      <c r="AI1155" s="147"/>
      <c r="AJ1155" s="147"/>
      <c r="AK1155" s="147"/>
      <c r="AL1155" s="147"/>
      <c r="AM1155" s="147"/>
      <c r="AN1155" s="147"/>
      <c r="AO1155" s="147"/>
      <c r="AP1155" s="147"/>
      <c r="AQ1155" s="147"/>
      <c r="AR1155" s="147"/>
      <c r="AS1155" s="147"/>
      <c r="AT1155" s="147"/>
      <c r="AU1155" s="147"/>
      <c r="AV1155" s="147"/>
      <c r="AW1155" s="147"/>
      <c r="AX1155" s="147"/>
      <c r="AY1155" s="147"/>
      <c r="AZ1155" s="147"/>
      <c r="BA1155" s="147"/>
      <c r="BB1155" s="147"/>
      <c r="BC1155" s="147"/>
      <c r="BD1155" s="147"/>
      <c r="BE1155" s="147"/>
      <c r="BF1155" s="147"/>
      <c r="BG1155" s="147"/>
      <c r="BH1155" s="147"/>
    </row>
    <row r="1156" spans="1:60" outlineLevel="1">
      <c r="A1156" s="154"/>
      <c r="B1156" s="155"/>
      <c r="C1156" s="244"/>
      <c r="D1156" s="245"/>
      <c r="E1156" s="245"/>
      <c r="F1156" s="245"/>
      <c r="G1156" s="245"/>
      <c r="H1156" s="156"/>
      <c r="I1156" s="156"/>
      <c r="J1156" s="156"/>
      <c r="K1156" s="156"/>
      <c r="L1156" s="156"/>
      <c r="M1156" s="156"/>
      <c r="N1156" s="156"/>
      <c r="O1156" s="156"/>
      <c r="P1156" s="156"/>
      <c r="Q1156" s="156"/>
      <c r="R1156" s="156"/>
      <c r="S1156" s="156"/>
      <c r="T1156" s="156"/>
      <c r="U1156" s="156"/>
      <c r="V1156" s="156"/>
      <c r="W1156" s="156"/>
      <c r="X1156" s="156"/>
      <c r="Y1156" s="147"/>
      <c r="Z1156" s="147"/>
      <c r="AA1156" s="147"/>
      <c r="AB1156" s="147"/>
      <c r="AC1156" s="147"/>
      <c r="AD1156" s="147"/>
      <c r="AE1156" s="147"/>
      <c r="AF1156" s="147"/>
      <c r="AG1156" s="147" t="s">
        <v>172</v>
      </c>
      <c r="AH1156" s="147"/>
      <c r="AI1156" s="147"/>
      <c r="AJ1156" s="147"/>
      <c r="AK1156" s="147"/>
      <c r="AL1156" s="147"/>
      <c r="AM1156" s="147"/>
      <c r="AN1156" s="147"/>
      <c r="AO1156" s="147"/>
      <c r="AP1156" s="147"/>
      <c r="AQ1156" s="147"/>
      <c r="AR1156" s="147"/>
      <c r="AS1156" s="147"/>
      <c r="AT1156" s="147"/>
      <c r="AU1156" s="147"/>
      <c r="AV1156" s="147"/>
      <c r="AW1156" s="147"/>
      <c r="AX1156" s="147"/>
      <c r="AY1156" s="147"/>
      <c r="AZ1156" s="147"/>
      <c r="BA1156" s="147"/>
      <c r="BB1156" s="147"/>
      <c r="BC1156" s="147"/>
      <c r="BD1156" s="147"/>
      <c r="BE1156" s="147"/>
      <c r="BF1156" s="147"/>
      <c r="BG1156" s="147"/>
      <c r="BH1156" s="147"/>
    </row>
    <row r="1157" spans="1:60" outlineLevel="1">
      <c r="A1157" s="164">
        <v>315</v>
      </c>
      <c r="B1157" s="165" t="s">
        <v>1281</v>
      </c>
      <c r="C1157" s="174" t="s">
        <v>1282</v>
      </c>
      <c r="D1157" s="166" t="s">
        <v>309</v>
      </c>
      <c r="E1157" s="167">
        <v>2</v>
      </c>
      <c r="F1157" s="168"/>
      <c r="G1157" s="169">
        <f>ROUND(E1157*F1157,2)</f>
        <v>0</v>
      </c>
      <c r="H1157" s="168"/>
      <c r="I1157" s="169">
        <f>ROUND(E1157*H1157,2)</f>
        <v>0</v>
      </c>
      <c r="J1157" s="168"/>
      <c r="K1157" s="169">
        <f>ROUND(E1157*J1157,2)</f>
        <v>0</v>
      </c>
      <c r="L1157" s="169">
        <v>21</v>
      </c>
      <c r="M1157" s="169">
        <f>G1157*(1+L1157/100)</f>
        <v>0</v>
      </c>
      <c r="N1157" s="169">
        <v>1.2E-4</v>
      </c>
      <c r="O1157" s="169">
        <f>ROUND(E1157*N1157,2)</f>
        <v>0</v>
      </c>
      <c r="P1157" s="169">
        <v>0</v>
      </c>
      <c r="Q1157" s="169">
        <f>ROUND(E1157*P1157,2)</f>
        <v>0</v>
      </c>
      <c r="R1157" s="169"/>
      <c r="S1157" s="169" t="s">
        <v>306</v>
      </c>
      <c r="T1157" s="170" t="s">
        <v>169</v>
      </c>
      <c r="U1157" s="156">
        <v>0.03</v>
      </c>
      <c r="V1157" s="156">
        <f>ROUND(E1157*U1157,2)</f>
        <v>0.06</v>
      </c>
      <c r="W1157" s="156"/>
      <c r="X1157" s="156" t="s">
        <v>244</v>
      </c>
      <c r="Y1157" s="147"/>
      <c r="Z1157" s="147"/>
      <c r="AA1157" s="147"/>
      <c r="AB1157" s="147"/>
      <c r="AC1157" s="147"/>
      <c r="AD1157" s="147"/>
      <c r="AE1157" s="147"/>
      <c r="AF1157" s="147"/>
      <c r="AG1157" s="147" t="s">
        <v>245</v>
      </c>
      <c r="AH1157" s="147"/>
      <c r="AI1157" s="147"/>
      <c r="AJ1157" s="147"/>
      <c r="AK1157" s="147"/>
      <c r="AL1157" s="147"/>
      <c r="AM1157" s="147"/>
      <c r="AN1157" s="147"/>
      <c r="AO1157" s="147"/>
      <c r="AP1157" s="147"/>
      <c r="AQ1157" s="147"/>
      <c r="AR1157" s="147"/>
      <c r="AS1157" s="147"/>
      <c r="AT1157" s="147"/>
      <c r="AU1157" s="147"/>
      <c r="AV1157" s="147"/>
      <c r="AW1157" s="147"/>
      <c r="AX1157" s="147"/>
      <c r="AY1157" s="147"/>
      <c r="AZ1157" s="147"/>
      <c r="BA1157" s="147"/>
      <c r="BB1157" s="147"/>
      <c r="BC1157" s="147"/>
      <c r="BD1157" s="147"/>
      <c r="BE1157" s="147"/>
      <c r="BF1157" s="147"/>
      <c r="BG1157" s="147"/>
      <c r="BH1157" s="147"/>
    </row>
    <row r="1158" spans="1:60" outlineLevel="1">
      <c r="A1158" s="154"/>
      <c r="B1158" s="155"/>
      <c r="C1158" s="244"/>
      <c r="D1158" s="245"/>
      <c r="E1158" s="245"/>
      <c r="F1158" s="245"/>
      <c r="G1158" s="245"/>
      <c r="H1158" s="156"/>
      <c r="I1158" s="156"/>
      <c r="J1158" s="156"/>
      <c r="K1158" s="156"/>
      <c r="L1158" s="156"/>
      <c r="M1158" s="156"/>
      <c r="N1158" s="156"/>
      <c r="O1158" s="156"/>
      <c r="P1158" s="156"/>
      <c r="Q1158" s="156"/>
      <c r="R1158" s="156"/>
      <c r="S1158" s="156"/>
      <c r="T1158" s="156"/>
      <c r="U1158" s="156"/>
      <c r="V1158" s="156"/>
      <c r="W1158" s="156"/>
      <c r="X1158" s="156"/>
      <c r="Y1158" s="147"/>
      <c r="Z1158" s="147"/>
      <c r="AA1158" s="147"/>
      <c r="AB1158" s="147"/>
      <c r="AC1158" s="147"/>
      <c r="AD1158" s="147"/>
      <c r="AE1158" s="147"/>
      <c r="AF1158" s="147"/>
      <c r="AG1158" s="147" t="s">
        <v>172</v>
      </c>
      <c r="AH1158" s="147"/>
      <c r="AI1158" s="147"/>
      <c r="AJ1158" s="147"/>
      <c r="AK1158" s="147"/>
      <c r="AL1158" s="147"/>
      <c r="AM1158" s="147"/>
      <c r="AN1158" s="147"/>
      <c r="AO1158" s="147"/>
      <c r="AP1158" s="147"/>
      <c r="AQ1158" s="147"/>
      <c r="AR1158" s="147"/>
      <c r="AS1158" s="147"/>
      <c r="AT1158" s="147"/>
      <c r="AU1158" s="147"/>
      <c r="AV1158" s="147"/>
      <c r="AW1158" s="147"/>
      <c r="AX1158" s="147"/>
      <c r="AY1158" s="147"/>
      <c r="AZ1158" s="147"/>
      <c r="BA1158" s="147"/>
      <c r="BB1158" s="147"/>
      <c r="BC1158" s="147"/>
      <c r="BD1158" s="147"/>
      <c r="BE1158" s="147"/>
      <c r="BF1158" s="147"/>
      <c r="BG1158" s="147"/>
      <c r="BH1158" s="147"/>
    </row>
    <row r="1159" spans="1:60" outlineLevel="1">
      <c r="A1159" s="164">
        <v>316</v>
      </c>
      <c r="B1159" s="165" t="s">
        <v>1283</v>
      </c>
      <c r="C1159" s="174" t="s">
        <v>1284</v>
      </c>
      <c r="D1159" s="166" t="s">
        <v>890</v>
      </c>
      <c r="E1159" s="167">
        <v>53</v>
      </c>
      <c r="F1159" s="168"/>
      <c r="G1159" s="169">
        <f>ROUND(E1159*F1159,2)</f>
        <v>0</v>
      </c>
      <c r="H1159" s="168"/>
      <c r="I1159" s="169">
        <f>ROUND(E1159*H1159,2)</f>
        <v>0</v>
      </c>
      <c r="J1159" s="168"/>
      <c r="K1159" s="169">
        <f>ROUND(E1159*J1159,2)</f>
        <v>0</v>
      </c>
      <c r="L1159" s="169">
        <v>21</v>
      </c>
      <c r="M1159" s="169">
        <f>G1159*(1+L1159/100)</f>
        <v>0</v>
      </c>
      <c r="N1159" s="169">
        <v>1.2E-4</v>
      </c>
      <c r="O1159" s="169">
        <f>ROUND(E1159*N1159,2)</f>
        <v>0.01</v>
      </c>
      <c r="P1159" s="169">
        <v>0</v>
      </c>
      <c r="Q1159" s="169">
        <f>ROUND(E1159*P1159,2)</f>
        <v>0</v>
      </c>
      <c r="R1159" s="169"/>
      <c r="S1159" s="169" t="s">
        <v>306</v>
      </c>
      <c r="T1159" s="170" t="s">
        <v>169</v>
      </c>
      <c r="U1159" s="156">
        <v>0.03</v>
      </c>
      <c r="V1159" s="156">
        <f>ROUND(E1159*U1159,2)</f>
        <v>1.59</v>
      </c>
      <c r="W1159" s="156"/>
      <c r="X1159" s="156" t="s">
        <v>244</v>
      </c>
      <c r="Y1159" s="147"/>
      <c r="Z1159" s="147"/>
      <c r="AA1159" s="147"/>
      <c r="AB1159" s="147"/>
      <c r="AC1159" s="147"/>
      <c r="AD1159" s="147"/>
      <c r="AE1159" s="147"/>
      <c r="AF1159" s="147"/>
      <c r="AG1159" s="147" t="s">
        <v>245</v>
      </c>
      <c r="AH1159" s="147"/>
      <c r="AI1159" s="147"/>
      <c r="AJ1159" s="147"/>
      <c r="AK1159" s="147"/>
      <c r="AL1159" s="147"/>
      <c r="AM1159" s="147"/>
      <c r="AN1159" s="147"/>
      <c r="AO1159" s="147"/>
      <c r="AP1159" s="147"/>
      <c r="AQ1159" s="147"/>
      <c r="AR1159" s="147"/>
      <c r="AS1159" s="147"/>
      <c r="AT1159" s="147"/>
      <c r="AU1159" s="147"/>
      <c r="AV1159" s="147"/>
      <c r="AW1159" s="147"/>
      <c r="AX1159" s="147"/>
      <c r="AY1159" s="147"/>
      <c r="AZ1159" s="147"/>
      <c r="BA1159" s="147"/>
      <c r="BB1159" s="147"/>
      <c r="BC1159" s="147"/>
      <c r="BD1159" s="147"/>
      <c r="BE1159" s="147"/>
      <c r="BF1159" s="147"/>
      <c r="BG1159" s="147"/>
      <c r="BH1159" s="147"/>
    </row>
    <row r="1160" spans="1:60" outlineLevel="1">
      <c r="A1160" s="154"/>
      <c r="B1160" s="155"/>
      <c r="C1160" s="180" t="s">
        <v>1285</v>
      </c>
      <c r="D1160" s="178"/>
      <c r="E1160" s="179">
        <v>53</v>
      </c>
      <c r="F1160" s="156"/>
      <c r="G1160" s="156"/>
      <c r="H1160" s="156"/>
      <c r="I1160" s="156"/>
      <c r="J1160" s="156"/>
      <c r="K1160" s="156"/>
      <c r="L1160" s="156"/>
      <c r="M1160" s="156"/>
      <c r="N1160" s="156"/>
      <c r="O1160" s="156"/>
      <c r="P1160" s="156"/>
      <c r="Q1160" s="156"/>
      <c r="R1160" s="156"/>
      <c r="S1160" s="156"/>
      <c r="T1160" s="156"/>
      <c r="U1160" s="156"/>
      <c r="V1160" s="156"/>
      <c r="W1160" s="156"/>
      <c r="X1160" s="156"/>
      <c r="Y1160" s="147"/>
      <c r="Z1160" s="147"/>
      <c r="AA1160" s="147"/>
      <c r="AB1160" s="147"/>
      <c r="AC1160" s="147"/>
      <c r="AD1160" s="147"/>
      <c r="AE1160" s="147"/>
      <c r="AF1160" s="147"/>
      <c r="AG1160" s="147" t="s">
        <v>249</v>
      </c>
      <c r="AH1160" s="147">
        <v>0</v>
      </c>
      <c r="AI1160" s="147"/>
      <c r="AJ1160" s="147"/>
      <c r="AK1160" s="147"/>
      <c r="AL1160" s="147"/>
      <c r="AM1160" s="147"/>
      <c r="AN1160" s="147"/>
      <c r="AO1160" s="147"/>
      <c r="AP1160" s="147"/>
      <c r="AQ1160" s="147"/>
      <c r="AR1160" s="147"/>
      <c r="AS1160" s="147"/>
      <c r="AT1160" s="147"/>
      <c r="AU1160" s="147"/>
      <c r="AV1160" s="147"/>
      <c r="AW1160" s="147"/>
      <c r="AX1160" s="147"/>
      <c r="AY1160" s="147"/>
      <c r="AZ1160" s="147"/>
      <c r="BA1160" s="147"/>
      <c r="BB1160" s="147"/>
      <c r="BC1160" s="147"/>
      <c r="BD1160" s="147"/>
      <c r="BE1160" s="147"/>
      <c r="BF1160" s="147"/>
      <c r="BG1160" s="147"/>
      <c r="BH1160" s="147"/>
    </row>
    <row r="1161" spans="1:60" outlineLevel="1">
      <c r="A1161" s="154"/>
      <c r="B1161" s="155"/>
      <c r="C1161" s="238"/>
      <c r="D1161" s="239"/>
      <c r="E1161" s="239"/>
      <c r="F1161" s="239"/>
      <c r="G1161" s="239"/>
      <c r="H1161" s="156"/>
      <c r="I1161" s="156"/>
      <c r="J1161" s="156"/>
      <c r="K1161" s="156"/>
      <c r="L1161" s="156"/>
      <c r="M1161" s="156"/>
      <c r="N1161" s="156"/>
      <c r="O1161" s="156"/>
      <c r="P1161" s="156"/>
      <c r="Q1161" s="156"/>
      <c r="R1161" s="156"/>
      <c r="S1161" s="156"/>
      <c r="T1161" s="156"/>
      <c r="U1161" s="156"/>
      <c r="V1161" s="156"/>
      <c r="W1161" s="156"/>
      <c r="X1161" s="156"/>
      <c r="Y1161" s="147"/>
      <c r="Z1161" s="147"/>
      <c r="AA1161" s="147"/>
      <c r="AB1161" s="147"/>
      <c r="AC1161" s="147"/>
      <c r="AD1161" s="147"/>
      <c r="AE1161" s="147"/>
      <c r="AF1161" s="147"/>
      <c r="AG1161" s="147" t="s">
        <v>172</v>
      </c>
      <c r="AH1161" s="147"/>
      <c r="AI1161" s="147"/>
      <c r="AJ1161" s="147"/>
      <c r="AK1161" s="147"/>
      <c r="AL1161" s="147"/>
      <c r="AM1161" s="147"/>
      <c r="AN1161" s="147"/>
      <c r="AO1161" s="147"/>
      <c r="AP1161" s="147"/>
      <c r="AQ1161" s="147"/>
      <c r="AR1161" s="147"/>
      <c r="AS1161" s="147"/>
      <c r="AT1161" s="147"/>
      <c r="AU1161" s="147"/>
      <c r="AV1161" s="147"/>
      <c r="AW1161" s="147"/>
      <c r="AX1161" s="147"/>
      <c r="AY1161" s="147"/>
      <c r="AZ1161" s="147"/>
      <c r="BA1161" s="147"/>
      <c r="BB1161" s="147"/>
      <c r="BC1161" s="147"/>
      <c r="BD1161" s="147"/>
      <c r="BE1161" s="147"/>
      <c r="BF1161" s="147"/>
      <c r="BG1161" s="147"/>
      <c r="BH1161" s="147"/>
    </row>
    <row r="1162" spans="1:60" outlineLevel="1">
      <c r="A1162" s="164">
        <v>317</v>
      </c>
      <c r="B1162" s="165" t="s">
        <v>1286</v>
      </c>
      <c r="C1162" s="174" t="s">
        <v>1287</v>
      </c>
      <c r="D1162" s="166" t="s">
        <v>309</v>
      </c>
      <c r="E1162" s="167">
        <v>1</v>
      </c>
      <c r="F1162" s="168"/>
      <c r="G1162" s="169">
        <f>ROUND(E1162*F1162,2)</f>
        <v>0</v>
      </c>
      <c r="H1162" s="168"/>
      <c r="I1162" s="169">
        <f>ROUND(E1162*H1162,2)</f>
        <v>0</v>
      </c>
      <c r="J1162" s="168"/>
      <c r="K1162" s="169">
        <f>ROUND(E1162*J1162,2)</f>
        <v>0</v>
      </c>
      <c r="L1162" s="169">
        <v>21</v>
      </c>
      <c r="M1162" s="169">
        <f>G1162*(1+L1162/100)</f>
        <v>0</v>
      </c>
      <c r="N1162" s="169">
        <v>1.2E-4</v>
      </c>
      <c r="O1162" s="169">
        <f>ROUND(E1162*N1162,2)</f>
        <v>0</v>
      </c>
      <c r="P1162" s="169">
        <v>0</v>
      </c>
      <c r="Q1162" s="169">
        <f>ROUND(E1162*P1162,2)</f>
        <v>0</v>
      </c>
      <c r="R1162" s="169"/>
      <c r="S1162" s="169" t="s">
        <v>306</v>
      </c>
      <c r="T1162" s="170" t="s">
        <v>169</v>
      </c>
      <c r="U1162" s="156">
        <v>0.03</v>
      </c>
      <c r="V1162" s="156">
        <f>ROUND(E1162*U1162,2)</f>
        <v>0.03</v>
      </c>
      <c r="W1162" s="156"/>
      <c r="X1162" s="156" t="s">
        <v>244</v>
      </c>
      <c r="Y1162" s="147"/>
      <c r="Z1162" s="147"/>
      <c r="AA1162" s="147"/>
      <c r="AB1162" s="147"/>
      <c r="AC1162" s="147"/>
      <c r="AD1162" s="147"/>
      <c r="AE1162" s="147"/>
      <c r="AF1162" s="147"/>
      <c r="AG1162" s="147" t="s">
        <v>245</v>
      </c>
      <c r="AH1162" s="147"/>
      <c r="AI1162" s="147"/>
      <c r="AJ1162" s="147"/>
      <c r="AK1162" s="147"/>
      <c r="AL1162" s="147"/>
      <c r="AM1162" s="147"/>
      <c r="AN1162" s="147"/>
      <c r="AO1162" s="147"/>
      <c r="AP1162" s="147"/>
      <c r="AQ1162" s="147"/>
      <c r="AR1162" s="147"/>
      <c r="AS1162" s="147"/>
      <c r="AT1162" s="147"/>
      <c r="AU1162" s="147"/>
      <c r="AV1162" s="147"/>
      <c r="AW1162" s="147"/>
      <c r="AX1162" s="147"/>
      <c r="AY1162" s="147"/>
      <c r="AZ1162" s="147"/>
      <c r="BA1162" s="147"/>
      <c r="BB1162" s="147"/>
      <c r="BC1162" s="147"/>
      <c r="BD1162" s="147"/>
      <c r="BE1162" s="147"/>
      <c r="BF1162" s="147"/>
      <c r="BG1162" s="147"/>
      <c r="BH1162" s="147"/>
    </row>
    <row r="1163" spans="1:60" outlineLevel="1">
      <c r="A1163" s="154"/>
      <c r="B1163" s="155"/>
      <c r="C1163" s="244"/>
      <c r="D1163" s="245"/>
      <c r="E1163" s="245"/>
      <c r="F1163" s="245"/>
      <c r="G1163" s="245"/>
      <c r="H1163" s="156"/>
      <c r="I1163" s="156"/>
      <c r="J1163" s="156"/>
      <c r="K1163" s="156"/>
      <c r="L1163" s="156"/>
      <c r="M1163" s="156"/>
      <c r="N1163" s="156"/>
      <c r="O1163" s="156"/>
      <c r="P1163" s="156"/>
      <c r="Q1163" s="156"/>
      <c r="R1163" s="156"/>
      <c r="S1163" s="156"/>
      <c r="T1163" s="156"/>
      <c r="U1163" s="156"/>
      <c r="V1163" s="156"/>
      <c r="W1163" s="156"/>
      <c r="X1163" s="156"/>
      <c r="Y1163" s="147"/>
      <c r="Z1163" s="147"/>
      <c r="AA1163" s="147"/>
      <c r="AB1163" s="147"/>
      <c r="AC1163" s="147"/>
      <c r="AD1163" s="147"/>
      <c r="AE1163" s="147"/>
      <c r="AF1163" s="147"/>
      <c r="AG1163" s="147" t="s">
        <v>172</v>
      </c>
      <c r="AH1163" s="147"/>
      <c r="AI1163" s="147"/>
      <c r="AJ1163" s="147"/>
      <c r="AK1163" s="147"/>
      <c r="AL1163" s="147"/>
      <c r="AM1163" s="147"/>
      <c r="AN1163" s="147"/>
      <c r="AO1163" s="147"/>
      <c r="AP1163" s="147"/>
      <c r="AQ1163" s="147"/>
      <c r="AR1163" s="147"/>
      <c r="AS1163" s="147"/>
      <c r="AT1163" s="147"/>
      <c r="AU1163" s="147"/>
      <c r="AV1163" s="147"/>
      <c r="AW1163" s="147"/>
      <c r="AX1163" s="147"/>
      <c r="AY1163" s="147"/>
      <c r="AZ1163" s="147"/>
      <c r="BA1163" s="147"/>
      <c r="BB1163" s="147"/>
      <c r="BC1163" s="147"/>
      <c r="BD1163" s="147"/>
      <c r="BE1163" s="147"/>
      <c r="BF1163" s="147"/>
      <c r="BG1163" s="147"/>
      <c r="BH1163" s="147"/>
    </row>
    <row r="1164" spans="1:60" outlineLevel="1">
      <c r="A1164" s="164">
        <v>318</v>
      </c>
      <c r="B1164" s="165" t="s">
        <v>1288</v>
      </c>
      <c r="C1164" s="174" t="s">
        <v>1289</v>
      </c>
      <c r="D1164" s="166" t="s">
        <v>890</v>
      </c>
      <c r="E1164" s="167">
        <v>58</v>
      </c>
      <c r="F1164" s="168"/>
      <c r="G1164" s="169">
        <f>ROUND(E1164*F1164,2)</f>
        <v>0</v>
      </c>
      <c r="H1164" s="168"/>
      <c r="I1164" s="169">
        <f>ROUND(E1164*H1164,2)</f>
        <v>0</v>
      </c>
      <c r="J1164" s="168"/>
      <c r="K1164" s="169">
        <f>ROUND(E1164*J1164,2)</f>
        <v>0</v>
      </c>
      <c r="L1164" s="169">
        <v>21</v>
      </c>
      <c r="M1164" s="169">
        <f>G1164*(1+L1164/100)</f>
        <v>0</v>
      </c>
      <c r="N1164" s="169">
        <v>1.2E-4</v>
      </c>
      <c r="O1164" s="169">
        <f>ROUND(E1164*N1164,2)</f>
        <v>0.01</v>
      </c>
      <c r="P1164" s="169">
        <v>0</v>
      </c>
      <c r="Q1164" s="169">
        <f>ROUND(E1164*P1164,2)</f>
        <v>0</v>
      </c>
      <c r="R1164" s="169"/>
      <c r="S1164" s="169" t="s">
        <v>306</v>
      </c>
      <c r="T1164" s="170" t="s">
        <v>169</v>
      </c>
      <c r="U1164" s="156">
        <v>0.03</v>
      </c>
      <c r="V1164" s="156">
        <f>ROUND(E1164*U1164,2)</f>
        <v>1.74</v>
      </c>
      <c r="W1164" s="156"/>
      <c r="X1164" s="156" t="s">
        <v>244</v>
      </c>
      <c r="Y1164" s="147"/>
      <c r="Z1164" s="147"/>
      <c r="AA1164" s="147"/>
      <c r="AB1164" s="147"/>
      <c r="AC1164" s="147"/>
      <c r="AD1164" s="147"/>
      <c r="AE1164" s="147"/>
      <c r="AF1164" s="147"/>
      <c r="AG1164" s="147" t="s">
        <v>245</v>
      </c>
      <c r="AH1164" s="147"/>
      <c r="AI1164" s="147"/>
      <c r="AJ1164" s="147"/>
      <c r="AK1164" s="147"/>
      <c r="AL1164" s="147"/>
      <c r="AM1164" s="147"/>
      <c r="AN1164" s="147"/>
      <c r="AO1164" s="147"/>
      <c r="AP1164" s="147"/>
      <c r="AQ1164" s="147"/>
      <c r="AR1164" s="147"/>
      <c r="AS1164" s="147"/>
      <c r="AT1164" s="147"/>
      <c r="AU1164" s="147"/>
      <c r="AV1164" s="147"/>
      <c r="AW1164" s="147"/>
      <c r="AX1164" s="147"/>
      <c r="AY1164" s="147"/>
      <c r="AZ1164" s="147"/>
      <c r="BA1164" s="147"/>
      <c r="BB1164" s="147"/>
      <c r="BC1164" s="147"/>
      <c r="BD1164" s="147"/>
      <c r="BE1164" s="147"/>
      <c r="BF1164" s="147"/>
      <c r="BG1164" s="147"/>
      <c r="BH1164" s="147"/>
    </row>
    <row r="1165" spans="1:60" outlineLevel="1">
      <c r="A1165" s="154"/>
      <c r="B1165" s="155"/>
      <c r="C1165" s="180" t="s">
        <v>1290</v>
      </c>
      <c r="D1165" s="178"/>
      <c r="E1165" s="179">
        <v>58</v>
      </c>
      <c r="F1165" s="156"/>
      <c r="G1165" s="156"/>
      <c r="H1165" s="156"/>
      <c r="I1165" s="156"/>
      <c r="J1165" s="156"/>
      <c r="K1165" s="156"/>
      <c r="L1165" s="156"/>
      <c r="M1165" s="156"/>
      <c r="N1165" s="156"/>
      <c r="O1165" s="156"/>
      <c r="P1165" s="156"/>
      <c r="Q1165" s="156"/>
      <c r="R1165" s="156"/>
      <c r="S1165" s="156"/>
      <c r="T1165" s="156"/>
      <c r="U1165" s="156"/>
      <c r="V1165" s="156"/>
      <c r="W1165" s="156"/>
      <c r="X1165" s="156"/>
      <c r="Y1165" s="147"/>
      <c r="Z1165" s="147"/>
      <c r="AA1165" s="147"/>
      <c r="AB1165" s="147"/>
      <c r="AC1165" s="147"/>
      <c r="AD1165" s="147"/>
      <c r="AE1165" s="147"/>
      <c r="AF1165" s="147"/>
      <c r="AG1165" s="147" t="s">
        <v>249</v>
      </c>
      <c r="AH1165" s="147">
        <v>0</v>
      </c>
      <c r="AI1165" s="147"/>
      <c r="AJ1165" s="147"/>
      <c r="AK1165" s="147"/>
      <c r="AL1165" s="147"/>
      <c r="AM1165" s="147"/>
      <c r="AN1165" s="147"/>
      <c r="AO1165" s="147"/>
      <c r="AP1165" s="147"/>
      <c r="AQ1165" s="147"/>
      <c r="AR1165" s="147"/>
      <c r="AS1165" s="147"/>
      <c r="AT1165" s="147"/>
      <c r="AU1165" s="147"/>
      <c r="AV1165" s="147"/>
      <c r="AW1165" s="147"/>
      <c r="AX1165" s="147"/>
      <c r="AY1165" s="147"/>
      <c r="AZ1165" s="147"/>
      <c r="BA1165" s="147"/>
      <c r="BB1165" s="147"/>
      <c r="BC1165" s="147"/>
      <c r="BD1165" s="147"/>
      <c r="BE1165" s="147"/>
      <c r="BF1165" s="147"/>
      <c r="BG1165" s="147"/>
      <c r="BH1165" s="147"/>
    </row>
    <row r="1166" spans="1:60" outlineLevel="1">
      <c r="A1166" s="154"/>
      <c r="B1166" s="155"/>
      <c r="C1166" s="238"/>
      <c r="D1166" s="239"/>
      <c r="E1166" s="239"/>
      <c r="F1166" s="239"/>
      <c r="G1166" s="239"/>
      <c r="H1166" s="156"/>
      <c r="I1166" s="156"/>
      <c r="J1166" s="156"/>
      <c r="K1166" s="156"/>
      <c r="L1166" s="156"/>
      <c r="M1166" s="156"/>
      <c r="N1166" s="156"/>
      <c r="O1166" s="156"/>
      <c r="P1166" s="156"/>
      <c r="Q1166" s="156"/>
      <c r="R1166" s="156"/>
      <c r="S1166" s="156"/>
      <c r="T1166" s="156"/>
      <c r="U1166" s="156"/>
      <c r="V1166" s="156"/>
      <c r="W1166" s="156"/>
      <c r="X1166" s="156"/>
      <c r="Y1166" s="147"/>
      <c r="Z1166" s="147"/>
      <c r="AA1166" s="147"/>
      <c r="AB1166" s="147"/>
      <c r="AC1166" s="147"/>
      <c r="AD1166" s="147"/>
      <c r="AE1166" s="147"/>
      <c r="AF1166" s="147"/>
      <c r="AG1166" s="147" t="s">
        <v>172</v>
      </c>
      <c r="AH1166" s="147"/>
      <c r="AI1166" s="147"/>
      <c r="AJ1166" s="147"/>
      <c r="AK1166" s="147"/>
      <c r="AL1166" s="147"/>
      <c r="AM1166" s="147"/>
      <c r="AN1166" s="147"/>
      <c r="AO1166" s="147"/>
      <c r="AP1166" s="147"/>
      <c r="AQ1166" s="147"/>
      <c r="AR1166" s="147"/>
      <c r="AS1166" s="147"/>
      <c r="AT1166" s="147"/>
      <c r="AU1166" s="147"/>
      <c r="AV1166" s="147"/>
      <c r="AW1166" s="147"/>
      <c r="AX1166" s="147"/>
      <c r="AY1166" s="147"/>
      <c r="AZ1166" s="147"/>
      <c r="BA1166" s="147"/>
      <c r="BB1166" s="147"/>
      <c r="BC1166" s="147"/>
      <c r="BD1166" s="147"/>
      <c r="BE1166" s="147"/>
      <c r="BF1166" s="147"/>
      <c r="BG1166" s="147"/>
      <c r="BH1166" s="147"/>
    </row>
    <row r="1167" spans="1:60" outlineLevel="1">
      <c r="A1167" s="164">
        <v>319</v>
      </c>
      <c r="B1167" s="165" t="s">
        <v>1291</v>
      </c>
      <c r="C1167" s="174" t="s">
        <v>1292</v>
      </c>
      <c r="D1167" s="166" t="s">
        <v>556</v>
      </c>
      <c r="E1167" s="167">
        <v>45</v>
      </c>
      <c r="F1167" s="168"/>
      <c r="G1167" s="169">
        <f>ROUND(E1167*F1167,2)</f>
        <v>0</v>
      </c>
      <c r="H1167" s="168"/>
      <c r="I1167" s="169">
        <f>ROUND(E1167*H1167,2)</f>
        <v>0</v>
      </c>
      <c r="J1167" s="168"/>
      <c r="K1167" s="169">
        <f>ROUND(E1167*J1167,2)</f>
        <v>0</v>
      </c>
      <c r="L1167" s="169">
        <v>21</v>
      </c>
      <c r="M1167" s="169">
        <f>G1167*(1+L1167/100)</f>
        <v>0</v>
      </c>
      <c r="N1167" s="169">
        <v>1.2E-4</v>
      </c>
      <c r="O1167" s="169">
        <f>ROUND(E1167*N1167,2)</f>
        <v>0.01</v>
      </c>
      <c r="P1167" s="169">
        <v>0</v>
      </c>
      <c r="Q1167" s="169">
        <f>ROUND(E1167*P1167,2)</f>
        <v>0</v>
      </c>
      <c r="R1167" s="169"/>
      <c r="S1167" s="169" t="s">
        <v>306</v>
      </c>
      <c r="T1167" s="170" t="s">
        <v>169</v>
      </c>
      <c r="U1167" s="156">
        <v>0.03</v>
      </c>
      <c r="V1167" s="156">
        <f>ROUND(E1167*U1167,2)</f>
        <v>1.35</v>
      </c>
      <c r="W1167" s="156"/>
      <c r="X1167" s="156" t="s">
        <v>244</v>
      </c>
      <c r="Y1167" s="147"/>
      <c r="Z1167" s="147"/>
      <c r="AA1167" s="147"/>
      <c r="AB1167" s="147"/>
      <c r="AC1167" s="147"/>
      <c r="AD1167" s="147"/>
      <c r="AE1167" s="147"/>
      <c r="AF1167" s="147"/>
      <c r="AG1167" s="147" t="s">
        <v>245</v>
      </c>
      <c r="AH1167" s="147"/>
      <c r="AI1167" s="147"/>
      <c r="AJ1167" s="147"/>
      <c r="AK1167" s="147"/>
      <c r="AL1167" s="147"/>
      <c r="AM1167" s="147"/>
      <c r="AN1167" s="147"/>
      <c r="AO1167" s="147"/>
      <c r="AP1167" s="147"/>
      <c r="AQ1167" s="147"/>
      <c r="AR1167" s="147"/>
      <c r="AS1167" s="147"/>
      <c r="AT1167" s="147"/>
      <c r="AU1167" s="147"/>
      <c r="AV1167" s="147"/>
      <c r="AW1167" s="147"/>
      <c r="AX1167" s="147"/>
      <c r="AY1167" s="147"/>
      <c r="AZ1167" s="147"/>
      <c r="BA1167" s="147"/>
      <c r="BB1167" s="147"/>
      <c r="BC1167" s="147"/>
      <c r="BD1167" s="147"/>
      <c r="BE1167" s="147"/>
      <c r="BF1167" s="147"/>
      <c r="BG1167" s="147"/>
      <c r="BH1167" s="147"/>
    </row>
    <row r="1168" spans="1:60" outlineLevel="1">
      <c r="A1168" s="154"/>
      <c r="B1168" s="155"/>
      <c r="C1168" s="180" t="s">
        <v>1293</v>
      </c>
      <c r="D1168" s="178"/>
      <c r="E1168" s="179">
        <v>45</v>
      </c>
      <c r="F1168" s="156"/>
      <c r="G1168" s="156"/>
      <c r="H1168" s="156"/>
      <c r="I1168" s="156"/>
      <c r="J1168" s="156"/>
      <c r="K1168" s="156"/>
      <c r="L1168" s="156"/>
      <c r="M1168" s="156"/>
      <c r="N1168" s="156"/>
      <c r="O1168" s="156"/>
      <c r="P1168" s="156"/>
      <c r="Q1168" s="156"/>
      <c r="R1168" s="156"/>
      <c r="S1168" s="156"/>
      <c r="T1168" s="156"/>
      <c r="U1168" s="156"/>
      <c r="V1168" s="156"/>
      <c r="W1168" s="156"/>
      <c r="X1168" s="156"/>
      <c r="Y1168" s="147"/>
      <c r="Z1168" s="147"/>
      <c r="AA1168" s="147"/>
      <c r="AB1168" s="147"/>
      <c r="AC1168" s="147"/>
      <c r="AD1168" s="147"/>
      <c r="AE1168" s="147"/>
      <c r="AF1168" s="147"/>
      <c r="AG1168" s="147" t="s">
        <v>249</v>
      </c>
      <c r="AH1168" s="147">
        <v>0</v>
      </c>
      <c r="AI1168" s="147"/>
      <c r="AJ1168" s="147"/>
      <c r="AK1168" s="147"/>
      <c r="AL1168" s="147"/>
      <c r="AM1168" s="147"/>
      <c r="AN1168" s="147"/>
      <c r="AO1168" s="147"/>
      <c r="AP1168" s="147"/>
      <c r="AQ1168" s="147"/>
      <c r="AR1168" s="147"/>
      <c r="AS1168" s="147"/>
      <c r="AT1168" s="147"/>
      <c r="AU1168" s="147"/>
      <c r="AV1168" s="147"/>
      <c r="AW1168" s="147"/>
      <c r="AX1168" s="147"/>
      <c r="AY1168" s="147"/>
      <c r="AZ1168" s="147"/>
      <c r="BA1168" s="147"/>
      <c r="BB1168" s="147"/>
      <c r="BC1168" s="147"/>
      <c r="BD1168" s="147"/>
      <c r="BE1168" s="147"/>
      <c r="BF1168" s="147"/>
      <c r="BG1168" s="147"/>
      <c r="BH1168" s="147"/>
    </row>
    <row r="1169" spans="1:60" outlineLevel="1">
      <c r="A1169" s="154"/>
      <c r="B1169" s="155"/>
      <c r="C1169" s="238"/>
      <c r="D1169" s="239"/>
      <c r="E1169" s="239"/>
      <c r="F1169" s="239"/>
      <c r="G1169" s="239"/>
      <c r="H1169" s="156"/>
      <c r="I1169" s="156"/>
      <c r="J1169" s="156"/>
      <c r="K1169" s="156"/>
      <c r="L1169" s="156"/>
      <c r="M1169" s="156"/>
      <c r="N1169" s="156"/>
      <c r="O1169" s="156"/>
      <c r="P1169" s="156"/>
      <c r="Q1169" s="156"/>
      <c r="R1169" s="156"/>
      <c r="S1169" s="156"/>
      <c r="T1169" s="156"/>
      <c r="U1169" s="156"/>
      <c r="V1169" s="156"/>
      <c r="W1169" s="156"/>
      <c r="X1169" s="156"/>
      <c r="Y1169" s="147"/>
      <c r="Z1169" s="147"/>
      <c r="AA1169" s="147"/>
      <c r="AB1169" s="147"/>
      <c r="AC1169" s="147"/>
      <c r="AD1169" s="147"/>
      <c r="AE1169" s="147"/>
      <c r="AF1169" s="147"/>
      <c r="AG1169" s="147" t="s">
        <v>172</v>
      </c>
      <c r="AH1169" s="147"/>
      <c r="AI1169" s="147"/>
      <c r="AJ1169" s="147"/>
      <c r="AK1169" s="147"/>
      <c r="AL1169" s="147"/>
      <c r="AM1169" s="147"/>
      <c r="AN1169" s="147"/>
      <c r="AO1169" s="147"/>
      <c r="AP1169" s="147"/>
      <c r="AQ1169" s="147"/>
      <c r="AR1169" s="147"/>
      <c r="AS1169" s="147"/>
      <c r="AT1169" s="147"/>
      <c r="AU1169" s="147"/>
      <c r="AV1169" s="147"/>
      <c r="AW1169" s="147"/>
      <c r="AX1169" s="147"/>
      <c r="AY1169" s="147"/>
      <c r="AZ1169" s="147"/>
      <c r="BA1169" s="147"/>
      <c r="BB1169" s="147"/>
      <c r="BC1169" s="147"/>
      <c r="BD1169" s="147"/>
      <c r="BE1169" s="147"/>
      <c r="BF1169" s="147"/>
      <c r="BG1169" s="147"/>
      <c r="BH1169" s="147"/>
    </row>
    <row r="1170" spans="1:60" outlineLevel="1">
      <c r="A1170" s="164">
        <v>320</v>
      </c>
      <c r="B1170" s="165" t="s">
        <v>1294</v>
      </c>
      <c r="C1170" s="174" t="s">
        <v>1295</v>
      </c>
      <c r="D1170" s="166" t="s">
        <v>556</v>
      </c>
      <c r="E1170" s="167">
        <v>4</v>
      </c>
      <c r="F1170" s="168"/>
      <c r="G1170" s="169">
        <f>ROUND(E1170*F1170,2)</f>
        <v>0</v>
      </c>
      <c r="H1170" s="168"/>
      <c r="I1170" s="169">
        <f>ROUND(E1170*H1170,2)</f>
        <v>0</v>
      </c>
      <c r="J1170" s="168"/>
      <c r="K1170" s="169">
        <f>ROUND(E1170*J1170,2)</f>
        <v>0</v>
      </c>
      <c r="L1170" s="169">
        <v>21</v>
      </c>
      <c r="M1170" s="169">
        <f>G1170*(1+L1170/100)</f>
        <v>0</v>
      </c>
      <c r="N1170" s="169">
        <v>1.2E-4</v>
      </c>
      <c r="O1170" s="169">
        <f>ROUND(E1170*N1170,2)</f>
        <v>0</v>
      </c>
      <c r="P1170" s="169">
        <v>0</v>
      </c>
      <c r="Q1170" s="169">
        <f>ROUND(E1170*P1170,2)</f>
        <v>0</v>
      </c>
      <c r="R1170" s="169"/>
      <c r="S1170" s="169" t="s">
        <v>306</v>
      </c>
      <c r="T1170" s="170" t="s">
        <v>169</v>
      </c>
      <c r="U1170" s="156">
        <v>0.03</v>
      </c>
      <c r="V1170" s="156">
        <f>ROUND(E1170*U1170,2)</f>
        <v>0.12</v>
      </c>
      <c r="W1170" s="156"/>
      <c r="X1170" s="156" t="s">
        <v>244</v>
      </c>
      <c r="Y1170" s="147"/>
      <c r="Z1170" s="147"/>
      <c r="AA1170" s="147"/>
      <c r="AB1170" s="147"/>
      <c r="AC1170" s="147"/>
      <c r="AD1170" s="147"/>
      <c r="AE1170" s="147"/>
      <c r="AF1170" s="147"/>
      <c r="AG1170" s="147" t="s">
        <v>245</v>
      </c>
      <c r="AH1170" s="147"/>
      <c r="AI1170" s="147"/>
      <c r="AJ1170" s="147"/>
      <c r="AK1170" s="147"/>
      <c r="AL1170" s="147"/>
      <c r="AM1170" s="147"/>
      <c r="AN1170" s="147"/>
      <c r="AO1170" s="147"/>
      <c r="AP1170" s="147"/>
      <c r="AQ1170" s="147"/>
      <c r="AR1170" s="147"/>
      <c r="AS1170" s="147"/>
      <c r="AT1170" s="147"/>
      <c r="AU1170" s="147"/>
      <c r="AV1170" s="147"/>
      <c r="AW1170" s="147"/>
      <c r="AX1170" s="147"/>
      <c r="AY1170" s="147"/>
      <c r="AZ1170" s="147"/>
      <c r="BA1170" s="147"/>
      <c r="BB1170" s="147"/>
      <c r="BC1170" s="147"/>
      <c r="BD1170" s="147"/>
      <c r="BE1170" s="147"/>
      <c r="BF1170" s="147"/>
      <c r="BG1170" s="147"/>
      <c r="BH1170" s="147"/>
    </row>
    <row r="1171" spans="1:60" outlineLevel="1">
      <c r="A1171" s="154"/>
      <c r="B1171" s="155"/>
      <c r="C1171" s="244"/>
      <c r="D1171" s="245"/>
      <c r="E1171" s="245"/>
      <c r="F1171" s="245"/>
      <c r="G1171" s="245"/>
      <c r="H1171" s="156"/>
      <c r="I1171" s="156"/>
      <c r="J1171" s="156"/>
      <c r="K1171" s="156"/>
      <c r="L1171" s="156"/>
      <c r="M1171" s="156"/>
      <c r="N1171" s="156"/>
      <c r="O1171" s="156"/>
      <c r="P1171" s="156"/>
      <c r="Q1171" s="156"/>
      <c r="R1171" s="156"/>
      <c r="S1171" s="156"/>
      <c r="T1171" s="156"/>
      <c r="U1171" s="156"/>
      <c r="V1171" s="156"/>
      <c r="W1171" s="156"/>
      <c r="X1171" s="156"/>
      <c r="Y1171" s="147"/>
      <c r="Z1171" s="147"/>
      <c r="AA1171" s="147"/>
      <c r="AB1171" s="147"/>
      <c r="AC1171" s="147"/>
      <c r="AD1171" s="147"/>
      <c r="AE1171" s="147"/>
      <c r="AF1171" s="147"/>
      <c r="AG1171" s="147" t="s">
        <v>172</v>
      </c>
      <c r="AH1171" s="147"/>
      <c r="AI1171" s="147"/>
      <c r="AJ1171" s="147"/>
      <c r="AK1171" s="147"/>
      <c r="AL1171" s="147"/>
      <c r="AM1171" s="147"/>
      <c r="AN1171" s="147"/>
      <c r="AO1171" s="147"/>
      <c r="AP1171" s="147"/>
      <c r="AQ1171" s="147"/>
      <c r="AR1171" s="147"/>
      <c r="AS1171" s="147"/>
      <c r="AT1171" s="147"/>
      <c r="AU1171" s="147"/>
      <c r="AV1171" s="147"/>
      <c r="AW1171" s="147"/>
      <c r="AX1171" s="147"/>
      <c r="AY1171" s="147"/>
      <c r="AZ1171" s="147"/>
      <c r="BA1171" s="147"/>
      <c r="BB1171" s="147"/>
      <c r="BC1171" s="147"/>
      <c r="BD1171" s="147"/>
      <c r="BE1171" s="147"/>
      <c r="BF1171" s="147"/>
      <c r="BG1171" s="147"/>
      <c r="BH1171" s="147"/>
    </row>
    <row r="1172" spans="1:60" outlineLevel="1">
      <c r="A1172" s="164">
        <v>321</v>
      </c>
      <c r="B1172" s="165" t="s">
        <v>1296</v>
      </c>
      <c r="C1172" s="174" t="s">
        <v>1297</v>
      </c>
      <c r="D1172" s="166" t="s">
        <v>556</v>
      </c>
      <c r="E1172" s="167">
        <v>1</v>
      </c>
      <c r="F1172" s="168"/>
      <c r="G1172" s="169">
        <f>ROUND(E1172*F1172,2)</f>
        <v>0</v>
      </c>
      <c r="H1172" s="168"/>
      <c r="I1172" s="169">
        <f>ROUND(E1172*H1172,2)</f>
        <v>0</v>
      </c>
      <c r="J1172" s="168"/>
      <c r="K1172" s="169">
        <f>ROUND(E1172*J1172,2)</f>
        <v>0</v>
      </c>
      <c r="L1172" s="169">
        <v>21</v>
      </c>
      <c r="M1172" s="169">
        <f>G1172*(1+L1172/100)</f>
        <v>0</v>
      </c>
      <c r="N1172" s="169">
        <v>1.2E-4</v>
      </c>
      <c r="O1172" s="169">
        <f>ROUND(E1172*N1172,2)</f>
        <v>0</v>
      </c>
      <c r="P1172" s="169">
        <v>0</v>
      </c>
      <c r="Q1172" s="169">
        <f>ROUND(E1172*P1172,2)</f>
        <v>0</v>
      </c>
      <c r="R1172" s="169"/>
      <c r="S1172" s="169" t="s">
        <v>306</v>
      </c>
      <c r="T1172" s="170" t="s">
        <v>169</v>
      </c>
      <c r="U1172" s="156">
        <v>0.03</v>
      </c>
      <c r="V1172" s="156">
        <f>ROUND(E1172*U1172,2)</f>
        <v>0.03</v>
      </c>
      <c r="W1172" s="156"/>
      <c r="X1172" s="156" t="s">
        <v>244</v>
      </c>
      <c r="Y1172" s="147"/>
      <c r="Z1172" s="147"/>
      <c r="AA1172" s="147"/>
      <c r="AB1172" s="147"/>
      <c r="AC1172" s="147"/>
      <c r="AD1172" s="147"/>
      <c r="AE1172" s="147"/>
      <c r="AF1172" s="147"/>
      <c r="AG1172" s="147" t="s">
        <v>245</v>
      </c>
      <c r="AH1172" s="147"/>
      <c r="AI1172" s="147"/>
      <c r="AJ1172" s="147"/>
      <c r="AK1172" s="147"/>
      <c r="AL1172" s="147"/>
      <c r="AM1172" s="147"/>
      <c r="AN1172" s="147"/>
      <c r="AO1172" s="147"/>
      <c r="AP1172" s="147"/>
      <c r="AQ1172" s="147"/>
      <c r="AR1172" s="147"/>
      <c r="AS1172" s="147"/>
      <c r="AT1172" s="147"/>
      <c r="AU1172" s="147"/>
      <c r="AV1172" s="147"/>
      <c r="AW1172" s="147"/>
      <c r="AX1172" s="147"/>
      <c r="AY1172" s="147"/>
      <c r="AZ1172" s="147"/>
      <c r="BA1172" s="147"/>
      <c r="BB1172" s="147"/>
      <c r="BC1172" s="147"/>
      <c r="BD1172" s="147"/>
      <c r="BE1172" s="147"/>
      <c r="BF1172" s="147"/>
      <c r="BG1172" s="147"/>
      <c r="BH1172" s="147"/>
    </row>
    <row r="1173" spans="1:60" outlineLevel="1">
      <c r="A1173" s="154"/>
      <c r="B1173" s="155"/>
      <c r="C1173" s="244"/>
      <c r="D1173" s="245"/>
      <c r="E1173" s="245"/>
      <c r="F1173" s="245"/>
      <c r="G1173" s="245"/>
      <c r="H1173" s="156"/>
      <c r="I1173" s="156"/>
      <c r="J1173" s="156"/>
      <c r="K1173" s="156"/>
      <c r="L1173" s="156"/>
      <c r="M1173" s="156"/>
      <c r="N1173" s="156"/>
      <c r="O1173" s="156"/>
      <c r="P1173" s="156"/>
      <c r="Q1173" s="156"/>
      <c r="R1173" s="156"/>
      <c r="S1173" s="156"/>
      <c r="T1173" s="156"/>
      <c r="U1173" s="156"/>
      <c r="V1173" s="156"/>
      <c r="W1173" s="156"/>
      <c r="X1173" s="156"/>
      <c r="Y1173" s="147"/>
      <c r="Z1173" s="147"/>
      <c r="AA1173" s="147"/>
      <c r="AB1173" s="147"/>
      <c r="AC1173" s="147"/>
      <c r="AD1173" s="147"/>
      <c r="AE1173" s="147"/>
      <c r="AF1173" s="147"/>
      <c r="AG1173" s="147" t="s">
        <v>172</v>
      </c>
      <c r="AH1173" s="147"/>
      <c r="AI1173" s="147"/>
      <c r="AJ1173" s="147"/>
      <c r="AK1173" s="147"/>
      <c r="AL1173" s="147"/>
      <c r="AM1173" s="147"/>
      <c r="AN1173" s="147"/>
      <c r="AO1173" s="147"/>
      <c r="AP1173" s="147"/>
      <c r="AQ1173" s="147"/>
      <c r="AR1173" s="147"/>
      <c r="AS1173" s="147"/>
      <c r="AT1173" s="147"/>
      <c r="AU1173" s="147"/>
      <c r="AV1173" s="147"/>
      <c r="AW1173" s="147"/>
      <c r="AX1173" s="147"/>
      <c r="AY1173" s="147"/>
      <c r="AZ1173" s="147"/>
      <c r="BA1173" s="147"/>
      <c r="BB1173" s="147"/>
      <c r="BC1173" s="147"/>
      <c r="BD1173" s="147"/>
      <c r="BE1173" s="147"/>
      <c r="BF1173" s="147"/>
      <c r="BG1173" s="147"/>
      <c r="BH1173" s="147"/>
    </row>
    <row r="1174" spans="1:60" outlineLevel="1">
      <c r="A1174" s="164">
        <v>322</v>
      </c>
      <c r="B1174" s="165" t="s">
        <v>1298</v>
      </c>
      <c r="C1174" s="174" t="s">
        <v>1299</v>
      </c>
      <c r="D1174" s="166" t="s">
        <v>556</v>
      </c>
      <c r="E1174" s="167">
        <v>2</v>
      </c>
      <c r="F1174" s="168"/>
      <c r="G1174" s="169">
        <f>ROUND(E1174*F1174,2)</f>
        <v>0</v>
      </c>
      <c r="H1174" s="168"/>
      <c r="I1174" s="169">
        <f>ROUND(E1174*H1174,2)</f>
        <v>0</v>
      </c>
      <c r="J1174" s="168"/>
      <c r="K1174" s="169">
        <f>ROUND(E1174*J1174,2)</f>
        <v>0</v>
      </c>
      <c r="L1174" s="169">
        <v>21</v>
      </c>
      <c r="M1174" s="169">
        <f>G1174*(1+L1174/100)</f>
        <v>0</v>
      </c>
      <c r="N1174" s="169">
        <v>1.2E-4</v>
      </c>
      <c r="O1174" s="169">
        <f>ROUND(E1174*N1174,2)</f>
        <v>0</v>
      </c>
      <c r="P1174" s="169">
        <v>0</v>
      </c>
      <c r="Q1174" s="169">
        <f>ROUND(E1174*P1174,2)</f>
        <v>0</v>
      </c>
      <c r="R1174" s="169"/>
      <c r="S1174" s="169" t="s">
        <v>306</v>
      </c>
      <c r="T1174" s="170" t="s">
        <v>169</v>
      </c>
      <c r="U1174" s="156">
        <v>0.03</v>
      </c>
      <c r="V1174" s="156">
        <f>ROUND(E1174*U1174,2)</f>
        <v>0.06</v>
      </c>
      <c r="W1174" s="156"/>
      <c r="X1174" s="156" t="s">
        <v>244</v>
      </c>
      <c r="Y1174" s="147"/>
      <c r="Z1174" s="147"/>
      <c r="AA1174" s="147"/>
      <c r="AB1174" s="147"/>
      <c r="AC1174" s="147"/>
      <c r="AD1174" s="147"/>
      <c r="AE1174" s="147"/>
      <c r="AF1174" s="147"/>
      <c r="AG1174" s="147" t="s">
        <v>245</v>
      </c>
      <c r="AH1174" s="147"/>
      <c r="AI1174" s="147"/>
      <c r="AJ1174" s="147"/>
      <c r="AK1174" s="147"/>
      <c r="AL1174" s="147"/>
      <c r="AM1174" s="147"/>
      <c r="AN1174" s="147"/>
      <c r="AO1174" s="147"/>
      <c r="AP1174" s="147"/>
      <c r="AQ1174" s="147"/>
      <c r="AR1174" s="147"/>
      <c r="AS1174" s="147"/>
      <c r="AT1174" s="147"/>
      <c r="AU1174" s="147"/>
      <c r="AV1174" s="147"/>
      <c r="AW1174" s="147"/>
      <c r="AX1174" s="147"/>
      <c r="AY1174" s="147"/>
      <c r="AZ1174" s="147"/>
      <c r="BA1174" s="147"/>
      <c r="BB1174" s="147"/>
      <c r="BC1174" s="147"/>
      <c r="BD1174" s="147"/>
      <c r="BE1174" s="147"/>
      <c r="BF1174" s="147"/>
      <c r="BG1174" s="147"/>
      <c r="BH1174" s="147"/>
    </row>
    <row r="1175" spans="1:60" outlineLevel="1">
      <c r="A1175" s="154"/>
      <c r="B1175" s="155"/>
      <c r="C1175" s="244"/>
      <c r="D1175" s="245"/>
      <c r="E1175" s="245"/>
      <c r="F1175" s="245"/>
      <c r="G1175" s="245"/>
      <c r="H1175" s="156"/>
      <c r="I1175" s="156"/>
      <c r="J1175" s="156"/>
      <c r="K1175" s="156"/>
      <c r="L1175" s="156"/>
      <c r="M1175" s="156"/>
      <c r="N1175" s="156"/>
      <c r="O1175" s="156"/>
      <c r="P1175" s="156"/>
      <c r="Q1175" s="156"/>
      <c r="R1175" s="156"/>
      <c r="S1175" s="156"/>
      <c r="T1175" s="156"/>
      <c r="U1175" s="156"/>
      <c r="V1175" s="156"/>
      <c r="W1175" s="156"/>
      <c r="X1175" s="156"/>
      <c r="Y1175" s="147"/>
      <c r="Z1175" s="147"/>
      <c r="AA1175" s="147"/>
      <c r="AB1175" s="147"/>
      <c r="AC1175" s="147"/>
      <c r="AD1175" s="147"/>
      <c r="AE1175" s="147"/>
      <c r="AF1175" s="147"/>
      <c r="AG1175" s="147" t="s">
        <v>172</v>
      </c>
      <c r="AH1175" s="147"/>
      <c r="AI1175" s="147"/>
      <c r="AJ1175" s="147"/>
      <c r="AK1175" s="147"/>
      <c r="AL1175" s="147"/>
      <c r="AM1175" s="147"/>
      <c r="AN1175" s="147"/>
      <c r="AO1175" s="147"/>
      <c r="AP1175" s="147"/>
      <c r="AQ1175" s="147"/>
      <c r="AR1175" s="147"/>
      <c r="AS1175" s="147"/>
      <c r="AT1175" s="147"/>
      <c r="AU1175" s="147"/>
      <c r="AV1175" s="147"/>
      <c r="AW1175" s="147"/>
      <c r="AX1175" s="147"/>
      <c r="AY1175" s="147"/>
      <c r="AZ1175" s="147"/>
      <c r="BA1175" s="147"/>
      <c r="BB1175" s="147"/>
      <c r="BC1175" s="147"/>
      <c r="BD1175" s="147"/>
      <c r="BE1175" s="147"/>
      <c r="BF1175" s="147"/>
      <c r="BG1175" s="147"/>
      <c r="BH1175" s="147"/>
    </row>
    <row r="1176" spans="1:60" outlineLevel="1">
      <c r="A1176" s="164">
        <v>323</v>
      </c>
      <c r="B1176" s="165" t="s">
        <v>1300</v>
      </c>
      <c r="C1176" s="174" t="s">
        <v>1301</v>
      </c>
      <c r="D1176" s="166" t="s">
        <v>890</v>
      </c>
      <c r="E1176" s="167">
        <v>1800</v>
      </c>
      <c r="F1176" s="168"/>
      <c r="G1176" s="169">
        <f>ROUND(E1176*F1176,2)</f>
        <v>0</v>
      </c>
      <c r="H1176" s="168"/>
      <c r="I1176" s="169">
        <f>ROUND(E1176*H1176,2)</f>
        <v>0</v>
      </c>
      <c r="J1176" s="168"/>
      <c r="K1176" s="169">
        <f>ROUND(E1176*J1176,2)</f>
        <v>0</v>
      </c>
      <c r="L1176" s="169">
        <v>21</v>
      </c>
      <c r="M1176" s="169">
        <f>G1176*(1+L1176/100)</f>
        <v>0</v>
      </c>
      <c r="N1176" s="169">
        <v>1.2E-4</v>
      </c>
      <c r="O1176" s="169">
        <f>ROUND(E1176*N1176,2)</f>
        <v>0.22</v>
      </c>
      <c r="P1176" s="169">
        <v>0</v>
      </c>
      <c r="Q1176" s="169">
        <f>ROUND(E1176*P1176,2)</f>
        <v>0</v>
      </c>
      <c r="R1176" s="169"/>
      <c r="S1176" s="169" t="s">
        <v>306</v>
      </c>
      <c r="T1176" s="170" t="s">
        <v>169</v>
      </c>
      <c r="U1176" s="156">
        <v>0.03</v>
      </c>
      <c r="V1176" s="156">
        <f>ROUND(E1176*U1176,2)</f>
        <v>54</v>
      </c>
      <c r="W1176" s="156"/>
      <c r="X1176" s="156" t="s">
        <v>244</v>
      </c>
      <c r="Y1176" s="147"/>
      <c r="Z1176" s="147"/>
      <c r="AA1176" s="147"/>
      <c r="AB1176" s="147"/>
      <c r="AC1176" s="147"/>
      <c r="AD1176" s="147"/>
      <c r="AE1176" s="147"/>
      <c r="AF1176" s="147"/>
      <c r="AG1176" s="147" t="s">
        <v>245</v>
      </c>
      <c r="AH1176" s="147"/>
      <c r="AI1176" s="147"/>
      <c r="AJ1176" s="147"/>
      <c r="AK1176" s="147"/>
      <c r="AL1176" s="147"/>
      <c r="AM1176" s="147"/>
      <c r="AN1176" s="147"/>
      <c r="AO1176" s="147"/>
      <c r="AP1176" s="147"/>
      <c r="AQ1176" s="147"/>
      <c r="AR1176" s="147"/>
      <c r="AS1176" s="147"/>
      <c r="AT1176" s="147"/>
      <c r="AU1176" s="147"/>
      <c r="AV1176" s="147"/>
      <c r="AW1176" s="147"/>
      <c r="AX1176" s="147"/>
      <c r="AY1176" s="147"/>
      <c r="AZ1176" s="147"/>
      <c r="BA1176" s="147"/>
      <c r="BB1176" s="147"/>
      <c r="BC1176" s="147"/>
      <c r="BD1176" s="147"/>
      <c r="BE1176" s="147"/>
      <c r="BF1176" s="147"/>
      <c r="BG1176" s="147"/>
      <c r="BH1176" s="147"/>
    </row>
    <row r="1177" spans="1:60" outlineLevel="1">
      <c r="A1177" s="154"/>
      <c r="B1177" s="155"/>
      <c r="C1177" s="180" t="s">
        <v>1302</v>
      </c>
      <c r="D1177" s="178"/>
      <c r="E1177" s="179">
        <v>1800</v>
      </c>
      <c r="F1177" s="156"/>
      <c r="G1177" s="156"/>
      <c r="H1177" s="156"/>
      <c r="I1177" s="156"/>
      <c r="J1177" s="156"/>
      <c r="K1177" s="156"/>
      <c r="L1177" s="156"/>
      <c r="M1177" s="156"/>
      <c r="N1177" s="156"/>
      <c r="O1177" s="156"/>
      <c r="P1177" s="156"/>
      <c r="Q1177" s="156"/>
      <c r="R1177" s="156"/>
      <c r="S1177" s="156"/>
      <c r="T1177" s="156"/>
      <c r="U1177" s="156"/>
      <c r="V1177" s="156"/>
      <c r="W1177" s="156"/>
      <c r="X1177" s="156"/>
      <c r="Y1177" s="147"/>
      <c r="Z1177" s="147"/>
      <c r="AA1177" s="147"/>
      <c r="AB1177" s="147"/>
      <c r="AC1177" s="147"/>
      <c r="AD1177" s="147"/>
      <c r="AE1177" s="147"/>
      <c r="AF1177" s="147"/>
      <c r="AG1177" s="147" t="s">
        <v>249</v>
      </c>
      <c r="AH1177" s="147">
        <v>0</v>
      </c>
      <c r="AI1177" s="147"/>
      <c r="AJ1177" s="147"/>
      <c r="AK1177" s="147"/>
      <c r="AL1177" s="147"/>
      <c r="AM1177" s="147"/>
      <c r="AN1177" s="147"/>
      <c r="AO1177" s="147"/>
      <c r="AP1177" s="147"/>
      <c r="AQ1177" s="147"/>
      <c r="AR1177" s="147"/>
      <c r="AS1177" s="147"/>
      <c r="AT1177" s="147"/>
      <c r="AU1177" s="147"/>
      <c r="AV1177" s="147"/>
      <c r="AW1177" s="147"/>
      <c r="AX1177" s="147"/>
      <c r="AY1177" s="147"/>
      <c r="AZ1177" s="147"/>
      <c r="BA1177" s="147"/>
      <c r="BB1177" s="147"/>
      <c r="BC1177" s="147"/>
      <c r="BD1177" s="147"/>
      <c r="BE1177" s="147"/>
      <c r="BF1177" s="147"/>
      <c r="BG1177" s="147"/>
      <c r="BH1177" s="147"/>
    </row>
    <row r="1178" spans="1:60" outlineLevel="1">
      <c r="A1178" s="154"/>
      <c r="B1178" s="155"/>
      <c r="C1178" s="238"/>
      <c r="D1178" s="239"/>
      <c r="E1178" s="239"/>
      <c r="F1178" s="239"/>
      <c r="G1178" s="239"/>
      <c r="H1178" s="156"/>
      <c r="I1178" s="156"/>
      <c r="J1178" s="156"/>
      <c r="K1178" s="156"/>
      <c r="L1178" s="156"/>
      <c r="M1178" s="156"/>
      <c r="N1178" s="156"/>
      <c r="O1178" s="156"/>
      <c r="P1178" s="156"/>
      <c r="Q1178" s="156"/>
      <c r="R1178" s="156"/>
      <c r="S1178" s="156"/>
      <c r="T1178" s="156"/>
      <c r="U1178" s="156"/>
      <c r="V1178" s="156"/>
      <c r="W1178" s="156"/>
      <c r="X1178" s="156"/>
      <c r="Y1178" s="147"/>
      <c r="Z1178" s="147"/>
      <c r="AA1178" s="147"/>
      <c r="AB1178" s="147"/>
      <c r="AC1178" s="147"/>
      <c r="AD1178" s="147"/>
      <c r="AE1178" s="147"/>
      <c r="AF1178" s="147"/>
      <c r="AG1178" s="147" t="s">
        <v>172</v>
      </c>
      <c r="AH1178" s="147"/>
      <c r="AI1178" s="147"/>
      <c r="AJ1178" s="147"/>
      <c r="AK1178" s="147"/>
      <c r="AL1178" s="147"/>
      <c r="AM1178" s="147"/>
      <c r="AN1178" s="147"/>
      <c r="AO1178" s="147"/>
      <c r="AP1178" s="147"/>
      <c r="AQ1178" s="147"/>
      <c r="AR1178" s="147"/>
      <c r="AS1178" s="147"/>
      <c r="AT1178" s="147"/>
      <c r="AU1178" s="147"/>
      <c r="AV1178" s="147"/>
      <c r="AW1178" s="147"/>
      <c r="AX1178" s="147"/>
      <c r="AY1178" s="147"/>
      <c r="AZ1178" s="147"/>
      <c r="BA1178" s="147"/>
      <c r="BB1178" s="147"/>
      <c r="BC1178" s="147"/>
      <c r="BD1178" s="147"/>
      <c r="BE1178" s="147"/>
      <c r="BF1178" s="147"/>
      <c r="BG1178" s="147"/>
      <c r="BH1178" s="147"/>
    </row>
    <row r="1179" spans="1:60" outlineLevel="1">
      <c r="A1179" s="164">
        <v>324</v>
      </c>
      <c r="B1179" s="165" t="s">
        <v>1303</v>
      </c>
      <c r="C1179" s="174" t="s">
        <v>1304</v>
      </c>
      <c r="D1179" s="166" t="s">
        <v>890</v>
      </c>
      <c r="E1179" s="167">
        <v>1800</v>
      </c>
      <c r="F1179" s="168"/>
      <c r="G1179" s="169">
        <f>ROUND(E1179*F1179,2)</f>
        <v>0</v>
      </c>
      <c r="H1179" s="168"/>
      <c r="I1179" s="169">
        <f>ROUND(E1179*H1179,2)</f>
        <v>0</v>
      </c>
      <c r="J1179" s="168"/>
      <c r="K1179" s="169">
        <f>ROUND(E1179*J1179,2)</f>
        <v>0</v>
      </c>
      <c r="L1179" s="169">
        <v>21</v>
      </c>
      <c r="M1179" s="169">
        <f>G1179*(1+L1179/100)</f>
        <v>0</v>
      </c>
      <c r="N1179" s="169">
        <v>1.2E-4</v>
      </c>
      <c r="O1179" s="169">
        <f>ROUND(E1179*N1179,2)</f>
        <v>0.22</v>
      </c>
      <c r="P1179" s="169">
        <v>0</v>
      </c>
      <c r="Q1179" s="169">
        <f>ROUND(E1179*P1179,2)</f>
        <v>0</v>
      </c>
      <c r="R1179" s="169"/>
      <c r="S1179" s="169" t="s">
        <v>306</v>
      </c>
      <c r="T1179" s="170" t="s">
        <v>169</v>
      </c>
      <c r="U1179" s="156">
        <v>0.03</v>
      </c>
      <c r="V1179" s="156">
        <f>ROUND(E1179*U1179,2)</f>
        <v>54</v>
      </c>
      <c r="W1179" s="156"/>
      <c r="X1179" s="156" t="s">
        <v>244</v>
      </c>
      <c r="Y1179" s="147"/>
      <c r="Z1179" s="147"/>
      <c r="AA1179" s="147"/>
      <c r="AB1179" s="147"/>
      <c r="AC1179" s="147"/>
      <c r="AD1179" s="147"/>
      <c r="AE1179" s="147"/>
      <c r="AF1179" s="147"/>
      <c r="AG1179" s="147" t="s">
        <v>245</v>
      </c>
      <c r="AH1179" s="147"/>
      <c r="AI1179" s="147"/>
      <c r="AJ1179" s="147"/>
      <c r="AK1179" s="147"/>
      <c r="AL1179" s="147"/>
      <c r="AM1179" s="147"/>
      <c r="AN1179" s="147"/>
      <c r="AO1179" s="147"/>
      <c r="AP1179" s="147"/>
      <c r="AQ1179" s="147"/>
      <c r="AR1179" s="147"/>
      <c r="AS1179" s="147"/>
      <c r="AT1179" s="147"/>
      <c r="AU1179" s="147"/>
      <c r="AV1179" s="147"/>
      <c r="AW1179" s="147"/>
      <c r="AX1179" s="147"/>
      <c r="AY1179" s="147"/>
      <c r="AZ1179" s="147"/>
      <c r="BA1179" s="147"/>
      <c r="BB1179" s="147"/>
      <c r="BC1179" s="147"/>
      <c r="BD1179" s="147"/>
      <c r="BE1179" s="147"/>
      <c r="BF1179" s="147"/>
      <c r="BG1179" s="147"/>
      <c r="BH1179" s="147"/>
    </row>
    <row r="1180" spans="1:60" outlineLevel="1">
      <c r="A1180" s="154"/>
      <c r="B1180" s="155"/>
      <c r="C1180" s="180" t="s">
        <v>1302</v>
      </c>
      <c r="D1180" s="178"/>
      <c r="E1180" s="179">
        <v>1800</v>
      </c>
      <c r="F1180" s="156"/>
      <c r="G1180" s="156"/>
      <c r="H1180" s="156"/>
      <c r="I1180" s="156"/>
      <c r="J1180" s="156"/>
      <c r="K1180" s="156"/>
      <c r="L1180" s="156"/>
      <c r="M1180" s="156"/>
      <c r="N1180" s="156"/>
      <c r="O1180" s="156"/>
      <c r="P1180" s="156"/>
      <c r="Q1180" s="156"/>
      <c r="R1180" s="156"/>
      <c r="S1180" s="156"/>
      <c r="T1180" s="156"/>
      <c r="U1180" s="156"/>
      <c r="V1180" s="156"/>
      <c r="W1180" s="156"/>
      <c r="X1180" s="156"/>
      <c r="Y1180" s="147"/>
      <c r="Z1180" s="147"/>
      <c r="AA1180" s="147"/>
      <c r="AB1180" s="147"/>
      <c r="AC1180" s="147"/>
      <c r="AD1180" s="147"/>
      <c r="AE1180" s="147"/>
      <c r="AF1180" s="147"/>
      <c r="AG1180" s="147" t="s">
        <v>249</v>
      </c>
      <c r="AH1180" s="147">
        <v>0</v>
      </c>
      <c r="AI1180" s="147"/>
      <c r="AJ1180" s="147"/>
      <c r="AK1180" s="147"/>
      <c r="AL1180" s="147"/>
      <c r="AM1180" s="147"/>
      <c r="AN1180" s="147"/>
      <c r="AO1180" s="147"/>
      <c r="AP1180" s="147"/>
      <c r="AQ1180" s="147"/>
      <c r="AR1180" s="147"/>
      <c r="AS1180" s="147"/>
      <c r="AT1180" s="147"/>
      <c r="AU1180" s="147"/>
      <c r="AV1180" s="147"/>
      <c r="AW1180" s="147"/>
      <c r="AX1180" s="147"/>
      <c r="AY1180" s="147"/>
      <c r="AZ1180" s="147"/>
      <c r="BA1180" s="147"/>
      <c r="BB1180" s="147"/>
      <c r="BC1180" s="147"/>
      <c r="BD1180" s="147"/>
      <c r="BE1180" s="147"/>
      <c r="BF1180" s="147"/>
      <c r="BG1180" s="147"/>
      <c r="BH1180" s="147"/>
    </row>
    <row r="1181" spans="1:60" outlineLevel="1">
      <c r="A1181" s="154"/>
      <c r="B1181" s="155"/>
      <c r="C1181" s="238"/>
      <c r="D1181" s="239"/>
      <c r="E1181" s="239"/>
      <c r="F1181" s="239"/>
      <c r="G1181" s="239"/>
      <c r="H1181" s="156"/>
      <c r="I1181" s="156"/>
      <c r="J1181" s="156"/>
      <c r="K1181" s="156"/>
      <c r="L1181" s="156"/>
      <c r="M1181" s="156"/>
      <c r="N1181" s="156"/>
      <c r="O1181" s="156"/>
      <c r="P1181" s="156"/>
      <c r="Q1181" s="156"/>
      <c r="R1181" s="156"/>
      <c r="S1181" s="156"/>
      <c r="T1181" s="156"/>
      <c r="U1181" s="156"/>
      <c r="V1181" s="156"/>
      <c r="W1181" s="156"/>
      <c r="X1181" s="156"/>
      <c r="Y1181" s="147"/>
      <c r="Z1181" s="147"/>
      <c r="AA1181" s="147"/>
      <c r="AB1181" s="147"/>
      <c r="AC1181" s="147"/>
      <c r="AD1181" s="147"/>
      <c r="AE1181" s="147"/>
      <c r="AF1181" s="147"/>
      <c r="AG1181" s="147" t="s">
        <v>172</v>
      </c>
      <c r="AH1181" s="147"/>
      <c r="AI1181" s="147"/>
      <c r="AJ1181" s="147"/>
      <c r="AK1181" s="147"/>
      <c r="AL1181" s="147"/>
      <c r="AM1181" s="147"/>
      <c r="AN1181" s="147"/>
      <c r="AO1181" s="147"/>
      <c r="AP1181" s="147"/>
      <c r="AQ1181" s="147"/>
      <c r="AR1181" s="147"/>
      <c r="AS1181" s="147"/>
      <c r="AT1181" s="147"/>
      <c r="AU1181" s="147"/>
      <c r="AV1181" s="147"/>
      <c r="AW1181" s="147"/>
      <c r="AX1181" s="147"/>
      <c r="AY1181" s="147"/>
      <c r="AZ1181" s="147"/>
      <c r="BA1181" s="147"/>
      <c r="BB1181" s="147"/>
      <c r="BC1181" s="147"/>
      <c r="BD1181" s="147"/>
      <c r="BE1181" s="147"/>
      <c r="BF1181" s="147"/>
      <c r="BG1181" s="147"/>
      <c r="BH1181" s="147"/>
    </row>
    <row r="1182" spans="1:60" outlineLevel="1">
      <c r="A1182" s="164">
        <v>325</v>
      </c>
      <c r="B1182" s="165" t="s">
        <v>1305</v>
      </c>
      <c r="C1182" s="174" t="s">
        <v>1306</v>
      </c>
      <c r="D1182" s="166" t="s">
        <v>556</v>
      </c>
      <c r="E1182" s="167">
        <v>106</v>
      </c>
      <c r="F1182" s="168"/>
      <c r="G1182" s="169">
        <f>ROUND(E1182*F1182,2)</f>
        <v>0</v>
      </c>
      <c r="H1182" s="168"/>
      <c r="I1182" s="169">
        <f>ROUND(E1182*H1182,2)</f>
        <v>0</v>
      </c>
      <c r="J1182" s="168"/>
      <c r="K1182" s="169">
        <f>ROUND(E1182*J1182,2)</f>
        <v>0</v>
      </c>
      <c r="L1182" s="169">
        <v>21</v>
      </c>
      <c r="M1182" s="169">
        <f>G1182*(1+L1182/100)</f>
        <v>0</v>
      </c>
      <c r="N1182" s="169">
        <v>1.2E-4</v>
      </c>
      <c r="O1182" s="169">
        <f>ROUND(E1182*N1182,2)</f>
        <v>0.01</v>
      </c>
      <c r="P1182" s="169">
        <v>0</v>
      </c>
      <c r="Q1182" s="169">
        <f>ROUND(E1182*P1182,2)</f>
        <v>0</v>
      </c>
      <c r="R1182" s="169"/>
      <c r="S1182" s="169" t="s">
        <v>306</v>
      </c>
      <c r="T1182" s="170" t="s">
        <v>169</v>
      </c>
      <c r="U1182" s="156">
        <v>0.03</v>
      </c>
      <c r="V1182" s="156">
        <f>ROUND(E1182*U1182,2)</f>
        <v>3.18</v>
      </c>
      <c r="W1182" s="156"/>
      <c r="X1182" s="156" t="s">
        <v>244</v>
      </c>
      <c r="Y1182" s="147"/>
      <c r="Z1182" s="147"/>
      <c r="AA1182" s="147"/>
      <c r="AB1182" s="147"/>
      <c r="AC1182" s="147"/>
      <c r="AD1182" s="147"/>
      <c r="AE1182" s="147"/>
      <c r="AF1182" s="147"/>
      <c r="AG1182" s="147" t="s">
        <v>245</v>
      </c>
      <c r="AH1182" s="147"/>
      <c r="AI1182" s="147"/>
      <c r="AJ1182" s="147"/>
      <c r="AK1182" s="147"/>
      <c r="AL1182" s="147"/>
      <c r="AM1182" s="147"/>
      <c r="AN1182" s="147"/>
      <c r="AO1182" s="147"/>
      <c r="AP1182" s="147"/>
      <c r="AQ1182" s="147"/>
      <c r="AR1182" s="147"/>
      <c r="AS1182" s="147"/>
      <c r="AT1182" s="147"/>
      <c r="AU1182" s="147"/>
      <c r="AV1182" s="147"/>
      <c r="AW1182" s="147"/>
      <c r="AX1182" s="147"/>
      <c r="AY1182" s="147"/>
      <c r="AZ1182" s="147"/>
      <c r="BA1182" s="147"/>
      <c r="BB1182" s="147"/>
      <c r="BC1182" s="147"/>
      <c r="BD1182" s="147"/>
      <c r="BE1182" s="147"/>
      <c r="BF1182" s="147"/>
      <c r="BG1182" s="147"/>
      <c r="BH1182" s="147"/>
    </row>
    <row r="1183" spans="1:60" outlineLevel="1">
      <c r="A1183" s="154"/>
      <c r="B1183" s="155"/>
      <c r="C1183" s="180" t="s">
        <v>1307</v>
      </c>
      <c r="D1183" s="178"/>
      <c r="E1183" s="179">
        <v>106</v>
      </c>
      <c r="F1183" s="156"/>
      <c r="G1183" s="156"/>
      <c r="H1183" s="156"/>
      <c r="I1183" s="156"/>
      <c r="J1183" s="156"/>
      <c r="K1183" s="156"/>
      <c r="L1183" s="156"/>
      <c r="M1183" s="156"/>
      <c r="N1183" s="156"/>
      <c r="O1183" s="156"/>
      <c r="P1183" s="156"/>
      <c r="Q1183" s="156"/>
      <c r="R1183" s="156"/>
      <c r="S1183" s="156"/>
      <c r="T1183" s="156"/>
      <c r="U1183" s="156"/>
      <c r="V1183" s="156"/>
      <c r="W1183" s="156"/>
      <c r="X1183" s="156"/>
      <c r="Y1183" s="147"/>
      <c r="Z1183" s="147"/>
      <c r="AA1183" s="147"/>
      <c r="AB1183" s="147"/>
      <c r="AC1183" s="147"/>
      <c r="AD1183" s="147"/>
      <c r="AE1183" s="147"/>
      <c r="AF1183" s="147"/>
      <c r="AG1183" s="147" t="s">
        <v>249</v>
      </c>
      <c r="AH1183" s="147">
        <v>0</v>
      </c>
      <c r="AI1183" s="147"/>
      <c r="AJ1183" s="147"/>
      <c r="AK1183" s="147"/>
      <c r="AL1183" s="147"/>
      <c r="AM1183" s="147"/>
      <c r="AN1183" s="147"/>
      <c r="AO1183" s="147"/>
      <c r="AP1183" s="147"/>
      <c r="AQ1183" s="147"/>
      <c r="AR1183" s="147"/>
      <c r="AS1183" s="147"/>
      <c r="AT1183" s="147"/>
      <c r="AU1183" s="147"/>
      <c r="AV1183" s="147"/>
      <c r="AW1183" s="147"/>
      <c r="AX1183" s="147"/>
      <c r="AY1183" s="147"/>
      <c r="AZ1183" s="147"/>
      <c r="BA1183" s="147"/>
      <c r="BB1183" s="147"/>
      <c r="BC1183" s="147"/>
      <c r="BD1183" s="147"/>
      <c r="BE1183" s="147"/>
      <c r="BF1183" s="147"/>
      <c r="BG1183" s="147"/>
      <c r="BH1183" s="147"/>
    </row>
    <row r="1184" spans="1:60" outlineLevel="1">
      <c r="A1184" s="154"/>
      <c r="B1184" s="155"/>
      <c r="C1184" s="238"/>
      <c r="D1184" s="239"/>
      <c r="E1184" s="239"/>
      <c r="F1184" s="239"/>
      <c r="G1184" s="239"/>
      <c r="H1184" s="156"/>
      <c r="I1184" s="156"/>
      <c r="J1184" s="156"/>
      <c r="K1184" s="156"/>
      <c r="L1184" s="156"/>
      <c r="M1184" s="156"/>
      <c r="N1184" s="156"/>
      <c r="O1184" s="156"/>
      <c r="P1184" s="156"/>
      <c r="Q1184" s="156"/>
      <c r="R1184" s="156"/>
      <c r="S1184" s="156"/>
      <c r="T1184" s="156"/>
      <c r="U1184" s="156"/>
      <c r="V1184" s="156"/>
      <c r="W1184" s="156"/>
      <c r="X1184" s="156"/>
      <c r="Y1184" s="147"/>
      <c r="Z1184" s="147"/>
      <c r="AA1184" s="147"/>
      <c r="AB1184" s="147"/>
      <c r="AC1184" s="147"/>
      <c r="AD1184" s="147"/>
      <c r="AE1184" s="147"/>
      <c r="AF1184" s="147"/>
      <c r="AG1184" s="147" t="s">
        <v>172</v>
      </c>
      <c r="AH1184" s="147"/>
      <c r="AI1184" s="147"/>
      <c r="AJ1184" s="147"/>
      <c r="AK1184" s="147"/>
      <c r="AL1184" s="147"/>
      <c r="AM1184" s="147"/>
      <c r="AN1184" s="147"/>
      <c r="AO1184" s="147"/>
      <c r="AP1184" s="147"/>
      <c r="AQ1184" s="147"/>
      <c r="AR1184" s="147"/>
      <c r="AS1184" s="147"/>
      <c r="AT1184" s="147"/>
      <c r="AU1184" s="147"/>
      <c r="AV1184" s="147"/>
      <c r="AW1184" s="147"/>
      <c r="AX1184" s="147"/>
      <c r="AY1184" s="147"/>
      <c r="AZ1184" s="147"/>
      <c r="BA1184" s="147"/>
      <c r="BB1184" s="147"/>
      <c r="BC1184" s="147"/>
      <c r="BD1184" s="147"/>
      <c r="BE1184" s="147"/>
      <c r="BF1184" s="147"/>
      <c r="BG1184" s="147"/>
      <c r="BH1184" s="147"/>
    </row>
    <row r="1185" spans="1:60" outlineLevel="1">
      <c r="A1185" s="164">
        <v>326</v>
      </c>
      <c r="B1185" s="165" t="s">
        <v>1308</v>
      </c>
      <c r="C1185" s="174" t="s">
        <v>1309</v>
      </c>
      <c r="D1185" s="166" t="s">
        <v>890</v>
      </c>
      <c r="E1185" s="167">
        <v>53</v>
      </c>
      <c r="F1185" s="168"/>
      <c r="G1185" s="169">
        <f>ROUND(E1185*F1185,2)</f>
        <v>0</v>
      </c>
      <c r="H1185" s="168"/>
      <c r="I1185" s="169">
        <f>ROUND(E1185*H1185,2)</f>
        <v>0</v>
      </c>
      <c r="J1185" s="168"/>
      <c r="K1185" s="169">
        <f>ROUND(E1185*J1185,2)</f>
        <v>0</v>
      </c>
      <c r="L1185" s="169">
        <v>21</v>
      </c>
      <c r="M1185" s="169">
        <f>G1185*(1+L1185/100)</f>
        <v>0</v>
      </c>
      <c r="N1185" s="169">
        <v>1.2E-4</v>
      </c>
      <c r="O1185" s="169">
        <f>ROUND(E1185*N1185,2)</f>
        <v>0.01</v>
      </c>
      <c r="P1185" s="169">
        <v>0</v>
      </c>
      <c r="Q1185" s="169">
        <f>ROUND(E1185*P1185,2)</f>
        <v>0</v>
      </c>
      <c r="R1185" s="169"/>
      <c r="S1185" s="169" t="s">
        <v>306</v>
      </c>
      <c r="T1185" s="170" t="s">
        <v>169</v>
      </c>
      <c r="U1185" s="156">
        <v>0.03</v>
      </c>
      <c r="V1185" s="156">
        <f>ROUND(E1185*U1185,2)</f>
        <v>1.59</v>
      </c>
      <c r="W1185" s="156"/>
      <c r="X1185" s="156" t="s">
        <v>244</v>
      </c>
      <c r="Y1185" s="147"/>
      <c r="Z1185" s="147"/>
      <c r="AA1185" s="147"/>
      <c r="AB1185" s="147"/>
      <c r="AC1185" s="147"/>
      <c r="AD1185" s="147"/>
      <c r="AE1185" s="147"/>
      <c r="AF1185" s="147"/>
      <c r="AG1185" s="147" t="s">
        <v>245</v>
      </c>
      <c r="AH1185" s="147"/>
      <c r="AI1185" s="147"/>
      <c r="AJ1185" s="147"/>
      <c r="AK1185" s="147"/>
      <c r="AL1185" s="147"/>
      <c r="AM1185" s="147"/>
      <c r="AN1185" s="147"/>
      <c r="AO1185" s="147"/>
      <c r="AP1185" s="147"/>
      <c r="AQ1185" s="147"/>
      <c r="AR1185" s="147"/>
      <c r="AS1185" s="147"/>
      <c r="AT1185" s="147"/>
      <c r="AU1185" s="147"/>
      <c r="AV1185" s="147"/>
      <c r="AW1185" s="147"/>
      <c r="AX1185" s="147"/>
      <c r="AY1185" s="147"/>
      <c r="AZ1185" s="147"/>
      <c r="BA1185" s="147"/>
      <c r="BB1185" s="147"/>
      <c r="BC1185" s="147"/>
      <c r="BD1185" s="147"/>
      <c r="BE1185" s="147"/>
      <c r="BF1185" s="147"/>
      <c r="BG1185" s="147"/>
      <c r="BH1185" s="147"/>
    </row>
    <row r="1186" spans="1:60" outlineLevel="1">
      <c r="A1186" s="154"/>
      <c r="B1186" s="155"/>
      <c r="C1186" s="180" t="s">
        <v>1310</v>
      </c>
      <c r="D1186" s="178"/>
      <c r="E1186" s="179">
        <v>53</v>
      </c>
      <c r="F1186" s="156"/>
      <c r="G1186" s="156"/>
      <c r="H1186" s="156"/>
      <c r="I1186" s="156"/>
      <c r="J1186" s="156"/>
      <c r="K1186" s="156"/>
      <c r="L1186" s="156"/>
      <c r="M1186" s="156"/>
      <c r="N1186" s="156"/>
      <c r="O1186" s="156"/>
      <c r="P1186" s="156"/>
      <c r="Q1186" s="156"/>
      <c r="R1186" s="156"/>
      <c r="S1186" s="156"/>
      <c r="T1186" s="156"/>
      <c r="U1186" s="156"/>
      <c r="V1186" s="156"/>
      <c r="W1186" s="156"/>
      <c r="X1186" s="156"/>
      <c r="Y1186" s="147"/>
      <c r="Z1186" s="147"/>
      <c r="AA1186" s="147"/>
      <c r="AB1186" s="147"/>
      <c r="AC1186" s="147"/>
      <c r="AD1186" s="147"/>
      <c r="AE1186" s="147"/>
      <c r="AF1186" s="147"/>
      <c r="AG1186" s="147" t="s">
        <v>249</v>
      </c>
      <c r="AH1186" s="147">
        <v>0</v>
      </c>
      <c r="AI1186" s="147"/>
      <c r="AJ1186" s="147"/>
      <c r="AK1186" s="147"/>
      <c r="AL1186" s="147"/>
      <c r="AM1186" s="147"/>
      <c r="AN1186" s="147"/>
      <c r="AO1186" s="147"/>
      <c r="AP1186" s="147"/>
      <c r="AQ1186" s="147"/>
      <c r="AR1186" s="147"/>
      <c r="AS1186" s="147"/>
      <c r="AT1186" s="147"/>
      <c r="AU1186" s="147"/>
      <c r="AV1186" s="147"/>
      <c r="AW1186" s="147"/>
      <c r="AX1186" s="147"/>
      <c r="AY1186" s="147"/>
      <c r="AZ1186" s="147"/>
      <c r="BA1186" s="147"/>
      <c r="BB1186" s="147"/>
      <c r="BC1186" s="147"/>
      <c r="BD1186" s="147"/>
      <c r="BE1186" s="147"/>
      <c r="BF1186" s="147"/>
      <c r="BG1186" s="147"/>
      <c r="BH1186" s="147"/>
    </row>
    <row r="1187" spans="1:60" outlineLevel="1">
      <c r="A1187" s="154"/>
      <c r="B1187" s="155"/>
      <c r="C1187" s="238"/>
      <c r="D1187" s="239"/>
      <c r="E1187" s="239"/>
      <c r="F1187" s="239"/>
      <c r="G1187" s="239"/>
      <c r="H1187" s="156"/>
      <c r="I1187" s="156"/>
      <c r="J1187" s="156"/>
      <c r="K1187" s="156"/>
      <c r="L1187" s="156"/>
      <c r="M1187" s="156"/>
      <c r="N1187" s="156"/>
      <c r="O1187" s="156"/>
      <c r="P1187" s="156"/>
      <c r="Q1187" s="156"/>
      <c r="R1187" s="156"/>
      <c r="S1187" s="156"/>
      <c r="T1187" s="156"/>
      <c r="U1187" s="156"/>
      <c r="V1187" s="156"/>
      <c r="W1187" s="156"/>
      <c r="X1187" s="156"/>
      <c r="Y1187" s="147"/>
      <c r="Z1187" s="147"/>
      <c r="AA1187" s="147"/>
      <c r="AB1187" s="147"/>
      <c r="AC1187" s="147"/>
      <c r="AD1187" s="147"/>
      <c r="AE1187" s="147"/>
      <c r="AF1187" s="147"/>
      <c r="AG1187" s="147" t="s">
        <v>172</v>
      </c>
      <c r="AH1187" s="147"/>
      <c r="AI1187" s="147"/>
      <c r="AJ1187" s="147"/>
      <c r="AK1187" s="147"/>
      <c r="AL1187" s="147"/>
      <c r="AM1187" s="147"/>
      <c r="AN1187" s="147"/>
      <c r="AO1187" s="147"/>
      <c r="AP1187" s="147"/>
      <c r="AQ1187" s="147"/>
      <c r="AR1187" s="147"/>
      <c r="AS1187" s="147"/>
      <c r="AT1187" s="147"/>
      <c r="AU1187" s="147"/>
      <c r="AV1187" s="147"/>
      <c r="AW1187" s="147"/>
      <c r="AX1187" s="147"/>
      <c r="AY1187" s="147"/>
      <c r="AZ1187" s="147"/>
      <c r="BA1187" s="147"/>
      <c r="BB1187" s="147"/>
      <c r="BC1187" s="147"/>
      <c r="BD1187" s="147"/>
      <c r="BE1187" s="147"/>
      <c r="BF1187" s="147"/>
      <c r="BG1187" s="147"/>
      <c r="BH1187" s="147"/>
    </row>
    <row r="1188" spans="1:60" outlineLevel="1">
      <c r="A1188" s="164">
        <v>327</v>
      </c>
      <c r="B1188" s="165" t="s">
        <v>1311</v>
      </c>
      <c r="C1188" s="174" t="s">
        <v>1312</v>
      </c>
      <c r="D1188" s="166" t="s">
        <v>816</v>
      </c>
      <c r="E1188" s="167">
        <v>1</v>
      </c>
      <c r="F1188" s="168"/>
      <c r="G1188" s="169">
        <f>ROUND(E1188*F1188,2)</f>
        <v>0</v>
      </c>
      <c r="H1188" s="168"/>
      <c r="I1188" s="169">
        <f>ROUND(E1188*H1188,2)</f>
        <v>0</v>
      </c>
      <c r="J1188" s="168"/>
      <c r="K1188" s="169">
        <f>ROUND(E1188*J1188,2)</f>
        <v>0</v>
      </c>
      <c r="L1188" s="169">
        <v>21</v>
      </c>
      <c r="M1188" s="169">
        <f>G1188*(1+L1188/100)</f>
        <v>0</v>
      </c>
      <c r="N1188" s="169">
        <v>1.2E-4</v>
      </c>
      <c r="O1188" s="169">
        <f>ROUND(E1188*N1188,2)</f>
        <v>0</v>
      </c>
      <c r="P1188" s="169">
        <v>0</v>
      </c>
      <c r="Q1188" s="169">
        <f>ROUND(E1188*P1188,2)</f>
        <v>0</v>
      </c>
      <c r="R1188" s="169"/>
      <c r="S1188" s="169" t="s">
        <v>306</v>
      </c>
      <c r="T1188" s="170" t="s">
        <v>169</v>
      </c>
      <c r="U1188" s="156">
        <v>0.03</v>
      </c>
      <c r="V1188" s="156">
        <f>ROUND(E1188*U1188,2)</f>
        <v>0.03</v>
      </c>
      <c r="W1188" s="156"/>
      <c r="X1188" s="156" t="s">
        <v>244</v>
      </c>
      <c r="Y1188" s="147"/>
      <c r="Z1188" s="147"/>
      <c r="AA1188" s="147"/>
      <c r="AB1188" s="147"/>
      <c r="AC1188" s="147"/>
      <c r="AD1188" s="147"/>
      <c r="AE1188" s="147"/>
      <c r="AF1188" s="147"/>
      <c r="AG1188" s="147" t="s">
        <v>245</v>
      </c>
      <c r="AH1188" s="147"/>
      <c r="AI1188" s="147"/>
      <c r="AJ1188" s="147"/>
      <c r="AK1188" s="147"/>
      <c r="AL1188" s="147"/>
      <c r="AM1188" s="147"/>
      <c r="AN1188" s="147"/>
      <c r="AO1188" s="147"/>
      <c r="AP1188" s="147"/>
      <c r="AQ1188" s="147"/>
      <c r="AR1188" s="147"/>
      <c r="AS1188" s="147"/>
      <c r="AT1188" s="147"/>
      <c r="AU1188" s="147"/>
      <c r="AV1188" s="147"/>
      <c r="AW1188" s="147"/>
      <c r="AX1188" s="147"/>
      <c r="AY1188" s="147"/>
      <c r="AZ1188" s="147"/>
      <c r="BA1188" s="147"/>
      <c r="BB1188" s="147"/>
      <c r="BC1188" s="147"/>
      <c r="BD1188" s="147"/>
      <c r="BE1188" s="147"/>
      <c r="BF1188" s="147"/>
      <c r="BG1188" s="147"/>
      <c r="BH1188" s="147"/>
    </row>
    <row r="1189" spans="1:60" outlineLevel="1">
      <c r="A1189" s="154"/>
      <c r="B1189" s="155"/>
      <c r="C1189" s="244"/>
      <c r="D1189" s="245"/>
      <c r="E1189" s="245"/>
      <c r="F1189" s="245"/>
      <c r="G1189" s="245"/>
      <c r="H1189" s="156"/>
      <c r="I1189" s="156"/>
      <c r="J1189" s="156"/>
      <c r="K1189" s="156"/>
      <c r="L1189" s="156"/>
      <c r="M1189" s="156"/>
      <c r="N1189" s="156"/>
      <c r="O1189" s="156"/>
      <c r="P1189" s="156"/>
      <c r="Q1189" s="156"/>
      <c r="R1189" s="156"/>
      <c r="S1189" s="156"/>
      <c r="T1189" s="156"/>
      <c r="U1189" s="156"/>
      <c r="V1189" s="156"/>
      <c r="W1189" s="156"/>
      <c r="X1189" s="156"/>
      <c r="Y1189" s="147"/>
      <c r="Z1189" s="147"/>
      <c r="AA1189" s="147"/>
      <c r="AB1189" s="147"/>
      <c r="AC1189" s="147"/>
      <c r="AD1189" s="147"/>
      <c r="AE1189" s="147"/>
      <c r="AF1189" s="147"/>
      <c r="AG1189" s="147" t="s">
        <v>172</v>
      </c>
      <c r="AH1189" s="147"/>
      <c r="AI1189" s="147"/>
      <c r="AJ1189" s="147"/>
      <c r="AK1189" s="147"/>
      <c r="AL1189" s="147"/>
      <c r="AM1189" s="147"/>
      <c r="AN1189" s="147"/>
      <c r="AO1189" s="147"/>
      <c r="AP1189" s="147"/>
      <c r="AQ1189" s="147"/>
      <c r="AR1189" s="147"/>
      <c r="AS1189" s="147"/>
      <c r="AT1189" s="147"/>
      <c r="AU1189" s="147"/>
      <c r="AV1189" s="147"/>
      <c r="AW1189" s="147"/>
      <c r="AX1189" s="147"/>
      <c r="AY1189" s="147"/>
      <c r="AZ1189" s="147"/>
      <c r="BA1189" s="147"/>
      <c r="BB1189" s="147"/>
      <c r="BC1189" s="147"/>
      <c r="BD1189" s="147"/>
      <c r="BE1189" s="147"/>
      <c r="BF1189" s="147"/>
      <c r="BG1189" s="147"/>
      <c r="BH1189" s="147"/>
    </row>
    <row r="1190" spans="1:60" outlineLevel="1">
      <c r="A1190" s="164">
        <v>328</v>
      </c>
      <c r="B1190" s="165" t="s">
        <v>1313</v>
      </c>
      <c r="C1190" s="174" t="s">
        <v>1314</v>
      </c>
      <c r="D1190" s="166" t="s">
        <v>556</v>
      </c>
      <c r="E1190" s="167">
        <v>1</v>
      </c>
      <c r="F1190" s="168"/>
      <c r="G1190" s="169">
        <f>ROUND(E1190*F1190,2)</f>
        <v>0</v>
      </c>
      <c r="H1190" s="168"/>
      <c r="I1190" s="169">
        <f>ROUND(E1190*H1190,2)</f>
        <v>0</v>
      </c>
      <c r="J1190" s="168"/>
      <c r="K1190" s="169">
        <f>ROUND(E1190*J1190,2)</f>
        <v>0</v>
      </c>
      <c r="L1190" s="169">
        <v>21</v>
      </c>
      <c r="M1190" s="169">
        <f>G1190*(1+L1190/100)</f>
        <v>0</v>
      </c>
      <c r="N1190" s="169">
        <v>1.2E-4</v>
      </c>
      <c r="O1190" s="169">
        <f>ROUND(E1190*N1190,2)</f>
        <v>0</v>
      </c>
      <c r="P1190" s="169">
        <v>0</v>
      </c>
      <c r="Q1190" s="169">
        <f>ROUND(E1190*P1190,2)</f>
        <v>0</v>
      </c>
      <c r="R1190" s="169"/>
      <c r="S1190" s="169" t="s">
        <v>306</v>
      </c>
      <c r="T1190" s="170" t="s">
        <v>169</v>
      </c>
      <c r="U1190" s="156">
        <v>0.03</v>
      </c>
      <c r="V1190" s="156">
        <f>ROUND(E1190*U1190,2)</f>
        <v>0.03</v>
      </c>
      <c r="W1190" s="156"/>
      <c r="X1190" s="156" t="s">
        <v>244</v>
      </c>
      <c r="Y1190" s="147"/>
      <c r="Z1190" s="147"/>
      <c r="AA1190" s="147"/>
      <c r="AB1190" s="147"/>
      <c r="AC1190" s="147"/>
      <c r="AD1190" s="147"/>
      <c r="AE1190" s="147"/>
      <c r="AF1190" s="147"/>
      <c r="AG1190" s="147" t="s">
        <v>245</v>
      </c>
      <c r="AH1190" s="147"/>
      <c r="AI1190" s="147"/>
      <c r="AJ1190" s="147"/>
      <c r="AK1190" s="147"/>
      <c r="AL1190" s="147"/>
      <c r="AM1190" s="147"/>
      <c r="AN1190" s="147"/>
      <c r="AO1190" s="147"/>
      <c r="AP1190" s="147"/>
      <c r="AQ1190" s="147"/>
      <c r="AR1190" s="147"/>
      <c r="AS1190" s="147"/>
      <c r="AT1190" s="147"/>
      <c r="AU1190" s="147"/>
      <c r="AV1190" s="147"/>
      <c r="AW1190" s="147"/>
      <c r="AX1190" s="147"/>
      <c r="AY1190" s="147"/>
      <c r="AZ1190" s="147"/>
      <c r="BA1190" s="147"/>
      <c r="BB1190" s="147"/>
      <c r="BC1190" s="147"/>
      <c r="BD1190" s="147"/>
      <c r="BE1190" s="147"/>
      <c r="BF1190" s="147"/>
      <c r="BG1190" s="147"/>
      <c r="BH1190" s="147"/>
    </row>
    <row r="1191" spans="1:60" outlineLevel="1">
      <c r="A1191" s="154"/>
      <c r="B1191" s="155"/>
      <c r="C1191" s="244"/>
      <c r="D1191" s="245"/>
      <c r="E1191" s="245"/>
      <c r="F1191" s="245"/>
      <c r="G1191" s="245"/>
      <c r="H1191" s="156"/>
      <c r="I1191" s="156"/>
      <c r="J1191" s="156"/>
      <c r="K1191" s="156"/>
      <c r="L1191" s="156"/>
      <c r="M1191" s="156"/>
      <c r="N1191" s="156"/>
      <c r="O1191" s="156"/>
      <c r="P1191" s="156"/>
      <c r="Q1191" s="156"/>
      <c r="R1191" s="156"/>
      <c r="S1191" s="156"/>
      <c r="T1191" s="156"/>
      <c r="U1191" s="156"/>
      <c r="V1191" s="156"/>
      <c r="W1191" s="156"/>
      <c r="X1191" s="156"/>
      <c r="Y1191" s="147"/>
      <c r="Z1191" s="147"/>
      <c r="AA1191" s="147"/>
      <c r="AB1191" s="147"/>
      <c r="AC1191" s="147"/>
      <c r="AD1191" s="147"/>
      <c r="AE1191" s="147"/>
      <c r="AF1191" s="147"/>
      <c r="AG1191" s="147" t="s">
        <v>172</v>
      </c>
      <c r="AH1191" s="147"/>
      <c r="AI1191" s="147"/>
      <c r="AJ1191" s="147"/>
      <c r="AK1191" s="147"/>
      <c r="AL1191" s="147"/>
      <c r="AM1191" s="147"/>
      <c r="AN1191" s="147"/>
      <c r="AO1191" s="147"/>
      <c r="AP1191" s="147"/>
      <c r="AQ1191" s="147"/>
      <c r="AR1191" s="147"/>
      <c r="AS1191" s="147"/>
      <c r="AT1191" s="147"/>
      <c r="AU1191" s="147"/>
      <c r="AV1191" s="147"/>
      <c r="AW1191" s="147"/>
      <c r="AX1191" s="147"/>
      <c r="AY1191" s="147"/>
      <c r="AZ1191" s="147"/>
      <c r="BA1191" s="147"/>
      <c r="BB1191" s="147"/>
      <c r="BC1191" s="147"/>
      <c r="BD1191" s="147"/>
      <c r="BE1191" s="147"/>
      <c r="BF1191" s="147"/>
      <c r="BG1191" s="147"/>
      <c r="BH1191" s="147"/>
    </row>
    <row r="1192" spans="1:60" outlineLevel="1">
      <c r="A1192" s="164">
        <v>329</v>
      </c>
      <c r="B1192" s="165" t="s">
        <v>1315</v>
      </c>
      <c r="C1192" s="174" t="s">
        <v>1316</v>
      </c>
      <c r="D1192" s="166" t="s">
        <v>890</v>
      </c>
      <c r="E1192" s="167">
        <v>200</v>
      </c>
      <c r="F1192" s="168"/>
      <c r="G1192" s="169">
        <f>ROUND(E1192*F1192,2)</f>
        <v>0</v>
      </c>
      <c r="H1192" s="168"/>
      <c r="I1192" s="169">
        <f>ROUND(E1192*H1192,2)</f>
        <v>0</v>
      </c>
      <c r="J1192" s="168"/>
      <c r="K1192" s="169">
        <f>ROUND(E1192*J1192,2)</f>
        <v>0</v>
      </c>
      <c r="L1192" s="169">
        <v>21</v>
      </c>
      <c r="M1192" s="169">
        <f>G1192*(1+L1192/100)</f>
        <v>0</v>
      </c>
      <c r="N1192" s="169">
        <v>1.2E-4</v>
      </c>
      <c r="O1192" s="169">
        <f>ROUND(E1192*N1192,2)</f>
        <v>0.02</v>
      </c>
      <c r="P1192" s="169">
        <v>0</v>
      </c>
      <c r="Q1192" s="169">
        <f>ROUND(E1192*P1192,2)</f>
        <v>0</v>
      </c>
      <c r="R1192" s="169"/>
      <c r="S1192" s="169" t="s">
        <v>306</v>
      </c>
      <c r="T1192" s="170" t="s">
        <v>169</v>
      </c>
      <c r="U1192" s="156">
        <v>0.03</v>
      </c>
      <c r="V1192" s="156">
        <f>ROUND(E1192*U1192,2)</f>
        <v>6</v>
      </c>
      <c r="W1192" s="156"/>
      <c r="X1192" s="156" t="s">
        <v>244</v>
      </c>
      <c r="Y1192" s="147"/>
      <c r="Z1192" s="147"/>
      <c r="AA1192" s="147"/>
      <c r="AB1192" s="147"/>
      <c r="AC1192" s="147"/>
      <c r="AD1192" s="147"/>
      <c r="AE1192" s="147"/>
      <c r="AF1192" s="147"/>
      <c r="AG1192" s="147" t="s">
        <v>245</v>
      </c>
      <c r="AH1192" s="147"/>
      <c r="AI1192" s="147"/>
      <c r="AJ1192" s="147"/>
      <c r="AK1192" s="147"/>
      <c r="AL1192" s="147"/>
      <c r="AM1192" s="147"/>
      <c r="AN1192" s="147"/>
      <c r="AO1192" s="147"/>
      <c r="AP1192" s="147"/>
      <c r="AQ1192" s="147"/>
      <c r="AR1192" s="147"/>
      <c r="AS1192" s="147"/>
      <c r="AT1192" s="147"/>
      <c r="AU1192" s="147"/>
      <c r="AV1192" s="147"/>
      <c r="AW1192" s="147"/>
      <c r="AX1192" s="147"/>
      <c r="AY1192" s="147"/>
      <c r="AZ1192" s="147"/>
      <c r="BA1192" s="147"/>
      <c r="BB1192" s="147"/>
      <c r="BC1192" s="147"/>
      <c r="BD1192" s="147"/>
      <c r="BE1192" s="147"/>
      <c r="BF1192" s="147"/>
      <c r="BG1192" s="147"/>
      <c r="BH1192" s="147"/>
    </row>
    <row r="1193" spans="1:60" outlineLevel="1">
      <c r="A1193" s="154"/>
      <c r="B1193" s="155"/>
      <c r="C1193" s="244"/>
      <c r="D1193" s="245"/>
      <c r="E1193" s="245"/>
      <c r="F1193" s="245"/>
      <c r="G1193" s="245"/>
      <c r="H1193" s="156"/>
      <c r="I1193" s="156"/>
      <c r="J1193" s="156"/>
      <c r="K1193" s="156"/>
      <c r="L1193" s="156"/>
      <c r="M1193" s="156"/>
      <c r="N1193" s="156"/>
      <c r="O1193" s="156"/>
      <c r="P1193" s="156"/>
      <c r="Q1193" s="156"/>
      <c r="R1193" s="156"/>
      <c r="S1193" s="156"/>
      <c r="T1193" s="156"/>
      <c r="U1193" s="156"/>
      <c r="V1193" s="156"/>
      <c r="W1193" s="156"/>
      <c r="X1193" s="156"/>
      <c r="Y1193" s="147"/>
      <c r="Z1193" s="147"/>
      <c r="AA1193" s="147"/>
      <c r="AB1193" s="147"/>
      <c r="AC1193" s="147"/>
      <c r="AD1193" s="147"/>
      <c r="AE1193" s="147"/>
      <c r="AF1193" s="147"/>
      <c r="AG1193" s="147" t="s">
        <v>172</v>
      </c>
      <c r="AH1193" s="147"/>
      <c r="AI1193" s="147"/>
      <c r="AJ1193" s="147"/>
      <c r="AK1193" s="147"/>
      <c r="AL1193" s="147"/>
      <c r="AM1193" s="147"/>
      <c r="AN1193" s="147"/>
      <c r="AO1193" s="147"/>
      <c r="AP1193" s="147"/>
      <c r="AQ1193" s="147"/>
      <c r="AR1193" s="147"/>
      <c r="AS1193" s="147"/>
      <c r="AT1193" s="147"/>
      <c r="AU1193" s="147"/>
      <c r="AV1193" s="147"/>
      <c r="AW1193" s="147"/>
      <c r="AX1193" s="147"/>
      <c r="AY1193" s="147"/>
      <c r="AZ1193" s="147"/>
      <c r="BA1193" s="147"/>
      <c r="BB1193" s="147"/>
      <c r="BC1193" s="147"/>
      <c r="BD1193" s="147"/>
      <c r="BE1193" s="147"/>
      <c r="BF1193" s="147"/>
      <c r="BG1193" s="147"/>
      <c r="BH1193" s="147"/>
    </row>
    <row r="1194" spans="1:60" outlineLevel="1">
      <c r="A1194" s="164">
        <v>330</v>
      </c>
      <c r="B1194" s="165" t="s">
        <v>1317</v>
      </c>
      <c r="C1194" s="174" t="s">
        <v>1318</v>
      </c>
      <c r="D1194" s="166" t="s">
        <v>816</v>
      </c>
      <c r="E1194" s="167">
        <v>1</v>
      </c>
      <c r="F1194" s="168"/>
      <c r="G1194" s="169">
        <f>ROUND(E1194*F1194,2)</f>
        <v>0</v>
      </c>
      <c r="H1194" s="168"/>
      <c r="I1194" s="169">
        <f>ROUND(E1194*H1194,2)</f>
        <v>0</v>
      </c>
      <c r="J1194" s="168"/>
      <c r="K1194" s="169">
        <f>ROUND(E1194*J1194,2)</f>
        <v>0</v>
      </c>
      <c r="L1194" s="169">
        <v>21</v>
      </c>
      <c r="M1194" s="169">
        <f>G1194*(1+L1194/100)</f>
        <v>0</v>
      </c>
      <c r="N1194" s="169">
        <v>1.2E-4</v>
      </c>
      <c r="O1194" s="169">
        <f>ROUND(E1194*N1194,2)</f>
        <v>0</v>
      </c>
      <c r="P1194" s="169">
        <v>0</v>
      </c>
      <c r="Q1194" s="169">
        <f>ROUND(E1194*P1194,2)</f>
        <v>0</v>
      </c>
      <c r="R1194" s="169"/>
      <c r="S1194" s="169" t="s">
        <v>306</v>
      </c>
      <c r="T1194" s="170" t="s">
        <v>169</v>
      </c>
      <c r="U1194" s="156">
        <v>0.03</v>
      </c>
      <c r="V1194" s="156">
        <f>ROUND(E1194*U1194,2)</f>
        <v>0.03</v>
      </c>
      <c r="W1194" s="156"/>
      <c r="X1194" s="156" t="s">
        <v>244</v>
      </c>
      <c r="Y1194" s="147"/>
      <c r="Z1194" s="147"/>
      <c r="AA1194" s="147"/>
      <c r="AB1194" s="147"/>
      <c r="AC1194" s="147"/>
      <c r="AD1194" s="147"/>
      <c r="AE1194" s="147"/>
      <c r="AF1194" s="147"/>
      <c r="AG1194" s="147" t="s">
        <v>245</v>
      </c>
      <c r="AH1194" s="147"/>
      <c r="AI1194" s="147"/>
      <c r="AJ1194" s="147"/>
      <c r="AK1194" s="147"/>
      <c r="AL1194" s="147"/>
      <c r="AM1194" s="147"/>
      <c r="AN1194" s="147"/>
      <c r="AO1194" s="147"/>
      <c r="AP1194" s="147"/>
      <c r="AQ1194" s="147"/>
      <c r="AR1194" s="147"/>
      <c r="AS1194" s="147"/>
      <c r="AT1194" s="147"/>
      <c r="AU1194" s="147"/>
      <c r="AV1194" s="147"/>
      <c r="AW1194" s="147"/>
      <c r="AX1194" s="147"/>
      <c r="AY1194" s="147"/>
      <c r="AZ1194" s="147"/>
      <c r="BA1194" s="147"/>
      <c r="BB1194" s="147"/>
      <c r="BC1194" s="147"/>
      <c r="BD1194" s="147"/>
      <c r="BE1194" s="147"/>
      <c r="BF1194" s="147"/>
      <c r="BG1194" s="147"/>
      <c r="BH1194" s="147"/>
    </row>
    <row r="1195" spans="1:60" outlineLevel="1">
      <c r="A1195" s="154"/>
      <c r="B1195" s="155"/>
      <c r="C1195" s="244"/>
      <c r="D1195" s="245"/>
      <c r="E1195" s="245"/>
      <c r="F1195" s="245"/>
      <c r="G1195" s="245"/>
      <c r="H1195" s="156"/>
      <c r="I1195" s="156"/>
      <c r="J1195" s="156"/>
      <c r="K1195" s="156"/>
      <c r="L1195" s="156"/>
      <c r="M1195" s="156"/>
      <c r="N1195" s="156"/>
      <c r="O1195" s="156"/>
      <c r="P1195" s="156"/>
      <c r="Q1195" s="156"/>
      <c r="R1195" s="156"/>
      <c r="S1195" s="156"/>
      <c r="T1195" s="156"/>
      <c r="U1195" s="156"/>
      <c r="V1195" s="156"/>
      <c r="W1195" s="156"/>
      <c r="X1195" s="156"/>
      <c r="Y1195" s="147"/>
      <c r="Z1195" s="147"/>
      <c r="AA1195" s="147"/>
      <c r="AB1195" s="147"/>
      <c r="AC1195" s="147"/>
      <c r="AD1195" s="147"/>
      <c r="AE1195" s="147"/>
      <c r="AF1195" s="147"/>
      <c r="AG1195" s="147" t="s">
        <v>172</v>
      </c>
      <c r="AH1195" s="147"/>
      <c r="AI1195" s="147"/>
      <c r="AJ1195" s="147"/>
      <c r="AK1195" s="147"/>
      <c r="AL1195" s="147"/>
      <c r="AM1195" s="147"/>
      <c r="AN1195" s="147"/>
      <c r="AO1195" s="147"/>
      <c r="AP1195" s="147"/>
      <c r="AQ1195" s="147"/>
      <c r="AR1195" s="147"/>
      <c r="AS1195" s="147"/>
      <c r="AT1195" s="147"/>
      <c r="AU1195" s="147"/>
      <c r="AV1195" s="147"/>
      <c r="AW1195" s="147"/>
      <c r="AX1195" s="147"/>
      <c r="AY1195" s="147"/>
      <c r="AZ1195" s="147"/>
      <c r="BA1195" s="147"/>
      <c r="BB1195" s="147"/>
      <c r="BC1195" s="147"/>
      <c r="BD1195" s="147"/>
      <c r="BE1195" s="147"/>
      <c r="BF1195" s="147"/>
      <c r="BG1195" s="147"/>
      <c r="BH1195" s="147"/>
    </row>
    <row r="1196" spans="1:60" outlineLevel="1">
      <c r="A1196" s="164">
        <v>331</v>
      </c>
      <c r="B1196" s="165" t="s">
        <v>1319</v>
      </c>
      <c r="C1196" s="174" t="s">
        <v>1312</v>
      </c>
      <c r="D1196" s="166" t="s">
        <v>816</v>
      </c>
      <c r="E1196" s="167">
        <v>1</v>
      </c>
      <c r="F1196" s="168"/>
      <c r="G1196" s="169">
        <f>ROUND(E1196*F1196,2)</f>
        <v>0</v>
      </c>
      <c r="H1196" s="168"/>
      <c r="I1196" s="169">
        <f>ROUND(E1196*H1196,2)</f>
        <v>0</v>
      </c>
      <c r="J1196" s="168"/>
      <c r="K1196" s="169">
        <f>ROUND(E1196*J1196,2)</f>
        <v>0</v>
      </c>
      <c r="L1196" s="169">
        <v>21</v>
      </c>
      <c r="M1196" s="169">
        <f>G1196*(1+L1196/100)</f>
        <v>0</v>
      </c>
      <c r="N1196" s="169">
        <v>1.2E-4</v>
      </c>
      <c r="O1196" s="169">
        <f>ROUND(E1196*N1196,2)</f>
        <v>0</v>
      </c>
      <c r="P1196" s="169">
        <v>0</v>
      </c>
      <c r="Q1196" s="169">
        <f>ROUND(E1196*P1196,2)</f>
        <v>0</v>
      </c>
      <c r="R1196" s="169"/>
      <c r="S1196" s="169" t="s">
        <v>306</v>
      </c>
      <c r="T1196" s="170" t="s">
        <v>169</v>
      </c>
      <c r="U1196" s="156">
        <v>0.03</v>
      </c>
      <c r="V1196" s="156">
        <f>ROUND(E1196*U1196,2)</f>
        <v>0.03</v>
      </c>
      <c r="W1196" s="156"/>
      <c r="X1196" s="156" t="s">
        <v>244</v>
      </c>
      <c r="Y1196" s="147"/>
      <c r="Z1196" s="147"/>
      <c r="AA1196" s="147"/>
      <c r="AB1196" s="147"/>
      <c r="AC1196" s="147"/>
      <c r="AD1196" s="147"/>
      <c r="AE1196" s="147"/>
      <c r="AF1196" s="147"/>
      <c r="AG1196" s="147" t="s">
        <v>245</v>
      </c>
      <c r="AH1196" s="147"/>
      <c r="AI1196" s="147"/>
      <c r="AJ1196" s="147"/>
      <c r="AK1196" s="147"/>
      <c r="AL1196" s="147"/>
      <c r="AM1196" s="147"/>
      <c r="AN1196" s="147"/>
      <c r="AO1196" s="147"/>
      <c r="AP1196" s="147"/>
      <c r="AQ1196" s="147"/>
      <c r="AR1196" s="147"/>
      <c r="AS1196" s="147"/>
      <c r="AT1196" s="147"/>
      <c r="AU1196" s="147"/>
      <c r="AV1196" s="147"/>
      <c r="AW1196" s="147"/>
      <c r="AX1196" s="147"/>
      <c r="AY1196" s="147"/>
      <c r="AZ1196" s="147"/>
      <c r="BA1196" s="147"/>
      <c r="BB1196" s="147"/>
      <c r="BC1196" s="147"/>
      <c r="BD1196" s="147"/>
      <c r="BE1196" s="147"/>
      <c r="BF1196" s="147"/>
      <c r="BG1196" s="147"/>
      <c r="BH1196" s="147"/>
    </row>
    <row r="1197" spans="1:60" outlineLevel="1">
      <c r="A1197" s="154"/>
      <c r="B1197" s="155"/>
      <c r="C1197" s="244"/>
      <c r="D1197" s="245"/>
      <c r="E1197" s="245"/>
      <c r="F1197" s="245"/>
      <c r="G1197" s="245"/>
      <c r="H1197" s="156"/>
      <c r="I1197" s="156"/>
      <c r="J1197" s="156"/>
      <c r="K1197" s="156"/>
      <c r="L1197" s="156"/>
      <c r="M1197" s="156"/>
      <c r="N1197" s="156"/>
      <c r="O1197" s="156"/>
      <c r="P1197" s="156"/>
      <c r="Q1197" s="156"/>
      <c r="R1197" s="156"/>
      <c r="S1197" s="156"/>
      <c r="T1197" s="156"/>
      <c r="U1197" s="156"/>
      <c r="V1197" s="156"/>
      <c r="W1197" s="156"/>
      <c r="X1197" s="156"/>
      <c r="Y1197" s="147"/>
      <c r="Z1197" s="147"/>
      <c r="AA1197" s="147"/>
      <c r="AB1197" s="147"/>
      <c r="AC1197" s="147"/>
      <c r="AD1197" s="147"/>
      <c r="AE1197" s="147"/>
      <c r="AF1197" s="147"/>
      <c r="AG1197" s="147" t="s">
        <v>172</v>
      </c>
      <c r="AH1197" s="147"/>
      <c r="AI1197" s="147"/>
      <c r="AJ1197" s="147"/>
      <c r="AK1197" s="147"/>
      <c r="AL1197" s="147"/>
      <c r="AM1197" s="147"/>
      <c r="AN1197" s="147"/>
      <c r="AO1197" s="147"/>
      <c r="AP1197" s="147"/>
      <c r="AQ1197" s="147"/>
      <c r="AR1197" s="147"/>
      <c r="AS1197" s="147"/>
      <c r="AT1197" s="147"/>
      <c r="AU1197" s="147"/>
      <c r="AV1197" s="147"/>
      <c r="AW1197" s="147"/>
      <c r="AX1197" s="147"/>
      <c r="AY1197" s="147"/>
      <c r="AZ1197" s="147"/>
      <c r="BA1197" s="147"/>
      <c r="BB1197" s="147"/>
      <c r="BC1197" s="147"/>
      <c r="BD1197" s="147"/>
      <c r="BE1197" s="147"/>
      <c r="BF1197" s="147"/>
      <c r="BG1197" s="147"/>
      <c r="BH1197" s="147"/>
    </row>
    <row r="1198" spans="1:60">
      <c r="A1198" s="158" t="s">
        <v>163</v>
      </c>
      <c r="B1198" s="159" t="s">
        <v>129</v>
      </c>
      <c r="C1198" s="173" t="s">
        <v>130</v>
      </c>
      <c r="D1198" s="160"/>
      <c r="E1198" s="161"/>
      <c r="F1198" s="162"/>
      <c r="G1198" s="162">
        <f>SUMIF(AG1199:AG1201,"&lt;&gt;NOR",G1199:G1201)</f>
        <v>0</v>
      </c>
      <c r="H1198" s="162"/>
      <c r="I1198" s="162">
        <f>SUM(I1199:I1201)</f>
        <v>0</v>
      </c>
      <c r="J1198" s="162"/>
      <c r="K1198" s="162">
        <f>SUM(K1199:K1201)</f>
        <v>0</v>
      </c>
      <c r="L1198" s="162"/>
      <c r="M1198" s="162">
        <f>SUM(M1199:M1201)</f>
        <v>0</v>
      </c>
      <c r="N1198" s="162"/>
      <c r="O1198" s="162">
        <f>SUM(O1199:O1201)</f>
        <v>0</v>
      </c>
      <c r="P1198" s="162"/>
      <c r="Q1198" s="162">
        <f>SUM(Q1199:Q1201)</f>
        <v>0</v>
      </c>
      <c r="R1198" s="162"/>
      <c r="S1198" s="162"/>
      <c r="T1198" s="163"/>
      <c r="U1198" s="157"/>
      <c r="V1198" s="157">
        <f>SUM(V1199:V1201)</f>
        <v>0</v>
      </c>
      <c r="W1198" s="157"/>
      <c r="X1198" s="157"/>
      <c r="AG1198" t="s">
        <v>164</v>
      </c>
    </row>
    <row r="1199" spans="1:60" ht="22.5" outlineLevel="1">
      <c r="A1199" s="164">
        <v>332</v>
      </c>
      <c r="B1199" s="165" t="s">
        <v>1320</v>
      </c>
      <c r="C1199" s="174" t="s">
        <v>1321</v>
      </c>
      <c r="D1199" s="166" t="s">
        <v>309</v>
      </c>
      <c r="E1199" s="167">
        <v>1</v>
      </c>
      <c r="F1199" s="168"/>
      <c r="G1199" s="169">
        <f>ROUND(E1199*F1199,2)</f>
        <v>0</v>
      </c>
      <c r="H1199" s="168"/>
      <c r="I1199" s="169">
        <f>ROUND(E1199*H1199,2)</f>
        <v>0</v>
      </c>
      <c r="J1199" s="168"/>
      <c r="K1199" s="169">
        <f>ROUND(E1199*J1199,2)</f>
        <v>0</v>
      </c>
      <c r="L1199" s="169">
        <v>21</v>
      </c>
      <c r="M1199" s="169">
        <f>G1199*(1+L1199/100)</f>
        <v>0</v>
      </c>
      <c r="N1199" s="169">
        <v>0</v>
      </c>
      <c r="O1199" s="169">
        <f>ROUND(E1199*N1199,2)</f>
        <v>0</v>
      </c>
      <c r="P1199" s="169">
        <v>0</v>
      </c>
      <c r="Q1199" s="169">
        <f>ROUND(E1199*P1199,2)</f>
        <v>0</v>
      </c>
      <c r="R1199" s="169"/>
      <c r="S1199" s="169" t="s">
        <v>306</v>
      </c>
      <c r="T1199" s="170" t="s">
        <v>169</v>
      </c>
      <c r="U1199" s="156">
        <v>0</v>
      </c>
      <c r="V1199" s="156">
        <f>ROUND(E1199*U1199,2)</f>
        <v>0</v>
      </c>
      <c r="W1199" s="156"/>
      <c r="X1199" s="156" t="s">
        <v>244</v>
      </c>
      <c r="Y1199" s="147"/>
      <c r="Z1199" s="147"/>
      <c r="AA1199" s="147"/>
      <c r="AB1199" s="147"/>
      <c r="AC1199" s="147"/>
      <c r="AD1199" s="147"/>
      <c r="AE1199" s="147"/>
      <c r="AF1199" s="147"/>
      <c r="AG1199" s="147" t="s">
        <v>245</v>
      </c>
      <c r="AH1199" s="147"/>
      <c r="AI1199" s="147"/>
      <c r="AJ1199" s="147"/>
      <c r="AK1199" s="147"/>
      <c r="AL1199" s="147"/>
      <c r="AM1199" s="147"/>
      <c r="AN1199" s="147"/>
      <c r="AO1199" s="147"/>
      <c r="AP1199" s="147"/>
      <c r="AQ1199" s="147"/>
      <c r="AR1199" s="147"/>
      <c r="AS1199" s="147"/>
      <c r="AT1199" s="147"/>
      <c r="AU1199" s="147"/>
      <c r="AV1199" s="147"/>
      <c r="AW1199" s="147"/>
      <c r="AX1199" s="147"/>
      <c r="AY1199" s="147"/>
      <c r="AZ1199" s="147"/>
      <c r="BA1199" s="147"/>
      <c r="BB1199" s="147"/>
      <c r="BC1199" s="147"/>
      <c r="BD1199" s="147"/>
      <c r="BE1199" s="147"/>
      <c r="BF1199" s="147"/>
      <c r="BG1199" s="147"/>
      <c r="BH1199" s="147"/>
    </row>
    <row r="1200" spans="1:60" outlineLevel="1">
      <c r="A1200" s="154"/>
      <c r="B1200" s="155"/>
      <c r="C1200" s="240" t="s">
        <v>1322</v>
      </c>
      <c r="D1200" s="241"/>
      <c r="E1200" s="241"/>
      <c r="F1200" s="241"/>
      <c r="G1200" s="241"/>
      <c r="H1200" s="156"/>
      <c r="I1200" s="156"/>
      <c r="J1200" s="156"/>
      <c r="K1200" s="156"/>
      <c r="L1200" s="156"/>
      <c r="M1200" s="156"/>
      <c r="N1200" s="156"/>
      <c r="O1200" s="156"/>
      <c r="P1200" s="156"/>
      <c r="Q1200" s="156"/>
      <c r="R1200" s="156"/>
      <c r="S1200" s="156"/>
      <c r="T1200" s="156"/>
      <c r="U1200" s="156"/>
      <c r="V1200" s="156"/>
      <c r="W1200" s="156"/>
      <c r="X1200" s="156"/>
      <c r="Y1200" s="147"/>
      <c r="Z1200" s="147"/>
      <c r="AA1200" s="147"/>
      <c r="AB1200" s="147"/>
      <c r="AC1200" s="147"/>
      <c r="AD1200" s="147"/>
      <c r="AE1200" s="147"/>
      <c r="AF1200" s="147"/>
      <c r="AG1200" s="147" t="s">
        <v>178</v>
      </c>
      <c r="AH1200" s="147"/>
      <c r="AI1200" s="147"/>
      <c r="AJ1200" s="147"/>
      <c r="AK1200" s="147"/>
      <c r="AL1200" s="147"/>
      <c r="AM1200" s="147"/>
      <c r="AN1200" s="147"/>
      <c r="AO1200" s="147"/>
      <c r="AP1200" s="147"/>
      <c r="AQ1200" s="147"/>
      <c r="AR1200" s="147"/>
      <c r="AS1200" s="147"/>
      <c r="AT1200" s="147"/>
      <c r="AU1200" s="147"/>
      <c r="AV1200" s="147"/>
      <c r="AW1200" s="147"/>
      <c r="AX1200" s="147"/>
      <c r="AY1200" s="147"/>
      <c r="AZ1200" s="147"/>
      <c r="BA1200" s="147"/>
      <c r="BB1200" s="147"/>
      <c r="BC1200" s="147"/>
      <c r="BD1200" s="147"/>
      <c r="BE1200" s="147"/>
      <c r="BF1200" s="147"/>
      <c r="BG1200" s="147"/>
      <c r="BH1200" s="147"/>
    </row>
    <row r="1201" spans="1:60" outlineLevel="1">
      <c r="A1201" s="154"/>
      <c r="B1201" s="155"/>
      <c r="C1201" s="238"/>
      <c r="D1201" s="239"/>
      <c r="E1201" s="239"/>
      <c r="F1201" s="239"/>
      <c r="G1201" s="239"/>
      <c r="H1201" s="156"/>
      <c r="I1201" s="156"/>
      <c r="J1201" s="156"/>
      <c r="K1201" s="156"/>
      <c r="L1201" s="156"/>
      <c r="M1201" s="156"/>
      <c r="N1201" s="156"/>
      <c r="O1201" s="156"/>
      <c r="P1201" s="156"/>
      <c r="Q1201" s="156"/>
      <c r="R1201" s="156"/>
      <c r="S1201" s="156"/>
      <c r="T1201" s="156"/>
      <c r="U1201" s="156"/>
      <c r="V1201" s="156"/>
      <c r="W1201" s="156"/>
      <c r="X1201" s="156"/>
      <c r="Y1201" s="147"/>
      <c r="Z1201" s="147"/>
      <c r="AA1201" s="147"/>
      <c r="AB1201" s="147"/>
      <c r="AC1201" s="147"/>
      <c r="AD1201" s="147"/>
      <c r="AE1201" s="147"/>
      <c r="AF1201" s="147"/>
      <c r="AG1201" s="147" t="s">
        <v>172</v>
      </c>
      <c r="AH1201" s="147"/>
      <c r="AI1201" s="147"/>
      <c r="AJ1201" s="147"/>
      <c r="AK1201" s="147"/>
      <c r="AL1201" s="147"/>
      <c r="AM1201" s="147"/>
      <c r="AN1201" s="147"/>
      <c r="AO1201" s="147"/>
      <c r="AP1201" s="147"/>
      <c r="AQ1201" s="147"/>
      <c r="AR1201" s="147"/>
      <c r="AS1201" s="147"/>
      <c r="AT1201" s="147"/>
      <c r="AU1201" s="147"/>
      <c r="AV1201" s="147"/>
      <c r="AW1201" s="147"/>
      <c r="AX1201" s="147"/>
      <c r="AY1201" s="147"/>
      <c r="AZ1201" s="147"/>
      <c r="BA1201" s="147"/>
      <c r="BB1201" s="147"/>
      <c r="BC1201" s="147"/>
      <c r="BD1201" s="147"/>
      <c r="BE1201" s="147"/>
      <c r="BF1201" s="147"/>
      <c r="BG1201" s="147"/>
      <c r="BH1201" s="147"/>
    </row>
    <row r="1202" spans="1:60">
      <c r="A1202" s="158" t="s">
        <v>163</v>
      </c>
      <c r="B1202" s="159" t="s">
        <v>131</v>
      </c>
      <c r="C1202" s="173" t="s">
        <v>132</v>
      </c>
      <c r="D1202" s="160"/>
      <c r="E1202" s="161"/>
      <c r="F1202" s="162"/>
      <c r="G1202" s="162">
        <f>SUMIF(AG1203:AG1232,"&lt;&gt;NOR",G1203:G1232)</f>
        <v>0</v>
      </c>
      <c r="H1202" s="162"/>
      <c r="I1202" s="162">
        <f>SUM(I1203:I1232)</f>
        <v>0</v>
      </c>
      <c r="J1202" s="162"/>
      <c r="K1202" s="162">
        <f>SUM(K1203:K1232)</f>
        <v>0</v>
      </c>
      <c r="L1202" s="162"/>
      <c r="M1202" s="162">
        <f>SUM(M1203:M1232)</f>
        <v>0</v>
      </c>
      <c r="N1202" s="162"/>
      <c r="O1202" s="162">
        <f>SUM(O1203:O1232)</f>
        <v>0</v>
      </c>
      <c r="P1202" s="162"/>
      <c r="Q1202" s="162">
        <f>SUM(Q1203:Q1232)</f>
        <v>0</v>
      </c>
      <c r="R1202" s="162"/>
      <c r="S1202" s="162"/>
      <c r="T1202" s="163"/>
      <c r="U1202" s="157"/>
      <c r="V1202" s="157">
        <f>SUM(V1203:V1232)</f>
        <v>461.97999999999996</v>
      </c>
      <c r="W1202" s="157"/>
      <c r="X1202" s="157"/>
      <c r="AG1202" t="s">
        <v>164</v>
      </c>
    </row>
    <row r="1203" spans="1:60" outlineLevel="1">
      <c r="A1203" s="164">
        <v>333</v>
      </c>
      <c r="B1203" s="165" t="s">
        <v>1323</v>
      </c>
      <c r="C1203" s="174" t="s">
        <v>1324</v>
      </c>
      <c r="D1203" s="166" t="s">
        <v>293</v>
      </c>
      <c r="E1203" s="167">
        <v>736.41408000000001</v>
      </c>
      <c r="F1203" s="168"/>
      <c r="G1203" s="169">
        <f>ROUND(E1203*F1203,2)</f>
        <v>0</v>
      </c>
      <c r="H1203" s="168"/>
      <c r="I1203" s="169">
        <f>ROUND(E1203*H1203,2)</f>
        <v>0</v>
      </c>
      <c r="J1203" s="168"/>
      <c r="K1203" s="169">
        <f>ROUND(E1203*J1203,2)</f>
        <v>0</v>
      </c>
      <c r="L1203" s="169">
        <v>21</v>
      </c>
      <c r="M1203" s="169">
        <f>G1203*(1+L1203/100)</f>
        <v>0</v>
      </c>
      <c r="N1203" s="169">
        <v>0</v>
      </c>
      <c r="O1203" s="169">
        <f>ROUND(E1203*N1203,2)</f>
        <v>0</v>
      </c>
      <c r="P1203" s="169">
        <v>0</v>
      </c>
      <c r="Q1203" s="169">
        <f>ROUND(E1203*P1203,2)</f>
        <v>0</v>
      </c>
      <c r="R1203" s="169" t="s">
        <v>603</v>
      </c>
      <c r="S1203" s="169" t="s">
        <v>168</v>
      </c>
      <c r="T1203" s="170" t="s">
        <v>168</v>
      </c>
      <c r="U1203" s="156">
        <v>0</v>
      </c>
      <c r="V1203" s="156">
        <f>ROUND(E1203*U1203,2)</f>
        <v>0</v>
      </c>
      <c r="W1203" s="156"/>
      <c r="X1203" s="156" t="s">
        <v>244</v>
      </c>
      <c r="Y1203" s="147"/>
      <c r="Z1203" s="147"/>
      <c r="AA1203" s="147"/>
      <c r="AB1203" s="147"/>
      <c r="AC1203" s="147"/>
      <c r="AD1203" s="147"/>
      <c r="AE1203" s="147"/>
      <c r="AF1203" s="147"/>
      <c r="AG1203" s="147" t="s">
        <v>245</v>
      </c>
      <c r="AH1203" s="147"/>
      <c r="AI1203" s="147"/>
      <c r="AJ1203" s="147"/>
      <c r="AK1203" s="147"/>
      <c r="AL1203" s="147"/>
      <c r="AM1203" s="147"/>
      <c r="AN1203" s="147"/>
      <c r="AO1203" s="147"/>
      <c r="AP1203" s="147"/>
      <c r="AQ1203" s="147"/>
      <c r="AR1203" s="147"/>
      <c r="AS1203" s="147"/>
      <c r="AT1203" s="147"/>
      <c r="AU1203" s="147"/>
      <c r="AV1203" s="147"/>
      <c r="AW1203" s="147"/>
      <c r="AX1203" s="147"/>
      <c r="AY1203" s="147"/>
      <c r="AZ1203" s="147"/>
      <c r="BA1203" s="147"/>
      <c r="BB1203" s="147"/>
      <c r="BC1203" s="147"/>
      <c r="BD1203" s="147"/>
      <c r="BE1203" s="147"/>
      <c r="BF1203" s="147"/>
      <c r="BG1203" s="147"/>
      <c r="BH1203" s="147"/>
    </row>
    <row r="1204" spans="1:60" outlineLevel="1">
      <c r="A1204" s="154"/>
      <c r="B1204" s="155"/>
      <c r="C1204" s="240" t="s">
        <v>1325</v>
      </c>
      <c r="D1204" s="241"/>
      <c r="E1204" s="241"/>
      <c r="F1204" s="241"/>
      <c r="G1204" s="241"/>
      <c r="H1204" s="156"/>
      <c r="I1204" s="156"/>
      <c r="J1204" s="156"/>
      <c r="K1204" s="156"/>
      <c r="L1204" s="156"/>
      <c r="M1204" s="156"/>
      <c r="N1204" s="156"/>
      <c r="O1204" s="156"/>
      <c r="P1204" s="156"/>
      <c r="Q1204" s="156"/>
      <c r="R1204" s="156"/>
      <c r="S1204" s="156"/>
      <c r="T1204" s="156"/>
      <c r="U1204" s="156"/>
      <c r="V1204" s="156"/>
      <c r="W1204" s="156"/>
      <c r="X1204" s="156"/>
      <c r="Y1204" s="147"/>
      <c r="Z1204" s="147"/>
      <c r="AA1204" s="147"/>
      <c r="AB1204" s="147"/>
      <c r="AC1204" s="147"/>
      <c r="AD1204" s="147"/>
      <c r="AE1204" s="147"/>
      <c r="AF1204" s="147"/>
      <c r="AG1204" s="147" t="s">
        <v>178</v>
      </c>
      <c r="AH1204" s="147"/>
      <c r="AI1204" s="147"/>
      <c r="AJ1204" s="147"/>
      <c r="AK1204" s="147"/>
      <c r="AL1204" s="147"/>
      <c r="AM1204" s="147"/>
      <c r="AN1204" s="147"/>
      <c r="AO1204" s="147"/>
      <c r="AP1204" s="147"/>
      <c r="AQ1204" s="147"/>
      <c r="AR1204" s="147"/>
      <c r="AS1204" s="147"/>
      <c r="AT1204" s="147"/>
      <c r="AU1204" s="147"/>
      <c r="AV1204" s="147"/>
      <c r="AW1204" s="147"/>
      <c r="AX1204" s="147"/>
      <c r="AY1204" s="147"/>
      <c r="AZ1204" s="147"/>
      <c r="BA1204" s="147"/>
      <c r="BB1204" s="147"/>
      <c r="BC1204" s="147"/>
      <c r="BD1204" s="147"/>
      <c r="BE1204" s="147"/>
      <c r="BF1204" s="147"/>
      <c r="BG1204" s="147"/>
      <c r="BH1204" s="147"/>
    </row>
    <row r="1205" spans="1:60" outlineLevel="1">
      <c r="A1205" s="154"/>
      <c r="B1205" s="155"/>
      <c r="C1205" s="180" t="s">
        <v>1326</v>
      </c>
      <c r="D1205" s="178"/>
      <c r="E1205" s="179">
        <v>736.41408000000001</v>
      </c>
      <c r="F1205" s="156"/>
      <c r="G1205" s="156"/>
      <c r="H1205" s="156"/>
      <c r="I1205" s="156"/>
      <c r="J1205" s="156"/>
      <c r="K1205" s="156"/>
      <c r="L1205" s="156"/>
      <c r="M1205" s="156"/>
      <c r="N1205" s="156"/>
      <c r="O1205" s="156"/>
      <c r="P1205" s="156"/>
      <c r="Q1205" s="156"/>
      <c r="R1205" s="156"/>
      <c r="S1205" s="156"/>
      <c r="T1205" s="156"/>
      <c r="U1205" s="156"/>
      <c r="V1205" s="156"/>
      <c r="W1205" s="156"/>
      <c r="X1205" s="156"/>
      <c r="Y1205" s="147"/>
      <c r="Z1205" s="147"/>
      <c r="AA1205" s="147"/>
      <c r="AB1205" s="147"/>
      <c r="AC1205" s="147"/>
      <c r="AD1205" s="147"/>
      <c r="AE1205" s="147"/>
      <c r="AF1205" s="147"/>
      <c r="AG1205" s="147" t="s">
        <v>249</v>
      </c>
      <c r="AH1205" s="147">
        <v>0</v>
      </c>
      <c r="AI1205" s="147"/>
      <c r="AJ1205" s="147"/>
      <c r="AK1205" s="147"/>
      <c r="AL1205" s="147"/>
      <c r="AM1205" s="147"/>
      <c r="AN1205" s="147"/>
      <c r="AO1205" s="147"/>
      <c r="AP1205" s="147"/>
      <c r="AQ1205" s="147"/>
      <c r="AR1205" s="147"/>
      <c r="AS1205" s="147"/>
      <c r="AT1205" s="147"/>
      <c r="AU1205" s="147"/>
      <c r="AV1205" s="147"/>
      <c r="AW1205" s="147"/>
      <c r="AX1205" s="147"/>
      <c r="AY1205" s="147"/>
      <c r="AZ1205" s="147"/>
      <c r="BA1205" s="147"/>
      <c r="BB1205" s="147"/>
      <c r="BC1205" s="147"/>
      <c r="BD1205" s="147"/>
      <c r="BE1205" s="147"/>
      <c r="BF1205" s="147"/>
      <c r="BG1205" s="147"/>
      <c r="BH1205" s="147"/>
    </row>
    <row r="1206" spans="1:60" outlineLevel="1">
      <c r="A1206" s="154"/>
      <c r="B1206" s="155"/>
      <c r="C1206" s="238"/>
      <c r="D1206" s="239"/>
      <c r="E1206" s="239"/>
      <c r="F1206" s="239"/>
      <c r="G1206" s="239"/>
      <c r="H1206" s="156"/>
      <c r="I1206" s="156"/>
      <c r="J1206" s="156"/>
      <c r="K1206" s="156"/>
      <c r="L1206" s="156"/>
      <c r="M1206" s="156"/>
      <c r="N1206" s="156"/>
      <c r="O1206" s="156"/>
      <c r="P1206" s="156"/>
      <c r="Q1206" s="156"/>
      <c r="R1206" s="156"/>
      <c r="S1206" s="156"/>
      <c r="T1206" s="156"/>
      <c r="U1206" s="156"/>
      <c r="V1206" s="156"/>
      <c r="W1206" s="156"/>
      <c r="X1206" s="156"/>
      <c r="Y1206" s="147"/>
      <c r="Z1206" s="147"/>
      <c r="AA1206" s="147"/>
      <c r="AB1206" s="147"/>
      <c r="AC1206" s="147"/>
      <c r="AD1206" s="147"/>
      <c r="AE1206" s="147"/>
      <c r="AF1206" s="147"/>
      <c r="AG1206" s="147" t="s">
        <v>172</v>
      </c>
      <c r="AH1206" s="147"/>
      <c r="AI1206" s="147"/>
      <c r="AJ1206" s="147"/>
      <c r="AK1206" s="147"/>
      <c r="AL1206" s="147"/>
      <c r="AM1206" s="147"/>
      <c r="AN1206" s="147"/>
      <c r="AO1206" s="147"/>
      <c r="AP1206" s="147"/>
      <c r="AQ1206" s="147"/>
      <c r="AR1206" s="147"/>
      <c r="AS1206" s="147"/>
      <c r="AT1206" s="147"/>
      <c r="AU1206" s="147"/>
      <c r="AV1206" s="147"/>
      <c r="AW1206" s="147"/>
      <c r="AX1206" s="147"/>
      <c r="AY1206" s="147"/>
      <c r="AZ1206" s="147"/>
      <c r="BA1206" s="147"/>
      <c r="BB1206" s="147"/>
      <c r="BC1206" s="147"/>
      <c r="BD1206" s="147"/>
      <c r="BE1206" s="147"/>
      <c r="BF1206" s="147"/>
      <c r="BG1206" s="147"/>
      <c r="BH1206" s="147"/>
    </row>
    <row r="1207" spans="1:60" ht="22.5" outlineLevel="1">
      <c r="A1207" s="164">
        <v>334</v>
      </c>
      <c r="B1207" s="165" t="s">
        <v>1327</v>
      </c>
      <c r="C1207" s="174" t="s">
        <v>1328</v>
      </c>
      <c r="D1207" s="166" t="s">
        <v>293</v>
      </c>
      <c r="E1207" s="167">
        <v>187.03512000000001</v>
      </c>
      <c r="F1207" s="168"/>
      <c r="G1207" s="169">
        <f>ROUND(E1207*F1207,2)</f>
        <v>0</v>
      </c>
      <c r="H1207" s="168"/>
      <c r="I1207" s="169">
        <f>ROUND(E1207*H1207,2)</f>
        <v>0</v>
      </c>
      <c r="J1207" s="168"/>
      <c r="K1207" s="169">
        <f>ROUND(E1207*J1207,2)</f>
        <v>0</v>
      </c>
      <c r="L1207" s="169">
        <v>21</v>
      </c>
      <c r="M1207" s="169">
        <f>G1207*(1+L1207/100)</f>
        <v>0</v>
      </c>
      <c r="N1207" s="169">
        <v>0</v>
      </c>
      <c r="O1207" s="169">
        <f>ROUND(E1207*N1207,2)</f>
        <v>0</v>
      </c>
      <c r="P1207" s="169">
        <v>0</v>
      </c>
      <c r="Q1207" s="169">
        <f>ROUND(E1207*P1207,2)</f>
        <v>0</v>
      </c>
      <c r="R1207" s="169" t="s">
        <v>603</v>
      </c>
      <c r="S1207" s="169" t="s">
        <v>168</v>
      </c>
      <c r="T1207" s="170" t="s">
        <v>168</v>
      </c>
      <c r="U1207" s="156">
        <v>0.93300000000000005</v>
      </c>
      <c r="V1207" s="156">
        <f>ROUND(E1207*U1207,2)</f>
        <v>174.5</v>
      </c>
      <c r="W1207" s="156"/>
      <c r="X1207" s="156" t="s">
        <v>1329</v>
      </c>
      <c r="Y1207" s="147"/>
      <c r="Z1207" s="147"/>
      <c r="AA1207" s="147"/>
      <c r="AB1207" s="147"/>
      <c r="AC1207" s="147"/>
      <c r="AD1207" s="147"/>
      <c r="AE1207" s="147"/>
      <c r="AF1207" s="147"/>
      <c r="AG1207" s="147" t="s">
        <v>1330</v>
      </c>
      <c r="AH1207" s="147"/>
      <c r="AI1207" s="147"/>
      <c r="AJ1207" s="147"/>
      <c r="AK1207" s="147"/>
      <c r="AL1207" s="147"/>
      <c r="AM1207" s="147"/>
      <c r="AN1207" s="147"/>
      <c r="AO1207" s="147"/>
      <c r="AP1207" s="147"/>
      <c r="AQ1207" s="147"/>
      <c r="AR1207" s="147"/>
      <c r="AS1207" s="147"/>
      <c r="AT1207" s="147"/>
      <c r="AU1207" s="147"/>
      <c r="AV1207" s="147"/>
      <c r="AW1207" s="147"/>
      <c r="AX1207" s="147"/>
      <c r="AY1207" s="147"/>
      <c r="AZ1207" s="147"/>
      <c r="BA1207" s="147"/>
      <c r="BB1207" s="147"/>
      <c r="BC1207" s="147"/>
      <c r="BD1207" s="147"/>
      <c r="BE1207" s="147"/>
      <c r="BF1207" s="147"/>
      <c r="BG1207" s="147"/>
      <c r="BH1207" s="147"/>
    </row>
    <row r="1208" spans="1:60" outlineLevel="1">
      <c r="A1208" s="154"/>
      <c r="B1208" s="155"/>
      <c r="C1208" s="180" t="s">
        <v>1331</v>
      </c>
      <c r="D1208" s="178"/>
      <c r="E1208" s="179"/>
      <c r="F1208" s="156"/>
      <c r="G1208" s="156"/>
      <c r="H1208" s="156"/>
      <c r="I1208" s="156"/>
      <c r="J1208" s="156"/>
      <c r="K1208" s="156"/>
      <c r="L1208" s="156"/>
      <c r="M1208" s="156"/>
      <c r="N1208" s="156"/>
      <c r="O1208" s="156"/>
      <c r="P1208" s="156"/>
      <c r="Q1208" s="156"/>
      <c r="R1208" s="156"/>
      <c r="S1208" s="156"/>
      <c r="T1208" s="156"/>
      <c r="U1208" s="156"/>
      <c r="V1208" s="156"/>
      <c r="W1208" s="156"/>
      <c r="X1208" s="156"/>
      <c r="Y1208" s="147"/>
      <c r="Z1208" s="147"/>
      <c r="AA1208" s="147"/>
      <c r="AB1208" s="147"/>
      <c r="AC1208" s="147"/>
      <c r="AD1208" s="147"/>
      <c r="AE1208" s="147"/>
      <c r="AF1208" s="147"/>
      <c r="AG1208" s="147" t="s">
        <v>249</v>
      </c>
      <c r="AH1208" s="147">
        <v>0</v>
      </c>
      <c r="AI1208" s="147"/>
      <c r="AJ1208" s="147"/>
      <c r="AK1208" s="147"/>
      <c r="AL1208" s="147"/>
      <c r="AM1208" s="147"/>
      <c r="AN1208" s="147"/>
      <c r="AO1208" s="147"/>
      <c r="AP1208" s="147"/>
      <c r="AQ1208" s="147"/>
      <c r="AR1208" s="147"/>
      <c r="AS1208" s="147"/>
      <c r="AT1208" s="147"/>
      <c r="AU1208" s="147"/>
      <c r="AV1208" s="147"/>
      <c r="AW1208" s="147"/>
      <c r="AX1208" s="147"/>
      <c r="AY1208" s="147"/>
      <c r="AZ1208" s="147"/>
      <c r="BA1208" s="147"/>
      <c r="BB1208" s="147"/>
      <c r="BC1208" s="147"/>
      <c r="BD1208" s="147"/>
      <c r="BE1208" s="147"/>
      <c r="BF1208" s="147"/>
      <c r="BG1208" s="147"/>
      <c r="BH1208" s="147"/>
    </row>
    <row r="1209" spans="1:60" ht="22.5" outlineLevel="1">
      <c r="A1209" s="154"/>
      <c r="B1209" s="155"/>
      <c r="C1209" s="180" t="s">
        <v>1332</v>
      </c>
      <c r="D1209" s="178"/>
      <c r="E1209" s="179"/>
      <c r="F1209" s="156"/>
      <c r="G1209" s="156"/>
      <c r="H1209" s="156"/>
      <c r="I1209" s="156"/>
      <c r="J1209" s="156"/>
      <c r="K1209" s="156"/>
      <c r="L1209" s="156"/>
      <c r="M1209" s="156"/>
      <c r="N1209" s="156"/>
      <c r="O1209" s="156"/>
      <c r="P1209" s="156"/>
      <c r="Q1209" s="156"/>
      <c r="R1209" s="156"/>
      <c r="S1209" s="156"/>
      <c r="T1209" s="156"/>
      <c r="U1209" s="156"/>
      <c r="V1209" s="156"/>
      <c r="W1209" s="156"/>
      <c r="X1209" s="156"/>
      <c r="Y1209" s="147"/>
      <c r="Z1209" s="147"/>
      <c r="AA1209" s="147"/>
      <c r="AB1209" s="147"/>
      <c r="AC1209" s="147"/>
      <c r="AD1209" s="147"/>
      <c r="AE1209" s="147"/>
      <c r="AF1209" s="147"/>
      <c r="AG1209" s="147" t="s">
        <v>249</v>
      </c>
      <c r="AH1209" s="147">
        <v>0</v>
      </c>
      <c r="AI1209" s="147"/>
      <c r="AJ1209" s="147"/>
      <c r="AK1209" s="147"/>
      <c r="AL1209" s="147"/>
      <c r="AM1209" s="147"/>
      <c r="AN1209" s="147"/>
      <c r="AO1209" s="147"/>
      <c r="AP1209" s="147"/>
      <c r="AQ1209" s="147"/>
      <c r="AR1209" s="147"/>
      <c r="AS1209" s="147"/>
      <c r="AT1209" s="147"/>
      <c r="AU1209" s="147"/>
      <c r="AV1209" s="147"/>
      <c r="AW1209" s="147"/>
      <c r="AX1209" s="147"/>
      <c r="AY1209" s="147"/>
      <c r="AZ1209" s="147"/>
      <c r="BA1209" s="147"/>
      <c r="BB1209" s="147"/>
      <c r="BC1209" s="147"/>
      <c r="BD1209" s="147"/>
      <c r="BE1209" s="147"/>
      <c r="BF1209" s="147"/>
      <c r="BG1209" s="147"/>
      <c r="BH1209" s="147"/>
    </row>
    <row r="1210" spans="1:60" outlineLevel="1">
      <c r="A1210" s="154"/>
      <c r="B1210" s="155"/>
      <c r="C1210" s="180" t="s">
        <v>1333</v>
      </c>
      <c r="D1210" s="178"/>
      <c r="E1210" s="179">
        <v>187.03512000000001</v>
      </c>
      <c r="F1210" s="156"/>
      <c r="G1210" s="156"/>
      <c r="H1210" s="156"/>
      <c r="I1210" s="156"/>
      <c r="J1210" s="156"/>
      <c r="K1210" s="156"/>
      <c r="L1210" s="156"/>
      <c r="M1210" s="156"/>
      <c r="N1210" s="156"/>
      <c r="O1210" s="156"/>
      <c r="P1210" s="156"/>
      <c r="Q1210" s="156"/>
      <c r="R1210" s="156"/>
      <c r="S1210" s="156"/>
      <c r="T1210" s="156"/>
      <c r="U1210" s="156"/>
      <c r="V1210" s="156"/>
      <c r="W1210" s="156"/>
      <c r="X1210" s="156"/>
      <c r="Y1210" s="147"/>
      <c r="Z1210" s="147"/>
      <c r="AA1210" s="147"/>
      <c r="AB1210" s="147"/>
      <c r="AC1210" s="147"/>
      <c r="AD1210" s="147"/>
      <c r="AE1210" s="147"/>
      <c r="AF1210" s="147"/>
      <c r="AG1210" s="147" t="s">
        <v>249</v>
      </c>
      <c r="AH1210" s="147">
        <v>0</v>
      </c>
      <c r="AI1210" s="147"/>
      <c r="AJ1210" s="147"/>
      <c r="AK1210" s="147"/>
      <c r="AL1210" s="147"/>
      <c r="AM1210" s="147"/>
      <c r="AN1210" s="147"/>
      <c r="AO1210" s="147"/>
      <c r="AP1210" s="147"/>
      <c r="AQ1210" s="147"/>
      <c r="AR1210" s="147"/>
      <c r="AS1210" s="147"/>
      <c r="AT1210" s="147"/>
      <c r="AU1210" s="147"/>
      <c r="AV1210" s="147"/>
      <c r="AW1210" s="147"/>
      <c r="AX1210" s="147"/>
      <c r="AY1210" s="147"/>
      <c r="AZ1210" s="147"/>
      <c r="BA1210" s="147"/>
      <c r="BB1210" s="147"/>
      <c r="BC1210" s="147"/>
      <c r="BD1210" s="147"/>
      <c r="BE1210" s="147"/>
      <c r="BF1210" s="147"/>
      <c r="BG1210" s="147"/>
      <c r="BH1210" s="147"/>
    </row>
    <row r="1211" spans="1:60" outlineLevel="1">
      <c r="A1211" s="154"/>
      <c r="B1211" s="155"/>
      <c r="C1211" s="238"/>
      <c r="D1211" s="239"/>
      <c r="E1211" s="239"/>
      <c r="F1211" s="239"/>
      <c r="G1211" s="239"/>
      <c r="H1211" s="156"/>
      <c r="I1211" s="156"/>
      <c r="J1211" s="156"/>
      <c r="K1211" s="156"/>
      <c r="L1211" s="156"/>
      <c r="M1211" s="156"/>
      <c r="N1211" s="156"/>
      <c r="O1211" s="156"/>
      <c r="P1211" s="156"/>
      <c r="Q1211" s="156"/>
      <c r="R1211" s="156"/>
      <c r="S1211" s="156"/>
      <c r="T1211" s="156"/>
      <c r="U1211" s="156"/>
      <c r="V1211" s="156"/>
      <c r="W1211" s="156"/>
      <c r="X1211" s="156"/>
      <c r="Y1211" s="147"/>
      <c r="Z1211" s="147"/>
      <c r="AA1211" s="147"/>
      <c r="AB1211" s="147"/>
      <c r="AC1211" s="147"/>
      <c r="AD1211" s="147"/>
      <c r="AE1211" s="147"/>
      <c r="AF1211" s="147"/>
      <c r="AG1211" s="147" t="s">
        <v>172</v>
      </c>
      <c r="AH1211" s="147"/>
      <c r="AI1211" s="147"/>
      <c r="AJ1211" s="147"/>
      <c r="AK1211" s="147"/>
      <c r="AL1211" s="147"/>
      <c r="AM1211" s="147"/>
      <c r="AN1211" s="147"/>
      <c r="AO1211" s="147"/>
      <c r="AP1211" s="147"/>
      <c r="AQ1211" s="147"/>
      <c r="AR1211" s="147"/>
      <c r="AS1211" s="147"/>
      <c r="AT1211" s="147"/>
      <c r="AU1211" s="147"/>
      <c r="AV1211" s="147"/>
      <c r="AW1211" s="147"/>
      <c r="AX1211" s="147"/>
      <c r="AY1211" s="147"/>
      <c r="AZ1211" s="147"/>
      <c r="BA1211" s="147"/>
      <c r="BB1211" s="147"/>
      <c r="BC1211" s="147"/>
      <c r="BD1211" s="147"/>
      <c r="BE1211" s="147"/>
      <c r="BF1211" s="147"/>
      <c r="BG1211" s="147"/>
      <c r="BH1211" s="147"/>
    </row>
    <row r="1212" spans="1:60" outlineLevel="1">
      <c r="A1212" s="164">
        <v>335</v>
      </c>
      <c r="B1212" s="165" t="s">
        <v>1334</v>
      </c>
      <c r="C1212" s="174" t="s">
        <v>1335</v>
      </c>
      <c r="D1212" s="166" t="s">
        <v>293</v>
      </c>
      <c r="E1212" s="167">
        <v>187.03512000000001</v>
      </c>
      <c r="F1212" s="168"/>
      <c r="G1212" s="169">
        <f>ROUND(E1212*F1212,2)</f>
        <v>0</v>
      </c>
      <c r="H1212" s="168"/>
      <c r="I1212" s="169">
        <f>ROUND(E1212*H1212,2)</f>
        <v>0</v>
      </c>
      <c r="J1212" s="168"/>
      <c r="K1212" s="169">
        <f>ROUND(E1212*J1212,2)</f>
        <v>0</v>
      </c>
      <c r="L1212" s="169">
        <v>21</v>
      </c>
      <c r="M1212" s="169">
        <f>G1212*(1+L1212/100)</f>
        <v>0</v>
      </c>
      <c r="N1212" s="169">
        <v>0</v>
      </c>
      <c r="O1212" s="169">
        <f>ROUND(E1212*N1212,2)</f>
        <v>0</v>
      </c>
      <c r="P1212" s="169">
        <v>0</v>
      </c>
      <c r="Q1212" s="169">
        <f>ROUND(E1212*P1212,2)</f>
        <v>0</v>
      </c>
      <c r="R1212" s="169" t="s">
        <v>603</v>
      </c>
      <c r="S1212" s="169" t="s">
        <v>168</v>
      </c>
      <c r="T1212" s="170" t="s">
        <v>168</v>
      </c>
      <c r="U1212" s="156">
        <v>0.49</v>
      </c>
      <c r="V1212" s="156">
        <f>ROUND(E1212*U1212,2)</f>
        <v>91.65</v>
      </c>
      <c r="W1212" s="156"/>
      <c r="X1212" s="156" t="s">
        <v>1329</v>
      </c>
      <c r="Y1212" s="147"/>
      <c r="Z1212" s="147"/>
      <c r="AA1212" s="147"/>
      <c r="AB1212" s="147"/>
      <c r="AC1212" s="147"/>
      <c r="AD1212" s="147"/>
      <c r="AE1212" s="147"/>
      <c r="AF1212" s="147"/>
      <c r="AG1212" s="147" t="s">
        <v>1330</v>
      </c>
      <c r="AH1212" s="147"/>
      <c r="AI1212" s="147"/>
      <c r="AJ1212" s="147"/>
      <c r="AK1212" s="147"/>
      <c r="AL1212" s="147"/>
      <c r="AM1212" s="147"/>
      <c r="AN1212" s="147"/>
      <c r="AO1212" s="147"/>
      <c r="AP1212" s="147"/>
      <c r="AQ1212" s="147"/>
      <c r="AR1212" s="147"/>
      <c r="AS1212" s="147"/>
      <c r="AT1212" s="147"/>
      <c r="AU1212" s="147"/>
      <c r="AV1212" s="147"/>
      <c r="AW1212" s="147"/>
      <c r="AX1212" s="147"/>
      <c r="AY1212" s="147"/>
      <c r="AZ1212" s="147"/>
      <c r="BA1212" s="147"/>
      <c r="BB1212" s="147"/>
      <c r="BC1212" s="147"/>
      <c r="BD1212" s="147"/>
      <c r="BE1212" s="147"/>
      <c r="BF1212" s="147"/>
      <c r="BG1212" s="147"/>
      <c r="BH1212" s="147"/>
    </row>
    <row r="1213" spans="1:60" outlineLevel="1">
      <c r="A1213" s="154"/>
      <c r="B1213" s="155"/>
      <c r="C1213" s="240" t="s">
        <v>1336</v>
      </c>
      <c r="D1213" s="241"/>
      <c r="E1213" s="241"/>
      <c r="F1213" s="241"/>
      <c r="G1213" s="241"/>
      <c r="H1213" s="156"/>
      <c r="I1213" s="156"/>
      <c r="J1213" s="156"/>
      <c r="K1213" s="156"/>
      <c r="L1213" s="156"/>
      <c r="M1213" s="156"/>
      <c r="N1213" s="156"/>
      <c r="O1213" s="156"/>
      <c r="P1213" s="156"/>
      <c r="Q1213" s="156"/>
      <c r="R1213" s="156"/>
      <c r="S1213" s="156"/>
      <c r="T1213" s="156"/>
      <c r="U1213" s="156"/>
      <c r="V1213" s="156"/>
      <c r="W1213" s="156"/>
      <c r="X1213" s="156"/>
      <c r="Y1213" s="147"/>
      <c r="Z1213" s="147"/>
      <c r="AA1213" s="147"/>
      <c r="AB1213" s="147"/>
      <c r="AC1213" s="147"/>
      <c r="AD1213" s="147"/>
      <c r="AE1213" s="147"/>
      <c r="AF1213" s="147"/>
      <c r="AG1213" s="147" t="s">
        <v>178</v>
      </c>
      <c r="AH1213" s="147"/>
      <c r="AI1213" s="147"/>
      <c r="AJ1213" s="147"/>
      <c r="AK1213" s="147"/>
      <c r="AL1213" s="147"/>
      <c r="AM1213" s="147"/>
      <c r="AN1213" s="147"/>
      <c r="AO1213" s="147"/>
      <c r="AP1213" s="147"/>
      <c r="AQ1213" s="147"/>
      <c r="AR1213" s="147"/>
      <c r="AS1213" s="147"/>
      <c r="AT1213" s="147"/>
      <c r="AU1213" s="147"/>
      <c r="AV1213" s="147"/>
      <c r="AW1213" s="147"/>
      <c r="AX1213" s="147"/>
      <c r="AY1213" s="147"/>
      <c r="AZ1213" s="147"/>
      <c r="BA1213" s="147"/>
      <c r="BB1213" s="147"/>
      <c r="BC1213" s="147"/>
      <c r="BD1213" s="147"/>
      <c r="BE1213" s="147"/>
      <c r="BF1213" s="147"/>
      <c r="BG1213" s="147"/>
      <c r="BH1213" s="147"/>
    </row>
    <row r="1214" spans="1:60" outlineLevel="1">
      <c r="A1214" s="154"/>
      <c r="B1214" s="155"/>
      <c r="C1214" s="180" t="s">
        <v>1331</v>
      </c>
      <c r="D1214" s="178"/>
      <c r="E1214" s="179"/>
      <c r="F1214" s="156"/>
      <c r="G1214" s="156"/>
      <c r="H1214" s="156"/>
      <c r="I1214" s="156"/>
      <c r="J1214" s="156"/>
      <c r="K1214" s="156"/>
      <c r="L1214" s="156"/>
      <c r="M1214" s="156"/>
      <c r="N1214" s="156"/>
      <c r="O1214" s="156"/>
      <c r="P1214" s="156"/>
      <c r="Q1214" s="156"/>
      <c r="R1214" s="156"/>
      <c r="S1214" s="156"/>
      <c r="T1214" s="156"/>
      <c r="U1214" s="156"/>
      <c r="V1214" s="156"/>
      <c r="W1214" s="156"/>
      <c r="X1214" s="156"/>
      <c r="Y1214" s="147"/>
      <c r="Z1214" s="147"/>
      <c r="AA1214" s="147"/>
      <c r="AB1214" s="147"/>
      <c r="AC1214" s="147"/>
      <c r="AD1214" s="147"/>
      <c r="AE1214" s="147"/>
      <c r="AF1214" s="147"/>
      <c r="AG1214" s="147" t="s">
        <v>249</v>
      </c>
      <c r="AH1214" s="147">
        <v>0</v>
      </c>
      <c r="AI1214" s="147"/>
      <c r="AJ1214" s="147"/>
      <c r="AK1214" s="147"/>
      <c r="AL1214" s="147"/>
      <c r="AM1214" s="147"/>
      <c r="AN1214" s="147"/>
      <c r="AO1214" s="147"/>
      <c r="AP1214" s="147"/>
      <c r="AQ1214" s="147"/>
      <c r="AR1214" s="147"/>
      <c r="AS1214" s="147"/>
      <c r="AT1214" s="147"/>
      <c r="AU1214" s="147"/>
      <c r="AV1214" s="147"/>
      <c r="AW1214" s="147"/>
      <c r="AX1214" s="147"/>
      <c r="AY1214" s="147"/>
      <c r="AZ1214" s="147"/>
      <c r="BA1214" s="147"/>
      <c r="BB1214" s="147"/>
      <c r="BC1214" s="147"/>
      <c r="BD1214" s="147"/>
      <c r="BE1214" s="147"/>
      <c r="BF1214" s="147"/>
      <c r="BG1214" s="147"/>
      <c r="BH1214" s="147"/>
    </row>
    <row r="1215" spans="1:60" ht="22.5" outlineLevel="1">
      <c r="A1215" s="154"/>
      <c r="B1215" s="155"/>
      <c r="C1215" s="180" t="s">
        <v>1332</v>
      </c>
      <c r="D1215" s="178"/>
      <c r="E1215" s="179"/>
      <c r="F1215" s="156"/>
      <c r="G1215" s="156"/>
      <c r="H1215" s="156"/>
      <c r="I1215" s="156"/>
      <c r="J1215" s="156"/>
      <c r="K1215" s="156"/>
      <c r="L1215" s="156"/>
      <c r="M1215" s="156"/>
      <c r="N1215" s="156"/>
      <c r="O1215" s="156"/>
      <c r="P1215" s="156"/>
      <c r="Q1215" s="156"/>
      <c r="R1215" s="156"/>
      <c r="S1215" s="156"/>
      <c r="T1215" s="156"/>
      <c r="U1215" s="156"/>
      <c r="V1215" s="156"/>
      <c r="W1215" s="156"/>
      <c r="X1215" s="156"/>
      <c r="Y1215" s="147"/>
      <c r="Z1215" s="147"/>
      <c r="AA1215" s="147"/>
      <c r="AB1215" s="147"/>
      <c r="AC1215" s="147"/>
      <c r="AD1215" s="147"/>
      <c r="AE1215" s="147"/>
      <c r="AF1215" s="147"/>
      <c r="AG1215" s="147" t="s">
        <v>249</v>
      </c>
      <c r="AH1215" s="147">
        <v>0</v>
      </c>
      <c r="AI1215" s="147"/>
      <c r="AJ1215" s="147"/>
      <c r="AK1215" s="147"/>
      <c r="AL1215" s="147"/>
      <c r="AM1215" s="147"/>
      <c r="AN1215" s="147"/>
      <c r="AO1215" s="147"/>
      <c r="AP1215" s="147"/>
      <c r="AQ1215" s="147"/>
      <c r="AR1215" s="147"/>
      <c r="AS1215" s="147"/>
      <c r="AT1215" s="147"/>
      <c r="AU1215" s="147"/>
      <c r="AV1215" s="147"/>
      <c r="AW1215" s="147"/>
      <c r="AX1215" s="147"/>
      <c r="AY1215" s="147"/>
      <c r="AZ1215" s="147"/>
      <c r="BA1215" s="147"/>
      <c r="BB1215" s="147"/>
      <c r="BC1215" s="147"/>
      <c r="BD1215" s="147"/>
      <c r="BE1215" s="147"/>
      <c r="BF1215" s="147"/>
      <c r="BG1215" s="147"/>
      <c r="BH1215" s="147"/>
    </row>
    <row r="1216" spans="1:60" outlineLevel="1">
      <c r="A1216" s="154"/>
      <c r="B1216" s="155"/>
      <c r="C1216" s="180" t="s">
        <v>1333</v>
      </c>
      <c r="D1216" s="178"/>
      <c r="E1216" s="179">
        <v>187.03512000000001</v>
      </c>
      <c r="F1216" s="156"/>
      <c r="G1216" s="156"/>
      <c r="H1216" s="156"/>
      <c r="I1216" s="156"/>
      <c r="J1216" s="156"/>
      <c r="K1216" s="156"/>
      <c r="L1216" s="156"/>
      <c r="M1216" s="156"/>
      <c r="N1216" s="156"/>
      <c r="O1216" s="156"/>
      <c r="P1216" s="156"/>
      <c r="Q1216" s="156"/>
      <c r="R1216" s="156"/>
      <c r="S1216" s="156"/>
      <c r="T1216" s="156"/>
      <c r="U1216" s="156"/>
      <c r="V1216" s="156"/>
      <c r="W1216" s="156"/>
      <c r="X1216" s="156"/>
      <c r="Y1216" s="147"/>
      <c r="Z1216" s="147"/>
      <c r="AA1216" s="147"/>
      <c r="AB1216" s="147"/>
      <c r="AC1216" s="147"/>
      <c r="AD1216" s="147"/>
      <c r="AE1216" s="147"/>
      <c r="AF1216" s="147"/>
      <c r="AG1216" s="147" t="s">
        <v>249</v>
      </c>
      <c r="AH1216" s="147">
        <v>0</v>
      </c>
      <c r="AI1216" s="147"/>
      <c r="AJ1216" s="147"/>
      <c r="AK1216" s="147"/>
      <c r="AL1216" s="147"/>
      <c r="AM1216" s="147"/>
      <c r="AN1216" s="147"/>
      <c r="AO1216" s="147"/>
      <c r="AP1216" s="147"/>
      <c r="AQ1216" s="147"/>
      <c r="AR1216" s="147"/>
      <c r="AS1216" s="147"/>
      <c r="AT1216" s="147"/>
      <c r="AU1216" s="147"/>
      <c r="AV1216" s="147"/>
      <c r="AW1216" s="147"/>
      <c r="AX1216" s="147"/>
      <c r="AY1216" s="147"/>
      <c r="AZ1216" s="147"/>
      <c r="BA1216" s="147"/>
      <c r="BB1216" s="147"/>
      <c r="BC1216" s="147"/>
      <c r="BD1216" s="147"/>
      <c r="BE1216" s="147"/>
      <c r="BF1216" s="147"/>
      <c r="BG1216" s="147"/>
      <c r="BH1216" s="147"/>
    </row>
    <row r="1217" spans="1:60" outlineLevel="1">
      <c r="A1217" s="154"/>
      <c r="B1217" s="155"/>
      <c r="C1217" s="238"/>
      <c r="D1217" s="239"/>
      <c r="E1217" s="239"/>
      <c r="F1217" s="239"/>
      <c r="G1217" s="239"/>
      <c r="H1217" s="156"/>
      <c r="I1217" s="156"/>
      <c r="J1217" s="156"/>
      <c r="K1217" s="156"/>
      <c r="L1217" s="156"/>
      <c r="M1217" s="156"/>
      <c r="N1217" s="156"/>
      <c r="O1217" s="156"/>
      <c r="P1217" s="156"/>
      <c r="Q1217" s="156"/>
      <c r="R1217" s="156"/>
      <c r="S1217" s="156"/>
      <c r="T1217" s="156"/>
      <c r="U1217" s="156"/>
      <c r="V1217" s="156"/>
      <c r="W1217" s="156"/>
      <c r="X1217" s="156"/>
      <c r="Y1217" s="147"/>
      <c r="Z1217" s="147"/>
      <c r="AA1217" s="147"/>
      <c r="AB1217" s="147"/>
      <c r="AC1217" s="147"/>
      <c r="AD1217" s="147"/>
      <c r="AE1217" s="147"/>
      <c r="AF1217" s="147"/>
      <c r="AG1217" s="147" t="s">
        <v>172</v>
      </c>
      <c r="AH1217" s="147"/>
      <c r="AI1217" s="147"/>
      <c r="AJ1217" s="147"/>
      <c r="AK1217" s="147"/>
      <c r="AL1217" s="147"/>
      <c r="AM1217" s="147"/>
      <c r="AN1217" s="147"/>
      <c r="AO1217" s="147"/>
      <c r="AP1217" s="147"/>
      <c r="AQ1217" s="147"/>
      <c r="AR1217" s="147"/>
      <c r="AS1217" s="147"/>
      <c r="AT1217" s="147"/>
      <c r="AU1217" s="147"/>
      <c r="AV1217" s="147"/>
      <c r="AW1217" s="147"/>
      <c r="AX1217" s="147"/>
      <c r="AY1217" s="147"/>
      <c r="AZ1217" s="147"/>
      <c r="BA1217" s="147"/>
      <c r="BB1217" s="147"/>
      <c r="BC1217" s="147"/>
      <c r="BD1217" s="147"/>
      <c r="BE1217" s="147"/>
      <c r="BF1217" s="147"/>
      <c r="BG1217" s="147"/>
      <c r="BH1217" s="147"/>
    </row>
    <row r="1218" spans="1:60" outlineLevel="1">
      <c r="A1218" s="164">
        <v>336</v>
      </c>
      <c r="B1218" s="165" t="s">
        <v>1337</v>
      </c>
      <c r="C1218" s="174" t="s">
        <v>1338</v>
      </c>
      <c r="D1218" s="166" t="s">
        <v>293</v>
      </c>
      <c r="E1218" s="167">
        <v>187.03512000000001</v>
      </c>
      <c r="F1218" s="168"/>
      <c r="G1218" s="169">
        <f>ROUND(E1218*F1218,2)</f>
        <v>0</v>
      </c>
      <c r="H1218" s="168"/>
      <c r="I1218" s="169">
        <f>ROUND(E1218*H1218,2)</f>
        <v>0</v>
      </c>
      <c r="J1218" s="168"/>
      <c r="K1218" s="169">
        <f>ROUND(E1218*J1218,2)</f>
        <v>0</v>
      </c>
      <c r="L1218" s="169">
        <v>21</v>
      </c>
      <c r="M1218" s="169">
        <f>G1218*(1+L1218/100)</f>
        <v>0</v>
      </c>
      <c r="N1218" s="169">
        <v>0</v>
      </c>
      <c r="O1218" s="169">
        <f>ROUND(E1218*N1218,2)</f>
        <v>0</v>
      </c>
      <c r="P1218" s="169">
        <v>0</v>
      </c>
      <c r="Q1218" s="169">
        <f>ROUND(E1218*P1218,2)</f>
        <v>0</v>
      </c>
      <c r="R1218" s="169" t="s">
        <v>603</v>
      </c>
      <c r="S1218" s="169" t="s">
        <v>168</v>
      </c>
      <c r="T1218" s="170" t="s">
        <v>332</v>
      </c>
      <c r="U1218" s="156">
        <v>0.94199999999999995</v>
      </c>
      <c r="V1218" s="156">
        <f>ROUND(E1218*U1218,2)</f>
        <v>176.19</v>
      </c>
      <c r="W1218" s="156"/>
      <c r="X1218" s="156" t="s">
        <v>1329</v>
      </c>
      <c r="Y1218" s="147"/>
      <c r="Z1218" s="147"/>
      <c r="AA1218" s="147"/>
      <c r="AB1218" s="147"/>
      <c r="AC1218" s="147"/>
      <c r="AD1218" s="147"/>
      <c r="AE1218" s="147"/>
      <c r="AF1218" s="147"/>
      <c r="AG1218" s="147" t="s">
        <v>1330</v>
      </c>
      <c r="AH1218" s="147"/>
      <c r="AI1218" s="147"/>
      <c r="AJ1218" s="147"/>
      <c r="AK1218" s="147"/>
      <c r="AL1218" s="147"/>
      <c r="AM1218" s="147"/>
      <c r="AN1218" s="147"/>
      <c r="AO1218" s="147"/>
      <c r="AP1218" s="147"/>
      <c r="AQ1218" s="147"/>
      <c r="AR1218" s="147"/>
      <c r="AS1218" s="147"/>
      <c r="AT1218" s="147"/>
      <c r="AU1218" s="147"/>
      <c r="AV1218" s="147"/>
      <c r="AW1218" s="147"/>
      <c r="AX1218" s="147"/>
      <c r="AY1218" s="147"/>
      <c r="AZ1218" s="147"/>
      <c r="BA1218" s="147"/>
      <c r="BB1218" s="147"/>
      <c r="BC1218" s="147"/>
      <c r="BD1218" s="147"/>
      <c r="BE1218" s="147"/>
      <c r="BF1218" s="147"/>
      <c r="BG1218" s="147"/>
      <c r="BH1218" s="147"/>
    </row>
    <row r="1219" spans="1:60" outlineLevel="1">
      <c r="A1219" s="154"/>
      <c r="B1219" s="155"/>
      <c r="C1219" s="180" t="s">
        <v>1331</v>
      </c>
      <c r="D1219" s="178"/>
      <c r="E1219" s="179"/>
      <c r="F1219" s="156"/>
      <c r="G1219" s="156"/>
      <c r="H1219" s="156"/>
      <c r="I1219" s="156"/>
      <c r="J1219" s="156"/>
      <c r="K1219" s="156"/>
      <c r="L1219" s="156"/>
      <c r="M1219" s="156"/>
      <c r="N1219" s="156"/>
      <c r="O1219" s="156"/>
      <c r="P1219" s="156"/>
      <c r="Q1219" s="156"/>
      <c r="R1219" s="156"/>
      <c r="S1219" s="156"/>
      <c r="T1219" s="156"/>
      <c r="U1219" s="156"/>
      <c r="V1219" s="156"/>
      <c r="W1219" s="156"/>
      <c r="X1219" s="156"/>
      <c r="Y1219" s="147"/>
      <c r="Z1219" s="147"/>
      <c r="AA1219" s="147"/>
      <c r="AB1219" s="147"/>
      <c r="AC1219" s="147"/>
      <c r="AD1219" s="147"/>
      <c r="AE1219" s="147"/>
      <c r="AF1219" s="147"/>
      <c r="AG1219" s="147" t="s">
        <v>249</v>
      </c>
      <c r="AH1219" s="147">
        <v>0</v>
      </c>
      <c r="AI1219" s="147"/>
      <c r="AJ1219" s="147"/>
      <c r="AK1219" s="147"/>
      <c r="AL1219" s="147"/>
      <c r="AM1219" s="147"/>
      <c r="AN1219" s="147"/>
      <c r="AO1219" s="147"/>
      <c r="AP1219" s="147"/>
      <c r="AQ1219" s="147"/>
      <c r="AR1219" s="147"/>
      <c r="AS1219" s="147"/>
      <c r="AT1219" s="147"/>
      <c r="AU1219" s="147"/>
      <c r="AV1219" s="147"/>
      <c r="AW1219" s="147"/>
      <c r="AX1219" s="147"/>
      <c r="AY1219" s="147"/>
      <c r="AZ1219" s="147"/>
      <c r="BA1219" s="147"/>
      <c r="BB1219" s="147"/>
      <c r="BC1219" s="147"/>
      <c r="BD1219" s="147"/>
      <c r="BE1219" s="147"/>
      <c r="BF1219" s="147"/>
      <c r="BG1219" s="147"/>
      <c r="BH1219" s="147"/>
    </row>
    <row r="1220" spans="1:60" ht="22.5" outlineLevel="1">
      <c r="A1220" s="154"/>
      <c r="B1220" s="155"/>
      <c r="C1220" s="180" t="s">
        <v>1332</v>
      </c>
      <c r="D1220" s="178"/>
      <c r="E1220" s="179"/>
      <c r="F1220" s="156"/>
      <c r="G1220" s="156"/>
      <c r="H1220" s="156"/>
      <c r="I1220" s="156"/>
      <c r="J1220" s="156"/>
      <c r="K1220" s="156"/>
      <c r="L1220" s="156"/>
      <c r="M1220" s="156"/>
      <c r="N1220" s="156"/>
      <c r="O1220" s="156"/>
      <c r="P1220" s="156"/>
      <c r="Q1220" s="156"/>
      <c r="R1220" s="156"/>
      <c r="S1220" s="156"/>
      <c r="T1220" s="156"/>
      <c r="U1220" s="156"/>
      <c r="V1220" s="156"/>
      <c r="W1220" s="156"/>
      <c r="X1220" s="156"/>
      <c r="Y1220" s="147"/>
      <c r="Z1220" s="147"/>
      <c r="AA1220" s="147"/>
      <c r="AB1220" s="147"/>
      <c r="AC1220" s="147"/>
      <c r="AD1220" s="147"/>
      <c r="AE1220" s="147"/>
      <c r="AF1220" s="147"/>
      <c r="AG1220" s="147" t="s">
        <v>249</v>
      </c>
      <c r="AH1220" s="147">
        <v>0</v>
      </c>
      <c r="AI1220" s="147"/>
      <c r="AJ1220" s="147"/>
      <c r="AK1220" s="147"/>
      <c r="AL1220" s="147"/>
      <c r="AM1220" s="147"/>
      <c r="AN1220" s="147"/>
      <c r="AO1220" s="147"/>
      <c r="AP1220" s="147"/>
      <c r="AQ1220" s="147"/>
      <c r="AR1220" s="147"/>
      <c r="AS1220" s="147"/>
      <c r="AT1220" s="147"/>
      <c r="AU1220" s="147"/>
      <c r="AV1220" s="147"/>
      <c r="AW1220" s="147"/>
      <c r="AX1220" s="147"/>
      <c r="AY1220" s="147"/>
      <c r="AZ1220" s="147"/>
      <c r="BA1220" s="147"/>
      <c r="BB1220" s="147"/>
      <c r="BC1220" s="147"/>
      <c r="BD1220" s="147"/>
      <c r="BE1220" s="147"/>
      <c r="BF1220" s="147"/>
      <c r="BG1220" s="147"/>
      <c r="BH1220" s="147"/>
    </row>
    <row r="1221" spans="1:60" outlineLevel="1">
      <c r="A1221" s="154"/>
      <c r="B1221" s="155"/>
      <c r="C1221" s="180" t="s">
        <v>1333</v>
      </c>
      <c r="D1221" s="178"/>
      <c r="E1221" s="179">
        <v>187.03512000000001</v>
      </c>
      <c r="F1221" s="156"/>
      <c r="G1221" s="156"/>
      <c r="H1221" s="156"/>
      <c r="I1221" s="156"/>
      <c r="J1221" s="156"/>
      <c r="K1221" s="156"/>
      <c r="L1221" s="156"/>
      <c r="M1221" s="156"/>
      <c r="N1221" s="156"/>
      <c r="O1221" s="156"/>
      <c r="P1221" s="156"/>
      <c r="Q1221" s="156"/>
      <c r="R1221" s="156"/>
      <c r="S1221" s="156"/>
      <c r="T1221" s="156"/>
      <c r="U1221" s="156"/>
      <c r="V1221" s="156"/>
      <c r="W1221" s="156"/>
      <c r="X1221" s="156"/>
      <c r="Y1221" s="147"/>
      <c r="Z1221" s="147"/>
      <c r="AA1221" s="147"/>
      <c r="AB1221" s="147"/>
      <c r="AC1221" s="147"/>
      <c r="AD1221" s="147"/>
      <c r="AE1221" s="147"/>
      <c r="AF1221" s="147"/>
      <c r="AG1221" s="147" t="s">
        <v>249</v>
      </c>
      <c r="AH1221" s="147">
        <v>0</v>
      </c>
      <c r="AI1221" s="147"/>
      <c r="AJ1221" s="147"/>
      <c r="AK1221" s="147"/>
      <c r="AL1221" s="147"/>
      <c r="AM1221" s="147"/>
      <c r="AN1221" s="147"/>
      <c r="AO1221" s="147"/>
      <c r="AP1221" s="147"/>
      <c r="AQ1221" s="147"/>
      <c r="AR1221" s="147"/>
      <c r="AS1221" s="147"/>
      <c r="AT1221" s="147"/>
      <c r="AU1221" s="147"/>
      <c r="AV1221" s="147"/>
      <c r="AW1221" s="147"/>
      <c r="AX1221" s="147"/>
      <c r="AY1221" s="147"/>
      <c r="AZ1221" s="147"/>
      <c r="BA1221" s="147"/>
      <c r="BB1221" s="147"/>
      <c r="BC1221" s="147"/>
      <c r="BD1221" s="147"/>
      <c r="BE1221" s="147"/>
      <c r="BF1221" s="147"/>
      <c r="BG1221" s="147"/>
      <c r="BH1221" s="147"/>
    </row>
    <row r="1222" spans="1:60" outlineLevel="1">
      <c r="A1222" s="154"/>
      <c r="B1222" s="155"/>
      <c r="C1222" s="238"/>
      <c r="D1222" s="239"/>
      <c r="E1222" s="239"/>
      <c r="F1222" s="239"/>
      <c r="G1222" s="239"/>
      <c r="H1222" s="156"/>
      <c r="I1222" s="156"/>
      <c r="J1222" s="156"/>
      <c r="K1222" s="156"/>
      <c r="L1222" s="156"/>
      <c r="M1222" s="156"/>
      <c r="N1222" s="156"/>
      <c r="O1222" s="156"/>
      <c r="P1222" s="156"/>
      <c r="Q1222" s="156"/>
      <c r="R1222" s="156"/>
      <c r="S1222" s="156"/>
      <c r="T1222" s="156"/>
      <c r="U1222" s="156"/>
      <c r="V1222" s="156"/>
      <c r="W1222" s="156"/>
      <c r="X1222" s="156"/>
      <c r="Y1222" s="147"/>
      <c r="Z1222" s="147"/>
      <c r="AA1222" s="147"/>
      <c r="AB1222" s="147"/>
      <c r="AC1222" s="147"/>
      <c r="AD1222" s="147"/>
      <c r="AE1222" s="147"/>
      <c r="AF1222" s="147"/>
      <c r="AG1222" s="147" t="s">
        <v>172</v>
      </c>
      <c r="AH1222" s="147"/>
      <c r="AI1222" s="147"/>
      <c r="AJ1222" s="147"/>
      <c r="AK1222" s="147"/>
      <c r="AL1222" s="147"/>
      <c r="AM1222" s="147"/>
      <c r="AN1222" s="147"/>
      <c r="AO1222" s="147"/>
      <c r="AP1222" s="147"/>
      <c r="AQ1222" s="147"/>
      <c r="AR1222" s="147"/>
      <c r="AS1222" s="147"/>
      <c r="AT1222" s="147"/>
      <c r="AU1222" s="147"/>
      <c r="AV1222" s="147"/>
      <c r="AW1222" s="147"/>
      <c r="AX1222" s="147"/>
      <c r="AY1222" s="147"/>
      <c r="AZ1222" s="147"/>
      <c r="BA1222" s="147"/>
      <c r="BB1222" s="147"/>
      <c r="BC1222" s="147"/>
      <c r="BD1222" s="147"/>
      <c r="BE1222" s="147"/>
      <c r="BF1222" s="147"/>
      <c r="BG1222" s="147"/>
      <c r="BH1222" s="147"/>
    </row>
    <row r="1223" spans="1:60" ht="22.5" outlineLevel="1">
      <c r="A1223" s="164">
        <v>337</v>
      </c>
      <c r="B1223" s="165" t="s">
        <v>1339</v>
      </c>
      <c r="C1223" s="174" t="s">
        <v>1340</v>
      </c>
      <c r="D1223" s="166" t="s">
        <v>293</v>
      </c>
      <c r="E1223" s="167">
        <v>187.03512000000001</v>
      </c>
      <c r="F1223" s="168"/>
      <c r="G1223" s="169">
        <f>ROUND(E1223*F1223,2)</f>
        <v>0</v>
      </c>
      <c r="H1223" s="168"/>
      <c r="I1223" s="169">
        <f>ROUND(E1223*H1223,2)</f>
        <v>0</v>
      </c>
      <c r="J1223" s="168"/>
      <c r="K1223" s="169">
        <f>ROUND(E1223*J1223,2)</f>
        <v>0</v>
      </c>
      <c r="L1223" s="169">
        <v>21</v>
      </c>
      <c r="M1223" s="169">
        <f>G1223*(1+L1223/100)</f>
        <v>0</v>
      </c>
      <c r="N1223" s="169">
        <v>0</v>
      </c>
      <c r="O1223" s="169">
        <f>ROUND(E1223*N1223,2)</f>
        <v>0</v>
      </c>
      <c r="P1223" s="169">
        <v>0</v>
      </c>
      <c r="Q1223" s="169">
        <f>ROUND(E1223*P1223,2)</f>
        <v>0</v>
      </c>
      <c r="R1223" s="169" t="s">
        <v>603</v>
      </c>
      <c r="S1223" s="169" t="s">
        <v>168</v>
      </c>
      <c r="T1223" s="170" t="s">
        <v>332</v>
      </c>
      <c r="U1223" s="156">
        <v>0.105</v>
      </c>
      <c r="V1223" s="156">
        <f>ROUND(E1223*U1223,2)</f>
        <v>19.64</v>
      </c>
      <c r="W1223" s="156"/>
      <c r="X1223" s="156" t="s">
        <v>1329</v>
      </c>
      <c r="Y1223" s="147"/>
      <c r="Z1223" s="147"/>
      <c r="AA1223" s="147"/>
      <c r="AB1223" s="147"/>
      <c r="AC1223" s="147"/>
      <c r="AD1223" s="147"/>
      <c r="AE1223" s="147"/>
      <c r="AF1223" s="147"/>
      <c r="AG1223" s="147" t="s">
        <v>1330</v>
      </c>
      <c r="AH1223" s="147"/>
      <c r="AI1223" s="147"/>
      <c r="AJ1223" s="147"/>
      <c r="AK1223" s="147"/>
      <c r="AL1223" s="147"/>
      <c r="AM1223" s="147"/>
      <c r="AN1223" s="147"/>
      <c r="AO1223" s="147"/>
      <c r="AP1223" s="147"/>
      <c r="AQ1223" s="147"/>
      <c r="AR1223" s="147"/>
      <c r="AS1223" s="147"/>
      <c r="AT1223" s="147"/>
      <c r="AU1223" s="147"/>
      <c r="AV1223" s="147"/>
      <c r="AW1223" s="147"/>
      <c r="AX1223" s="147"/>
      <c r="AY1223" s="147"/>
      <c r="AZ1223" s="147"/>
      <c r="BA1223" s="147"/>
      <c r="BB1223" s="147"/>
      <c r="BC1223" s="147"/>
      <c r="BD1223" s="147"/>
      <c r="BE1223" s="147"/>
      <c r="BF1223" s="147"/>
      <c r="BG1223" s="147"/>
      <c r="BH1223" s="147"/>
    </row>
    <row r="1224" spans="1:60" outlineLevel="1">
      <c r="A1224" s="154"/>
      <c r="B1224" s="155"/>
      <c r="C1224" s="180" t="s">
        <v>1331</v>
      </c>
      <c r="D1224" s="178"/>
      <c r="E1224" s="179"/>
      <c r="F1224" s="156"/>
      <c r="G1224" s="156"/>
      <c r="H1224" s="156"/>
      <c r="I1224" s="156"/>
      <c r="J1224" s="156"/>
      <c r="K1224" s="156"/>
      <c r="L1224" s="156"/>
      <c r="M1224" s="156"/>
      <c r="N1224" s="156"/>
      <c r="O1224" s="156"/>
      <c r="P1224" s="156"/>
      <c r="Q1224" s="156"/>
      <c r="R1224" s="156"/>
      <c r="S1224" s="156"/>
      <c r="T1224" s="156"/>
      <c r="U1224" s="156"/>
      <c r="V1224" s="156"/>
      <c r="W1224" s="156"/>
      <c r="X1224" s="156"/>
      <c r="Y1224" s="147"/>
      <c r="Z1224" s="147"/>
      <c r="AA1224" s="147"/>
      <c r="AB1224" s="147"/>
      <c r="AC1224" s="147"/>
      <c r="AD1224" s="147"/>
      <c r="AE1224" s="147"/>
      <c r="AF1224" s="147"/>
      <c r="AG1224" s="147" t="s">
        <v>249</v>
      </c>
      <c r="AH1224" s="147">
        <v>0</v>
      </c>
      <c r="AI1224" s="147"/>
      <c r="AJ1224" s="147"/>
      <c r="AK1224" s="147"/>
      <c r="AL1224" s="147"/>
      <c r="AM1224" s="147"/>
      <c r="AN1224" s="147"/>
      <c r="AO1224" s="147"/>
      <c r="AP1224" s="147"/>
      <c r="AQ1224" s="147"/>
      <c r="AR1224" s="147"/>
      <c r="AS1224" s="147"/>
      <c r="AT1224" s="147"/>
      <c r="AU1224" s="147"/>
      <c r="AV1224" s="147"/>
      <c r="AW1224" s="147"/>
      <c r="AX1224" s="147"/>
      <c r="AY1224" s="147"/>
      <c r="AZ1224" s="147"/>
      <c r="BA1224" s="147"/>
      <c r="BB1224" s="147"/>
      <c r="BC1224" s="147"/>
      <c r="BD1224" s="147"/>
      <c r="BE1224" s="147"/>
      <c r="BF1224" s="147"/>
      <c r="BG1224" s="147"/>
      <c r="BH1224" s="147"/>
    </row>
    <row r="1225" spans="1:60" ht="22.5" outlineLevel="1">
      <c r="A1225" s="154"/>
      <c r="B1225" s="155"/>
      <c r="C1225" s="180" t="s">
        <v>1332</v>
      </c>
      <c r="D1225" s="178"/>
      <c r="E1225" s="179"/>
      <c r="F1225" s="156"/>
      <c r="G1225" s="156"/>
      <c r="H1225" s="156"/>
      <c r="I1225" s="156"/>
      <c r="J1225" s="156"/>
      <c r="K1225" s="156"/>
      <c r="L1225" s="156"/>
      <c r="M1225" s="156"/>
      <c r="N1225" s="156"/>
      <c r="O1225" s="156"/>
      <c r="P1225" s="156"/>
      <c r="Q1225" s="156"/>
      <c r="R1225" s="156"/>
      <c r="S1225" s="156"/>
      <c r="T1225" s="156"/>
      <c r="U1225" s="156"/>
      <c r="V1225" s="156"/>
      <c r="W1225" s="156"/>
      <c r="X1225" s="156"/>
      <c r="Y1225" s="147"/>
      <c r="Z1225" s="147"/>
      <c r="AA1225" s="147"/>
      <c r="AB1225" s="147"/>
      <c r="AC1225" s="147"/>
      <c r="AD1225" s="147"/>
      <c r="AE1225" s="147"/>
      <c r="AF1225" s="147"/>
      <c r="AG1225" s="147" t="s">
        <v>249</v>
      </c>
      <c r="AH1225" s="147">
        <v>0</v>
      </c>
      <c r="AI1225" s="147"/>
      <c r="AJ1225" s="147"/>
      <c r="AK1225" s="147"/>
      <c r="AL1225" s="147"/>
      <c r="AM1225" s="147"/>
      <c r="AN1225" s="147"/>
      <c r="AO1225" s="147"/>
      <c r="AP1225" s="147"/>
      <c r="AQ1225" s="147"/>
      <c r="AR1225" s="147"/>
      <c r="AS1225" s="147"/>
      <c r="AT1225" s="147"/>
      <c r="AU1225" s="147"/>
      <c r="AV1225" s="147"/>
      <c r="AW1225" s="147"/>
      <c r="AX1225" s="147"/>
      <c r="AY1225" s="147"/>
      <c r="AZ1225" s="147"/>
      <c r="BA1225" s="147"/>
      <c r="BB1225" s="147"/>
      <c r="BC1225" s="147"/>
      <c r="BD1225" s="147"/>
      <c r="BE1225" s="147"/>
      <c r="BF1225" s="147"/>
      <c r="BG1225" s="147"/>
      <c r="BH1225" s="147"/>
    </row>
    <row r="1226" spans="1:60" outlineLevel="1">
      <c r="A1226" s="154"/>
      <c r="B1226" s="155"/>
      <c r="C1226" s="180" t="s">
        <v>1333</v>
      </c>
      <c r="D1226" s="178"/>
      <c r="E1226" s="179">
        <v>187.03512000000001</v>
      </c>
      <c r="F1226" s="156"/>
      <c r="G1226" s="156"/>
      <c r="H1226" s="156"/>
      <c r="I1226" s="156"/>
      <c r="J1226" s="156"/>
      <c r="K1226" s="156"/>
      <c r="L1226" s="156"/>
      <c r="M1226" s="156"/>
      <c r="N1226" s="156"/>
      <c r="O1226" s="156"/>
      <c r="P1226" s="156"/>
      <c r="Q1226" s="156"/>
      <c r="R1226" s="156"/>
      <c r="S1226" s="156"/>
      <c r="T1226" s="156"/>
      <c r="U1226" s="156"/>
      <c r="V1226" s="156"/>
      <c r="W1226" s="156"/>
      <c r="X1226" s="156"/>
      <c r="Y1226" s="147"/>
      <c r="Z1226" s="147"/>
      <c r="AA1226" s="147"/>
      <c r="AB1226" s="147"/>
      <c r="AC1226" s="147"/>
      <c r="AD1226" s="147"/>
      <c r="AE1226" s="147"/>
      <c r="AF1226" s="147"/>
      <c r="AG1226" s="147" t="s">
        <v>249</v>
      </c>
      <c r="AH1226" s="147">
        <v>0</v>
      </c>
      <c r="AI1226" s="147"/>
      <c r="AJ1226" s="147"/>
      <c r="AK1226" s="147"/>
      <c r="AL1226" s="147"/>
      <c r="AM1226" s="147"/>
      <c r="AN1226" s="147"/>
      <c r="AO1226" s="147"/>
      <c r="AP1226" s="147"/>
      <c r="AQ1226" s="147"/>
      <c r="AR1226" s="147"/>
      <c r="AS1226" s="147"/>
      <c r="AT1226" s="147"/>
      <c r="AU1226" s="147"/>
      <c r="AV1226" s="147"/>
      <c r="AW1226" s="147"/>
      <c r="AX1226" s="147"/>
      <c r="AY1226" s="147"/>
      <c r="AZ1226" s="147"/>
      <c r="BA1226" s="147"/>
      <c r="BB1226" s="147"/>
      <c r="BC1226" s="147"/>
      <c r="BD1226" s="147"/>
      <c r="BE1226" s="147"/>
      <c r="BF1226" s="147"/>
      <c r="BG1226" s="147"/>
      <c r="BH1226" s="147"/>
    </row>
    <row r="1227" spans="1:60" outlineLevel="1">
      <c r="A1227" s="154"/>
      <c r="B1227" s="155"/>
      <c r="C1227" s="238"/>
      <c r="D1227" s="239"/>
      <c r="E1227" s="239"/>
      <c r="F1227" s="239"/>
      <c r="G1227" s="239"/>
      <c r="H1227" s="156"/>
      <c r="I1227" s="156"/>
      <c r="J1227" s="156"/>
      <c r="K1227" s="156"/>
      <c r="L1227" s="156"/>
      <c r="M1227" s="156"/>
      <c r="N1227" s="156"/>
      <c r="O1227" s="156"/>
      <c r="P1227" s="156"/>
      <c r="Q1227" s="156"/>
      <c r="R1227" s="156"/>
      <c r="S1227" s="156"/>
      <c r="T1227" s="156"/>
      <c r="U1227" s="156"/>
      <c r="V1227" s="156"/>
      <c r="W1227" s="156"/>
      <c r="X1227" s="156"/>
      <c r="Y1227" s="147"/>
      <c r="Z1227" s="147"/>
      <c r="AA1227" s="147"/>
      <c r="AB1227" s="147"/>
      <c r="AC1227" s="147"/>
      <c r="AD1227" s="147"/>
      <c r="AE1227" s="147"/>
      <c r="AF1227" s="147"/>
      <c r="AG1227" s="147" t="s">
        <v>172</v>
      </c>
      <c r="AH1227" s="147"/>
      <c r="AI1227" s="147"/>
      <c r="AJ1227" s="147"/>
      <c r="AK1227" s="147"/>
      <c r="AL1227" s="147"/>
      <c r="AM1227" s="147"/>
      <c r="AN1227" s="147"/>
      <c r="AO1227" s="147"/>
      <c r="AP1227" s="147"/>
      <c r="AQ1227" s="147"/>
      <c r="AR1227" s="147"/>
      <c r="AS1227" s="147"/>
      <c r="AT1227" s="147"/>
      <c r="AU1227" s="147"/>
      <c r="AV1227" s="147"/>
      <c r="AW1227" s="147"/>
      <c r="AX1227" s="147"/>
      <c r="AY1227" s="147"/>
      <c r="AZ1227" s="147"/>
      <c r="BA1227" s="147"/>
      <c r="BB1227" s="147"/>
      <c r="BC1227" s="147"/>
      <c r="BD1227" s="147"/>
      <c r="BE1227" s="147"/>
      <c r="BF1227" s="147"/>
      <c r="BG1227" s="147"/>
      <c r="BH1227" s="147"/>
    </row>
    <row r="1228" spans="1:60" outlineLevel="1">
      <c r="A1228" s="164">
        <v>338</v>
      </c>
      <c r="B1228" s="165" t="s">
        <v>1341</v>
      </c>
      <c r="C1228" s="174" t="s">
        <v>1342</v>
      </c>
      <c r="D1228" s="166" t="s">
        <v>293</v>
      </c>
      <c r="E1228" s="167">
        <v>187.03512000000001</v>
      </c>
      <c r="F1228" s="168"/>
      <c r="G1228" s="169">
        <f>ROUND(E1228*F1228,2)</f>
        <v>0</v>
      </c>
      <c r="H1228" s="168"/>
      <c r="I1228" s="169">
        <f>ROUND(E1228*H1228,2)</f>
        <v>0</v>
      </c>
      <c r="J1228" s="168"/>
      <c r="K1228" s="169">
        <f>ROUND(E1228*J1228,2)</f>
        <v>0</v>
      </c>
      <c r="L1228" s="169">
        <v>21</v>
      </c>
      <c r="M1228" s="169">
        <f>G1228*(1+L1228/100)</f>
        <v>0</v>
      </c>
      <c r="N1228" s="169">
        <v>0</v>
      </c>
      <c r="O1228" s="169">
        <f>ROUND(E1228*N1228,2)</f>
        <v>0</v>
      </c>
      <c r="P1228" s="169">
        <v>0</v>
      </c>
      <c r="Q1228" s="169">
        <f>ROUND(E1228*P1228,2)</f>
        <v>0</v>
      </c>
      <c r="R1228" s="169" t="s">
        <v>603</v>
      </c>
      <c r="S1228" s="169" t="s">
        <v>168</v>
      </c>
      <c r="T1228" s="170" t="s">
        <v>1343</v>
      </c>
      <c r="U1228" s="156">
        <v>0</v>
      </c>
      <c r="V1228" s="156">
        <f>ROUND(E1228*U1228,2)</f>
        <v>0</v>
      </c>
      <c r="W1228" s="156"/>
      <c r="X1228" s="156" t="s">
        <v>1329</v>
      </c>
      <c r="Y1228" s="147"/>
      <c r="Z1228" s="147"/>
      <c r="AA1228" s="147"/>
      <c r="AB1228" s="147"/>
      <c r="AC1228" s="147"/>
      <c r="AD1228" s="147"/>
      <c r="AE1228" s="147"/>
      <c r="AF1228" s="147"/>
      <c r="AG1228" s="147" t="s">
        <v>1330</v>
      </c>
      <c r="AH1228" s="147"/>
      <c r="AI1228" s="147"/>
      <c r="AJ1228" s="147"/>
      <c r="AK1228" s="147"/>
      <c r="AL1228" s="147"/>
      <c r="AM1228" s="147"/>
      <c r="AN1228" s="147"/>
      <c r="AO1228" s="147"/>
      <c r="AP1228" s="147"/>
      <c r="AQ1228" s="147"/>
      <c r="AR1228" s="147"/>
      <c r="AS1228" s="147"/>
      <c r="AT1228" s="147"/>
      <c r="AU1228" s="147"/>
      <c r="AV1228" s="147"/>
      <c r="AW1228" s="147"/>
      <c r="AX1228" s="147"/>
      <c r="AY1228" s="147"/>
      <c r="AZ1228" s="147"/>
      <c r="BA1228" s="147"/>
      <c r="BB1228" s="147"/>
      <c r="BC1228" s="147"/>
      <c r="BD1228" s="147"/>
      <c r="BE1228" s="147"/>
      <c r="BF1228" s="147"/>
      <c r="BG1228" s="147"/>
      <c r="BH1228" s="147"/>
    </row>
    <row r="1229" spans="1:60" outlineLevel="1">
      <c r="A1229" s="154"/>
      <c r="B1229" s="155"/>
      <c r="C1229" s="180" t="s">
        <v>1331</v>
      </c>
      <c r="D1229" s="178"/>
      <c r="E1229" s="179"/>
      <c r="F1229" s="156"/>
      <c r="G1229" s="156"/>
      <c r="H1229" s="156"/>
      <c r="I1229" s="156"/>
      <c r="J1229" s="156"/>
      <c r="K1229" s="156"/>
      <c r="L1229" s="156"/>
      <c r="M1229" s="156"/>
      <c r="N1229" s="156"/>
      <c r="O1229" s="156"/>
      <c r="P1229" s="156"/>
      <c r="Q1229" s="156"/>
      <c r="R1229" s="156"/>
      <c r="S1229" s="156"/>
      <c r="T1229" s="156"/>
      <c r="U1229" s="156"/>
      <c r="V1229" s="156"/>
      <c r="W1229" s="156"/>
      <c r="X1229" s="156"/>
      <c r="Y1229" s="147"/>
      <c r="Z1229" s="147"/>
      <c r="AA1229" s="147"/>
      <c r="AB1229" s="147"/>
      <c r="AC1229" s="147"/>
      <c r="AD1229" s="147"/>
      <c r="AE1229" s="147"/>
      <c r="AF1229" s="147"/>
      <c r="AG1229" s="147" t="s">
        <v>249</v>
      </c>
      <c r="AH1229" s="147">
        <v>0</v>
      </c>
      <c r="AI1229" s="147"/>
      <c r="AJ1229" s="147"/>
      <c r="AK1229" s="147"/>
      <c r="AL1229" s="147"/>
      <c r="AM1229" s="147"/>
      <c r="AN1229" s="147"/>
      <c r="AO1229" s="147"/>
      <c r="AP1229" s="147"/>
      <c r="AQ1229" s="147"/>
      <c r="AR1229" s="147"/>
      <c r="AS1229" s="147"/>
      <c r="AT1229" s="147"/>
      <c r="AU1229" s="147"/>
      <c r="AV1229" s="147"/>
      <c r="AW1229" s="147"/>
      <c r="AX1229" s="147"/>
      <c r="AY1229" s="147"/>
      <c r="AZ1229" s="147"/>
      <c r="BA1229" s="147"/>
      <c r="BB1229" s="147"/>
      <c r="BC1229" s="147"/>
      <c r="BD1229" s="147"/>
      <c r="BE1229" s="147"/>
      <c r="BF1229" s="147"/>
      <c r="BG1229" s="147"/>
      <c r="BH1229" s="147"/>
    </row>
    <row r="1230" spans="1:60" ht="22.5" outlineLevel="1">
      <c r="A1230" s="154"/>
      <c r="B1230" s="155"/>
      <c r="C1230" s="180" t="s">
        <v>1332</v>
      </c>
      <c r="D1230" s="178"/>
      <c r="E1230" s="179"/>
      <c r="F1230" s="156"/>
      <c r="G1230" s="156"/>
      <c r="H1230" s="156"/>
      <c r="I1230" s="156"/>
      <c r="J1230" s="156"/>
      <c r="K1230" s="156"/>
      <c r="L1230" s="156"/>
      <c r="M1230" s="156"/>
      <c r="N1230" s="156"/>
      <c r="O1230" s="156"/>
      <c r="P1230" s="156"/>
      <c r="Q1230" s="156"/>
      <c r="R1230" s="156"/>
      <c r="S1230" s="156"/>
      <c r="T1230" s="156"/>
      <c r="U1230" s="156"/>
      <c r="V1230" s="156"/>
      <c r="W1230" s="156"/>
      <c r="X1230" s="156"/>
      <c r="Y1230" s="147"/>
      <c r="Z1230" s="147"/>
      <c r="AA1230" s="147"/>
      <c r="AB1230" s="147"/>
      <c r="AC1230" s="147"/>
      <c r="AD1230" s="147"/>
      <c r="AE1230" s="147"/>
      <c r="AF1230" s="147"/>
      <c r="AG1230" s="147" t="s">
        <v>249</v>
      </c>
      <c r="AH1230" s="147">
        <v>0</v>
      </c>
      <c r="AI1230" s="147"/>
      <c r="AJ1230" s="147"/>
      <c r="AK1230" s="147"/>
      <c r="AL1230" s="147"/>
      <c r="AM1230" s="147"/>
      <c r="AN1230" s="147"/>
      <c r="AO1230" s="147"/>
      <c r="AP1230" s="147"/>
      <c r="AQ1230" s="147"/>
      <c r="AR1230" s="147"/>
      <c r="AS1230" s="147"/>
      <c r="AT1230" s="147"/>
      <c r="AU1230" s="147"/>
      <c r="AV1230" s="147"/>
      <c r="AW1230" s="147"/>
      <c r="AX1230" s="147"/>
      <c r="AY1230" s="147"/>
      <c r="AZ1230" s="147"/>
      <c r="BA1230" s="147"/>
      <c r="BB1230" s="147"/>
      <c r="BC1230" s="147"/>
      <c r="BD1230" s="147"/>
      <c r="BE1230" s="147"/>
      <c r="BF1230" s="147"/>
      <c r="BG1230" s="147"/>
      <c r="BH1230" s="147"/>
    </row>
    <row r="1231" spans="1:60" outlineLevel="1">
      <c r="A1231" s="154"/>
      <c r="B1231" s="155"/>
      <c r="C1231" s="180" t="s">
        <v>1333</v>
      </c>
      <c r="D1231" s="178"/>
      <c r="E1231" s="179">
        <v>187.03512000000001</v>
      </c>
      <c r="F1231" s="156"/>
      <c r="G1231" s="156"/>
      <c r="H1231" s="156"/>
      <c r="I1231" s="156"/>
      <c r="J1231" s="156"/>
      <c r="K1231" s="156"/>
      <c r="L1231" s="156"/>
      <c r="M1231" s="156"/>
      <c r="N1231" s="156"/>
      <c r="O1231" s="156"/>
      <c r="P1231" s="156"/>
      <c r="Q1231" s="156"/>
      <c r="R1231" s="156"/>
      <c r="S1231" s="156"/>
      <c r="T1231" s="156"/>
      <c r="U1231" s="156"/>
      <c r="V1231" s="156"/>
      <c r="W1231" s="156"/>
      <c r="X1231" s="156"/>
      <c r="Y1231" s="147"/>
      <c r="Z1231" s="147"/>
      <c r="AA1231" s="147"/>
      <c r="AB1231" s="147"/>
      <c r="AC1231" s="147"/>
      <c r="AD1231" s="147"/>
      <c r="AE1231" s="147"/>
      <c r="AF1231" s="147"/>
      <c r="AG1231" s="147" t="s">
        <v>249</v>
      </c>
      <c r="AH1231" s="147">
        <v>0</v>
      </c>
      <c r="AI1231" s="147"/>
      <c r="AJ1231" s="147"/>
      <c r="AK1231" s="147"/>
      <c r="AL1231" s="147"/>
      <c r="AM1231" s="147"/>
      <c r="AN1231" s="147"/>
      <c r="AO1231" s="147"/>
      <c r="AP1231" s="147"/>
      <c r="AQ1231" s="147"/>
      <c r="AR1231" s="147"/>
      <c r="AS1231" s="147"/>
      <c r="AT1231" s="147"/>
      <c r="AU1231" s="147"/>
      <c r="AV1231" s="147"/>
      <c r="AW1231" s="147"/>
      <c r="AX1231" s="147"/>
      <c r="AY1231" s="147"/>
      <c r="AZ1231" s="147"/>
      <c r="BA1231" s="147"/>
      <c r="BB1231" s="147"/>
      <c r="BC1231" s="147"/>
      <c r="BD1231" s="147"/>
      <c r="BE1231" s="147"/>
      <c r="BF1231" s="147"/>
      <c r="BG1231" s="147"/>
      <c r="BH1231" s="147"/>
    </row>
    <row r="1232" spans="1:60" outlineLevel="1">
      <c r="A1232" s="154"/>
      <c r="B1232" s="155"/>
      <c r="C1232" s="238"/>
      <c r="D1232" s="239"/>
      <c r="E1232" s="239"/>
      <c r="F1232" s="239"/>
      <c r="G1232" s="239"/>
      <c r="H1232" s="156"/>
      <c r="I1232" s="156"/>
      <c r="J1232" s="156"/>
      <c r="K1232" s="156"/>
      <c r="L1232" s="156"/>
      <c r="M1232" s="156"/>
      <c r="N1232" s="156"/>
      <c r="O1232" s="156"/>
      <c r="P1232" s="156"/>
      <c r="Q1232" s="156"/>
      <c r="R1232" s="156"/>
      <c r="S1232" s="156"/>
      <c r="T1232" s="156"/>
      <c r="U1232" s="156"/>
      <c r="V1232" s="156"/>
      <c r="W1232" s="156"/>
      <c r="X1232" s="156"/>
      <c r="Y1232" s="147"/>
      <c r="Z1232" s="147"/>
      <c r="AA1232" s="147"/>
      <c r="AB1232" s="147"/>
      <c r="AC1232" s="147"/>
      <c r="AD1232" s="147"/>
      <c r="AE1232" s="147"/>
      <c r="AF1232" s="147"/>
      <c r="AG1232" s="147" t="s">
        <v>172</v>
      </c>
      <c r="AH1232" s="147"/>
      <c r="AI1232" s="147"/>
      <c r="AJ1232" s="147"/>
      <c r="AK1232" s="147"/>
      <c r="AL1232" s="147"/>
      <c r="AM1232" s="147"/>
      <c r="AN1232" s="147"/>
      <c r="AO1232" s="147"/>
      <c r="AP1232" s="147"/>
      <c r="AQ1232" s="147"/>
      <c r="AR1232" s="147"/>
      <c r="AS1232" s="147"/>
      <c r="AT1232" s="147"/>
      <c r="AU1232" s="147"/>
      <c r="AV1232" s="147"/>
      <c r="AW1232" s="147"/>
      <c r="AX1232" s="147"/>
      <c r="AY1232" s="147"/>
      <c r="AZ1232" s="147"/>
      <c r="BA1232" s="147"/>
      <c r="BB1232" s="147"/>
      <c r="BC1232" s="147"/>
      <c r="BD1232" s="147"/>
      <c r="BE1232" s="147"/>
      <c r="BF1232" s="147"/>
      <c r="BG1232" s="147"/>
      <c r="BH1232" s="147"/>
    </row>
    <row r="1233" spans="1:33">
      <c r="A1233" s="3"/>
      <c r="B1233" s="4"/>
      <c r="C1233" s="175"/>
      <c r="D1233" s="6"/>
      <c r="E1233" s="3"/>
      <c r="F1233" s="3"/>
      <c r="G1233" s="3"/>
      <c r="H1233" s="3"/>
      <c r="I1233" s="3"/>
      <c r="J1233" s="3"/>
      <c r="K1233" s="3"/>
      <c r="L1233" s="3"/>
      <c r="M1233" s="3"/>
      <c r="N1233" s="3"/>
      <c r="O1233" s="3"/>
      <c r="P1233" s="3"/>
      <c r="Q1233" s="3"/>
      <c r="R1233" s="3"/>
      <c r="S1233" s="3"/>
      <c r="T1233" s="3"/>
      <c r="U1233" s="3"/>
      <c r="V1233" s="3"/>
      <c r="W1233" s="3"/>
      <c r="X1233" s="3"/>
      <c r="AE1233">
        <v>15</v>
      </c>
      <c r="AF1233">
        <v>21</v>
      </c>
      <c r="AG1233" t="s">
        <v>150</v>
      </c>
    </row>
    <row r="1234" spans="1:33">
      <c r="A1234" s="150"/>
      <c r="B1234" s="151" t="s">
        <v>29</v>
      </c>
      <c r="C1234" s="176"/>
      <c r="D1234" s="152"/>
      <c r="E1234" s="153"/>
      <c r="F1234" s="153"/>
      <c r="G1234" s="172">
        <f>G8+G32+G82+G190+G270+G284+G293+G323+G392+G407+G410+G453+G469+G478+G497+G546+G576+G616+G676+G681+G740+G747+G787+G904+G929+G953+G974+G1030+G1066+G1078+G1098+G1123+G1154+G1198+G1202</f>
        <v>0</v>
      </c>
      <c r="H1234" s="3"/>
      <c r="I1234" s="3"/>
      <c r="J1234" s="3"/>
      <c r="K1234" s="3"/>
      <c r="L1234" s="3"/>
      <c r="M1234" s="3"/>
      <c r="N1234" s="3"/>
      <c r="O1234" s="3"/>
      <c r="P1234" s="3"/>
      <c r="Q1234" s="3"/>
      <c r="R1234" s="3"/>
      <c r="S1234" s="3"/>
      <c r="T1234" s="3"/>
      <c r="U1234" s="3"/>
      <c r="V1234" s="3"/>
      <c r="W1234" s="3"/>
      <c r="X1234" s="3"/>
      <c r="AE1234">
        <f>SUMIF(L7:L1232,AE1233,G7:G1232)</f>
        <v>0</v>
      </c>
      <c r="AF1234">
        <f>SUMIF(L7:L1232,AF1233,G7:G1232)</f>
        <v>0</v>
      </c>
      <c r="AG1234" t="s">
        <v>237</v>
      </c>
    </row>
    <row r="1235" spans="1:33">
      <c r="A1235" s="255" t="s">
        <v>1344</v>
      </c>
      <c r="B1235" s="255"/>
      <c r="C1235" s="175"/>
      <c r="D1235" s="6"/>
      <c r="E1235" s="3"/>
      <c r="F1235" s="3"/>
      <c r="G1235" s="3"/>
      <c r="H1235" s="3"/>
      <c r="I1235" s="3"/>
      <c r="J1235" s="3"/>
      <c r="K1235" s="3"/>
      <c r="L1235" s="3"/>
      <c r="M1235" s="3"/>
      <c r="N1235" s="3"/>
      <c r="O1235" s="3"/>
      <c r="P1235" s="3"/>
      <c r="Q1235" s="3"/>
      <c r="R1235" s="3"/>
      <c r="S1235" s="3"/>
      <c r="T1235" s="3"/>
      <c r="U1235" s="3"/>
      <c r="V1235" s="3"/>
      <c r="W1235" s="3"/>
      <c r="X1235" s="3"/>
    </row>
    <row r="1236" spans="1:33">
      <c r="A1236" s="3"/>
      <c r="B1236" s="4" t="s">
        <v>1345</v>
      </c>
      <c r="C1236" s="175" t="s">
        <v>1346</v>
      </c>
      <c r="D1236" s="6"/>
      <c r="E1236" s="3"/>
      <c r="F1236" s="3"/>
      <c r="G1236" s="3"/>
      <c r="H1236" s="3"/>
      <c r="I1236" s="3"/>
      <c r="J1236" s="3"/>
      <c r="K1236" s="3"/>
      <c r="L1236" s="3"/>
      <c r="M1236" s="3"/>
      <c r="N1236" s="3"/>
      <c r="O1236" s="3"/>
      <c r="P1236" s="3"/>
      <c r="Q1236" s="3"/>
      <c r="R1236" s="3"/>
      <c r="S1236" s="3"/>
      <c r="T1236" s="3"/>
      <c r="U1236" s="3"/>
      <c r="V1236" s="3"/>
      <c r="W1236" s="3"/>
      <c r="X1236" s="3"/>
      <c r="AG1236" t="s">
        <v>1347</v>
      </c>
    </row>
    <row r="1237" spans="1:33">
      <c r="A1237" s="3"/>
      <c r="B1237" s="4" t="s">
        <v>1348</v>
      </c>
      <c r="C1237" s="175" t="s">
        <v>1349</v>
      </c>
      <c r="D1237" s="6"/>
      <c r="E1237" s="3"/>
      <c r="F1237" s="3"/>
      <c r="G1237" s="3"/>
      <c r="H1237" s="3"/>
      <c r="I1237" s="3"/>
      <c r="J1237" s="3"/>
      <c r="K1237" s="3"/>
      <c r="L1237" s="3"/>
      <c r="M1237" s="3"/>
      <c r="N1237" s="3"/>
      <c r="O1237" s="3"/>
      <c r="P1237" s="3"/>
      <c r="Q1237" s="3"/>
      <c r="R1237" s="3"/>
      <c r="S1237" s="3"/>
      <c r="T1237" s="3"/>
      <c r="U1237" s="3"/>
      <c r="V1237" s="3"/>
      <c r="W1237" s="3"/>
      <c r="X1237" s="3"/>
      <c r="AG1237" t="s">
        <v>1350</v>
      </c>
    </row>
    <row r="1238" spans="1:33">
      <c r="A1238" s="3"/>
      <c r="B1238" s="4"/>
      <c r="C1238" s="175" t="s">
        <v>1351</v>
      </c>
      <c r="D1238" s="6"/>
      <c r="E1238" s="3"/>
      <c r="F1238" s="3"/>
      <c r="G1238" s="3"/>
      <c r="H1238" s="3"/>
      <c r="I1238" s="3"/>
      <c r="J1238" s="3"/>
      <c r="K1238" s="3"/>
      <c r="L1238" s="3"/>
      <c r="M1238" s="3"/>
      <c r="N1238" s="3"/>
      <c r="O1238" s="3"/>
      <c r="P1238" s="3"/>
      <c r="Q1238" s="3"/>
      <c r="R1238" s="3"/>
      <c r="S1238" s="3"/>
      <c r="T1238" s="3"/>
      <c r="U1238" s="3"/>
      <c r="V1238" s="3"/>
      <c r="W1238" s="3"/>
      <c r="X1238" s="3"/>
      <c r="AG1238" t="s">
        <v>1352</v>
      </c>
    </row>
    <row r="1239" spans="1:33">
      <c r="A1239" s="3"/>
      <c r="B1239" s="4"/>
      <c r="C1239" s="175"/>
      <c r="D1239" s="6"/>
      <c r="E1239" s="3"/>
      <c r="F1239" s="3"/>
      <c r="G1239" s="3"/>
      <c r="H1239" s="3"/>
      <c r="I1239" s="3"/>
      <c r="J1239" s="3"/>
      <c r="K1239" s="3"/>
      <c r="L1239" s="3"/>
      <c r="M1239" s="3"/>
      <c r="N1239" s="3"/>
      <c r="O1239" s="3"/>
      <c r="P1239" s="3"/>
      <c r="Q1239" s="3"/>
      <c r="R1239" s="3"/>
      <c r="S1239" s="3"/>
      <c r="T1239" s="3"/>
      <c r="U1239" s="3"/>
      <c r="V1239" s="3"/>
      <c r="W1239" s="3"/>
      <c r="X1239" s="3"/>
    </row>
    <row r="1240" spans="1:33">
      <c r="C1240" s="177"/>
      <c r="D1240" s="10"/>
      <c r="AG1240" t="s">
        <v>238</v>
      </c>
    </row>
    <row r="1241" spans="1:33">
      <c r="D1241" s="10"/>
    </row>
    <row r="1242" spans="1:33">
      <c r="D1242" s="10"/>
    </row>
    <row r="1243" spans="1:33">
      <c r="D1243" s="10"/>
    </row>
    <row r="1244" spans="1:33">
      <c r="D1244" s="10"/>
    </row>
    <row r="1245" spans="1:33">
      <c r="D1245" s="10"/>
    </row>
    <row r="1246" spans="1:33">
      <c r="D1246" s="10"/>
    </row>
    <row r="1247" spans="1:33">
      <c r="D1247" s="10"/>
    </row>
    <row r="1248" spans="1:33">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CAFE" sheet="1"/>
  <mergeCells count="499">
    <mergeCell ref="A1:G1"/>
    <mergeCell ref="C2:G2"/>
    <mergeCell ref="C3:G3"/>
    <mergeCell ref="C4:G4"/>
    <mergeCell ref="A1235:B1235"/>
    <mergeCell ref="C10:G10"/>
    <mergeCell ref="C13:G13"/>
    <mergeCell ref="C15:G15"/>
    <mergeCell ref="C16:G16"/>
    <mergeCell ref="C17:G17"/>
    <mergeCell ref="C28:G28"/>
    <mergeCell ref="C29:G29"/>
    <mergeCell ref="C31:G31"/>
    <mergeCell ref="C34:G34"/>
    <mergeCell ref="C35:G35"/>
    <mergeCell ref="C37:G37"/>
    <mergeCell ref="C19:G19"/>
    <mergeCell ref="C20:G20"/>
    <mergeCell ref="C22:G22"/>
    <mergeCell ref="C23:G23"/>
    <mergeCell ref="C25:G25"/>
    <mergeCell ref="C26:G26"/>
    <mergeCell ref="C50:G50"/>
    <mergeCell ref="C52:G52"/>
    <mergeCell ref="C53:G53"/>
    <mergeCell ref="C55:G55"/>
    <mergeCell ref="C56:G56"/>
    <mergeCell ref="C58:G58"/>
    <mergeCell ref="C38:G38"/>
    <mergeCell ref="C40:G40"/>
    <mergeCell ref="C42:G42"/>
    <mergeCell ref="C43:G43"/>
    <mergeCell ref="C46:G46"/>
    <mergeCell ref="C48:G48"/>
    <mergeCell ref="C69:G69"/>
    <mergeCell ref="C71:G71"/>
    <mergeCell ref="C73:G73"/>
    <mergeCell ref="C75:G75"/>
    <mergeCell ref="C77:G77"/>
    <mergeCell ref="C79:G79"/>
    <mergeCell ref="C59:G59"/>
    <mergeCell ref="C61:G61"/>
    <mergeCell ref="C63:G63"/>
    <mergeCell ref="C65:G65"/>
    <mergeCell ref="C66:G66"/>
    <mergeCell ref="C67:G67"/>
    <mergeCell ref="C97:G97"/>
    <mergeCell ref="C99:G99"/>
    <mergeCell ref="C101:G101"/>
    <mergeCell ref="C104:G104"/>
    <mergeCell ref="C106:G106"/>
    <mergeCell ref="C107:G107"/>
    <mergeCell ref="C81:G81"/>
    <mergeCell ref="C84:G84"/>
    <mergeCell ref="C85:G85"/>
    <mergeCell ref="C88:G88"/>
    <mergeCell ref="C91:G91"/>
    <mergeCell ref="C95:G95"/>
    <mergeCell ref="C125:G125"/>
    <mergeCell ref="C130:G130"/>
    <mergeCell ref="C132:G132"/>
    <mergeCell ref="C135:G135"/>
    <mergeCell ref="C137:G137"/>
    <mergeCell ref="C143:G143"/>
    <mergeCell ref="C109:G109"/>
    <mergeCell ref="C110:G110"/>
    <mergeCell ref="C112:G112"/>
    <mergeCell ref="C115:G115"/>
    <mergeCell ref="C117:G117"/>
    <mergeCell ref="C123:G123"/>
    <mergeCell ref="C180:G180"/>
    <mergeCell ref="C182:G182"/>
    <mergeCell ref="C184:G184"/>
    <mergeCell ref="C186:G186"/>
    <mergeCell ref="C189:G189"/>
    <mergeCell ref="C193:G193"/>
    <mergeCell ref="C145:G145"/>
    <mergeCell ref="C147:G147"/>
    <mergeCell ref="C149:G149"/>
    <mergeCell ref="C156:G156"/>
    <mergeCell ref="C158:G158"/>
    <mergeCell ref="C160:G160"/>
    <mergeCell ref="C204:G204"/>
    <mergeCell ref="C206:G206"/>
    <mergeCell ref="C208:G208"/>
    <mergeCell ref="C210:G210"/>
    <mergeCell ref="C211:G211"/>
    <mergeCell ref="C217:G217"/>
    <mergeCell ref="C195:G195"/>
    <mergeCell ref="C196:G196"/>
    <mergeCell ref="C197:G197"/>
    <mergeCell ref="C199:G199"/>
    <mergeCell ref="C200:G200"/>
    <mergeCell ref="C202:G202"/>
    <mergeCell ref="C233:G233"/>
    <mergeCell ref="C235:G235"/>
    <mergeCell ref="C236:G236"/>
    <mergeCell ref="C237:G237"/>
    <mergeCell ref="C239:G239"/>
    <mergeCell ref="C240:G240"/>
    <mergeCell ref="C221:G221"/>
    <mergeCell ref="C223:G223"/>
    <mergeCell ref="C225:G225"/>
    <mergeCell ref="C226:G226"/>
    <mergeCell ref="C229:G229"/>
    <mergeCell ref="C231:G231"/>
    <mergeCell ref="C266:G266"/>
    <mergeCell ref="C269:G269"/>
    <mergeCell ref="C272:G272"/>
    <mergeCell ref="C273:G273"/>
    <mergeCell ref="C275:G275"/>
    <mergeCell ref="C280:G280"/>
    <mergeCell ref="C244:G244"/>
    <mergeCell ref="C246:G246"/>
    <mergeCell ref="C250:G250"/>
    <mergeCell ref="C254:G254"/>
    <mergeCell ref="C258:G258"/>
    <mergeCell ref="C263:G263"/>
    <mergeCell ref="C302:G302"/>
    <mergeCell ref="C304:G304"/>
    <mergeCell ref="C307:G307"/>
    <mergeCell ref="C309:G309"/>
    <mergeCell ref="C310:G310"/>
    <mergeCell ref="C312:G312"/>
    <mergeCell ref="C283:G283"/>
    <mergeCell ref="C292:G292"/>
    <mergeCell ref="C295:G295"/>
    <mergeCell ref="C296:G296"/>
    <mergeCell ref="C298:G298"/>
    <mergeCell ref="C300:G300"/>
    <mergeCell ref="C330:G330"/>
    <mergeCell ref="C332:G332"/>
    <mergeCell ref="C334:G334"/>
    <mergeCell ref="C336:G336"/>
    <mergeCell ref="C338:G338"/>
    <mergeCell ref="C340:G340"/>
    <mergeCell ref="C316:G316"/>
    <mergeCell ref="C318:G318"/>
    <mergeCell ref="C319:G319"/>
    <mergeCell ref="C322:G322"/>
    <mergeCell ref="C326:G326"/>
    <mergeCell ref="C328:G328"/>
    <mergeCell ref="C355:G355"/>
    <mergeCell ref="C357:G357"/>
    <mergeCell ref="C359:G359"/>
    <mergeCell ref="C361:G361"/>
    <mergeCell ref="C363:G363"/>
    <mergeCell ref="C365:G365"/>
    <mergeCell ref="C342:G342"/>
    <mergeCell ref="C344:G344"/>
    <mergeCell ref="C346:G346"/>
    <mergeCell ref="C349:G349"/>
    <mergeCell ref="C352:G352"/>
    <mergeCell ref="C354:G354"/>
    <mergeCell ref="C379:G379"/>
    <mergeCell ref="C381:G381"/>
    <mergeCell ref="C383:G383"/>
    <mergeCell ref="C385:G385"/>
    <mergeCell ref="C387:G387"/>
    <mergeCell ref="C389:G389"/>
    <mergeCell ref="C367:G367"/>
    <mergeCell ref="C369:G369"/>
    <mergeCell ref="C371:G371"/>
    <mergeCell ref="C373:G373"/>
    <mergeCell ref="C375:G375"/>
    <mergeCell ref="C377:G377"/>
    <mergeCell ref="C402:G402"/>
    <mergeCell ref="C404:G404"/>
    <mergeCell ref="C406:G406"/>
    <mergeCell ref="C409:G409"/>
    <mergeCell ref="C412:G412"/>
    <mergeCell ref="C414:G414"/>
    <mergeCell ref="C391:G391"/>
    <mergeCell ref="C394:G394"/>
    <mergeCell ref="C395:G395"/>
    <mergeCell ref="C396:G396"/>
    <mergeCell ref="C398:G398"/>
    <mergeCell ref="C400:G400"/>
    <mergeCell ref="C428:G428"/>
    <mergeCell ref="C432:G432"/>
    <mergeCell ref="C434:G434"/>
    <mergeCell ref="C435:G435"/>
    <mergeCell ref="C437:G437"/>
    <mergeCell ref="C438:G438"/>
    <mergeCell ref="C416:G416"/>
    <mergeCell ref="C417:G417"/>
    <mergeCell ref="C419:G419"/>
    <mergeCell ref="C422:G422"/>
    <mergeCell ref="C424:G424"/>
    <mergeCell ref="C426:G426"/>
    <mergeCell ref="C452:G452"/>
    <mergeCell ref="C456:G456"/>
    <mergeCell ref="C458:G458"/>
    <mergeCell ref="C459:G459"/>
    <mergeCell ref="C460:G460"/>
    <mergeCell ref="C462:G462"/>
    <mergeCell ref="C440:G440"/>
    <mergeCell ref="C441:G441"/>
    <mergeCell ref="C443:G443"/>
    <mergeCell ref="C445:G445"/>
    <mergeCell ref="C448:G448"/>
    <mergeCell ref="C450:G450"/>
    <mergeCell ref="C484:G484"/>
    <mergeCell ref="C487:G487"/>
    <mergeCell ref="C490:G490"/>
    <mergeCell ref="C492:G492"/>
    <mergeCell ref="C496:G496"/>
    <mergeCell ref="C502:G502"/>
    <mergeCell ref="C463:G463"/>
    <mergeCell ref="C465:G465"/>
    <mergeCell ref="C468:G468"/>
    <mergeCell ref="C471:G471"/>
    <mergeCell ref="C477:G477"/>
    <mergeCell ref="C480:G480"/>
    <mergeCell ref="C522:G522"/>
    <mergeCell ref="C524:G524"/>
    <mergeCell ref="C530:G530"/>
    <mergeCell ref="C533:G533"/>
    <mergeCell ref="C539:G539"/>
    <mergeCell ref="C541:G541"/>
    <mergeCell ref="C506:G506"/>
    <mergeCell ref="C508:G508"/>
    <mergeCell ref="C513:G513"/>
    <mergeCell ref="C515:G515"/>
    <mergeCell ref="C518:G518"/>
    <mergeCell ref="C520:G520"/>
    <mergeCell ref="C554:G554"/>
    <mergeCell ref="C556:G556"/>
    <mergeCell ref="C557:G557"/>
    <mergeCell ref="C558:G558"/>
    <mergeCell ref="C560:G560"/>
    <mergeCell ref="C562:G562"/>
    <mergeCell ref="C545:G545"/>
    <mergeCell ref="C548:G548"/>
    <mergeCell ref="C549:G549"/>
    <mergeCell ref="C550:G550"/>
    <mergeCell ref="C552:G552"/>
    <mergeCell ref="C553:G553"/>
    <mergeCell ref="C580:G580"/>
    <mergeCell ref="C582:G582"/>
    <mergeCell ref="C584:G584"/>
    <mergeCell ref="C586:G586"/>
    <mergeCell ref="C588:G588"/>
    <mergeCell ref="C590:G590"/>
    <mergeCell ref="C564:G564"/>
    <mergeCell ref="C566:G566"/>
    <mergeCell ref="C569:G569"/>
    <mergeCell ref="C571:G571"/>
    <mergeCell ref="C575:G575"/>
    <mergeCell ref="C578:G578"/>
    <mergeCell ref="C603:G603"/>
    <mergeCell ref="C605:G605"/>
    <mergeCell ref="C607:G607"/>
    <mergeCell ref="C609:G609"/>
    <mergeCell ref="C611:G611"/>
    <mergeCell ref="C615:G615"/>
    <mergeCell ref="C592:G592"/>
    <mergeCell ref="C594:G594"/>
    <mergeCell ref="C596:G596"/>
    <mergeCell ref="C598:G598"/>
    <mergeCell ref="C600:G600"/>
    <mergeCell ref="C602:G602"/>
    <mergeCell ref="C630:G630"/>
    <mergeCell ref="C632:G632"/>
    <mergeCell ref="C634:G634"/>
    <mergeCell ref="C636:G636"/>
    <mergeCell ref="C637:G637"/>
    <mergeCell ref="C638:G638"/>
    <mergeCell ref="C618:G618"/>
    <mergeCell ref="C620:G620"/>
    <mergeCell ref="C622:G622"/>
    <mergeCell ref="C624:G624"/>
    <mergeCell ref="C626:G626"/>
    <mergeCell ref="C628:G628"/>
    <mergeCell ref="C651:G651"/>
    <mergeCell ref="C653:G653"/>
    <mergeCell ref="C655:G655"/>
    <mergeCell ref="C657:G657"/>
    <mergeCell ref="C659:G659"/>
    <mergeCell ref="C661:G661"/>
    <mergeCell ref="C640:G640"/>
    <mergeCell ref="C642:G642"/>
    <mergeCell ref="C644:G644"/>
    <mergeCell ref="C645:G645"/>
    <mergeCell ref="C647:G647"/>
    <mergeCell ref="C649:G649"/>
    <mergeCell ref="C678:G678"/>
    <mergeCell ref="C680:G680"/>
    <mergeCell ref="C683:G683"/>
    <mergeCell ref="C685:G685"/>
    <mergeCell ref="C686:G686"/>
    <mergeCell ref="C688:G688"/>
    <mergeCell ref="C663:G663"/>
    <mergeCell ref="C665:G665"/>
    <mergeCell ref="C667:G667"/>
    <mergeCell ref="C669:G669"/>
    <mergeCell ref="C671:G671"/>
    <mergeCell ref="C675:G675"/>
    <mergeCell ref="C698:G698"/>
    <mergeCell ref="C699:G699"/>
    <mergeCell ref="C700:G700"/>
    <mergeCell ref="C702:G702"/>
    <mergeCell ref="C703:G703"/>
    <mergeCell ref="C704:G704"/>
    <mergeCell ref="C689:G689"/>
    <mergeCell ref="C691:G691"/>
    <mergeCell ref="C692:G692"/>
    <mergeCell ref="C694:G694"/>
    <mergeCell ref="C695:G695"/>
    <mergeCell ref="C696:G696"/>
    <mergeCell ref="C714:G714"/>
    <mergeCell ref="C716:G716"/>
    <mergeCell ref="C718:G718"/>
    <mergeCell ref="C720:G720"/>
    <mergeCell ref="C722:G722"/>
    <mergeCell ref="C723:G723"/>
    <mergeCell ref="C706:G706"/>
    <mergeCell ref="C707:G707"/>
    <mergeCell ref="C708:G708"/>
    <mergeCell ref="C710:G710"/>
    <mergeCell ref="C711:G711"/>
    <mergeCell ref="C712:G712"/>
    <mergeCell ref="C742:G742"/>
    <mergeCell ref="C744:G744"/>
    <mergeCell ref="C746:G746"/>
    <mergeCell ref="C749:G749"/>
    <mergeCell ref="C751:G751"/>
    <mergeCell ref="C753:G753"/>
    <mergeCell ref="C726:G726"/>
    <mergeCell ref="C728:G728"/>
    <mergeCell ref="C730:G730"/>
    <mergeCell ref="C732:G732"/>
    <mergeCell ref="C734:G734"/>
    <mergeCell ref="C739:G739"/>
    <mergeCell ref="C767:G767"/>
    <mergeCell ref="C769:G769"/>
    <mergeCell ref="C771:G771"/>
    <mergeCell ref="C773:G773"/>
    <mergeCell ref="C775:G775"/>
    <mergeCell ref="C777:G777"/>
    <mergeCell ref="C755:G755"/>
    <mergeCell ref="C757:G757"/>
    <mergeCell ref="C759:G759"/>
    <mergeCell ref="C761:G761"/>
    <mergeCell ref="C763:G763"/>
    <mergeCell ref="C765:G765"/>
    <mergeCell ref="C802:G802"/>
    <mergeCell ref="C805:G805"/>
    <mergeCell ref="C808:G808"/>
    <mergeCell ref="C811:G811"/>
    <mergeCell ref="C814:G814"/>
    <mergeCell ref="C817:G817"/>
    <mergeCell ref="C779:G779"/>
    <mergeCell ref="C781:G781"/>
    <mergeCell ref="C786:G786"/>
    <mergeCell ref="C793:G793"/>
    <mergeCell ref="C796:G796"/>
    <mergeCell ref="C799:G799"/>
    <mergeCell ref="C838:G838"/>
    <mergeCell ref="C841:G841"/>
    <mergeCell ref="C843:G843"/>
    <mergeCell ref="C845:G845"/>
    <mergeCell ref="C848:G848"/>
    <mergeCell ref="C850:G850"/>
    <mergeCell ref="C822:G822"/>
    <mergeCell ref="C829:G829"/>
    <mergeCell ref="C831:G831"/>
    <mergeCell ref="C832:G832"/>
    <mergeCell ref="C835:G835"/>
    <mergeCell ref="C837:G837"/>
    <mergeCell ref="C866:G866"/>
    <mergeCell ref="C869:G869"/>
    <mergeCell ref="C871:G871"/>
    <mergeCell ref="C875:G875"/>
    <mergeCell ref="C881:G881"/>
    <mergeCell ref="C884:G884"/>
    <mergeCell ref="C852:G852"/>
    <mergeCell ref="C854:G854"/>
    <mergeCell ref="C856:G856"/>
    <mergeCell ref="C858:G858"/>
    <mergeCell ref="C860:G860"/>
    <mergeCell ref="C863:G863"/>
    <mergeCell ref="C906:G906"/>
    <mergeCell ref="C907:G907"/>
    <mergeCell ref="C909:G909"/>
    <mergeCell ref="C910:G910"/>
    <mergeCell ref="C912:G912"/>
    <mergeCell ref="C913:G913"/>
    <mergeCell ref="C888:G888"/>
    <mergeCell ref="C891:G891"/>
    <mergeCell ref="C894:G894"/>
    <mergeCell ref="C897:G897"/>
    <mergeCell ref="C899:G899"/>
    <mergeCell ref="C903:G903"/>
    <mergeCell ref="C928:G928"/>
    <mergeCell ref="C933:G933"/>
    <mergeCell ref="C936:G936"/>
    <mergeCell ref="C938:G938"/>
    <mergeCell ref="C939:G939"/>
    <mergeCell ref="C941:G941"/>
    <mergeCell ref="C915:G915"/>
    <mergeCell ref="C916:G916"/>
    <mergeCell ref="C918:G918"/>
    <mergeCell ref="C920:G920"/>
    <mergeCell ref="C922:G922"/>
    <mergeCell ref="C924:G924"/>
    <mergeCell ref="C957:G957"/>
    <mergeCell ref="C958:G958"/>
    <mergeCell ref="C959:G959"/>
    <mergeCell ref="C961:G961"/>
    <mergeCell ref="C963:G963"/>
    <mergeCell ref="C964:G964"/>
    <mergeCell ref="C943:G943"/>
    <mergeCell ref="C944:G944"/>
    <mergeCell ref="C946:G946"/>
    <mergeCell ref="C948:G948"/>
    <mergeCell ref="C952:G952"/>
    <mergeCell ref="C955:G955"/>
    <mergeCell ref="C988:G988"/>
    <mergeCell ref="C991:G991"/>
    <mergeCell ref="C995:G995"/>
    <mergeCell ref="C997:G997"/>
    <mergeCell ref="C1000:G1000"/>
    <mergeCell ref="C1003:G1003"/>
    <mergeCell ref="C965:G965"/>
    <mergeCell ref="C967:G967"/>
    <mergeCell ref="C969:G969"/>
    <mergeCell ref="C973:G973"/>
    <mergeCell ref="C978:G978"/>
    <mergeCell ref="C984:G984"/>
    <mergeCell ref="C1023:G1023"/>
    <mergeCell ref="C1025:G1025"/>
    <mergeCell ref="C1029:G1029"/>
    <mergeCell ref="C1035:G1035"/>
    <mergeCell ref="C1037:G1037"/>
    <mergeCell ref="C1043:G1043"/>
    <mergeCell ref="C1006:G1006"/>
    <mergeCell ref="C1010:G1010"/>
    <mergeCell ref="C1013:G1013"/>
    <mergeCell ref="C1016:G1016"/>
    <mergeCell ref="C1018:G1018"/>
    <mergeCell ref="C1021:G1021"/>
    <mergeCell ref="C1065:G1065"/>
    <mergeCell ref="C1068:G1068"/>
    <mergeCell ref="C1069:G1069"/>
    <mergeCell ref="C1071:G1071"/>
    <mergeCell ref="C1072:G1072"/>
    <mergeCell ref="C1073:G1073"/>
    <mergeCell ref="C1045:G1045"/>
    <mergeCell ref="C1046:G1046"/>
    <mergeCell ref="C1052:G1052"/>
    <mergeCell ref="C1055:G1055"/>
    <mergeCell ref="C1059:G1059"/>
    <mergeCell ref="C1061:G1061"/>
    <mergeCell ref="C1089:G1089"/>
    <mergeCell ref="C1092:G1092"/>
    <mergeCell ref="C1097:G1097"/>
    <mergeCell ref="C1100:G1100"/>
    <mergeCell ref="C1119:G1119"/>
    <mergeCell ref="C1121:G1121"/>
    <mergeCell ref="C1074:G1074"/>
    <mergeCell ref="C1077:G1077"/>
    <mergeCell ref="C1080:G1080"/>
    <mergeCell ref="C1083:G1083"/>
    <mergeCell ref="C1085:G1085"/>
    <mergeCell ref="C1087:G1087"/>
    <mergeCell ref="C1158:G1158"/>
    <mergeCell ref="C1161:G1161"/>
    <mergeCell ref="C1163:G1163"/>
    <mergeCell ref="C1166:G1166"/>
    <mergeCell ref="C1169:G1169"/>
    <mergeCell ref="C1171:G1171"/>
    <mergeCell ref="C1122:G1122"/>
    <mergeCell ref="C1130:G1130"/>
    <mergeCell ref="C1138:G1138"/>
    <mergeCell ref="C1145:G1145"/>
    <mergeCell ref="C1153:G1153"/>
    <mergeCell ref="C1156:G1156"/>
    <mergeCell ref="C1189:G1189"/>
    <mergeCell ref="C1191:G1191"/>
    <mergeCell ref="C1193:G1193"/>
    <mergeCell ref="C1195:G1195"/>
    <mergeCell ref="C1197:G1197"/>
    <mergeCell ref="C1200:G1200"/>
    <mergeCell ref="C1173:G1173"/>
    <mergeCell ref="C1175:G1175"/>
    <mergeCell ref="C1178:G1178"/>
    <mergeCell ref="C1181:G1181"/>
    <mergeCell ref="C1184:G1184"/>
    <mergeCell ref="C1187:G1187"/>
    <mergeCell ref="C1222:G1222"/>
    <mergeCell ref="C1227:G1227"/>
    <mergeCell ref="C1232:G1232"/>
    <mergeCell ref="C1201:G1201"/>
    <mergeCell ref="C1204:G1204"/>
    <mergeCell ref="C1206:G1206"/>
    <mergeCell ref="C1211:G1211"/>
    <mergeCell ref="C1213:G1213"/>
    <mergeCell ref="C1217:G121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212" activePane="bottomLeft" state="frozen"/>
      <selection pane="bottomLeft" sqref="A1:G1"/>
    </sheetView>
  </sheetViews>
  <sheetFormatPr defaultRowHeight="12.75" outlineLevelRow="1"/>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46" t="s">
        <v>239</v>
      </c>
      <c r="B1" s="246"/>
      <c r="C1" s="246"/>
      <c r="D1" s="246"/>
      <c r="E1" s="246"/>
      <c r="F1" s="246"/>
      <c r="G1" s="246"/>
      <c r="AG1" t="s">
        <v>137</v>
      </c>
    </row>
    <row r="2" spans="1:60" ht="24.95" customHeight="1">
      <c r="A2" s="139" t="s">
        <v>7</v>
      </c>
      <c r="B2" s="49" t="s">
        <v>43</v>
      </c>
      <c r="C2" s="247" t="s">
        <v>44</v>
      </c>
      <c r="D2" s="248"/>
      <c r="E2" s="248"/>
      <c r="F2" s="248"/>
      <c r="G2" s="249"/>
      <c r="AG2" t="s">
        <v>138</v>
      </c>
    </row>
    <row r="3" spans="1:60" ht="24.95" customHeight="1">
      <c r="A3" s="139" t="s">
        <v>8</v>
      </c>
      <c r="B3" s="49" t="s">
        <v>49</v>
      </c>
      <c r="C3" s="247" t="s">
        <v>50</v>
      </c>
      <c r="D3" s="248"/>
      <c r="E3" s="248"/>
      <c r="F3" s="248"/>
      <c r="G3" s="249"/>
      <c r="AC3" s="121" t="s">
        <v>138</v>
      </c>
      <c r="AG3" t="s">
        <v>140</v>
      </c>
    </row>
    <row r="4" spans="1:60" ht="24.95" customHeight="1">
      <c r="A4" s="140" t="s">
        <v>9</v>
      </c>
      <c r="B4" s="141" t="s">
        <v>53</v>
      </c>
      <c r="C4" s="250" t="s">
        <v>54</v>
      </c>
      <c r="D4" s="251"/>
      <c r="E4" s="251"/>
      <c r="F4" s="251"/>
      <c r="G4" s="252"/>
      <c r="AG4" t="s">
        <v>141</v>
      </c>
    </row>
    <row r="5" spans="1:60">
      <c r="D5" s="10"/>
    </row>
    <row r="6" spans="1:60" ht="38.25">
      <c r="A6" s="143" t="s">
        <v>142</v>
      </c>
      <c r="B6" s="145" t="s">
        <v>143</v>
      </c>
      <c r="C6" s="145" t="s">
        <v>144</v>
      </c>
      <c r="D6" s="144" t="s">
        <v>145</v>
      </c>
      <c r="E6" s="143" t="s">
        <v>146</v>
      </c>
      <c r="F6" s="142" t="s">
        <v>147</v>
      </c>
      <c r="G6" s="143" t="s">
        <v>29</v>
      </c>
      <c r="H6" s="146" t="s">
        <v>30</v>
      </c>
      <c r="I6" s="146" t="s">
        <v>148</v>
      </c>
      <c r="J6" s="146" t="s">
        <v>31</v>
      </c>
      <c r="K6" s="146" t="s">
        <v>149</v>
      </c>
      <c r="L6" s="146" t="s">
        <v>150</v>
      </c>
      <c r="M6" s="146" t="s">
        <v>151</v>
      </c>
      <c r="N6" s="146" t="s">
        <v>152</v>
      </c>
      <c r="O6" s="146" t="s">
        <v>153</v>
      </c>
      <c r="P6" s="146" t="s">
        <v>154</v>
      </c>
      <c r="Q6" s="146" t="s">
        <v>155</v>
      </c>
      <c r="R6" s="146" t="s">
        <v>156</v>
      </c>
      <c r="S6" s="146" t="s">
        <v>157</v>
      </c>
      <c r="T6" s="146" t="s">
        <v>158</v>
      </c>
      <c r="U6" s="146" t="s">
        <v>159</v>
      </c>
      <c r="V6" s="146" t="s">
        <v>160</v>
      </c>
      <c r="W6" s="146" t="s">
        <v>161</v>
      </c>
      <c r="X6" s="146" t="s">
        <v>162</v>
      </c>
    </row>
    <row r="7" spans="1:60" hidden="1">
      <c r="A7" s="3"/>
      <c r="B7" s="4"/>
      <c r="C7" s="4"/>
      <c r="D7" s="6"/>
      <c r="E7" s="148"/>
      <c r="F7" s="149"/>
      <c r="G7" s="149"/>
      <c r="H7" s="149"/>
      <c r="I7" s="149"/>
      <c r="J7" s="149"/>
      <c r="K7" s="149"/>
      <c r="L7" s="149"/>
      <c r="M7" s="149"/>
      <c r="N7" s="149"/>
      <c r="O7" s="149"/>
      <c r="P7" s="149"/>
      <c r="Q7" s="149"/>
      <c r="R7" s="149"/>
      <c r="S7" s="149"/>
      <c r="T7" s="149"/>
      <c r="U7" s="149"/>
      <c r="V7" s="149"/>
      <c r="W7" s="149"/>
      <c r="X7" s="149"/>
    </row>
    <row r="8" spans="1:60">
      <c r="A8" s="158" t="s">
        <v>163</v>
      </c>
      <c r="B8" s="159" t="s">
        <v>63</v>
      </c>
      <c r="C8" s="173" t="s">
        <v>64</v>
      </c>
      <c r="D8" s="160"/>
      <c r="E8" s="161"/>
      <c r="F8" s="162"/>
      <c r="G8" s="162">
        <f>SUMIF(AG9:AG244,"&lt;&gt;NOR",G9:G244)</f>
        <v>0</v>
      </c>
      <c r="H8" s="162"/>
      <c r="I8" s="162">
        <f>SUM(I9:I244)</f>
        <v>0</v>
      </c>
      <c r="J8" s="162"/>
      <c r="K8" s="162">
        <f>SUM(K9:K244)</f>
        <v>0</v>
      </c>
      <c r="L8" s="162"/>
      <c r="M8" s="162">
        <f>SUM(M9:M244)</f>
        <v>0</v>
      </c>
      <c r="N8" s="162"/>
      <c r="O8" s="162">
        <f>SUM(O9:O244)</f>
        <v>0.29000000000000004</v>
      </c>
      <c r="P8" s="162"/>
      <c r="Q8" s="162">
        <f>SUM(Q9:Q244)</f>
        <v>0</v>
      </c>
      <c r="R8" s="162"/>
      <c r="S8" s="162"/>
      <c r="T8" s="163"/>
      <c r="U8" s="157"/>
      <c r="V8" s="157">
        <f>SUM(V9:V244)</f>
        <v>0</v>
      </c>
      <c r="W8" s="157"/>
      <c r="X8" s="157"/>
      <c r="AG8" t="s">
        <v>164</v>
      </c>
    </row>
    <row r="9" spans="1:60" ht="22.5" outlineLevel="1">
      <c r="A9" s="164">
        <v>1</v>
      </c>
      <c r="B9" s="165" t="s">
        <v>1353</v>
      </c>
      <c r="C9" s="174" t="s">
        <v>1354</v>
      </c>
      <c r="D9" s="166" t="s">
        <v>435</v>
      </c>
      <c r="E9" s="167">
        <v>46</v>
      </c>
      <c r="F9" s="168"/>
      <c r="G9" s="169">
        <f>ROUND(E9*F9,2)</f>
        <v>0</v>
      </c>
      <c r="H9" s="168"/>
      <c r="I9" s="169">
        <f>ROUND(E9*H9,2)</f>
        <v>0</v>
      </c>
      <c r="J9" s="168"/>
      <c r="K9" s="169">
        <f>ROUND(E9*J9,2)</f>
        <v>0</v>
      </c>
      <c r="L9" s="169">
        <v>21</v>
      </c>
      <c r="M9" s="169">
        <f>G9*(1+L9/100)</f>
        <v>0</v>
      </c>
      <c r="N9" s="169">
        <v>0</v>
      </c>
      <c r="O9" s="169">
        <f>ROUND(E9*N9,2)</f>
        <v>0</v>
      </c>
      <c r="P9" s="169">
        <v>0</v>
      </c>
      <c r="Q9" s="169">
        <f>ROUND(E9*P9,2)</f>
        <v>0</v>
      </c>
      <c r="R9" s="169"/>
      <c r="S9" s="169" t="s">
        <v>306</v>
      </c>
      <c r="T9" s="170" t="s">
        <v>169</v>
      </c>
      <c r="U9" s="156">
        <v>0</v>
      </c>
      <c r="V9" s="156">
        <f>ROUND(E9*U9,2)</f>
        <v>0</v>
      </c>
      <c r="W9" s="156"/>
      <c r="X9" s="156" t="s">
        <v>244</v>
      </c>
      <c r="Y9" s="147"/>
      <c r="Z9" s="147"/>
      <c r="AA9" s="147"/>
      <c r="AB9" s="147"/>
      <c r="AC9" s="147"/>
      <c r="AD9" s="147"/>
      <c r="AE9" s="147"/>
      <c r="AF9" s="147"/>
      <c r="AG9" s="147" t="s">
        <v>598</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c r="A10" s="154"/>
      <c r="B10" s="155"/>
      <c r="C10" s="240" t="s">
        <v>1355</v>
      </c>
      <c r="D10" s="241"/>
      <c r="E10" s="241"/>
      <c r="F10" s="241"/>
      <c r="G10" s="241"/>
      <c r="H10" s="156"/>
      <c r="I10" s="156"/>
      <c r="J10" s="156"/>
      <c r="K10" s="156"/>
      <c r="L10" s="156"/>
      <c r="M10" s="156"/>
      <c r="N10" s="156"/>
      <c r="O10" s="156"/>
      <c r="P10" s="156"/>
      <c r="Q10" s="156"/>
      <c r="R10" s="156"/>
      <c r="S10" s="156"/>
      <c r="T10" s="156"/>
      <c r="U10" s="156"/>
      <c r="V10" s="156"/>
      <c r="W10" s="156"/>
      <c r="X10" s="156"/>
      <c r="Y10" s="147"/>
      <c r="Z10" s="147"/>
      <c r="AA10" s="147"/>
      <c r="AB10" s="147"/>
      <c r="AC10" s="147"/>
      <c r="AD10" s="147"/>
      <c r="AE10" s="147"/>
      <c r="AF10" s="147"/>
      <c r="AG10" s="147" t="s">
        <v>178</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c r="A11" s="154"/>
      <c r="B11" s="155"/>
      <c r="C11" s="238"/>
      <c r="D11" s="239"/>
      <c r="E11" s="239"/>
      <c r="F11" s="239"/>
      <c r="G11" s="239"/>
      <c r="H11" s="156"/>
      <c r="I11" s="156"/>
      <c r="J11" s="156"/>
      <c r="K11" s="156"/>
      <c r="L11" s="156"/>
      <c r="M11" s="156"/>
      <c r="N11" s="156"/>
      <c r="O11" s="156"/>
      <c r="P11" s="156"/>
      <c r="Q11" s="156"/>
      <c r="R11" s="156"/>
      <c r="S11" s="156"/>
      <c r="T11" s="156"/>
      <c r="U11" s="156"/>
      <c r="V11" s="156"/>
      <c r="W11" s="156"/>
      <c r="X11" s="156"/>
      <c r="Y11" s="147"/>
      <c r="Z11" s="147"/>
      <c r="AA11" s="147"/>
      <c r="AB11" s="147"/>
      <c r="AC11" s="147"/>
      <c r="AD11" s="147"/>
      <c r="AE11" s="147"/>
      <c r="AF11" s="147"/>
      <c r="AG11" s="147" t="s">
        <v>172</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c r="A12" s="164">
        <v>2</v>
      </c>
      <c r="B12" s="165" t="s">
        <v>1356</v>
      </c>
      <c r="C12" s="174" t="s">
        <v>1357</v>
      </c>
      <c r="D12" s="166" t="s">
        <v>309</v>
      </c>
      <c r="E12" s="167">
        <v>17</v>
      </c>
      <c r="F12" s="168"/>
      <c r="G12" s="169">
        <f>ROUND(E12*F12,2)</f>
        <v>0</v>
      </c>
      <c r="H12" s="168"/>
      <c r="I12" s="169">
        <f>ROUND(E12*H12,2)</f>
        <v>0</v>
      </c>
      <c r="J12" s="168"/>
      <c r="K12" s="169">
        <f>ROUND(E12*J12,2)</f>
        <v>0</v>
      </c>
      <c r="L12" s="169">
        <v>21</v>
      </c>
      <c r="M12" s="169">
        <f>G12*(1+L12/100)</f>
        <v>0</v>
      </c>
      <c r="N12" s="169">
        <v>0</v>
      </c>
      <c r="O12" s="169">
        <f>ROUND(E12*N12,2)</f>
        <v>0</v>
      </c>
      <c r="P12" s="169">
        <v>0</v>
      </c>
      <c r="Q12" s="169">
        <f>ROUND(E12*P12,2)</f>
        <v>0</v>
      </c>
      <c r="R12" s="169"/>
      <c r="S12" s="169" t="s">
        <v>306</v>
      </c>
      <c r="T12" s="170" t="s">
        <v>169</v>
      </c>
      <c r="U12" s="156">
        <v>0</v>
      </c>
      <c r="V12" s="156">
        <f>ROUND(E12*U12,2)</f>
        <v>0</v>
      </c>
      <c r="W12" s="156"/>
      <c r="X12" s="156" t="s">
        <v>244</v>
      </c>
      <c r="Y12" s="147"/>
      <c r="Z12" s="147"/>
      <c r="AA12" s="147"/>
      <c r="AB12" s="147"/>
      <c r="AC12" s="147"/>
      <c r="AD12" s="147"/>
      <c r="AE12" s="147"/>
      <c r="AF12" s="147"/>
      <c r="AG12" s="147" t="s">
        <v>598</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c r="A13" s="154"/>
      <c r="B13" s="155"/>
      <c r="C13" s="240" t="s">
        <v>1357</v>
      </c>
      <c r="D13" s="241"/>
      <c r="E13" s="241"/>
      <c r="F13" s="241"/>
      <c r="G13" s="241"/>
      <c r="H13" s="156"/>
      <c r="I13" s="156"/>
      <c r="J13" s="156"/>
      <c r="K13" s="156"/>
      <c r="L13" s="156"/>
      <c r="M13" s="156"/>
      <c r="N13" s="156"/>
      <c r="O13" s="156"/>
      <c r="P13" s="156"/>
      <c r="Q13" s="156"/>
      <c r="R13" s="156"/>
      <c r="S13" s="156"/>
      <c r="T13" s="156"/>
      <c r="U13" s="156"/>
      <c r="V13" s="156"/>
      <c r="W13" s="156"/>
      <c r="X13" s="156"/>
      <c r="Y13" s="147"/>
      <c r="Z13" s="147"/>
      <c r="AA13" s="147"/>
      <c r="AB13" s="147"/>
      <c r="AC13" s="147"/>
      <c r="AD13" s="147"/>
      <c r="AE13" s="147"/>
      <c r="AF13" s="147"/>
      <c r="AG13" s="147" t="s">
        <v>178</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c r="A14" s="154"/>
      <c r="B14" s="155"/>
      <c r="C14" s="238"/>
      <c r="D14" s="239"/>
      <c r="E14" s="239"/>
      <c r="F14" s="239"/>
      <c r="G14" s="239"/>
      <c r="H14" s="156"/>
      <c r="I14" s="156"/>
      <c r="J14" s="156"/>
      <c r="K14" s="156"/>
      <c r="L14" s="156"/>
      <c r="M14" s="156"/>
      <c r="N14" s="156"/>
      <c r="O14" s="156"/>
      <c r="P14" s="156"/>
      <c r="Q14" s="156"/>
      <c r="R14" s="156"/>
      <c r="S14" s="156"/>
      <c r="T14" s="156"/>
      <c r="U14" s="156"/>
      <c r="V14" s="156"/>
      <c r="W14" s="156"/>
      <c r="X14" s="156"/>
      <c r="Y14" s="147"/>
      <c r="Z14" s="147"/>
      <c r="AA14" s="147"/>
      <c r="AB14" s="147"/>
      <c r="AC14" s="147"/>
      <c r="AD14" s="147"/>
      <c r="AE14" s="147"/>
      <c r="AF14" s="147"/>
      <c r="AG14" s="147" t="s">
        <v>172</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c r="A15" s="164">
        <v>3</v>
      </c>
      <c r="B15" s="165" t="s">
        <v>1358</v>
      </c>
      <c r="C15" s="174" t="s">
        <v>1359</v>
      </c>
      <c r="D15" s="166" t="s">
        <v>309</v>
      </c>
      <c r="E15" s="167">
        <v>38</v>
      </c>
      <c r="F15" s="168"/>
      <c r="G15" s="169">
        <f>ROUND(E15*F15,2)</f>
        <v>0</v>
      </c>
      <c r="H15" s="168"/>
      <c r="I15" s="169">
        <f>ROUND(E15*H15,2)</f>
        <v>0</v>
      </c>
      <c r="J15" s="168"/>
      <c r="K15" s="169">
        <f>ROUND(E15*J15,2)</f>
        <v>0</v>
      </c>
      <c r="L15" s="169">
        <v>21</v>
      </c>
      <c r="M15" s="169">
        <f>G15*(1+L15/100)</f>
        <v>0</v>
      </c>
      <c r="N15" s="169">
        <v>0</v>
      </c>
      <c r="O15" s="169">
        <f>ROUND(E15*N15,2)</f>
        <v>0</v>
      </c>
      <c r="P15" s="169">
        <v>0</v>
      </c>
      <c r="Q15" s="169">
        <f>ROUND(E15*P15,2)</f>
        <v>0</v>
      </c>
      <c r="R15" s="169"/>
      <c r="S15" s="169" t="s">
        <v>306</v>
      </c>
      <c r="T15" s="170" t="s">
        <v>169</v>
      </c>
      <c r="U15" s="156">
        <v>0</v>
      </c>
      <c r="V15" s="156">
        <f>ROUND(E15*U15,2)</f>
        <v>0</v>
      </c>
      <c r="W15" s="156"/>
      <c r="X15" s="156" t="s">
        <v>244</v>
      </c>
      <c r="Y15" s="147"/>
      <c r="Z15" s="147"/>
      <c r="AA15" s="147"/>
      <c r="AB15" s="147"/>
      <c r="AC15" s="147"/>
      <c r="AD15" s="147"/>
      <c r="AE15" s="147"/>
      <c r="AF15" s="147"/>
      <c r="AG15" s="147" t="s">
        <v>598</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c r="A16" s="154"/>
      <c r="B16" s="155"/>
      <c r="C16" s="240" t="s">
        <v>1359</v>
      </c>
      <c r="D16" s="241"/>
      <c r="E16" s="241"/>
      <c r="F16" s="241"/>
      <c r="G16" s="241"/>
      <c r="H16" s="156"/>
      <c r="I16" s="156"/>
      <c r="J16" s="156"/>
      <c r="K16" s="156"/>
      <c r="L16" s="156"/>
      <c r="M16" s="156"/>
      <c r="N16" s="156"/>
      <c r="O16" s="156"/>
      <c r="P16" s="156"/>
      <c r="Q16" s="156"/>
      <c r="R16" s="156"/>
      <c r="S16" s="156"/>
      <c r="T16" s="156"/>
      <c r="U16" s="156"/>
      <c r="V16" s="156"/>
      <c r="W16" s="156"/>
      <c r="X16" s="156"/>
      <c r="Y16" s="147"/>
      <c r="Z16" s="147"/>
      <c r="AA16" s="147"/>
      <c r="AB16" s="147"/>
      <c r="AC16" s="147"/>
      <c r="AD16" s="147"/>
      <c r="AE16" s="147"/>
      <c r="AF16" s="147"/>
      <c r="AG16" s="147" t="s">
        <v>178</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c r="A17" s="154"/>
      <c r="B17" s="155"/>
      <c r="C17" s="238"/>
      <c r="D17" s="239"/>
      <c r="E17" s="239"/>
      <c r="F17" s="239"/>
      <c r="G17" s="239"/>
      <c r="H17" s="156"/>
      <c r="I17" s="156"/>
      <c r="J17" s="156"/>
      <c r="K17" s="156"/>
      <c r="L17" s="156"/>
      <c r="M17" s="156"/>
      <c r="N17" s="156"/>
      <c r="O17" s="156"/>
      <c r="P17" s="156"/>
      <c r="Q17" s="156"/>
      <c r="R17" s="156"/>
      <c r="S17" s="156"/>
      <c r="T17" s="156"/>
      <c r="U17" s="156"/>
      <c r="V17" s="156"/>
      <c r="W17" s="156"/>
      <c r="X17" s="156"/>
      <c r="Y17" s="147"/>
      <c r="Z17" s="147"/>
      <c r="AA17" s="147"/>
      <c r="AB17" s="147"/>
      <c r="AC17" s="147"/>
      <c r="AD17" s="147"/>
      <c r="AE17" s="147"/>
      <c r="AF17" s="147"/>
      <c r="AG17" s="147" t="s">
        <v>172</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ht="22.5" outlineLevel="1">
      <c r="A18" s="164">
        <v>4</v>
      </c>
      <c r="B18" s="165" t="s">
        <v>1360</v>
      </c>
      <c r="C18" s="174" t="s">
        <v>1361</v>
      </c>
      <c r="D18" s="166" t="s">
        <v>435</v>
      </c>
      <c r="E18" s="167">
        <v>8</v>
      </c>
      <c r="F18" s="168"/>
      <c r="G18" s="169">
        <f>ROUND(E18*F18,2)</f>
        <v>0</v>
      </c>
      <c r="H18" s="168"/>
      <c r="I18" s="169">
        <f>ROUND(E18*H18,2)</f>
        <v>0</v>
      </c>
      <c r="J18" s="168"/>
      <c r="K18" s="169">
        <f>ROUND(E18*J18,2)</f>
        <v>0</v>
      </c>
      <c r="L18" s="169">
        <v>21</v>
      </c>
      <c r="M18" s="169">
        <f>G18*(1+L18/100)</f>
        <v>0</v>
      </c>
      <c r="N18" s="169">
        <v>0</v>
      </c>
      <c r="O18" s="169">
        <f>ROUND(E18*N18,2)</f>
        <v>0</v>
      </c>
      <c r="P18" s="169">
        <v>0</v>
      </c>
      <c r="Q18" s="169">
        <f>ROUND(E18*P18,2)</f>
        <v>0</v>
      </c>
      <c r="R18" s="169"/>
      <c r="S18" s="169" t="s">
        <v>306</v>
      </c>
      <c r="T18" s="170" t="s">
        <v>169</v>
      </c>
      <c r="U18" s="156">
        <v>0</v>
      </c>
      <c r="V18" s="156">
        <f>ROUND(E18*U18,2)</f>
        <v>0</v>
      </c>
      <c r="W18" s="156"/>
      <c r="X18" s="156" t="s">
        <v>244</v>
      </c>
      <c r="Y18" s="147"/>
      <c r="Z18" s="147"/>
      <c r="AA18" s="147"/>
      <c r="AB18" s="147"/>
      <c r="AC18" s="147"/>
      <c r="AD18" s="147"/>
      <c r="AE18" s="147"/>
      <c r="AF18" s="147"/>
      <c r="AG18" s="147" t="s">
        <v>598</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c r="A19" s="154"/>
      <c r="B19" s="155"/>
      <c r="C19" s="240" t="s">
        <v>1355</v>
      </c>
      <c r="D19" s="241"/>
      <c r="E19" s="241"/>
      <c r="F19" s="241"/>
      <c r="G19" s="241"/>
      <c r="H19" s="156"/>
      <c r="I19" s="156"/>
      <c r="J19" s="156"/>
      <c r="K19" s="156"/>
      <c r="L19" s="156"/>
      <c r="M19" s="156"/>
      <c r="N19" s="156"/>
      <c r="O19" s="156"/>
      <c r="P19" s="156"/>
      <c r="Q19" s="156"/>
      <c r="R19" s="156"/>
      <c r="S19" s="156"/>
      <c r="T19" s="156"/>
      <c r="U19" s="156"/>
      <c r="V19" s="156"/>
      <c r="W19" s="156"/>
      <c r="X19" s="156"/>
      <c r="Y19" s="147"/>
      <c r="Z19" s="147"/>
      <c r="AA19" s="147"/>
      <c r="AB19" s="147"/>
      <c r="AC19" s="147"/>
      <c r="AD19" s="147"/>
      <c r="AE19" s="147"/>
      <c r="AF19" s="147"/>
      <c r="AG19" s="147" t="s">
        <v>178</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c r="A20" s="154"/>
      <c r="B20" s="155"/>
      <c r="C20" s="238"/>
      <c r="D20" s="239"/>
      <c r="E20" s="239"/>
      <c r="F20" s="239"/>
      <c r="G20" s="239"/>
      <c r="H20" s="156"/>
      <c r="I20" s="156"/>
      <c r="J20" s="156"/>
      <c r="K20" s="156"/>
      <c r="L20" s="156"/>
      <c r="M20" s="156"/>
      <c r="N20" s="156"/>
      <c r="O20" s="156"/>
      <c r="P20" s="156"/>
      <c r="Q20" s="156"/>
      <c r="R20" s="156"/>
      <c r="S20" s="156"/>
      <c r="T20" s="156"/>
      <c r="U20" s="156"/>
      <c r="V20" s="156"/>
      <c r="W20" s="156"/>
      <c r="X20" s="156"/>
      <c r="Y20" s="147"/>
      <c r="Z20" s="147"/>
      <c r="AA20" s="147"/>
      <c r="AB20" s="147"/>
      <c r="AC20" s="147"/>
      <c r="AD20" s="147"/>
      <c r="AE20" s="147"/>
      <c r="AF20" s="147"/>
      <c r="AG20" s="147" t="s">
        <v>172</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c r="A21" s="164">
        <v>5</v>
      </c>
      <c r="B21" s="165" t="s">
        <v>1362</v>
      </c>
      <c r="C21" s="174" t="s">
        <v>1363</v>
      </c>
      <c r="D21" s="166" t="s">
        <v>435</v>
      </c>
      <c r="E21" s="167">
        <v>80</v>
      </c>
      <c r="F21" s="168"/>
      <c r="G21" s="169">
        <f>ROUND(E21*F21,2)</f>
        <v>0</v>
      </c>
      <c r="H21" s="168"/>
      <c r="I21" s="169">
        <f>ROUND(E21*H21,2)</f>
        <v>0</v>
      </c>
      <c r="J21" s="168"/>
      <c r="K21" s="169">
        <f>ROUND(E21*J21,2)</f>
        <v>0</v>
      </c>
      <c r="L21" s="169">
        <v>21</v>
      </c>
      <c r="M21" s="169">
        <f>G21*(1+L21/100)</f>
        <v>0</v>
      </c>
      <c r="N21" s="169">
        <v>0</v>
      </c>
      <c r="O21" s="169">
        <f>ROUND(E21*N21,2)</f>
        <v>0</v>
      </c>
      <c r="P21" s="169">
        <v>0</v>
      </c>
      <c r="Q21" s="169">
        <f>ROUND(E21*P21,2)</f>
        <v>0</v>
      </c>
      <c r="R21" s="169"/>
      <c r="S21" s="169" t="s">
        <v>306</v>
      </c>
      <c r="T21" s="170" t="s">
        <v>169</v>
      </c>
      <c r="U21" s="156">
        <v>0</v>
      </c>
      <c r="V21" s="156">
        <f>ROUND(E21*U21,2)</f>
        <v>0</v>
      </c>
      <c r="W21" s="156"/>
      <c r="X21" s="156" t="s">
        <v>244</v>
      </c>
      <c r="Y21" s="147"/>
      <c r="Z21" s="147"/>
      <c r="AA21" s="147"/>
      <c r="AB21" s="147"/>
      <c r="AC21" s="147"/>
      <c r="AD21" s="147"/>
      <c r="AE21" s="147"/>
      <c r="AF21" s="147"/>
      <c r="AG21" s="147" t="s">
        <v>598</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c r="A22" s="154"/>
      <c r="B22" s="155"/>
      <c r="C22" s="240" t="s">
        <v>1364</v>
      </c>
      <c r="D22" s="241"/>
      <c r="E22" s="241"/>
      <c r="F22" s="241"/>
      <c r="G22" s="241"/>
      <c r="H22" s="156"/>
      <c r="I22" s="156"/>
      <c r="J22" s="156"/>
      <c r="K22" s="156"/>
      <c r="L22" s="156"/>
      <c r="M22" s="156"/>
      <c r="N22" s="156"/>
      <c r="O22" s="156"/>
      <c r="P22" s="156"/>
      <c r="Q22" s="156"/>
      <c r="R22" s="156"/>
      <c r="S22" s="156"/>
      <c r="T22" s="156"/>
      <c r="U22" s="156"/>
      <c r="V22" s="156"/>
      <c r="W22" s="156"/>
      <c r="X22" s="156"/>
      <c r="Y22" s="147"/>
      <c r="Z22" s="147"/>
      <c r="AA22" s="147"/>
      <c r="AB22" s="147"/>
      <c r="AC22" s="147"/>
      <c r="AD22" s="147"/>
      <c r="AE22" s="147"/>
      <c r="AF22" s="147"/>
      <c r="AG22" s="147" t="s">
        <v>178</v>
      </c>
      <c r="AH22" s="147"/>
      <c r="AI22" s="147"/>
      <c r="AJ22" s="147"/>
      <c r="AK22" s="147"/>
      <c r="AL22" s="147"/>
      <c r="AM22" s="147"/>
      <c r="AN22" s="147"/>
      <c r="AO22" s="147"/>
      <c r="AP22" s="147"/>
      <c r="AQ22" s="147"/>
      <c r="AR22" s="147"/>
      <c r="AS22" s="147"/>
      <c r="AT22" s="147"/>
      <c r="AU22" s="147"/>
      <c r="AV22" s="147"/>
      <c r="AW22" s="147"/>
      <c r="AX22" s="147"/>
      <c r="AY22" s="147"/>
      <c r="AZ22" s="147"/>
      <c r="BA22" s="171" t="str">
        <f>C22</f>
        <v>Montáž trubek elektroinstalačních s nasunutím nebo našroubováním do krabic uložených volně plastových ohebných, průměru 23 mm</v>
      </c>
      <c r="BB22" s="147"/>
      <c r="BC22" s="147"/>
      <c r="BD22" s="147"/>
      <c r="BE22" s="147"/>
      <c r="BF22" s="147"/>
      <c r="BG22" s="147"/>
      <c r="BH22" s="147"/>
    </row>
    <row r="23" spans="1:60" outlineLevel="1">
      <c r="A23" s="154"/>
      <c r="B23" s="155"/>
      <c r="C23" s="238"/>
      <c r="D23" s="239"/>
      <c r="E23" s="239"/>
      <c r="F23" s="239"/>
      <c r="G23" s="239"/>
      <c r="H23" s="156"/>
      <c r="I23" s="156"/>
      <c r="J23" s="156"/>
      <c r="K23" s="156"/>
      <c r="L23" s="156"/>
      <c r="M23" s="156"/>
      <c r="N23" s="156"/>
      <c r="O23" s="156"/>
      <c r="P23" s="156"/>
      <c r="Q23" s="156"/>
      <c r="R23" s="156"/>
      <c r="S23" s="156"/>
      <c r="T23" s="156"/>
      <c r="U23" s="156"/>
      <c r="V23" s="156"/>
      <c r="W23" s="156"/>
      <c r="X23" s="156"/>
      <c r="Y23" s="147"/>
      <c r="Z23" s="147"/>
      <c r="AA23" s="147"/>
      <c r="AB23" s="147"/>
      <c r="AC23" s="147"/>
      <c r="AD23" s="147"/>
      <c r="AE23" s="147"/>
      <c r="AF23" s="147"/>
      <c r="AG23" s="147" t="s">
        <v>172</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c r="A24" s="164">
        <v>6</v>
      </c>
      <c r="B24" s="165" t="s">
        <v>1365</v>
      </c>
      <c r="C24" s="174" t="s">
        <v>1366</v>
      </c>
      <c r="D24" s="166" t="s">
        <v>435</v>
      </c>
      <c r="E24" s="167">
        <v>80</v>
      </c>
      <c r="F24" s="168"/>
      <c r="G24" s="169">
        <f>ROUND(E24*F24,2)</f>
        <v>0</v>
      </c>
      <c r="H24" s="168"/>
      <c r="I24" s="169">
        <f>ROUND(E24*H24,2)</f>
        <v>0</v>
      </c>
      <c r="J24" s="168"/>
      <c r="K24" s="169">
        <f>ROUND(E24*J24,2)</f>
        <v>0</v>
      </c>
      <c r="L24" s="169">
        <v>21</v>
      </c>
      <c r="M24" s="169">
        <f>G24*(1+L24/100)</f>
        <v>0</v>
      </c>
      <c r="N24" s="169">
        <v>6.0000000000000002E-5</v>
      </c>
      <c r="O24" s="169">
        <f>ROUND(E24*N24,2)</f>
        <v>0</v>
      </c>
      <c r="P24" s="169">
        <v>0</v>
      </c>
      <c r="Q24" s="169">
        <f>ROUND(E24*P24,2)</f>
        <v>0</v>
      </c>
      <c r="R24" s="169"/>
      <c r="S24" s="169" t="s">
        <v>306</v>
      </c>
      <c r="T24" s="170" t="s">
        <v>169</v>
      </c>
      <c r="U24" s="156">
        <v>0</v>
      </c>
      <c r="V24" s="156">
        <f>ROUND(E24*U24,2)</f>
        <v>0</v>
      </c>
      <c r="W24" s="156"/>
      <c r="X24" s="156" t="s">
        <v>310</v>
      </c>
      <c r="Y24" s="147"/>
      <c r="Z24" s="147"/>
      <c r="AA24" s="147"/>
      <c r="AB24" s="147"/>
      <c r="AC24" s="147"/>
      <c r="AD24" s="147"/>
      <c r="AE24" s="147"/>
      <c r="AF24" s="147"/>
      <c r="AG24" s="147" t="s">
        <v>786</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c r="A25" s="154"/>
      <c r="B25" s="155"/>
      <c r="C25" s="240" t="s">
        <v>1367</v>
      </c>
      <c r="D25" s="241"/>
      <c r="E25" s="241"/>
      <c r="F25" s="241"/>
      <c r="G25" s="241"/>
      <c r="H25" s="156"/>
      <c r="I25" s="156"/>
      <c r="J25" s="156"/>
      <c r="K25" s="156"/>
      <c r="L25" s="156"/>
      <c r="M25" s="156"/>
      <c r="N25" s="156"/>
      <c r="O25" s="156"/>
      <c r="P25" s="156"/>
      <c r="Q25" s="156"/>
      <c r="R25" s="156"/>
      <c r="S25" s="156"/>
      <c r="T25" s="156"/>
      <c r="U25" s="156"/>
      <c r="V25" s="156"/>
      <c r="W25" s="156"/>
      <c r="X25" s="156"/>
      <c r="Y25" s="147"/>
      <c r="Z25" s="147"/>
      <c r="AA25" s="147"/>
      <c r="AB25" s="147"/>
      <c r="AC25" s="147"/>
      <c r="AD25" s="147"/>
      <c r="AE25" s="147"/>
      <c r="AF25" s="147"/>
      <c r="AG25" s="147" t="s">
        <v>178</v>
      </c>
      <c r="AH25" s="147"/>
      <c r="AI25" s="147"/>
      <c r="AJ25" s="147"/>
      <c r="AK25" s="147"/>
      <c r="AL25" s="147"/>
      <c r="AM25" s="147"/>
      <c r="AN25" s="147"/>
      <c r="AO25" s="147"/>
      <c r="AP25" s="147"/>
      <c r="AQ25" s="147"/>
      <c r="AR25" s="147"/>
      <c r="AS25" s="147"/>
      <c r="AT25" s="147"/>
      <c r="AU25" s="147"/>
      <c r="AV25" s="147"/>
      <c r="AW25" s="147"/>
      <c r="AX25" s="147"/>
      <c r="AY25" s="147"/>
      <c r="AZ25" s="147"/>
      <c r="BA25" s="171" t="str">
        <f>C25</f>
        <v>Materiál úložný elektroinstalační trubky elektroinstalační ohebné z LPE-1, 320N EN 500 86 - 2241 2323/LPE-1   D 22,9 mm</v>
      </c>
      <c r="BB25" s="147"/>
      <c r="BC25" s="147"/>
      <c r="BD25" s="147"/>
      <c r="BE25" s="147"/>
      <c r="BF25" s="147"/>
      <c r="BG25" s="147"/>
      <c r="BH25" s="147"/>
    </row>
    <row r="26" spans="1:60" outlineLevel="1">
      <c r="A26" s="154"/>
      <c r="B26" s="155"/>
      <c r="C26" s="242" t="s">
        <v>1368</v>
      </c>
      <c r="D26" s="243"/>
      <c r="E26" s="243"/>
      <c r="F26" s="243"/>
      <c r="G26" s="243"/>
      <c r="H26" s="156"/>
      <c r="I26" s="156"/>
      <c r="J26" s="156"/>
      <c r="K26" s="156"/>
      <c r="L26" s="156"/>
      <c r="M26" s="156"/>
      <c r="N26" s="156"/>
      <c r="O26" s="156"/>
      <c r="P26" s="156"/>
      <c r="Q26" s="156"/>
      <c r="R26" s="156"/>
      <c r="S26" s="156"/>
      <c r="T26" s="156"/>
      <c r="U26" s="156"/>
      <c r="V26" s="156"/>
      <c r="W26" s="156"/>
      <c r="X26" s="156"/>
      <c r="Y26" s="147"/>
      <c r="Z26" s="147"/>
      <c r="AA26" s="147"/>
      <c r="AB26" s="147"/>
      <c r="AC26" s="147"/>
      <c r="AD26" s="147"/>
      <c r="AE26" s="147"/>
      <c r="AF26" s="147"/>
      <c r="AG26" s="147" t="s">
        <v>178</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c r="A27" s="154"/>
      <c r="B27" s="155"/>
      <c r="C27" s="242" t="s">
        <v>1369</v>
      </c>
      <c r="D27" s="243"/>
      <c r="E27" s="243"/>
      <c r="F27" s="243"/>
      <c r="G27" s="243"/>
      <c r="H27" s="156"/>
      <c r="I27" s="156"/>
      <c r="J27" s="156"/>
      <c r="K27" s="156"/>
      <c r="L27" s="156"/>
      <c r="M27" s="156"/>
      <c r="N27" s="156"/>
      <c r="O27" s="156"/>
      <c r="P27" s="156"/>
      <c r="Q27" s="156"/>
      <c r="R27" s="156"/>
      <c r="S27" s="156"/>
      <c r="T27" s="156"/>
      <c r="U27" s="156"/>
      <c r="V27" s="156"/>
      <c r="W27" s="156"/>
      <c r="X27" s="156"/>
      <c r="Y27" s="147"/>
      <c r="Z27" s="147"/>
      <c r="AA27" s="147"/>
      <c r="AB27" s="147"/>
      <c r="AC27" s="147"/>
      <c r="AD27" s="147"/>
      <c r="AE27" s="147"/>
      <c r="AF27" s="147"/>
      <c r="AG27" s="147" t="s">
        <v>178</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c r="A28" s="154"/>
      <c r="B28" s="155"/>
      <c r="C28" s="238"/>
      <c r="D28" s="239"/>
      <c r="E28" s="239"/>
      <c r="F28" s="239"/>
      <c r="G28" s="239"/>
      <c r="H28" s="156"/>
      <c r="I28" s="156"/>
      <c r="J28" s="156"/>
      <c r="K28" s="156"/>
      <c r="L28" s="156"/>
      <c r="M28" s="156"/>
      <c r="N28" s="156"/>
      <c r="O28" s="156"/>
      <c r="P28" s="156"/>
      <c r="Q28" s="156"/>
      <c r="R28" s="156"/>
      <c r="S28" s="156"/>
      <c r="T28" s="156"/>
      <c r="U28" s="156"/>
      <c r="V28" s="156"/>
      <c r="W28" s="156"/>
      <c r="X28" s="156"/>
      <c r="Y28" s="147"/>
      <c r="Z28" s="147"/>
      <c r="AA28" s="147"/>
      <c r="AB28" s="147"/>
      <c r="AC28" s="147"/>
      <c r="AD28" s="147"/>
      <c r="AE28" s="147"/>
      <c r="AF28" s="147"/>
      <c r="AG28" s="147" t="s">
        <v>172</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c r="A29" s="164">
        <v>7</v>
      </c>
      <c r="B29" s="165" t="s">
        <v>1370</v>
      </c>
      <c r="C29" s="174" t="s">
        <v>1371</v>
      </c>
      <c r="D29" s="166" t="s">
        <v>435</v>
      </c>
      <c r="E29" s="167">
        <v>40</v>
      </c>
      <c r="F29" s="168"/>
      <c r="G29" s="169">
        <f>ROUND(E29*F29,2)</f>
        <v>0</v>
      </c>
      <c r="H29" s="168"/>
      <c r="I29" s="169">
        <f>ROUND(E29*H29,2)</f>
        <v>0</v>
      </c>
      <c r="J29" s="168"/>
      <c r="K29" s="169">
        <f>ROUND(E29*J29,2)</f>
        <v>0</v>
      </c>
      <c r="L29" s="169">
        <v>21</v>
      </c>
      <c r="M29" s="169">
        <f>G29*(1+L29/100)</f>
        <v>0</v>
      </c>
      <c r="N29" s="169">
        <v>0</v>
      </c>
      <c r="O29" s="169">
        <f>ROUND(E29*N29,2)</f>
        <v>0</v>
      </c>
      <c r="P29" s="169">
        <v>0</v>
      </c>
      <c r="Q29" s="169">
        <f>ROUND(E29*P29,2)</f>
        <v>0</v>
      </c>
      <c r="R29" s="169"/>
      <c r="S29" s="169" t="s">
        <v>306</v>
      </c>
      <c r="T29" s="170" t="s">
        <v>169</v>
      </c>
      <c r="U29" s="156">
        <v>0</v>
      </c>
      <c r="V29" s="156">
        <f>ROUND(E29*U29,2)</f>
        <v>0</v>
      </c>
      <c r="W29" s="156"/>
      <c r="X29" s="156" t="s">
        <v>244</v>
      </c>
      <c r="Y29" s="147"/>
      <c r="Z29" s="147"/>
      <c r="AA29" s="147"/>
      <c r="AB29" s="147"/>
      <c r="AC29" s="147"/>
      <c r="AD29" s="147"/>
      <c r="AE29" s="147"/>
      <c r="AF29" s="147"/>
      <c r="AG29" s="147" t="s">
        <v>598</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c r="A30" s="154"/>
      <c r="B30" s="155"/>
      <c r="C30" s="240" t="s">
        <v>1372</v>
      </c>
      <c r="D30" s="241"/>
      <c r="E30" s="241"/>
      <c r="F30" s="241"/>
      <c r="G30" s="241"/>
      <c r="H30" s="156"/>
      <c r="I30" s="156"/>
      <c r="J30" s="156"/>
      <c r="K30" s="156"/>
      <c r="L30" s="156"/>
      <c r="M30" s="156"/>
      <c r="N30" s="156"/>
      <c r="O30" s="156"/>
      <c r="P30" s="156"/>
      <c r="Q30" s="156"/>
      <c r="R30" s="156"/>
      <c r="S30" s="156"/>
      <c r="T30" s="156"/>
      <c r="U30" s="156"/>
      <c r="V30" s="156"/>
      <c r="W30" s="156"/>
      <c r="X30" s="156"/>
      <c r="Y30" s="147"/>
      <c r="Z30" s="147"/>
      <c r="AA30" s="147"/>
      <c r="AB30" s="147"/>
      <c r="AC30" s="147"/>
      <c r="AD30" s="147"/>
      <c r="AE30" s="147"/>
      <c r="AF30" s="147"/>
      <c r="AG30" s="147" t="s">
        <v>178</v>
      </c>
      <c r="AH30" s="147"/>
      <c r="AI30" s="147"/>
      <c r="AJ30" s="147"/>
      <c r="AK30" s="147"/>
      <c r="AL30" s="147"/>
      <c r="AM30" s="147"/>
      <c r="AN30" s="147"/>
      <c r="AO30" s="147"/>
      <c r="AP30" s="147"/>
      <c r="AQ30" s="147"/>
      <c r="AR30" s="147"/>
      <c r="AS30" s="147"/>
      <c r="AT30" s="147"/>
      <c r="AU30" s="147"/>
      <c r="AV30" s="147"/>
      <c r="AW30" s="147"/>
      <c r="AX30" s="147"/>
      <c r="AY30" s="147"/>
      <c r="AZ30" s="147"/>
      <c r="BA30" s="171" t="str">
        <f>C30</f>
        <v>Montáž trubek elektroinstalačních s nasunutím nebo našroubováním do krabic uložených pevně plastových ohebných, průměru 48 mm</v>
      </c>
      <c r="BB30" s="147"/>
      <c r="BC30" s="147"/>
      <c r="BD30" s="147"/>
      <c r="BE30" s="147"/>
      <c r="BF30" s="147"/>
      <c r="BG30" s="147"/>
      <c r="BH30" s="147"/>
    </row>
    <row r="31" spans="1:60" outlineLevel="1">
      <c r="A31" s="154"/>
      <c r="B31" s="155"/>
      <c r="C31" s="238"/>
      <c r="D31" s="239"/>
      <c r="E31" s="239"/>
      <c r="F31" s="239"/>
      <c r="G31" s="239"/>
      <c r="H31" s="156"/>
      <c r="I31" s="156"/>
      <c r="J31" s="156"/>
      <c r="K31" s="156"/>
      <c r="L31" s="156"/>
      <c r="M31" s="156"/>
      <c r="N31" s="156"/>
      <c r="O31" s="156"/>
      <c r="P31" s="156"/>
      <c r="Q31" s="156"/>
      <c r="R31" s="156"/>
      <c r="S31" s="156"/>
      <c r="T31" s="156"/>
      <c r="U31" s="156"/>
      <c r="V31" s="156"/>
      <c r="W31" s="156"/>
      <c r="X31" s="156"/>
      <c r="Y31" s="147"/>
      <c r="Z31" s="147"/>
      <c r="AA31" s="147"/>
      <c r="AB31" s="147"/>
      <c r="AC31" s="147"/>
      <c r="AD31" s="147"/>
      <c r="AE31" s="147"/>
      <c r="AF31" s="147"/>
      <c r="AG31" s="147" t="s">
        <v>172</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c r="A32" s="164">
        <v>8</v>
      </c>
      <c r="B32" s="165" t="s">
        <v>1373</v>
      </c>
      <c r="C32" s="174" t="s">
        <v>1374</v>
      </c>
      <c r="D32" s="166" t="s">
        <v>435</v>
      </c>
      <c r="E32" s="167">
        <v>40</v>
      </c>
      <c r="F32" s="168"/>
      <c r="G32" s="169">
        <f>ROUND(E32*F32,2)</f>
        <v>0</v>
      </c>
      <c r="H32" s="168"/>
      <c r="I32" s="169">
        <f>ROUND(E32*H32,2)</f>
        <v>0</v>
      </c>
      <c r="J32" s="168"/>
      <c r="K32" s="169">
        <f>ROUND(E32*J32,2)</f>
        <v>0</v>
      </c>
      <c r="L32" s="169">
        <v>21</v>
      </c>
      <c r="M32" s="169">
        <f>G32*(1+L32/100)</f>
        <v>0</v>
      </c>
      <c r="N32" s="169">
        <v>2.5999999999999998E-4</v>
      </c>
      <c r="O32" s="169">
        <f>ROUND(E32*N32,2)</f>
        <v>0.01</v>
      </c>
      <c r="P32" s="169">
        <v>0</v>
      </c>
      <c r="Q32" s="169">
        <f>ROUND(E32*P32,2)</f>
        <v>0</v>
      </c>
      <c r="R32" s="169"/>
      <c r="S32" s="169" t="s">
        <v>306</v>
      </c>
      <c r="T32" s="170" t="s">
        <v>169</v>
      </c>
      <c r="U32" s="156">
        <v>0</v>
      </c>
      <c r="V32" s="156">
        <f>ROUND(E32*U32,2)</f>
        <v>0</v>
      </c>
      <c r="W32" s="156"/>
      <c r="X32" s="156" t="s">
        <v>310</v>
      </c>
      <c r="Y32" s="147"/>
      <c r="Z32" s="147"/>
      <c r="AA32" s="147"/>
      <c r="AB32" s="147"/>
      <c r="AC32" s="147"/>
      <c r="AD32" s="147"/>
      <c r="AE32" s="147"/>
      <c r="AF32" s="147"/>
      <c r="AG32" s="147" t="s">
        <v>786</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ht="22.5" outlineLevel="1">
      <c r="A33" s="154"/>
      <c r="B33" s="155"/>
      <c r="C33" s="240" t="s">
        <v>1375</v>
      </c>
      <c r="D33" s="241"/>
      <c r="E33" s="241"/>
      <c r="F33" s="241"/>
      <c r="G33" s="241"/>
      <c r="H33" s="156"/>
      <c r="I33" s="156"/>
      <c r="J33" s="156"/>
      <c r="K33" s="156"/>
      <c r="L33" s="156"/>
      <c r="M33" s="156"/>
      <c r="N33" s="156"/>
      <c r="O33" s="156"/>
      <c r="P33" s="156"/>
      <c r="Q33" s="156"/>
      <c r="R33" s="156"/>
      <c r="S33" s="156"/>
      <c r="T33" s="156"/>
      <c r="U33" s="156"/>
      <c r="V33" s="156"/>
      <c r="W33" s="156"/>
      <c r="X33" s="156"/>
      <c r="Y33" s="147"/>
      <c r="Z33" s="147"/>
      <c r="AA33" s="147"/>
      <c r="AB33" s="147"/>
      <c r="AC33" s="147"/>
      <c r="AD33" s="147"/>
      <c r="AE33" s="147"/>
      <c r="AF33" s="147"/>
      <c r="AG33" s="147" t="s">
        <v>178</v>
      </c>
      <c r="AH33" s="147"/>
      <c r="AI33" s="147"/>
      <c r="AJ33" s="147"/>
      <c r="AK33" s="147"/>
      <c r="AL33" s="147"/>
      <c r="AM33" s="147"/>
      <c r="AN33" s="147"/>
      <c r="AO33" s="147"/>
      <c r="AP33" s="147"/>
      <c r="AQ33" s="147"/>
      <c r="AR33" s="147"/>
      <c r="AS33" s="147"/>
      <c r="AT33" s="147"/>
      <c r="AU33" s="147"/>
      <c r="AV33" s="147"/>
      <c r="AW33" s="147"/>
      <c r="AX33" s="147"/>
      <c r="AY33" s="147"/>
      <c r="AZ33" s="147"/>
      <c r="BA33" s="171" t="str">
        <f>C33</f>
        <v>Materiál úložný elektroinstalační trubky elektroinstalační ohebné, KOPOFLEX, dvouplášťové HDPE+LDPE svitek 50 m se zatahovacím drátem a spojkou ČSN EN 50086-2-4 KF 09050   50 mm</v>
      </c>
      <c r="BB33" s="147"/>
      <c r="BC33" s="147"/>
      <c r="BD33" s="147"/>
      <c r="BE33" s="147"/>
      <c r="BF33" s="147"/>
      <c r="BG33" s="147"/>
      <c r="BH33" s="147"/>
    </row>
    <row r="34" spans="1:60" outlineLevel="1">
      <c r="A34" s="154"/>
      <c r="B34" s="155"/>
      <c r="C34" s="242" t="s">
        <v>1368</v>
      </c>
      <c r="D34" s="243"/>
      <c r="E34" s="243"/>
      <c r="F34" s="243"/>
      <c r="G34" s="243"/>
      <c r="H34" s="156"/>
      <c r="I34" s="156"/>
      <c r="J34" s="156"/>
      <c r="K34" s="156"/>
      <c r="L34" s="156"/>
      <c r="M34" s="156"/>
      <c r="N34" s="156"/>
      <c r="O34" s="156"/>
      <c r="P34" s="156"/>
      <c r="Q34" s="156"/>
      <c r="R34" s="156"/>
      <c r="S34" s="156"/>
      <c r="T34" s="156"/>
      <c r="U34" s="156"/>
      <c r="V34" s="156"/>
      <c r="W34" s="156"/>
      <c r="X34" s="156"/>
      <c r="Y34" s="147"/>
      <c r="Z34" s="147"/>
      <c r="AA34" s="147"/>
      <c r="AB34" s="147"/>
      <c r="AC34" s="147"/>
      <c r="AD34" s="147"/>
      <c r="AE34" s="147"/>
      <c r="AF34" s="147"/>
      <c r="AG34" s="147" t="s">
        <v>178</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c r="A35" s="154"/>
      <c r="B35" s="155"/>
      <c r="C35" s="242" t="s">
        <v>1376</v>
      </c>
      <c r="D35" s="243"/>
      <c r="E35" s="243"/>
      <c r="F35" s="243"/>
      <c r="G35" s="243"/>
      <c r="H35" s="156"/>
      <c r="I35" s="156"/>
      <c r="J35" s="156"/>
      <c r="K35" s="156"/>
      <c r="L35" s="156"/>
      <c r="M35" s="156"/>
      <c r="N35" s="156"/>
      <c r="O35" s="156"/>
      <c r="P35" s="156"/>
      <c r="Q35" s="156"/>
      <c r="R35" s="156"/>
      <c r="S35" s="156"/>
      <c r="T35" s="156"/>
      <c r="U35" s="156"/>
      <c r="V35" s="156"/>
      <c r="W35" s="156"/>
      <c r="X35" s="156"/>
      <c r="Y35" s="147"/>
      <c r="Z35" s="147"/>
      <c r="AA35" s="147"/>
      <c r="AB35" s="147"/>
      <c r="AC35" s="147"/>
      <c r="AD35" s="147"/>
      <c r="AE35" s="147"/>
      <c r="AF35" s="147"/>
      <c r="AG35" s="147" t="s">
        <v>178</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c r="A36" s="154"/>
      <c r="B36" s="155"/>
      <c r="C36" s="238"/>
      <c r="D36" s="239"/>
      <c r="E36" s="239"/>
      <c r="F36" s="239"/>
      <c r="G36" s="239"/>
      <c r="H36" s="156"/>
      <c r="I36" s="156"/>
      <c r="J36" s="156"/>
      <c r="K36" s="156"/>
      <c r="L36" s="156"/>
      <c r="M36" s="156"/>
      <c r="N36" s="156"/>
      <c r="O36" s="156"/>
      <c r="P36" s="156"/>
      <c r="Q36" s="156"/>
      <c r="R36" s="156"/>
      <c r="S36" s="156"/>
      <c r="T36" s="156"/>
      <c r="U36" s="156"/>
      <c r="V36" s="156"/>
      <c r="W36" s="156"/>
      <c r="X36" s="156"/>
      <c r="Y36" s="147"/>
      <c r="Z36" s="147"/>
      <c r="AA36" s="147"/>
      <c r="AB36" s="147"/>
      <c r="AC36" s="147"/>
      <c r="AD36" s="147"/>
      <c r="AE36" s="147"/>
      <c r="AF36" s="147"/>
      <c r="AG36" s="147" t="s">
        <v>172</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c r="A37" s="164">
        <v>9</v>
      </c>
      <c r="B37" s="165" t="s">
        <v>1377</v>
      </c>
      <c r="C37" s="174" t="s">
        <v>1378</v>
      </c>
      <c r="D37" s="166" t="s">
        <v>435</v>
      </c>
      <c r="E37" s="167">
        <v>30</v>
      </c>
      <c r="F37" s="168"/>
      <c r="G37" s="169">
        <f>ROUND(E37*F37,2)</f>
        <v>0</v>
      </c>
      <c r="H37" s="168"/>
      <c r="I37" s="169">
        <f>ROUND(E37*H37,2)</f>
        <v>0</v>
      </c>
      <c r="J37" s="168"/>
      <c r="K37" s="169">
        <f>ROUND(E37*J37,2)</f>
        <v>0</v>
      </c>
      <c r="L37" s="169">
        <v>21</v>
      </c>
      <c r="M37" s="169">
        <f>G37*(1+L37/100)</f>
        <v>0</v>
      </c>
      <c r="N37" s="169">
        <v>0</v>
      </c>
      <c r="O37" s="169">
        <f>ROUND(E37*N37,2)</f>
        <v>0</v>
      </c>
      <c r="P37" s="169">
        <v>0</v>
      </c>
      <c r="Q37" s="169">
        <f>ROUND(E37*P37,2)</f>
        <v>0</v>
      </c>
      <c r="R37" s="169"/>
      <c r="S37" s="169" t="s">
        <v>306</v>
      </c>
      <c r="T37" s="170" t="s">
        <v>169</v>
      </c>
      <c r="U37" s="156">
        <v>0</v>
      </c>
      <c r="V37" s="156">
        <f>ROUND(E37*U37,2)</f>
        <v>0</v>
      </c>
      <c r="W37" s="156"/>
      <c r="X37" s="156" t="s">
        <v>244</v>
      </c>
      <c r="Y37" s="147"/>
      <c r="Z37" s="147"/>
      <c r="AA37" s="147"/>
      <c r="AB37" s="147"/>
      <c r="AC37" s="147"/>
      <c r="AD37" s="147"/>
      <c r="AE37" s="147"/>
      <c r="AF37" s="147"/>
      <c r="AG37" s="147" t="s">
        <v>598</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c r="A38" s="154"/>
      <c r="B38" s="155"/>
      <c r="C38" s="240" t="s">
        <v>1379</v>
      </c>
      <c r="D38" s="241"/>
      <c r="E38" s="241"/>
      <c r="F38" s="241"/>
      <c r="G38" s="241"/>
      <c r="H38" s="156"/>
      <c r="I38" s="156"/>
      <c r="J38" s="156"/>
      <c r="K38" s="156"/>
      <c r="L38" s="156"/>
      <c r="M38" s="156"/>
      <c r="N38" s="156"/>
      <c r="O38" s="156"/>
      <c r="P38" s="156"/>
      <c r="Q38" s="156"/>
      <c r="R38" s="156"/>
      <c r="S38" s="156"/>
      <c r="T38" s="156"/>
      <c r="U38" s="156"/>
      <c r="V38" s="156"/>
      <c r="W38" s="156"/>
      <c r="X38" s="156"/>
      <c r="Y38" s="147"/>
      <c r="Z38" s="147"/>
      <c r="AA38" s="147"/>
      <c r="AB38" s="147"/>
      <c r="AC38" s="147"/>
      <c r="AD38" s="147"/>
      <c r="AE38" s="147"/>
      <c r="AF38" s="147"/>
      <c r="AG38" s="147" t="s">
        <v>178</v>
      </c>
      <c r="AH38" s="147"/>
      <c r="AI38" s="147"/>
      <c r="AJ38" s="147"/>
      <c r="AK38" s="147"/>
      <c r="AL38" s="147"/>
      <c r="AM38" s="147"/>
      <c r="AN38" s="147"/>
      <c r="AO38" s="147"/>
      <c r="AP38" s="147"/>
      <c r="AQ38" s="147"/>
      <c r="AR38" s="147"/>
      <c r="AS38" s="147"/>
      <c r="AT38" s="147"/>
      <c r="AU38" s="147"/>
      <c r="AV38" s="147"/>
      <c r="AW38" s="147"/>
      <c r="AX38" s="147"/>
      <c r="AY38" s="147"/>
      <c r="AZ38" s="147"/>
      <c r="BA38" s="171" t="str">
        <f>C38</f>
        <v>Montáž lišt elektroinstalačních se spojkami, ohyby a rohy a s nasunutím do krabic vkládacích s víčkem, šířky do 20 mm</v>
      </c>
      <c r="BB38" s="147"/>
      <c r="BC38" s="147"/>
      <c r="BD38" s="147"/>
      <c r="BE38" s="147"/>
      <c r="BF38" s="147"/>
      <c r="BG38" s="147"/>
      <c r="BH38" s="147"/>
    </row>
    <row r="39" spans="1:60" outlineLevel="1">
      <c r="A39" s="154"/>
      <c r="B39" s="155"/>
      <c r="C39" s="238"/>
      <c r="D39" s="239"/>
      <c r="E39" s="239"/>
      <c r="F39" s="239"/>
      <c r="G39" s="239"/>
      <c r="H39" s="156"/>
      <c r="I39" s="156"/>
      <c r="J39" s="156"/>
      <c r="K39" s="156"/>
      <c r="L39" s="156"/>
      <c r="M39" s="156"/>
      <c r="N39" s="156"/>
      <c r="O39" s="156"/>
      <c r="P39" s="156"/>
      <c r="Q39" s="156"/>
      <c r="R39" s="156"/>
      <c r="S39" s="156"/>
      <c r="T39" s="156"/>
      <c r="U39" s="156"/>
      <c r="V39" s="156"/>
      <c r="W39" s="156"/>
      <c r="X39" s="156"/>
      <c r="Y39" s="147"/>
      <c r="Z39" s="147"/>
      <c r="AA39" s="147"/>
      <c r="AB39" s="147"/>
      <c r="AC39" s="147"/>
      <c r="AD39" s="147"/>
      <c r="AE39" s="147"/>
      <c r="AF39" s="147"/>
      <c r="AG39" s="147" t="s">
        <v>172</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c r="A40" s="164">
        <v>10</v>
      </c>
      <c r="B40" s="165" t="s">
        <v>1380</v>
      </c>
      <c r="C40" s="174" t="s">
        <v>1381</v>
      </c>
      <c r="D40" s="166" t="s">
        <v>309</v>
      </c>
      <c r="E40" s="167">
        <v>30</v>
      </c>
      <c r="F40" s="168"/>
      <c r="G40" s="169">
        <f>ROUND(E40*F40,2)</f>
        <v>0</v>
      </c>
      <c r="H40" s="168"/>
      <c r="I40" s="169">
        <f>ROUND(E40*H40,2)</f>
        <v>0</v>
      </c>
      <c r="J40" s="168"/>
      <c r="K40" s="169">
        <f>ROUND(E40*J40,2)</f>
        <v>0</v>
      </c>
      <c r="L40" s="169">
        <v>21</v>
      </c>
      <c r="M40" s="169">
        <f>G40*(1+L40/100)</f>
        <v>0</v>
      </c>
      <c r="N40" s="169">
        <v>1E-4</v>
      </c>
      <c r="O40" s="169">
        <f>ROUND(E40*N40,2)</f>
        <v>0</v>
      </c>
      <c r="P40" s="169">
        <v>0</v>
      </c>
      <c r="Q40" s="169">
        <f>ROUND(E40*P40,2)</f>
        <v>0</v>
      </c>
      <c r="R40" s="169"/>
      <c r="S40" s="169" t="s">
        <v>306</v>
      </c>
      <c r="T40" s="170" t="s">
        <v>169</v>
      </c>
      <c r="U40" s="156">
        <v>0</v>
      </c>
      <c r="V40" s="156">
        <f>ROUND(E40*U40,2)</f>
        <v>0</v>
      </c>
      <c r="W40" s="156"/>
      <c r="X40" s="156" t="s">
        <v>310</v>
      </c>
      <c r="Y40" s="147"/>
      <c r="Z40" s="147"/>
      <c r="AA40" s="147"/>
      <c r="AB40" s="147"/>
      <c r="AC40" s="147"/>
      <c r="AD40" s="147"/>
      <c r="AE40" s="147"/>
      <c r="AF40" s="147"/>
      <c r="AG40" s="147" t="s">
        <v>786</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c r="A41" s="154"/>
      <c r="B41" s="155"/>
      <c r="C41" s="240" t="s">
        <v>1382</v>
      </c>
      <c r="D41" s="241"/>
      <c r="E41" s="241"/>
      <c r="F41" s="241"/>
      <c r="G41" s="241"/>
      <c r="H41" s="156"/>
      <c r="I41" s="156"/>
      <c r="J41" s="156"/>
      <c r="K41" s="156"/>
      <c r="L41" s="156"/>
      <c r="M41" s="156"/>
      <c r="N41" s="156"/>
      <c r="O41" s="156"/>
      <c r="P41" s="156"/>
      <c r="Q41" s="156"/>
      <c r="R41" s="156"/>
      <c r="S41" s="156"/>
      <c r="T41" s="156"/>
      <c r="U41" s="156"/>
      <c r="V41" s="156"/>
      <c r="W41" s="156"/>
      <c r="X41" s="156"/>
      <c r="Y41" s="147"/>
      <c r="Z41" s="147"/>
      <c r="AA41" s="147"/>
      <c r="AB41" s="147"/>
      <c r="AC41" s="147"/>
      <c r="AD41" s="147"/>
      <c r="AE41" s="147"/>
      <c r="AF41" s="147"/>
      <c r="AG41" s="147" t="s">
        <v>178</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c r="A42" s="154"/>
      <c r="B42" s="155"/>
      <c r="C42" s="238"/>
      <c r="D42" s="239"/>
      <c r="E42" s="239"/>
      <c r="F42" s="239"/>
      <c r="G42" s="239"/>
      <c r="H42" s="156"/>
      <c r="I42" s="156"/>
      <c r="J42" s="156"/>
      <c r="K42" s="156"/>
      <c r="L42" s="156"/>
      <c r="M42" s="156"/>
      <c r="N42" s="156"/>
      <c r="O42" s="156"/>
      <c r="P42" s="156"/>
      <c r="Q42" s="156"/>
      <c r="R42" s="156"/>
      <c r="S42" s="156"/>
      <c r="T42" s="156"/>
      <c r="U42" s="156"/>
      <c r="V42" s="156"/>
      <c r="W42" s="156"/>
      <c r="X42" s="156"/>
      <c r="Y42" s="147"/>
      <c r="Z42" s="147"/>
      <c r="AA42" s="147"/>
      <c r="AB42" s="147"/>
      <c r="AC42" s="147"/>
      <c r="AD42" s="147"/>
      <c r="AE42" s="147"/>
      <c r="AF42" s="147"/>
      <c r="AG42" s="147" t="s">
        <v>172</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ht="22.5" outlineLevel="1">
      <c r="A43" s="164">
        <v>11</v>
      </c>
      <c r="B43" s="165" t="s">
        <v>1383</v>
      </c>
      <c r="C43" s="174" t="s">
        <v>1384</v>
      </c>
      <c r="D43" s="166" t="s">
        <v>309</v>
      </c>
      <c r="E43" s="167">
        <v>65</v>
      </c>
      <c r="F43" s="168"/>
      <c r="G43" s="169">
        <f>ROUND(E43*F43,2)</f>
        <v>0</v>
      </c>
      <c r="H43" s="168"/>
      <c r="I43" s="169">
        <f>ROUND(E43*H43,2)</f>
        <v>0</v>
      </c>
      <c r="J43" s="168"/>
      <c r="K43" s="169">
        <f>ROUND(E43*J43,2)</f>
        <v>0</v>
      </c>
      <c r="L43" s="169">
        <v>21</v>
      </c>
      <c r="M43" s="169">
        <f>G43*(1+L43/100)</f>
        <v>0</v>
      </c>
      <c r="N43" s="169">
        <v>0</v>
      </c>
      <c r="O43" s="169">
        <f>ROUND(E43*N43,2)</f>
        <v>0</v>
      </c>
      <c r="P43" s="169">
        <v>0</v>
      </c>
      <c r="Q43" s="169">
        <f>ROUND(E43*P43,2)</f>
        <v>0</v>
      </c>
      <c r="R43" s="169"/>
      <c r="S43" s="169" t="s">
        <v>306</v>
      </c>
      <c r="T43" s="170" t="s">
        <v>169</v>
      </c>
      <c r="U43" s="156">
        <v>0</v>
      </c>
      <c r="V43" s="156">
        <f>ROUND(E43*U43,2)</f>
        <v>0</v>
      </c>
      <c r="W43" s="156"/>
      <c r="X43" s="156" t="s">
        <v>244</v>
      </c>
      <c r="Y43" s="147"/>
      <c r="Z43" s="147"/>
      <c r="AA43" s="147"/>
      <c r="AB43" s="147"/>
      <c r="AC43" s="147"/>
      <c r="AD43" s="147"/>
      <c r="AE43" s="147"/>
      <c r="AF43" s="147"/>
      <c r="AG43" s="147" t="s">
        <v>598</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ht="22.5" outlineLevel="1">
      <c r="A44" s="154"/>
      <c r="B44" s="155"/>
      <c r="C44" s="240" t="s">
        <v>1385</v>
      </c>
      <c r="D44" s="241"/>
      <c r="E44" s="241"/>
      <c r="F44" s="241"/>
      <c r="G44" s="241"/>
      <c r="H44" s="156"/>
      <c r="I44" s="156"/>
      <c r="J44" s="156"/>
      <c r="K44" s="156"/>
      <c r="L44" s="156"/>
      <c r="M44" s="156"/>
      <c r="N44" s="156"/>
      <c r="O44" s="156"/>
      <c r="P44" s="156"/>
      <c r="Q44" s="156"/>
      <c r="R44" s="156"/>
      <c r="S44" s="156"/>
      <c r="T44" s="156"/>
      <c r="U44" s="156"/>
      <c r="V44" s="156"/>
      <c r="W44" s="156"/>
      <c r="X44" s="156"/>
      <c r="Y44" s="147"/>
      <c r="Z44" s="147"/>
      <c r="AA44" s="147"/>
      <c r="AB44" s="147"/>
      <c r="AC44" s="147"/>
      <c r="AD44" s="147"/>
      <c r="AE44" s="147"/>
      <c r="AF44" s="147"/>
      <c r="AG44" s="147" t="s">
        <v>178</v>
      </c>
      <c r="AH44" s="147"/>
      <c r="AI44" s="147"/>
      <c r="AJ44" s="147"/>
      <c r="AK44" s="147"/>
      <c r="AL44" s="147"/>
      <c r="AM44" s="147"/>
      <c r="AN44" s="147"/>
      <c r="AO44" s="147"/>
      <c r="AP44" s="147"/>
      <c r="AQ44" s="147"/>
      <c r="AR44" s="147"/>
      <c r="AS44" s="147"/>
      <c r="AT44" s="147"/>
      <c r="AU44" s="147"/>
      <c r="AV44" s="147"/>
      <c r="AW44" s="147"/>
      <c r="AX44" s="147"/>
      <c r="AY44" s="147"/>
      <c r="AZ44" s="147"/>
      <c r="BA44" s="171" t="str">
        <f>C44</f>
        <v>Montáž krabic elektroinstalačních bez napojení na trubky a lišty, demontáže a montáže víčka a přístroje přístrojových bez zapojení zapuštěných plastových kruhových, typ KU 68/1, KU68-1301, KP 67, KP68/2</v>
      </c>
      <c r="BB44" s="147"/>
      <c r="BC44" s="147"/>
      <c r="BD44" s="147"/>
      <c r="BE44" s="147"/>
      <c r="BF44" s="147"/>
      <c r="BG44" s="147"/>
      <c r="BH44" s="147"/>
    </row>
    <row r="45" spans="1:60" outlineLevel="1">
      <c r="A45" s="154"/>
      <c r="B45" s="155"/>
      <c r="C45" s="238"/>
      <c r="D45" s="239"/>
      <c r="E45" s="239"/>
      <c r="F45" s="239"/>
      <c r="G45" s="239"/>
      <c r="H45" s="156"/>
      <c r="I45" s="156"/>
      <c r="J45" s="156"/>
      <c r="K45" s="156"/>
      <c r="L45" s="156"/>
      <c r="M45" s="156"/>
      <c r="N45" s="156"/>
      <c r="O45" s="156"/>
      <c r="P45" s="156"/>
      <c r="Q45" s="156"/>
      <c r="R45" s="156"/>
      <c r="S45" s="156"/>
      <c r="T45" s="156"/>
      <c r="U45" s="156"/>
      <c r="V45" s="156"/>
      <c r="W45" s="156"/>
      <c r="X45" s="156"/>
      <c r="Y45" s="147"/>
      <c r="Z45" s="147"/>
      <c r="AA45" s="147"/>
      <c r="AB45" s="147"/>
      <c r="AC45" s="147"/>
      <c r="AD45" s="147"/>
      <c r="AE45" s="147"/>
      <c r="AF45" s="147"/>
      <c r="AG45" s="147" t="s">
        <v>172</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c r="A46" s="164">
        <v>12</v>
      </c>
      <c r="B46" s="165" t="s">
        <v>1386</v>
      </c>
      <c r="C46" s="174" t="s">
        <v>1387</v>
      </c>
      <c r="D46" s="166" t="s">
        <v>309</v>
      </c>
      <c r="E46" s="167">
        <v>65</v>
      </c>
      <c r="F46" s="168"/>
      <c r="G46" s="169">
        <f>ROUND(E46*F46,2)</f>
        <v>0</v>
      </c>
      <c r="H46" s="168"/>
      <c r="I46" s="169">
        <f>ROUND(E46*H46,2)</f>
        <v>0</v>
      </c>
      <c r="J46" s="168"/>
      <c r="K46" s="169">
        <f>ROUND(E46*J46,2)</f>
        <v>0</v>
      </c>
      <c r="L46" s="169">
        <v>21</v>
      </c>
      <c r="M46" s="169">
        <f>G46*(1+L46/100)</f>
        <v>0</v>
      </c>
      <c r="N46" s="169">
        <v>5.0000000000000002E-5</v>
      </c>
      <c r="O46" s="169">
        <f>ROUND(E46*N46,2)</f>
        <v>0</v>
      </c>
      <c r="P46" s="169">
        <v>0</v>
      </c>
      <c r="Q46" s="169">
        <f>ROUND(E46*P46,2)</f>
        <v>0</v>
      </c>
      <c r="R46" s="169"/>
      <c r="S46" s="169" t="s">
        <v>306</v>
      </c>
      <c r="T46" s="170" t="s">
        <v>169</v>
      </c>
      <c r="U46" s="156">
        <v>0</v>
      </c>
      <c r="V46" s="156">
        <f>ROUND(E46*U46,2)</f>
        <v>0</v>
      </c>
      <c r="W46" s="156"/>
      <c r="X46" s="156" t="s">
        <v>310</v>
      </c>
      <c r="Y46" s="147"/>
      <c r="Z46" s="147"/>
      <c r="AA46" s="147"/>
      <c r="AB46" s="147"/>
      <c r="AC46" s="147"/>
      <c r="AD46" s="147"/>
      <c r="AE46" s="147"/>
      <c r="AF46" s="147"/>
      <c r="AG46" s="147" t="s">
        <v>786</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c r="A47" s="154"/>
      <c r="B47" s="155"/>
      <c r="C47" s="240" t="s">
        <v>1388</v>
      </c>
      <c r="D47" s="241"/>
      <c r="E47" s="241"/>
      <c r="F47" s="241"/>
      <c r="G47" s="241"/>
      <c r="H47" s="156"/>
      <c r="I47" s="156"/>
      <c r="J47" s="156"/>
      <c r="K47" s="156"/>
      <c r="L47" s="156"/>
      <c r="M47" s="156"/>
      <c r="N47" s="156"/>
      <c r="O47" s="156"/>
      <c r="P47" s="156"/>
      <c r="Q47" s="156"/>
      <c r="R47" s="156"/>
      <c r="S47" s="156"/>
      <c r="T47" s="156"/>
      <c r="U47" s="156"/>
      <c r="V47" s="156"/>
      <c r="W47" s="156"/>
      <c r="X47" s="156"/>
      <c r="Y47" s="147"/>
      <c r="Z47" s="147"/>
      <c r="AA47" s="147"/>
      <c r="AB47" s="147"/>
      <c r="AC47" s="147"/>
      <c r="AD47" s="147"/>
      <c r="AE47" s="147"/>
      <c r="AF47" s="147"/>
      <c r="AG47" s="147" t="s">
        <v>178</v>
      </c>
      <c r="AH47" s="147"/>
      <c r="AI47" s="147"/>
      <c r="AJ47" s="147"/>
      <c r="AK47" s="147"/>
      <c r="AL47" s="147"/>
      <c r="AM47" s="147"/>
      <c r="AN47" s="147"/>
      <c r="AO47" s="147"/>
      <c r="AP47" s="147"/>
      <c r="AQ47" s="147"/>
      <c r="AR47" s="147"/>
      <c r="AS47" s="147"/>
      <c r="AT47" s="147"/>
      <c r="AU47" s="147"/>
      <c r="AV47" s="147"/>
      <c r="AW47" s="147"/>
      <c r="AX47" s="147"/>
      <c r="AY47" s="147"/>
      <c r="AZ47" s="147"/>
      <c r="BA47" s="171" t="str">
        <f>C47</f>
        <v>Materiál úložný elektroinstalační univerzální krabice z plastické hmoty D 69 x 42 mm, 500 V KU 68-1902 s víčkem KO 68</v>
      </c>
      <c r="BB47" s="147"/>
      <c r="BC47" s="147"/>
      <c r="BD47" s="147"/>
      <c r="BE47" s="147"/>
      <c r="BF47" s="147"/>
      <c r="BG47" s="147"/>
      <c r="BH47" s="147"/>
    </row>
    <row r="48" spans="1:60" outlineLevel="1">
      <c r="A48" s="154"/>
      <c r="B48" s="155"/>
      <c r="C48" s="242" t="s">
        <v>1368</v>
      </c>
      <c r="D48" s="243"/>
      <c r="E48" s="243"/>
      <c r="F48" s="243"/>
      <c r="G48" s="243"/>
      <c r="H48" s="156"/>
      <c r="I48" s="156"/>
      <c r="J48" s="156"/>
      <c r="K48" s="156"/>
      <c r="L48" s="156"/>
      <c r="M48" s="156"/>
      <c r="N48" s="156"/>
      <c r="O48" s="156"/>
      <c r="P48" s="156"/>
      <c r="Q48" s="156"/>
      <c r="R48" s="156"/>
      <c r="S48" s="156"/>
      <c r="T48" s="156"/>
      <c r="U48" s="156"/>
      <c r="V48" s="156"/>
      <c r="W48" s="156"/>
      <c r="X48" s="156"/>
      <c r="Y48" s="147"/>
      <c r="Z48" s="147"/>
      <c r="AA48" s="147"/>
      <c r="AB48" s="147"/>
      <c r="AC48" s="147"/>
      <c r="AD48" s="147"/>
      <c r="AE48" s="147"/>
      <c r="AF48" s="147"/>
      <c r="AG48" s="147" t="s">
        <v>178</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c r="A49" s="154"/>
      <c r="B49" s="155"/>
      <c r="C49" s="242" t="s">
        <v>1389</v>
      </c>
      <c r="D49" s="243"/>
      <c r="E49" s="243"/>
      <c r="F49" s="243"/>
      <c r="G49" s="243"/>
      <c r="H49" s="156"/>
      <c r="I49" s="156"/>
      <c r="J49" s="156"/>
      <c r="K49" s="156"/>
      <c r="L49" s="156"/>
      <c r="M49" s="156"/>
      <c r="N49" s="156"/>
      <c r="O49" s="156"/>
      <c r="P49" s="156"/>
      <c r="Q49" s="156"/>
      <c r="R49" s="156"/>
      <c r="S49" s="156"/>
      <c r="T49" s="156"/>
      <c r="U49" s="156"/>
      <c r="V49" s="156"/>
      <c r="W49" s="156"/>
      <c r="X49" s="156"/>
      <c r="Y49" s="147"/>
      <c r="Z49" s="147"/>
      <c r="AA49" s="147"/>
      <c r="AB49" s="147"/>
      <c r="AC49" s="147"/>
      <c r="AD49" s="147"/>
      <c r="AE49" s="147"/>
      <c r="AF49" s="147"/>
      <c r="AG49" s="147" t="s">
        <v>178</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c r="A50" s="154"/>
      <c r="B50" s="155"/>
      <c r="C50" s="238"/>
      <c r="D50" s="239"/>
      <c r="E50" s="239"/>
      <c r="F50" s="239"/>
      <c r="G50" s="239"/>
      <c r="H50" s="156"/>
      <c r="I50" s="156"/>
      <c r="J50" s="156"/>
      <c r="K50" s="156"/>
      <c r="L50" s="156"/>
      <c r="M50" s="156"/>
      <c r="N50" s="156"/>
      <c r="O50" s="156"/>
      <c r="P50" s="156"/>
      <c r="Q50" s="156"/>
      <c r="R50" s="156"/>
      <c r="S50" s="156"/>
      <c r="T50" s="156"/>
      <c r="U50" s="156"/>
      <c r="V50" s="156"/>
      <c r="W50" s="156"/>
      <c r="X50" s="156"/>
      <c r="Y50" s="147"/>
      <c r="Z50" s="147"/>
      <c r="AA50" s="147"/>
      <c r="AB50" s="147"/>
      <c r="AC50" s="147"/>
      <c r="AD50" s="147"/>
      <c r="AE50" s="147"/>
      <c r="AF50" s="147"/>
      <c r="AG50" s="147" t="s">
        <v>172</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c r="A51" s="164">
        <v>13</v>
      </c>
      <c r="B51" s="165" t="s">
        <v>1390</v>
      </c>
      <c r="C51" s="174" t="s">
        <v>1391</v>
      </c>
      <c r="D51" s="166" t="s">
        <v>309</v>
      </c>
      <c r="E51" s="167">
        <v>25</v>
      </c>
      <c r="F51" s="168"/>
      <c r="G51" s="169">
        <f>ROUND(E51*F51,2)</f>
        <v>0</v>
      </c>
      <c r="H51" s="168"/>
      <c r="I51" s="169">
        <f>ROUND(E51*H51,2)</f>
        <v>0</v>
      </c>
      <c r="J51" s="168"/>
      <c r="K51" s="169">
        <f>ROUND(E51*J51,2)</f>
        <v>0</v>
      </c>
      <c r="L51" s="169">
        <v>21</v>
      </c>
      <c r="M51" s="169">
        <f>G51*(1+L51/100)</f>
        <v>0</v>
      </c>
      <c r="N51" s="169">
        <v>0</v>
      </c>
      <c r="O51" s="169">
        <f>ROUND(E51*N51,2)</f>
        <v>0</v>
      </c>
      <c r="P51" s="169">
        <v>0</v>
      </c>
      <c r="Q51" s="169">
        <f>ROUND(E51*P51,2)</f>
        <v>0</v>
      </c>
      <c r="R51" s="169"/>
      <c r="S51" s="169" t="s">
        <v>306</v>
      </c>
      <c r="T51" s="170" t="s">
        <v>169</v>
      </c>
      <c r="U51" s="156">
        <v>0</v>
      </c>
      <c r="V51" s="156">
        <f>ROUND(E51*U51,2)</f>
        <v>0</v>
      </c>
      <c r="W51" s="156"/>
      <c r="X51" s="156" t="s">
        <v>244</v>
      </c>
      <c r="Y51" s="147"/>
      <c r="Z51" s="147"/>
      <c r="AA51" s="147"/>
      <c r="AB51" s="147"/>
      <c r="AC51" s="147"/>
      <c r="AD51" s="147"/>
      <c r="AE51" s="147"/>
      <c r="AF51" s="147"/>
      <c r="AG51" s="147" t="s">
        <v>598</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ht="22.5" outlineLevel="1">
      <c r="A52" s="154"/>
      <c r="B52" s="155"/>
      <c r="C52" s="240" t="s">
        <v>1392</v>
      </c>
      <c r="D52" s="241"/>
      <c r="E52" s="241"/>
      <c r="F52" s="241"/>
      <c r="G52" s="241"/>
      <c r="H52" s="156"/>
      <c r="I52" s="156"/>
      <c r="J52" s="156"/>
      <c r="K52" s="156"/>
      <c r="L52" s="156"/>
      <c r="M52" s="156"/>
      <c r="N52" s="156"/>
      <c r="O52" s="156"/>
      <c r="P52" s="156"/>
      <c r="Q52" s="156"/>
      <c r="R52" s="156"/>
      <c r="S52" s="156"/>
      <c r="T52" s="156"/>
      <c r="U52" s="156"/>
      <c r="V52" s="156"/>
      <c r="W52" s="156"/>
      <c r="X52" s="156"/>
      <c r="Y52" s="147"/>
      <c r="Z52" s="147"/>
      <c r="AA52" s="147"/>
      <c r="AB52" s="147"/>
      <c r="AC52" s="147"/>
      <c r="AD52" s="147"/>
      <c r="AE52" s="147"/>
      <c r="AF52" s="147"/>
      <c r="AG52" s="147" t="s">
        <v>178</v>
      </c>
      <c r="AH52" s="147"/>
      <c r="AI52" s="147"/>
      <c r="AJ52" s="147"/>
      <c r="AK52" s="147"/>
      <c r="AL52" s="147"/>
      <c r="AM52" s="147"/>
      <c r="AN52" s="147"/>
      <c r="AO52" s="147"/>
      <c r="AP52" s="147"/>
      <c r="AQ52" s="147"/>
      <c r="AR52" s="147"/>
      <c r="AS52" s="147"/>
      <c r="AT52" s="147"/>
      <c r="AU52" s="147"/>
      <c r="AV52" s="147"/>
      <c r="AW52" s="147"/>
      <c r="AX52" s="147"/>
      <c r="AY52" s="147"/>
      <c r="AZ52" s="147"/>
      <c r="BA52" s="171" t="str">
        <f>C52</f>
        <v>Montáž krabic elektroinstalačních rozvodek se zapojením vodičů na svorkovnici zapuštěných plastových kruhových, typ/víčko KU68-1903/KO 68, KR 97/KO 97 V</v>
      </c>
      <c r="BB52" s="147"/>
      <c r="BC52" s="147"/>
      <c r="BD52" s="147"/>
      <c r="BE52" s="147"/>
      <c r="BF52" s="147"/>
      <c r="BG52" s="147"/>
      <c r="BH52" s="147"/>
    </row>
    <row r="53" spans="1:60" outlineLevel="1">
      <c r="A53" s="154"/>
      <c r="B53" s="155"/>
      <c r="C53" s="238"/>
      <c r="D53" s="239"/>
      <c r="E53" s="239"/>
      <c r="F53" s="239"/>
      <c r="G53" s="239"/>
      <c r="H53" s="156"/>
      <c r="I53" s="156"/>
      <c r="J53" s="156"/>
      <c r="K53" s="156"/>
      <c r="L53" s="156"/>
      <c r="M53" s="156"/>
      <c r="N53" s="156"/>
      <c r="O53" s="156"/>
      <c r="P53" s="156"/>
      <c r="Q53" s="156"/>
      <c r="R53" s="156"/>
      <c r="S53" s="156"/>
      <c r="T53" s="156"/>
      <c r="U53" s="156"/>
      <c r="V53" s="156"/>
      <c r="W53" s="156"/>
      <c r="X53" s="156"/>
      <c r="Y53" s="147"/>
      <c r="Z53" s="147"/>
      <c r="AA53" s="147"/>
      <c r="AB53" s="147"/>
      <c r="AC53" s="147"/>
      <c r="AD53" s="147"/>
      <c r="AE53" s="147"/>
      <c r="AF53" s="147"/>
      <c r="AG53" s="147" t="s">
        <v>172</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c r="A54" s="164">
        <v>14</v>
      </c>
      <c r="B54" s="165" t="s">
        <v>1393</v>
      </c>
      <c r="C54" s="174" t="s">
        <v>1394</v>
      </c>
      <c r="D54" s="166" t="s">
        <v>309</v>
      </c>
      <c r="E54" s="167">
        <v>25</v>
      </c>
      <c r="F54" s="168"/>
      <c r="G54" s="169">
        <f>ROUND(E54*F54,2)</f>
        <v>0</v>
      </c>
      <c r="H54" s="168"/>
      <c r="I54" s="169">
        <f>ROUND(E54*H54,2)</f>
        <v>0</v>
      </c>
      <c r="J54" s="168"/>
      <c r="K54" s="169">
        <f>ROUND(E54*J54,2)</f>
        <v>0</v>
      </c>
      <c r="L54" s="169">
        <v>21</v>
      </c>
      <c r="M54" s="169">
        <f>G54*(1+L54/100)</f>
        <v>0</v>
      </c>
      <c r="N54" s="169">
        <v>9.0000000000000006E-5</v>
      </c>
      <c r="O54" s="169">
        <f>ROUND(E54*N54,2)</f>
        <v>0</v>
      </c>
      <c r="P54" s="169">
        <v>0</v>
      </c>
      <c r="Q54" s="169">
        <f>ROUND(E54*P54,2)</f>
        <v>0</v>
      </c>
      <c r="R54" s="169"/>
      <c r="S54" s="169" t="s">
        <v>306</v>
      </c>
      <c r="T54" s="170" t="s">
        <v>169</v>
      </c>
      <c r="U54" s="156">
        <v>0</v>
      </c>
      <c r="V54" s="156">
        <f>ROUND(E54*U54,2)</f>
        <v>0</v>
      </c>
      <c r="W54" s="156"/>
      <c r="X54" s="156" t="s">
        <v>310</v>
      </c>
      <c r="Y54" s="147"/>
      <c r="Z54" s="147"/>
      <c r="AA54" s="147"/>
      <c r="AB54" s="147"/>
      <c r="AC54" s="147"/>
      <c r="AD54" s="147"/>
      <c r="AE54" s="147"/>
      <c r="AF54" s="147"/>
      <c r="AG54" s="147" t="s">
        <v>786</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c r="A55" s="154"/>
      <c r="B55" s="155"/>
      <c r="C55" s="240" t="s">
        <v>1395</v>
      </c>
      <c r="D55" s="241"/>
      <c r="E55" s="241"/>
      <c r="F55" s="241"/>
      <c r="G55" s="241"/>
      <c r="H55" s="156"/>
      <c r="I55" s="156"/>
      <c r="J55" s="156"/>
      <c r="K55" s="156"/>
      <c r="L55" s="156"/>
      <c r="M55" s="156"/>
      <c r="N55" s="156"/>
      <c r="O55" s="156"/>
      <c r="P55" s="156"/>
      <c r="Q55" s="156"/>
      <c r="R55" s="156"/>
      <c r="S55" s="156"/>
      <c r="T55" s="156"/>
      <c r="U55" s="156"/>
      <c r="V55" s="156"/>
      <c r="W55" s="156"/>
      <c r="X55" s="156"/>
      <c r="Y55" s="147"/>
      <c r="Z55" s="147"/>
      <c r="AA55" s="147"/>
      <c r="AB55" s="147"/>
      <c r="AC55" s="147"/>
      <c r="AD55" s="147"/>
      <c r="AE55" s="147"/>
      <c r="AF55" s="147"/>
      <c r="AG55" s="147" t="s">
        <v>178</v>
      </c>
      <c r="AH55" s="147"/>
      <c r="AI55" s="147"/>
      <c r="AJ55" s="147"/>
      <c r="AK55" s="147"/>
      <c r="AL55" s="147"/>
      <c r="AM55" s="147"/>
      <c r="AN55" s="147"/>
      <c r="AO55" s="147"/>
      <c r="AP55" s="147"/>
      <c r="AQ55" s="147"/>
      <c r="AR55" s="147"/>
      <c r="AS55" s="147"/>
      <c r="AT55" s="147"/>
      <c r="AU55" s="147"/>
      <c r="AV55" s="147"/>
      <c r="AW55" s="147"/>
      <c r="AX55" s="147"/>
      <c r="AY55" s="147"/>
      <c r="AZ55" s="147"/>
      <c r="BA55" s="171" t="str">
        <f>C55</f>
        <v>Materiál úložný elektroinstalační univerzální krabice z plastické hmoty s víčkem KO 68 a svorkovnicí S-66, KU 68-1903</v>
      </c>
      <c r="BB55" s="147"/>
      <c r="BC55" s="147"/>
      <c r="BD55" s="147"/>
      <c r="BE55" s="147"/>
      <c r="BF55" s="147"/>
      <c r="BG55" s="147"/>
      <c r="BH55" s="147"/>
    </row>
    <row r="56" spans="1:60" outlineLevel="1">
      <c r="A56" s="154"/>
      <c r="B56" s="155"/>
      <c r="C56" s="242" t="s">
        <v>1368</v>
      </c>
      <c r="D56" s="243"/>
      <c r="E56" s="243"/>
      <c r="F56" s="243"/>
      <c r="G56" s="243"/>
      <c r="H56" s="156"/>
      <c r="I56" s="156"/>
      <c r="J56" s="156"/>
      <c r="K56" s="156"/>
      <c r="L56" s="156"/>
      <c r="M56" s="156"/>
      <c r="N56" s="156"/>
      <c r="O56" s="156"/>
      <c r="P56" s="156"/>
      <c r="Q56" s="156"/>
      <c r="R56" s="156"/>
      <c r="S56" s="156"/>
      <c r="T56" s="156"/>
      <c r="U56" s="156"/>
      <c r="V56" s="156"/>
      <c r="W56" s="156"/>
      <c r="X56" s="156"/>
      <c r="Y56" s="147"/>
      <c r="Z56" s="147"/>
      <c r="AA56" s="147"/>
      <c r="AB56" s="147"/>
      <c r="AC56" s="147"/>
      <c r="AD56" s="147"/>
      <c r="AE56" s="147"/>
      <c r="AF56" s="147"/>
      <c r="AG56" s="147" t="s">
        <v>178</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c r="A57" s="154"/>
      <c r="B57" s="155"/>
      <c r="C57" s="242" t="s">
        <v>1396</v>
      </c>
      <c r="D57" s="243"/>
      <c r="E57" s="243"/>
      <c r="F57" s="243"/>
      <c r="G57" s="243"/>
      <c r="H57" s="156"/>
      <c r="I57" s="156"/>
      <c r="J57" s="156"/>
      <c r="K57" s="156"/>
      <c r="L57" s="156"/>
      <c r="M57" s="156"/>
      <c r="N57" s="156"/>
      <c r="O57" s="156"/>
      <c r="P57" s="156"/>
      <c r="Q57" s="156"/>
      <c r="R57" s="156"/>
      <c r="S57" s="156"/>
      <c r="T57" s="156"/>
      <c r="U57" s="156"/>
      <c r="V57" s="156"/>
      <c r="W57" s="156"/>
      <c r="X57" s="156"/>
      <c r="Y57" s="147"/>
      <c r="Z57" s="147"/>
      <c r="AA57" s="147"/>
      <c r="AB57" s="147"/>
      <c r="AC57" s="147"/>
      <c r="AD57" s="147"/>
      <c r="AE57" s="147"/>
      <c r="AF57" s="147"/>
      <c r="AG57" s="147" t="s">
        <v>178</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c r="A58" s="154"/>
      <c r="B58" s="155"/>
      <c r="C58" s="238"/>
      <c r="D58" s="239"/>
      <c r="E58" s="239"/>
      <c r="F58" s="239"/>
      <c r="G58" s="239"/>
      <c r="H58" s="156"/>
      <c r="I58" s="156"/>
      <c r="J58" s="156"/>
      <c r="K58" s="156"/>
      <c r="L58" s="156"/>
      <c r="M58" s="156"/>
      <c r="N58" s="156"/>
      <c r="O58" s="156"/>
      <c r="P58" s="156"/>
      <c r="Q58" s="156"/>
      <c r="R58" s="156"/>
      <c r="S58" s="156"/>
      <c r="T58" s="156"/>
      <c r="U58" s="156"/>
      <c r="V58" s="156"/>
      <c r="W58" s="156"/>
      <c r="X58" s="156"/>
      <c r="Y58" s="147"/>
      <c r="Z58" s="147"/>
      <c r="AA58" s="147"/>
      <c r="AB58" s="147"/>
      <c r="AC58" s="147"/>
      <c r="AD58" s="147"/>
      <c r="AE58" s="147"/>
      <c r="AF58" s="147"/>
      <c r="AG58" s="147" t="s">
        <v>172</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c r="A59" s="164">
        <v>15</v>
      </c>
      <c r="B59" s="165" t="s">
        <v>1397</v>
      </c>
      <c r="C59" s="174" t="s">
        <v>1398</v>
      </c>
      <c r="D59" s="166" t="s">
        <v>309</v>
      </c>
      <c r="E59" s="167">
        <v>5</v>
      </c>
      <c r="F59" s="168"/>
      <c r="G59" s="169">
        <f>ROUND(E59*F59,2)</f>
        <v>0</v>
      </c>
      <c r="H59" s="168"/>
      <c r="I59" s="169">
        <f>ROUND(E59*H59,2)</f>
        <v>0</v>
      </c>
      <c r="J59" s="168"/>
      <c r="K59" s="169">
        <f>ROUND(E59*J59,2)</f>
        <v>0</v>
      </c>
      <c r="L59" s="169">
        <v>21</v>
      </c>
      <c r="M59" s="169">
        <f>G59*(1+L59/100)</f>
        <v>0</v>
      </c>
      <c r="N59" s="169">
        <v>0</v>
      </c>
      <c r="O59" s="169">
        <f>ROUND(E59*N59,2)</f>
        <v>0</v>
      </c>
      <c r="P59" s="169">
        <v>0</v>
      </c>
      <c r="Q59" s="169">
        <f>ROUND(E59*P59,2)</f>
        <v>0</v>
      </c>
      <c r="R59" s="169"/>
      <c r="S59" s="169" t="s">
        <v>306</v>
      </c>
      <c r="T59" s="170" t="s">
        <v>169</v>
      </c>
      <c r="U59" s="156">
        <v>0</v>
      </c>
      <c r="V59" s="156">
        <f>ROUND(E59*U59,2)</f>
        <v>0</v>
      </c>
      <c r="W59" s="156"/>
      <c r="X59" s="156" t="s">
        <v>244</v>
      </c>
      <c r="Y59" s="147"/>
      <c r="Z59" s="147"/>
      <c r="AA59" s="147"/>
      <c r="AB59" s="147"/>
      <c r="AC59" s="147"/>
      <c r="AD59" s="147"/>
      <c r="AE59" s="147"/>
      <c r="AF59" s="147"/>
      <c r="AG59" s="147" t="s">
        <v>598</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c r="A60" s="154"/>
      <c r="B60" s="155"/>
      <c r="C60" s="240" t="s">
        <v>1399</v>
      </c>
      <c r="D60" s="241"/>
      <c r="E60" s="241"/>
      <c r="F60" s="241"/>
      <c r="G60" s="241"/>
      <c r="H60" s="156"/>
      <c r="I60" s="156"/>
      <c r="J60" s="156"/>
      <c r="K60" s="156"/>
      <c r="L60" s="156"/>
      <c r="M60" s="156"/>
      <c r="N60" s="156"/>
      <c r="O60" s="156"/>
      <c r="P60" s="156"/>
      <c r="Q60" s="156"/>
      <c r="R60" s="156"/>
      <c r="S60" s="156"/>
      <c r="T60" s="156"/>
      <c r="U60" s="156"/>
      <c r="V60" s="156"/>
      <c r="W60" s="156"/>
      <c r="X60" s="156"/>
      <c r="Y60" s="147"/>
      <c r="Z60" s="147"/>
      <c r="AA60" s="147"/>
      <c r="AB60" s="147"/>
      <c r="AC60" s="147"/>
      <c r="AD60" s="147"/>
      <c r="AE60" s="147"/>
      <c r="AF60" s="147"/>
      <c r="AG60" s="147" t="s">
        <v>178</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c r="A61" s="154"/>
      <c r="B61" s="155"/>
      <c r="C61" s="238"/>
      <c r="D61" s="239"/>
      <c r="E61" s="239"/>
      <c r="F61" s="239"/>
      <c r="G61" s="239"/>
      <c r="H61" s="156"/>
      <c r="I61" s="156"/>
      <c r="J61" s="156"/>
      <c r="K61" s="156"/>
      <c r="L61" s="156"/>
      <c r="M61" s="156"/>
      <c r="N61" s="156"/>
      <c r="O61" s="156"/>
      <c r="P61" s="156"/>
      <c r="Q61" s="156"/>
      <c r="R61" s="156"/>
      <c r="S61" s="156"/>
      <c r="T61" s="156"/>
      <c r="U61" s="156"/>
      <c r="V61" s="156"/>
      <c r="W61" s="156"/>
      <c r="X61" s="156"/>
      <c r="Y61" s="147"/>
      <c r="Z61" s="147"/>
      <c r="AA61" s="147"/>
      <c r="AB61" s="147"/>
      <c r="AC61" s="147"/>
      <c r="AD61" s="147"/>
      <c r="AE61" s="147"/>
      <c r="AF61" s="147"/>
      <c r="AG61" s="147" t="s">
        <v>172</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c r="A62" s="164">
        <v>16</v>
      </c>
      <c r="B62" s="165" t="s">
        <v>1400</v>
      </c>
      <c r="C62" s="174" t="s">
        <v>1401</v>
      </c>
      <c r="D62" s="166" t="s">
        <v>309</v>
      </c>
      <c r="E62" s="167">
        <v>5</v>
      </c>
      <c r="F62" s="168"/>
      <c r="G62" s="169">
        <f>ROUND(E62*F62,2)</f>
        <v>0</v>
      </c>
      <c r="H62" s="168"/>
      <c r="I62" s="169">
        <f>ROUND(E62*H62,2)</f>
        <v>0</v>
      </c>
      <c r="J62" s="168"/>
      <c r="K62" s="169">
        <f>ROUND(E62*J62,2)</f>
        <v>0</v>
      </c>
      <c r="L62" s="169">
        <v>21</v>
      </c>
      <c r="M62" s="169">
        <f>G62*(1+L62/100)</f>
        <v>0</v>
      </c>
      <c r="N62" s="169">
        <v>1.9000000000000001E-4</v>
      </c>
      <c r="O62" s="169">
        <f>ROUND(E62*N62,2)</f>
        <v>0</v>
      </c>
      <c r="P62" s="169">
        <v>0</v>
      </c>
      <c r="Q62" s="169">
        <f>ROUND(E62*P62,2)</f>
        <v>0</v>
      </c>
      <c r="R62" s="169"/>
      <c r="S62" s="169" t="s">
        <v>306</v>
      </c>
      <c r="T62" s="170" t="s">
        <v>169</v>
      </c>
      <c r="U62" s="156">
        <v>0</v>
      </c>
      <c r="V62" s="156">
        <f>ROUND(E62*U62,2)</f>
        <v>0</v>
      </c>
      <c r="W62" s="156"/>
      <c r="X62" s="156" t="s">
        <v>310</v>
      </c>
      <c r="Y62" s="147"/>
      <c r="Z62" s="147"/>
      <c r="AA62" s="147"/>
      <c r="AB62" s="147"/>
      <c r="AC62" s="147"/>
      <c r="AD62" s="147"/>
      <c r="AE62" s="147"/>
      <c r="AF62" s="147"/>
      <c r="AG62" s="147" t="s">
        <v>786</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c r="A63" s="154"/>
      <c r="B63" s="155"/>
      <c r="C63" s="240" t="s">
        <v>1402</v>
      </c>
      <c r="D63" s="241"/>
      <c r="E63" s="241"/>
      <c r="F63" s="241"/>
      <c r="G63" s="241"/>
      <c r="H63" s="156"/>
      <c r="I63" s="156"/>
      <c r="J63" s="156"/>
      <c r="K63" s="156"/>
      <c r="L63" s="156"/>
      <c r="M63" s="156"/>
      <c r="N63" s="156"/>
      <c r="O63" s="156"/>
      <c r="P63" s="156"/>
      <c r="Q63" s="156"/>
      <c r="R63" s="156"/>
      <c r="S63" s="156"/>
      <c r="T63" s="156"/>
      <c r="U63" s="156"/>
      <c r="V63" s="156"/>
      <c r="W63" s="156"/>
      <c r="X63" s="156"/>
      <c r="Y63" s="147"/>
      <c r="Z63" s="147"/>
      <c r="AA63" s="147"/>
      <c r="AB63" s="147"/>
      <c r="AC63" s="147"/>
      <c r="AD63" s="147"/>
      <c r="AE63" s="147"/>
      <c r="AF63" s="147"/>
      <c r="AG63" s="147" t="s">
        <v>178</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c r="A64" s="154"/>
      <c r="B64" s="155"/>
      <c r="C64" s="242" t="s">
        <v>1368</v>
      </c>
      <c r="D64" s="243"/>
      <c r="E64" s="243"/>
      <c r="F64" s="243"/>
      <c r="G64" s="243"/>
      <c r="H64" s="156"/>
      <c r="I64" s="156"/>
      <c r="J64" s="156"/>
      <c r="K64" s="156"/>
      <c r="L64" s="156"/>
      <c r="M64" s="156"/>
      <c r="N64" s="156"/>
      <c r="O64" s="156"/>
      <c r="P64" s="156"/>
      <c r="Q64" s="156"/>
      <c r="R64" s="156"/>
      <c r="S64" s="156"/>
      <c r="T64" s="156"/>
      <c r="U64" s="156"/>
      <c r="V64" s="156"/>
      <c r="W64" s="156"/>
      <c r="X64" s="156"/>
      <c r="Y64" s="147"/>
      <c r="Z64" s="147"/>
      <c r="AA64" s="147"/>
      <c r="AB64" s="147"/>
      <c r="AC64" s="147"/>
      <c r="AD64" s="147"/>
      <c r="AE64" s="147"/>
      <c r="AF64" s="147"/>
      <c r="AG64" s="147" t="s">
        <v>178</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c r="A65" s="154"/>
      <c r="B65" s="155"/>
      <c r="C65" s="242" t="s">
        <v>1403</v>
      </c>
      <c r="D65" s="243"/>
      <c r="E65" s="243"/>
      <c r="F65" s="243"/>
      <c r="G65" s="243"/>
      <c r="H65" s="156"/>
      <c r="I65" s="156"/>
      <c r="J65" s="156"/>
      <c r="K65" s="156"/>
      <c r="L65" s="156"/>
      <c r="M65" s="156"/>
      <c r="N65" s="156"/>
      <c r="O65" s="156"/>
      <c r="P65" s="156"/>
      <c r="Q65" s="156"/>
      <c r="R65" s="156"/>
      <c r="S65" s="156"/>
      <c r="T65" s="156"/>
      <c r="U65" s="156"/>
      <c r="V65" s="156"/>
      <c r="W65" s="156"/>
      <c r="X65" s="156"/>
      <c r="Y65" s="147"/>
      <c r="Z65" s="147"/>
      <c r="AA65" s="147"/>
      <c r="AB65" s="147"/>
      <c r="AC65" s="147"/>
      <c r="AD65" s="147"/>
      <c r="AE65" s="147"/>
      <c r="AF65" s="147"/>
      <c r="AG65" s="147" t="s">
        <v>178</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c r="A66" s="154"/>
      <c r="B66" s="155"/>
      <c r="C66" s="238"/>
      <c r="D66" s="239"/>
      <c r="E66" s="239"/>
      <c r="F66" s="239"/>
      <c r="G66" s="239"/>
      <c r="H66" s="156"/>
      <c r="I66" s="156"/>
      <c r="J66" s="156"/>
      <c r="K66" s="156"/>
      <c r="L66" s="156"/>
      <c r="M66" s="156"/>
      <c r="N66" s="156"/>
      <c r="O66" s="156"/>
      <c r="P66" s="156"/>
      <c r="Q66" s="156"/>
      <c r="R66" s="156"/>
      <c r="S66" s="156"/>
      <c r="T66" s="156"/>
      <c r="U66" s="156"/>
      <c r="V66" s="156"/>
      <c r="W66" s="156"/>
      <c r="X66" s="156"/>
      <c r="Y66" s="147"/>
      <c r="Z66" s="147"/>
      <c r="AA66" s="147"/>
      <c r="AB66" s="147"/>
      <c r="AC66" s="147"/>
      <c r="AD66" s="147"/>
      <c r="AE66" s="147"/>
      <c r="AF66" s="147"/>
      <c r="AG66" s="147" t="s">
        <v>172</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c r="A67" s="164">
        <v>17</v>
      </c>
      <c r="B67" s="165" t="s">
        <v>1404</v>
      </c>
      <c r="C67" s="174" t="s">
        <v>1405</v>
      </c>
      <c r="D67" s="166" t="s">
        <v>309</v>
      </c>
      <c r="E67" s="167">
        <v>30</v>
      </c>
      <c r="F67" s="168"/>
      <c r="G67" s="169">
        <f>ROUND(E67*F67,2)</f>
        <v>0</v>
      </c>
      <c r="H67" s="168"/>
      <c r="I67" s="169">
        <f>ROUND(E67*H67,2)</f>
        <v>0</v>
      </c>
      <c r="J67" s="168"/>
      <c r="K67" s="169">
        <f>ROUND(E67*J67,2)</f>
        <v>0</v>
      </c>
      <c r="L67" s="169">
        <v>21</v>
      </c>
      <c r="M67" s="169">
        <f>G67*(1+L67/100)</f>
        <v>0</v>
      </c>
      <c r="N67" s="169">
        <v>0</v>
      </c>
      <c r="O67" s="169">
        <f>ROUND(E67*N67,2)</f>
        <v>0</v>
      </c>
      <c r="P67" s="169">
        <v>0</v>
      </c>
      <c r="Q67" s="169">
        <f>ROUND(E67*P67,2)</f>
        <v>0</v>
      </c>
      <c r="R67" s="169"/>
      <c r="S67" s="169" t="s">
        <v>306</v>
      </c>
      <c r="T67" s="170" t="s">
        <v>169</v>
      </c>
      <c r="U67" s="156">
        <v>0</v>
      </c>
      <c r="V67" s="156">
        <f>ROUND(E67*U67,2)</f>
        <v>0</v>
      </c>
      <c r="W67" s="156"/>
      <c r="X67" s="156" t="s">
        <v>244</v>
      </c>
      <c r="Y67" s="147"/>
      <c r="Z67" s="147"/>
      <c r="AA67" s="147"/>
      <c r="AB67" s="147"/>
      <c r="AC67" s="147"/>
      <c r="AD67" s="147"/>
      <c r="AE67" s="147"/>
      <c r="AF67" s="147"/>
      <c r="AG67" s="147" t="s">
        <v>598</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c r="A68" s="154"/>
      <c r="B68" s="155"/>
      <c r="C68" s="240" t="s">
        <v>1406</v>
      </c>
      <c r="D68" s="241"/>
      <c r="E68" s="241"/>
      <c r="F68" s="241"/>
      <c r="G68" s="241"/>
      <c r="H68" s="156"/>
      <c r="I68" s="156"/>
      <c r="J68" s="156"/>
      <c r="K68" s="156"/>
      <c r="L68" s="156"/>
      <c r="M68" s="156"/>
      <c r="N68" s="156"/>
      <c r="O68" s="156"/>
      <c r="P68" s="156"/>
      <c r="Q68" s="156"/>
      <c r="R68" s="156"/>
      <c r="S68" s="156"/>
      <c r="T68" s="156"/>
      <c r="U68" s="156"/>
      <c r="V68" s="156"/>
      <c r="W68" s="156"/>
      <c r="X68" s="156"/>
      <c r="Y68" s="147"/>
      <c r="Z68" s="147"/>
      <c r="AA68" s="147"/>
      <c r="AB68" s="147"/>
      <c r="AC68" s="147"/>
      <c r="AD68" s="147"/>
      <c r="AE68" s="147"/>
      <c r="AF68" s="147"/>
      <c r="AG68" s="147" t="s">
        <v>178</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c r="A69" s="154"/>
      <c r="B69" s="155"/>
      <c r="C69" s="238"/>
      <c r="D69" s="239"/>
      <c r="E69" s="239"/>
      <c r="F69" s="239"/>
      <c r="G69" s="239"/>
      <c r="H69" s="156"/>
      <c r="I69" s="156"/>
      <c r="J69" s="156"/>
      <c r="K69" s="156"/>
      <c r="L69" s="156"/>
      <c r="M69" s="156"/>
      <c r="N69" s="156"/>
      <c r="O69" s="156"/>
      <c r="P69" s="156"/>
      <c r="Q69" s="156"/>
      <c r="R69" s="156"/>
      <c r="S69" s="156"/>
      <c r="T69" s="156"/>
      <c r="U69" s="156"/>
      <c r="V69" s="156"/>
      <c r="W69" s="156"/>
      <c r="X69" s="156"/>
      <c r="Y69" s="147"/>
      <c r="Z69" s="147"/>
      <c r="AA69" s="147"/>
      <c r="AB69" s="147"/>
      <c r="AC69" s="147"/>
      <c r="AD69" s="147"/>
      <c r="AE69" s="147"/>
      <c r="AF69" s="147"/>
      <c r="AG69" s="147" t="s">
        <v>172</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c r="A70" s="164">
        <v>18</v>
      </c>
      <c r="B70" s="165" t="s">
        <v>1407</v>
      </c>
      <c r="C70" s="174" t="s">
        <v>1408</v>
      </c>
      <c r="D70" s="166" t="s">
        <v>309</v>
      </c>
      <c r="E70" s="167">
        <v>104</v>
      </c>
      <c r="F70" s="168"/>
      <c r="G70" s="169">
        <f>ROUND(E70*F70,2)</f>
        <v>0</v>
      </c>
      <c r="H70" s="168"/>
      <c r="I70" s="169">
        <f>ROUND(E70*H70,2)</f>
        <v>0</v>
      </c>
      <c r="J70" s="168"/>
      <c r="K70" s="169">
        <f>ROUND(E70*J70,2)</f>
        <v>0</v>
      </c>
      <c r="L70" s="169">
        <v>21</v>
      </c>
      <c r="M70" s="169">
        <f>G70*(1+L70/100)</f>
        <v>0</v>
      </c>
      <c r="N70" s="169">
        <v>0</v>
      </c>
      <c r="O70" s="169">
        <f>ROUND(E70*N70,2)</f>
        <v>0</v>
      </c>
      <c r="P70" s="169">
        <v>0</v>
      </c>
      <c r="Q70" s="169">
        <f>ROUND(E70*P70,2)</f>
        <v>0</v>
      </c>
      <c r="R70" s="169"/>
      <c r="S70" s="169" t="s">
        <v>306</v>
      </c>
      <c r="T70" s="170" t="s">
        <v>169</v>
      </c>
      <c r="U70" s="156">
        <v>0</v>
      </c>
      <c r="V70" s="156">
        <f>ROUND(E70*U70,2)</f>
        <v>0</v>
      </c>
      <c r="W70" s="156"/>
      <c r="X70" s="156" t="s">
        <v>244</v>
      </c>
      <c r="Y70" s="147"/>
      <c r="Z70" s="147"/>
      <c r="AA70" s="147"/>
      <c r="AB70" s="147"/>
      <c r="AC70" s="147"/>
      <c r="AD70" s="147"/>
      <c r="AE70" s="147"/>
      <c r="AF70" s="147"/>
      <c r="AG70" s="147" t="s">
        <v>598</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c r="A71" s="154"/>
      <c r="B71" s="155"/>
      <c r="C71" s="240" t="s">
        <v>1409</v>
      </c>
      <c r="D71" s="241"/>
      <c r="E71" s="241"/>
      <c r="F71" s="241"/>
      <c r="G71" s="241"/>
      <c r="H71" s="156"/>
      <c r="I71" s="156"/>
      <c r="J71" s="156"/>
      <c r="K71" s="156"/>
      <c r="L71" s="156"/>
      <c r="M71" s="156"/>
      <c r="N71" s="156"/>
      <c r="O71" s="156"/>
      <c r="P71" s="156"/>
      <c r="Q71" s="156"/>
      <c r="R71" s="156"/>
      <c r="S71" s="156"/>
      <c r="T71" s="156"/>
      <c r="U71" s="156"/>
      <c r="V71" s="156"/>
      <c r="W71" s="156"/>
      <c r="X71" s="156"/>
      <c r="Y71" s="147"/>
      <c r="Z71" s="147"/>
      <c r="AA71" s="147"/>
      <c r="AB71" s="147"/>
      <c r="AC71" s="147"/>
      <c r="AD71" s="147"/>
      <c r="AE71" s="147"/>
      <c r="AF71" s="147"/>
      <c r="AG71" s="147" t="s">
        <v>178</v>
      </c>
      <c r="AH71" s="147"/>
      <c r="AI71" s="147"/>
      <c r="AJ71" s="147"/>
      <c r="AK71" s="147"/>
      <c r="AL71" s="147"/>
      <c r="AM71" s="147"/>
      <c r="AN71" s="147"/>
      <c r="AO71" s="147"/>
      <c r="AP71" s="147"/>
      <c r="AQ71" s="147"/>
      <c r="AR71" s="147"/>
      <c r="AS71" s="147"/>
      <c r="AT71" s="147"/>
      <c r="AU71" s="147"/>
      <c r="AV71" s="147"/>
      <c r="AW71" s="147"/>
      <c r="AX71" s="147"/>
      <c r="AY71" s="147"/>
      <c r="AZ71" s="147"/>
      <c r="BA71" s="171" t="str">
        <f>C71</f>
        <v>Ukončení vodičů izolovaných s označením a zapojením v rozváděči nebo na přístroji průřezu žíly do 2,5 mm2</v>
      </c>
      <c r="BB71" s="147"/>
      <c r="BC71" s="147"/>
      <c r="BD71" s="147"/>
      <c r="BE71" s="147"/>
      <c r="BF71" s="147"/>
      <c r="BG71" s="147"/>
      <c r="BH71" s="147"/>
    </row>
    <row r="72" spans="1:60" outlineLevel="1">
      <c r="A72" s="154"/>
      <c r="B72" s="155"/>
      <c r="C72" s="238"/>
      <c r="D72" s="239"/>
      <c r="E72" s="239"/>
      <c r="F72" s="239"/>
      <c r="G72" s="239"/>
      <c r="H72" s="156"/>
      <c r="I72" s="156"/>
      <c r="J72" s="156"/>
      <c r="K72" s="156"/>
      <c r="L72" s="156"/>
      <c r="M72" s="156"/>
      <c r="N72" s="156"/>
      <c r="O72" s="156"/>
      <c r="P72" s="156"/>
      <c r="Q72" s="156"/>
      <c r="R72" s="156"/>
      <c r="S72" s="156"/>
      <c r="T72" s="156"/>
      <c r="U72" s="156"/>
      <c r="V72" s="156"/>
      <c r="W72" s="156"/>
      <c r="X72" s="156"/>
      <c r="Y72" s="147"/>
      <c r="Z72" s="147"/>
      <c r="AA72" s="147"/>
      <c r="AB72" s="147"/>
      <c r="AC72" s="147"/>
      <c r="AD72" s="147"/>
      <c r="AE72" s="147"/>
      <c r="AF72" s="147"/>
      <c r="AG72" s="147" t="s">
        <v>172</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c r="A73" s="164">
        <v>19</v>
      </c>
      <c r="B73" s="165" t="s">
        <v>1410</v>
      </c>
      <c r="C73" s="174" t="s">
        <v>1411</v>
      </c>
      <c r="D73" s="166" t="s">
        <v>309</v>
      </c>
      <c r="E73" s="167">
        <v>10</v>
      </c>
      <c r="F73" s="168"/>
      <c r="G73" s="169">
        <f>ROUND(E73*F73,2)</f>
        <v>0</v>
      </c>
      <c r="H73" s="168"/>
      <c r="I73" s="169">
        <f>ROUND(E73*H73,2)</f>
        <v>0</v>
      </c>
      <c r="J73" s="168"/>
      <c r="K73" s="169">
        <f>ROUND(E73*J73,2)</f>
        <v>0</v>
      </c>
      <c r="L73" s="169">
        <v>21</v>
      </c>
      <c r="M73" s="169">
        <f>G73*(1+L73/100)</f>
        <v>0</v>
      </c>
      <c r="N73" s="169">
        <v>0</v>
      </c>
      <c r="O73" s="169">
        <f>ROUND(E73*N73,2)</f>
        <v>0</v>
      </c>
      <c r="P73" s="169">
        <v>0</v>
      </c>
      <c r="Q73" s="169">
        <f>ROUND(E73*P73,2)</f>
        <v>0</v>
      </c>
      <c r="R73" s="169"/>
      <c r="S73" s="169" t="s">
        <v>306</v>
      </c>
      <c r="T73" s="170" t="s">
        <v>169</v>
      </c>
      <c r="U73" s="156">
        <v>0</v>
      </c>
      <c r="V73" s="156">
        <f>ROUND(E73*U73,2)</f>
        <v>0</v>
      </c>
      <c r="W73" s="156"/>
      <c r="X73" s="156" t="s">
        <v>244</v>
      </c>
      <c r="Y73" s="147"/>
      <c r="Z73" s="147"/>
      <c r="AA73" s="147"/>
      <c r="AB73" s="147"/>
      <c r="AC73" s="147"/>
      <c r="AD73" s="147"/>
      <c r="AE73" s="147"/>
      <c r="AF73" s="147"/>
      <c r="AG73" s="147" t="s">
        <v>598</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c r="A74" s="154"/>
      <c r="B74" s="155"/>
      <c r="C74" s="240" t="s">
        <v>1412</v>
      </c>
      <c r="D74" s="241"/>
      <c r="E74" s="241"/>
      <c r="F74" s="241"/>
      <c r="G74" s="241"/>
      <c r="H74" s="156"/>
      <c r="I74" s="156"/>
      <c r="J74" s="156"/>
      <c r="K74" s="156"/>
      <c r="L74" s="156"/>
      <c r="M74" s="156"/>
      <c r="N74" s="156"/>
      <c r="O74" s="156"/>
      <c r="P74" s="156"/>
      <c r="Q74" s="156"/>
      <c r="R74" s="156"/>
      <c r="S74" s="156"/>
      <c r="T74" s="156"/>
      <c r="U74" s="156"/>
      <c r="V74" s="156"/>
      <c r="W74" s="156"/>
      <c r="X74" s="156"/>
      <c r="Y74" s="147"/>
      <c r="Z74" s="147"/>
      <c r="AA74" s="147"/>
      <c r="AB74" s="147"/>
      <c r="AC74" s="147"/>
      <c r="AD74" s="147"/>
      <c r="AE74" s="147"/>
      <c r="AF74" s="147"/>
      <c r="AG74" s="147" t="s">
        <v>178</v>
      </c>
      <c r="AH74" s="147"/>
      <c r="AI74" s="147"/>
      <c r="AJ74" s="147"/>
      <c r="AK74" s="147"/>
      <c r="AL74" s="147"/>
      <c r="AM74" s="147"/>
      <c r="AN74" s="147"/>
      <c r="AO74" s="147"/>
      <c r="AP74" s="147"/>
      <c r="AQ74" s="147"/>
      <c r="AR74" s="147"/>
      <c r="AS74" s="147"/>
      <c r="AT74" s="147"/>
      <c r="AU74" s="147"/>
      <c r="AV74" s="147"/>
      <c r="AW74" s="147"/>
      <c r="AX74" s="147"/>
      <c r="AY74" s="147"/>
      <c r="AZ74" s="147"/>
      <c r="BA74" s="171" t="str">
        <f>C74</f>
        <v>Ukončení vodičů izolovaných s označením a zapojením v rozváděči nebo na přístroji průřezu žíly do 4 mm2</v>
      </c>
      <c r="BB74" s="147"/>
      <c r="BC74" s="147"/>
      <c r="BD74" s="147"/>
      <c r="BE74" s="147"/>
      <c r="BF74" s="147"/>
      <c r="BG74" s="147"/>
      <c r="BH74" s="147"/>
    </row>
    <row r="75" spans="1:60" outlineLevel="1">
      <c r="A75" s="154"/>
      <c r="B75" s="155"/>
      <c r="C75" s="238"/>
      <c r="D75" s="239"/>
      <c r="E75" s="239"/>
      <c r="F75" s="239"/>
      <c r="G75" s="239"/>
      <c r="H75" s="156"/>
      <c r="I75" s="156"/>
      <c r="J75" s="156"/>
      <c r="K75" s="156"/>
      <c r="L75" s="156"/>
      <c r="M75" s="156"/>
      <c r="N75" s="156"/>
      <c r="O75" s="156"/>
      <c r="P75" s="156"/>
      <c r="Q75" s="156"/>
      <c r="R75" s="156"/>
      <c r="S75" s="156"/>
      <c r="T75" s="156"/>
      <c r="U75" s="156"/>
      <c r="V75" s="156"/>
      <c r="W75" s="156"/>
      <c r="X75" s="156"/>
      <c r="Y75" s="147"/>
      <c r="Z75" s="147"/>
      <c r="AA75" s="147"/>
      <c r="AB75" s="147"/>
      <c r="AC75" s="147"/>
      <c r="AD75" s="147"/>
      <c r="AE75" s="147"/>
      <c r="AF75" s="147"/>
      <c r="AG75" s="147" t="s">
        <v>172</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c r="A76" s="164">
        <v>20</v>
      </c>
      <c r="B76" s="165" t="s">
        <v>1413</v>
      </c>
      <c r="C76" s="174" t="s">
        <v>1414</v>
      </c>
      <c r="D76" s="166" t="s">
        <v>309</v>
      </c>
      <c r="E76" s="167">
        <v>10</v>
      </c>
      <c r="F76" s="168"/>
      <c r="G76" s="169">
        <f>ROUND(E76*F76,2)</f>
        <v>0</v>
      </c>
      <c r="H76" s="168"/>
      <c r="I76" s="169">
        <f>ROUND(E76*H76,2)</f>
        <v>0</v>
      </c>
      <c r="J76" s="168"/>
      <c r="K76" s="169">
        <f>ROUND(E76*J76,2)</f>
        <v>0</v>
      </c>
      <c r="L76" s="169">
        <v>21</v>
      </c>
      <c r="M76" s="169">
        <f>G76*(1+L76/100)</f>
        <v>0</v>
      </c>
      <c r="N76" s="169">
        <v>0</v>
      </c>
      <c r="O76" s="169">
        <f>ROUND(E76*N76,2)</f>
        <v>0</v>
      </c>
      <c r="P76" s="169">
        <v>0</v>
      </c>
      <c r="Q76" s="169">
        <f>ROUND(E76*P76,2)</f>
        <v>0</v>
      </c>
      <c r="R76" s="169"/>
      <c r="S76" s="169" t="s">
        <v>306</v>
      </c>
      <c r="T76" s="170" t="s">
        <v>169</v>
      </c>
      <c r="U76" s="156">
        <v>0</v>
      </c>
      <c r="V76" s="156">
        <f>ROUND(E76*U76,2)</f>
        <v>0</v>
      </c>
      <c r="W76" s="156"/>
      <c r="X76" s="156" t="s">
        <v>244</v>
      </c>
      <c r="Y76" s="147"/>
      <c r="Z76" s="147"/>
      <c r="AA76" s="147"/>
      <c r="AB76" s="147"/>
      <c r="AC76" s="147"/>
      <c r="AD76" s="147"/>
      <c r="AE76" s="147"/>
      <c r="AF76" s="147"/>
      <c r="AG76" s="147" t="s">
        <v>598</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c r="A77" s="154"/>
      <c r="B77" s="155"/>
      <c r="C77" s="240" t="s">
        <v>1415</v>
      </c>
      <c r="D77" s="241"/>
      <c r="E77" s="241"/>
      <c r="F77" s="241"/>
      <c r="G77" s="241"/>
      <c r="H77" s="156"/>
      <c r="I77" s="156"/>
      <c r="J77" s="156"/>
      <c r="K77" s="156"/>
      <c r="L77" s="156"/>
      <c r="M77" s="156"/>
      <c r="N77" s="156"/>
      <c r="O77" s="156"/>
      <c r="P77" s="156"/>
      <c r="Q77" s="156"/>
      <c r="R77" s="156"/>
      <c r="S77" s="156"/>
      <c r="T77" s="156"/>
      <c r="U77" s="156"/>
      <c r="V77" s="156"/>
      <c r="W77" s="156"/>
      <c r="X77" s="156"/>
      <c r="Y77" s="147"/>
      <c r="Z77" s="147"/>
      <c r="AA77" s="147"/>
      <c r="AB77" s="147"/>
      <c r="AC77" s="147"/>
      <c r="AD77" s="147"/>
      <c r="AE77" s="147"/>
      <c r="AF77" s="147"/>
      <c r="AG77" s="147" t="s">
        <v>178</v>
      </c>
      <c r="AH77" s="147"/>
      <c r="AI77" s="147"/>
      <c r="AJ77" s="147"/>
      <c r="AK77" s="147"/>
      <c r="AL77" s="147"/>
      <c r="AM77" s="147"/>
      <c r="AN77" s="147"/>
      <c r="AO77" s="147"/>
      <c r="AP77" s="147"/>
      <c r="AQ77" s="147"/>
      <c r="AR77" s="147"/>
      <c r="AS77" s="147"/>
      <c r="AT77" s="147"/>
      <c r="AU77" s="147"/>
      <c r="AV77" s="147"/>
      <c r="AW77" s="147"/>
      <c r="AX77" s="147"/>
      <c r="AY77" s="147"/>
      <c r="AZ77" s="147"/>
      <c r="BA77" s="171" t="str">
        <f>C77</f>
        <v>Ukončení vodičů izolovaných s označením a zapojením v rozváděči nebo na přístroji průřezu žíly do 10 mm2</v>
      </c>
      <c r="BB77" s="147"/>
      <c r="BC77" s="147"/>
      <c r="BD77" s="147"/>
      <c r="BE77" s="147"/>
      <c r="BF77" s="147"/>
      <c r="BG77" s="147"/>
      <c r="BH77" s="147"/>
    </row>
    <row r="78" spans="1:60" outlineLevel="1">
      <c r="A78" s="154"/>
      <c r="B78" s="155"/>
      <c r="C78" s="238"/>
      <c r="D78" s="239"/>
      <c r="E78" s="239"/>
      <c r="F78" s="239"/>
      <c r="G78" s="239"/>
      <c r="H78" s="156"/>
      <c r="I78" s="156"/>
      <c r="J78" s="156"/>
      <c r="K78" s="156"/>
      <c r="L78" s="156"/>
      <c r="M78" s="156"/>
      <c r="N78" s="156"/>
      <c r="O78" s="156"/>
      <c r="P78" s="156"/>
      <c r="Q78" s="156"/>
      <c r="R78" s="156"/>
      <c r="S78" s="156"/>
      <c r="T78" s="156"/>
      <c r="U78" s="156"/>
      <c r="V78" s="156"/>
      <c r="W78" s="156"/>
      <c r="X78" s="156"/>
      <c r="Y78" s="147"/>
      <c r="Z78" s="147"/>
      <c r="AA78" s="147"/>
      <c r="AB78" s="147"/>
      <c r="AC78" s="147"/>
      <c r="AD78" s="147"/>
      <c r="AE78" s="147"/>
      <c r="AF78" s="147"/>
      <c r="AG78" s="147" t="s">
        <v>172</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c r="A79" s="164">
        <v>21</v>
      </c>
      <c r="B79" s="165" t="s">
        <v>1416</v>
      </c>
      <c r="C79" s="174" t="s">
        <v>1417</v>
      </c>
      <c r="D79" s="166" t="s">
        <v>309</v>
      </c>
      <c r="E79" s="167">
        <v>6</v>
      </c>
      <c r="F79" s="168"/>
      <c r="G79" s="169">
        <f>ROUND(E79*F79,2)</f>
        <v>0</v>
      </c>
      <c r="H79" s="168"/>
      <c r="I79" s="169">
        <f>ROUND(E79*H79,2)</f>
        <v>0</v>
      </c>
      <c r="J79" s="168"/>
      <c r="K79" s="169">
        <f>ROUND(E79*J79,2)</f>
        <v>0</v>
      </c>
      <c r="L79" s="169">
        <v>21</v>
      </c>
      <c r="M79" s="169">
        <f>G79*(1+L79/100)</f>
        <v>0</v>
      </c>
      <c r="N79" s="169">
        <v>5.0000000000000002E-5</v>
      </c>
      <c r="O79" s="169">
        <f>ROUND(E79*N79,2)</f>
        <v>0</v>
      </c>
      <c r="P79" s="169">
        <v>0</v>
      </c>
      <c r="Q79" s="169">
        <f>ROUND(E79*P79,2)</f>
        <v>0</v>
      </c>
      <c r="R79" s="169"/>
      <c r="S79" s="169" t="s">
        <v>306</v>
      </c>
      <c r="T79" s="170" t="s">
        <v>169</v>
      </c>
      <c r="U79" s="156">
        <v>0</v>
      </c>
      <c r="V79" s="156">
        <f>ROUND(E79*U79,2)</f>
        <v>0</v>
      </c>
      <c r="W79" s="156"/>
      <c r="X79" s="156" t="s">
        <v>310</v>
      </c>
      <c r="Y79" s="147"/>
      <c r="Z79" s="147"/>
      <c r="AA79" s="147"/>
      <c r="AB79" s="147"/>
      <c r="AC79" s="147"/>
      <c r="AD79" s="147"/>
      <c r="AE79" s="147"/>
      <c r="AF79" s="147"/>
      <c r="AG79" s="147" t="s">
        <v>786</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c r="A80" s="154"/>
      <c r="B80" s="155"/>
      <c r="C80" s="240" t="s">
        <v>1418</v>
      </c>
      <c r="D80" s="241"/>
      <c r="E80" s="241"/>
      <c r="F80" s="241"/>
      <c r="G80" s="241"/>
      <c r="H80" s="156"/>
      <c r="I80" s="156"/>
      <c r="J80" s="156"/>
      <c r="K80" s="156"/>
      <c r="L80" s="156"/>
      <c r="M80" s="156"/>
      <c r="N80" s="156"/>
      <c r="O80" s="156"/>
      <c r="P80" s="156"/>
      <c r="Q80" s="156"/>
      <c r="R80" s="156"/>
      <c r="S80" s="156"/>
      <c r="T80" s="156"/>
      <c r="U80" s="156"/>
      <c r="V80" s="156"/>
      <c r="W80" s="156"/>
      <c r="X80" s="156"/>
      <c r="Y80" s="147"/>
      <c r="Z80" s="147"/>
      <c r="AA80" s="147"/>
      <c r="AB80" s="147"/>
      <c r="AC80" s="147"/>
      <c r="AD80" s="147"/>
      <c r="AE80" s="147"/>
      <c r="AF80" s="147"/>
      <c r="AG80" s="147" t="s">
        <v>178</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c r="A81" s="154"/>
      <c r="B81" s="155"/>
      <c r="C81" s="238"/>
      <c r="D81" s="239"/>
      <c r="E81" s="239"/>
      <c r="F81" s="239"/>
      <c r="G81" s="239"/>
      <c r="H81" s="156"/>
      <c r="I81" s="156"/>
      <c r="J81" s="156"/>
      <c r="K81" s="156"/>
      <c r="L81" s="156"/>
      <c r="M81" s="156"/>
      <c r="N81" s="156"/>
      <c r="O81" s="156"/>
      <c r="P81" s="156"/>
      <c r="Q81" s="156"/>
      <c r="R81" s="156"/>
      <c r="S81" s="156"/>
      <c r="T81" s="156"/>
      <c r="U81" s="156"/>
      <c r="V81" s="156"/>
      <c r="W81" s="156"/>
      <c r="X81" s="156"/>
      <c r="Y81" s="147"/>
      <c r="Z81" s="147"/>
      <c r="AA81" s="147"/>
      <c r="AB81" s="147"/>
      <c r="AC81" s="147"/>
      <c r="AD81" s="147"/>
      <c r="AE81" s="147"/>
      <c r="AF81" s="147"/>
      <c r="AG81" s="147" t="s">
        <v>172</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c r="A82" s="164">
        <v>22</v>
      </c>
      <c r="B82" s="165" t="s">
        <v>1419</v>
      </c>
      <c r="C82" s="174" t="s">
        <v>1420</v>
      </c>
      <c r="D82" s="166" t="s">
        <v>309</v>
      </c>
      <c r="E82" s="167">
        <v>6</v>
      </c>
      <c r="F82" s="168"/>
      <c r="G82" s="169">
        <f>ROUND(E82*F82,2)</f>
        <v>0</v>
      </c>
      <c r="H82" s="168"/>
      <c r="I82" s="169">
        <f>ROUND(E82*H82,2)</f>
        <v>0</v>
      </c>
      <c r="J82" s="168"/>
      <c r="K82" s="169">
        <f>ROUND(E82*J82,2)</f>
        <v>0</v>
      </c>
      <c r="L82" s="169">
        <v>21</v>
      </c>
      <c r="M82" s="169">
        <f>G82*(1+L82/100)</f>
        <v>0</v>
      </c>
      <c r="N82" s="169">
        <v>0</v>
      </c>
      <c r="O82" s="169">
        <f>ROUND(E82*N82,2)</f>
        <v>0</v>
      </c>
      <c r="P82" s="169">
        <v>0</v>
      </c>
      <c r="Q82" s="169">
        <f>ROUND(E82*P82,2)</f>
        <v>0</v>
      </c>
      <c r="R82" s="169"/>
      <c r="S82" s="169" t="s">
        <v>306</v>
      </c>
      <c r="T82" s="170" t="s">
        <v>169</v>
      </c>
      <c r="U82" s="156">
        <v>0</v>
      </c>
      <c r="V82" s="156">
        <f>ROUND(E82*U82,2)</f>
        <v>0</v>
      </c>
      <c r="W82" s="156"/>
      <c r="X82" s="156" t="s">
        <v>244</v>
      </c>
      <c r="Y82" s="147"/>
      <c r="Z82" s="147"/>
      <c r="AA82" s="147"/>
      <c r="AB82" s="147"/>
      <c r="AC82" s="147"/>
      <c r="AD82" s="147"/>
      <c r="AE82" s="147"/>
      <c r="AF82" s="147"/>
      <c r="AG82" s="147" t="s">
        <v>598</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c r="A83" s="154"/>
      <c r="B83" s="155"/>
      <c r="C83" s="240" t="s">
        <v>1421</v>
      </c>
      <c r="D83" s="241"/>
      <c r="E83" s="241"/>
      <c r="F83" s="241"/>
      <c r="G83" s="241"/>
      <c r="H83" s="156"/>
      <c r="I83" s="156"/>
      <c r="J83" s="156"/>
      <c r="K83" s="156"/>
      <c r="L83" s="156"/>
      <c r="M83" s="156"/>
      <c r="N83" s="156"/>
      <c r="O83" s="156"/>
      <c r="P83" s="156"/>
      <c r="Q83" s="156"/>
      <c r="R83" s="156"/>
      <c r="S83" s="156"/>
      <c r="T83" s="156"/>
      <c r="U83" s="156"/>
      <c r="V83" s="156"/>
      <c r="W83" s="156"/>
      <c r="X83" s="156"/>
      <c r="Y83" s="147"/>
      <c r="Z83" s="147"/>
      <c r="AA83" s="147"/>
      <c r="AB83" s="147"/>
      <c r="AC83" s="147"/>
      <c r="AD83" s="147"/>
      <c r="AE83" s="147"/>
      <c r="AF83" s="147"/>
      <c r="AG83" s="147" t="s">
        <v>178</v>
      </c>
      <c r="AH83" s="147"/>
      <c r="AI83" s="147"/>
      <c r="AJ83" s="147"/>
      <c r="AK83" s="147"/>
      <c r="AL83" s="147"/>
      <c r="AM83" s="147"/>
      <c r="AN83" s="147"/>
      <c r="AO83" s="147"/>
      <c r="AP83" s="147"/>
      <c r="AQ83" s="147"/>
      <c r="AR83" s="147"/>
      <c r="AS83" s="147"/>
      <c r="AT83" s="147"/>
      <c r="AU83" s="147"/>
      <c r="AV83" s="147"/>
      <c r="AW83" s="147"/>
      <c r="AX83" s="147"/>
      <c r="AY83" s="147"/>
      <c r="AZ83" s="147"/>
      <c r="BA83" s="171" t="str">
        <f>C83</f>
        <v>Montáž ovladačů nn polozapuštěných nebo zapuštěných se zapojením vodičů šroubové připojení vypínačů, řazení jednopólových</v>
      </c>
      <c r="BB83" s="147"/>
      <c r="BC83" s="147"/>
      <c r="BD83" s="147"/>
      <c r="BE83" s="147"/>
      <c r="BF83" s="147"/>
      <c r="BG83" s="147"/>
      <c r="BH83" s="147"/>
    </row>
    <row r="84" spans="1:60" outlineLevel="1">
      <c r="A84" s="154"/>
      <c r="B84" s="155"/>
      <c r="C84" s="238"/>
      <c r="D84" s="239"/>
      <c r="E84" s="239"/>
      <c r="F84" s="239"/>
      <c r="G84" s="239"/>
      <c r="H84" s="156"/>
      <c r="I84" s="156"/>
      <c r="J84" s="156"/>
      <c r="K84" s="156"/>
      <c r="L84" s="156"/>
      <c r="M84" s="156"/>
      <c r="N84" s="156"/>
      <c r="O84" s="156"/>
      <c r="P84" s="156"/>
      <c r="Q84" s="156"/>
      <c r="R84" s="156"/>
      <c r="S84" s="156"/>
      <c r="T84" s="156"/>
      <c r="U84" s="156"/>
      <c r="V84" s="156"/>
      <c r="W84" s="156"/>
      <c r="X84" s="156"/>
      <c r="Y84" s="147"/>
      <c r="Z84" s="147"/>
      <c r="AA84" s="147"/>
      <c r="AB84" s="147"/>
      <c r="AC84" s="147"/>
      <c r="AD84" s="147"/>
      <c r="AE84" s="147"/>
      <c r="AF84" s="147"/>
      <c r="AG84" s="147" t="s">
        <v>172</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c r="A85" s="164">
        <v>23</v>
      </c>
      <c r="B85" s="165" t="s">
        <v>1422</v>
      </c>
      <c r="C85" s="174" t="s">
        <v>1423</v>
      </c>
      <c r="D85" s="166" t="s">
        <v>309</v>
      </c>
      <c r="E85" s="167">
        <v>6</v>
      </c>
      <c r="F85" s="168"/>
      <c r="G85" s="169">
        <f>ROUND(E85*F85,2)</f>
        <v>0</v>
      </c>
      <c r="H85" s="168"/>
      <c r="I85" s="169">
        <f>ROUND(E85*H85,2)</f>
        <v>0</v>
      </c>
      <c r="J85" s="168"/>
      <c r="K85" s="169">
        <f>ROUND(E85*J85,2)</f>
        <v>0</v>
      </c>
      <c r="L85" s="169">
        <v>21</v>
      </c>
      <c r="M85" s="169">
        <f>G85*(1+L85/100)</f>
        <v>0</v>
      </c>
      <c r="N85" s="169">
        <v>5.0000000000000002E-5</v>
      </c>
      <c r="O85" s="169">
        <f>ROUND(E85*N85,2)</f>
        <v>0</v>
      </c>
      <c r="P85" s="169">
        <v>0</v>
      </c>
      <c r="Q85" s="169">
        <f>ROUND(E85*P85,2)</f>
        <v>0</v>
      </c>
      <c r="R85" s="169"/>
      <c r="S85" s="169" t="s">
        <v>306</v>
      </c>
      <c r="T85" s="170" t="s">
        <v>169</v>
      </c>
      <c r="U85" s="156">
        <v>0</v>
      </c>
      <c r="V85" s="156">
        <f>ROUND(E85*U85,2)</f>
        <v>0</v>
      </c>
      <c r="W85" s="156"/>
      <c r="X85" s="156" t="s">
        <v>310</v>
      </c>
      <c r="Y85" s="147"/>
      <c r="Z85" s="147"/>
      <c r="AA85" s="147"/>
      <c r="AB85" s="147"/>
      <c r="AC85" s="147"/>
      <c r="AD85" s="147"/>
      <c r="AE85" s="147"/>
      <c r="AF85" s="147"/>
      <c r="AG85" s="147" t="s">
        <v>786</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c r="A86" s="154"/>
      <c r="B86" s="155"/>
      <c r="C86" s="240" t="s">
        <v>1424</v>
      </c>
      <c r="D86" s="241"/>
      <c r="E86" s="241"/>
      <c r="F86" s="241"/>
      <c r="G86" s="241"/>
      <c r="H86" s="156"/>
      <c r="I86" s="156"/>
      <c r="J86" s="156"/>
      <c r="K86" s="156"/>
      <c r="L86" s="156"/>
      <c r="M86" s="156"/>
      <c r="N86" s="156"/>
      <c r="O86" s="156"/>
      <c r="P86" s="156"/>
      <c r="Q86" s="156"/>
      <c r="R86" s="156"/>
      <c r="S86" s="156"/>
      <c r="T86" s="156"/>
      <c r="U86" s="156"/>
      <c r="V86" s="156"/>
      <c r="W86" s="156"/>
      <c r="X86" s="156"/>
      <c r="Y86" s="147"/>
      <c r="Z86" s="147"/>
      <c r="AA86" s="147"/>
      <c r="AB86" s="147"/>
      <c r="AC86" s="147"/>
      <c r="AD86" s="147"/>
      <c r="AE86" s="147"/>
      <c r="AF86" s="147"/>
      <c r="AG86" s="147" t="s">
        <v>178</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c r="A87" s="154"/>
      <c r="B87" s="155"/>
      <c r="C87" s="238"/>
      <c r="D87" s="239"/>
      <c r="E87" s="239"/>
      <c r="F87" s="239"/>
      <c r="G87" s="239"/>
      <c r="H87" s="156"/>
      <c r="I87" s="156"/>
      <c r="J87" s="156"/>
      <c r="K87" s="156"/>
      <c r="L87" s="156"/>
      <c r="M87" s="156"/>
      <c r="N87" s="156"/>
      <c r="O87" s="156"/>
      <c r="P87" s="156"/>
      <c r="Q87" s="156"/>
      <c r="R87" s="156"/>
      <c r="S87" s="156"/>
      <c r="T87" s="156"/>
      <c r="U87" s="156"/>
      <c r="V87" s="156"/>
      <c r="W87" s="156"/>
      <c r="X87" s="156"/>
      <c r="Y87" s="147"/>
      <c r="Z87" s="147"/>
      <c r="AA87" s="147"/>
      <c r="AB87" s="147"/>
      <c r="AC87" s="147"/>
      <c r="AD87" s="147"/>
      <c r="AE87" s="147"/>
      <c r="AF87" s="147"/>
      <c r="AG87" s="147" t="s">
        <v>172</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c r="A88" s="164">
        <v>24</v>
      </c>
      <c r="B88" s="165" t="s">
        <v>1425</v>
      </c>
      <c r="C88" s="174" t="s">
        <v>1426</v>
      </c>
      <c r="D88" s="166" t="s">
        <v>309</v>
      </c>
      <c r="E88" s="167">
        <v>7</v>
      </c>
      <c r="F88" s="168"/>
      <c r="G88" s="169">
        <f>ROUND(E88*F88,2)</f>
        <v>0</v>
      </c>
      <c r="H88" s="168"/>
      <c r="I88" s="169">
        <f>ROUND(E88*H88,2)</f>
        <v>0</v>
      </c>
      <c r="J88" s="168"/>
      <c r="K88" s="169">
        <f>ROUND(E88*J88,2)</f>
        <v>0</v>
      </c>
      <c r="L88" s="169">
        <v>21</v>
      </c>
      <c r="M88" s="169">
        <f>G88*(1+L88/100)</f>
        <v>0</v>
      </c>
      <c r="N88" s="169">
        <v>0</v>
      </c>
      <c r="O88" s="169">
        <f>ROUND(E88*N88,2)</f>
        <v>0</v>
      </c>
      <c r="P88" s="169">
        <v>0</v>
      </c>
      <c r="Q88" s="169">
        <f>ROUND(E88*P88,2)</f>
        <v>0</v>
      </c>
      <c r="R88" s="169"/>
      <c r="S88" s="169" t="s">
        <v>306</v>
      </c>
      <c r="T88" s="170" t="s">
        <v>169</v>
      </c>
      <c r="U88" s="156">
        <v>0</v>
      </c>
      <c r="V88" s="156">
        <f>ROUND(E88*U88,2)</f>
        <v>0</v>
      </c>
      <c r="W88" s="156"/>
      <c r="X88" s="156" t="s">
        <v>244</v>
      </c>
      <c r="Y88" s="147"/>
      <c r="Z88" s="147"/>
      <c r="AA88" s="147"/>
      <c r="AB88" s="147"/>
      <c r="AC88" s="147"/>
      <c r="AD88" s="147"/>
      <c r="AE88" s="147"/>
      <c r="AF88" s="147"/>
      <c r="AG88" s="147" t="s">
        <v>598</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ht="22.5" outlineLevel="1">
      <c r="A89" s="154"/>
      <c r="B89" s="155"/>
      <c r="C89" s="240" t="s">
        <v>1427</v>
      </c>
      <c r="D89" s="241"/>
      <c r="E89" s="241"/>
      <c r="F89" s="241"/>
      <c r="G89" s="241"/>
      <c r="H89" s="156"/>
      <c r="I89" s="156"/>
      <c r="J89" s="156"/>
      <c r="K89" s="156"/>
      <c r="L89" s="156"/>
      <c r="M89" s="156"/>
      <c r="N89" s="156"/>
      <c r="O89" s="156"/>
      <c r="P89" s="156"/>
      <c r="Q89" s="156"/>
      <c r="R89" s="156"/>
      <c r="S89" s="156"/>
      <c r="T89" s="156"/>
      <c r="U89" s="156"/>
      <c r="V89" s="156"/>
      <c r="W89" s="156"/>
      <c r="X89" s="156"/>
      <c r="Y89" s="147"/>
      <c r="Z89" s="147"/>
      <c r="AA89" s="147"/>
      <c r="AB89" s="147"/>
      <c r="AC89" s="147"/>
      <c r="AD89" s="147"/>
      <c r="AE89" s="147"/>
      <c r="AF89" s="147"/>
      <c r="AG89" s="147" t="s">
        <v>178</v>
      </c>
      <c r="AH89" s="147"/>
      <c r="AI89" s="147"/>
      <c r="AJ89" s="147"/>
      <c r="AK89" s="147"/>
      <c r="AL89" s="147"/>
      <c r="AM89" s="147"/>
      <c r="AN89" s="147"/>
      <c r="AO89" s="147"/>
      <c r="AP89" s="147"/>
      <c r="AQ89" s="147"/>
      <c r="AR89" s="147"/>
      <c r="AS89" s="147"/>
      <c r="AT89" s="147"/>
      <c r="AU89" s="147"/>
      <c r="AV89" s="147"/>
      <c r="AW89" s="147"/>
      <c r="AX89" s="147"/>
      <c r="AY89" s="147"/>
      <c r="AZ89" s="147"/>
      <c r="BA89" s="171" t="str">
        <f>C89</f>
        <v>Montáž ovladačů nn polozapuštěných nebo zapuštěných se zapojením vodičů šroubové připojení přepínačů, řazení 5-sériových střídavých</v>
      </c>
      <c r="BB89" s="147"/>
      <c r="BC89" s="147"/>
      <c r="BD89" s="147"/>
      <c r="BE89" s="147"/>
      <c r="BF89" s="147"/>
      <c r="BG89" s="147"/>
      <c r="BH89" s="147"/>
    </row>
    <row r="90" spans="1:60" outlineLevel="1">
      <c r="A90" s="154"/>
      <c r="B90" s="155"/>
      <c r="C90" s="238"/>
      <c r="D90" s="239"/>
      <c r="E90" s="239"/>
      <c r="F90" s="239"/>
      <c r="G90" s="239"/>
      <c r="H90" s="156"/>
      <c r="I90" s="156"/>
      <c r="J90" s="156"/>
      <c r="K90" s="156"/>
      <c r="L90" s="156"/>
      <c r="M90" s="156"/>
      <c r="N90" s="156"/>
      <c r="O90" s="156"/>
      <c r="P90" s="156"/>
      <c r="Q90" s="156"/>
      <c r="R90" s="156"/>
      <c r="S90" s="156"/>
      <c r="T90" s="156"/>
      <c r="U90" s="156"/>
      <c r="V90" s="156"/>
      <c r="W90" s="156"/>
      <c r="X90" s="156"/>
      <c r="Y90" s="147"/>
      <c r="Z90" s="147"/>
      <c r="AA90" s="147"/>
      <c r="AB90" s="147"/>
      <c r="AC90" s="147"/>
      <c r="AD90" s="147"/>
      <c r="AE90" s="147"/>
      <c r="AF90" s="147"/>
      <c r="AG90" s="147" t="s">
        <v>172</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c r="A91" s="164">
        <v>25</v>
      </c>
      <c r="B91" s="165" t="s">
        <v>1428</v>
      </c>
      <c r="C91" s="174" t="s">
        <v>1429</v>
      </c>
      <c r="D91" s="166" t="s">
        <v>309</v>
      </c>
      <c r="E91" s="167">
        <v>7</v>
      </c>
      <c r="F91" s="168"/>
      <c r="G91" s="169">
        <f>ROUND(E91*F91,2)</f>
        <v>0</v>
      </c>
      <c r="H91" s="168"/>
      <c r="I91" s="169">
        <f>ROUND(E91*H91,2)</f>
        <v>0</v>
      </c>
      <c r="J91" s="168"/>
      <c r="K91" s="169">
        <f>ROUND(E91*J91,2)</f>
        <v>0</v>
      </c>
      <c r="L91" s="169">
        <v>21</v>
      </c>
      <c r="M91" s="169">
        <f>G91*(1+L91/100)</f>
        <v>0</v>
      </c>
      <c r="N91" s="169">
        <v>5.0000000000000002E-5</v>
      </c>
      <c r="O91" s="169">
        <f>ROUND(E91*N91,2)</f>
        <v>0</v>
      </c>
      <c r="P91" s="169">
        <v>0</v>
      </c>
      <c r="Q91" s="169">
        <f>ROUND(E91*P91,2)</f>
        <v>0</v>
      </c>
      <c r="R91" s="169"/>
      <c r="S91" s="169" t="s">
        <v>306</v>
      </c>
      <c r="T91" s="170" t="s">
        <v>169</v>
      </c>
      <c r="U91" s="156">
        <v>0</v>
      </c>
      <c r="V91" s="156">
        <f>ROUND(E91*U91,2)</f>
        <v>0</v>
      </c>
      <c r="W91" s="156"/>
      <c r="X91" s="156" t="s">
        <v>310</v>
      </c>
      <c r="Y91" s="147"/>
      <c r="Z91" s="147"/>
      <c r="AA91" s="147"/>
      <c r="AB91" s="147"/>
      <c r="AC91" s="147"/>
      <c r="AD91" s="147"/>
      <c r="AE91" s="147"/>
      <c r="AF91" s="147"/>
      <c r="AG91" s="147" t="s">
        <v>786</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c r="A92" s="154"/>
      <c r="B92" s="155"/>
      <c r="C92" s="240" t="s">
        <v>1430</v>
      </c>
      <c r="D92" s="241"/>
      <c r="E92" s="241"/>
      <c r="F92" s="241"/>
      <c r="G92" s="241"/>
      <c r="H92" s="156"/>
      <c r="I92" s="156"/>
      <c r="J92" s="156"/>
      <c r="K92" s="156"/>
      <c r="L92" s="156"/>
      <c r="M92" s="156"/>
      <c r="N92" s="156"/>
      <c r="O92" s="156"/>
      <c r="P92" s="156"/>
      <c r="Q92" s="156"/>
      <c r="R92" s="156"/>
      <c r="S92" s="156"/>
      <c r="T92" s="156"/>
      <c r="U92" s="156"/>
      <c r="V92" s="156"/>
      <c r="W92" s="156"/>
      <c r="X92" s="156"/>
      <c r="Y92" s="147"/>
      <c r="Z92" s="147"/>
      <c r="AA92" s="147"/>
      <c r="AB92" s="147"/>
      <c r="AC92" s="147"/>
      <c r="AD92" s="147"/>
      <c r="AE92" s="147"/>
      <c r="AF92" s="147"/>
      <c r="AG92" s="147" t="s">
        <v>178</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c r="A93" s="154"/>
      <c r="B93" s="155"/>
      <c r="C93" s="238"/>
      <c r="D93" s="239"/>
      <c r="E93" s="239"/>
      <c r="F93" s="239"/>
      <c r="G93" s="239"/>
      <c r="H93" s="156"/>
      <c r="I93" s="156"/>
      <c r="J93" s="156"/>
      <c r="K93" s="156"/>
      <c r="L93" s="156"/>
      <c r="M93" s="156"/>
      <c r="N93" s="156"/>
      <c r="O93" s="156"/>
      <c r="P93" s="156"/>
      <c r="Q93" s="156"/>
      <c r="R93" s="156"/>
      <c r="S93" s="156"/>
      <c r="T93" s="156"/>
      <c r="U93" s="156"/>
      <c r="V93" s="156"/>
      <c r="W93" s="156"/>
      <c r="X93" s="156"/>
      <c r="Y93" s="147"/>
      <c r="Z93" s="147"/>
      <c r="AA93" s="147"/>
      <c r="AB93" s="147"/>
      <c r="AC93" s="147"/>
      <c r="AD93" s="147"/>
      <c r="AE93" s="147"/>
      <c r="AF93" s="147"/>
      <c r="AG93" s="147" t="s">
        <v>172</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c r="A94" s="164">
        <v>26</v>
      </c>
      <c r="B94" s="165" t="s">
        <v>1431</v>
      </c>
      <c r="C94" s="174" t="s">
        <v>1432</v>
      </c>
      <c r="D94" s="166" t="s">
        <v>309</v>
      </c>
      <c r="E94" s="167">
        <v>6</v>
      </c>
      <c r="F94" s="168"/>
      <c r="G94" s="169">
        <f>ROUND(E94*F94,2)</f>
        <v>0</v>
      </c>
      <c r="H94" s="168"/>
      <c r="I94" s="169">
        <f>ROUND(E94*H94,2)</f>
        <v>0</v>
      </c>
      <c r="J94" s="168"/>
      <c r="K94" s="169">
        <f>ROUND(E94*J94,2)</f>
        <v>0</v>
      </c>
      <c r="L94" s="169">
        <v>21</v>
      </c>
      <c r="M94" s="169">
        <f>G94*(1+L94/100)</f>
        <v>0</v>
      </c>
      <c r="N94" s="169">
        <v>0</v>
      </c>
      <c r="O94" s="169">
        <f>ROUND(E94*N94,2)</f>
        <v>0</v>
      </c>
      <c r="P94" s="169">
        <v>0</v>
      </c>
      <c r="Q94" s="169">
        <f>ROUND(E94*P94,2)</f>
        <v>0</v>
      </c>
      <c r="R94" s="169"/>
      <c r="S94" s="169" t="s">
        <v>306</v>
      </c>
      <c r="T94" s="170" t="s">
        <v>169</v>
      </c>
      <c r="U94" s="156">
        <v>0</v>
      </c>
      <c r="V94" s="156">
        <f>ROUND(E94*U94,2)</f>
        <v>0</v>
      </c>
      <c r="W94" s="156"/>
      <c r="X94" s="156" t="s">
        <v>244</v>
      </c>
      <c r="Y94" s="147"/>
      <c r="Z94" s="147"/>
      <c r="AA94" s="147"/>
      <c r="AB94" s="147"/>
      <c r="AC94" s="147"/>
      <c r="AD94" s="147"/>
      <c r="AE94" s="147"/>
      <c r="AF94" s="147"/>
      <c r="AG94" s="147" t="s">
        <v>598</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c r="A95" s="154"/>
      <c r="B95" s="155"/>
      <c r="C95" s="240" t="s">
        <v>1433</v>
      </c>
      <c r="D95" s="241"/>
      <c r="E95" s="241"/>
      <c r="F95" s="241"/>
      <c r="G95" s="241"/>
      <c r="H95" s="156"/>
      <c r="I95" s="156"/>
      <c r="J95" s="156"/>
      <c r="K95" s="156"/>
      <c r="L95" s="156"/>
      <c r="M95" s="156"/>
      <c r="N95" s="156"/>
      <c r="O95" s="156"/>
      <c r="P95" s="156"/>
      <c r="Q95" s="156"/>
      <c r="R95" s="156"/>
      <c r="S95" s="156"/>
      <c r="T95" s="156"/>
      <c r="U95" s="156"/>
      <c r="V95" s="156"/>
      <c r="W95" s="156"/>
      <c r="X95" s="156"/>
      <c r="Y95" s="147"/>
      <c r="Z95" s="147"/>
      <c r="AA95" s="147"/>
      <c r="AB95" s="147"/>
      <c r="AC95" s="147"/>
      <c r="AD95" s="147"/>
      <c r="AE95" s="147"/>
      <c r="AF95" s="147"/>
      <c r="AG95" s="147" t="s">
        <v>178</v>
      </c>
      <c r="AH95" s="147"/>
      <c r="AI95" s="147"/>
      <c r="AJ95" s="147"/>
      <c r="AK95" s="147"/>
      <c r="AL95" s="147"/>
      <c r="AM95" s="147"/>
      <c r="AN95" s="147"/>
      <c r="AO95" s="147"/>
      <c r="AP95" s="147"/>
      <c r="AQ95" s="147"/>
      <c r="AR95" s="147"/>
      <c r="AS95" s="147"/>
      <c r="AT95" s="147"/>
      <c r="AU95" s="147"/>
      <c r="AV95" s="147"/>
      <c r="AW95" s="147"/>
      <c r="AX95" s="147"/>
      <c r="AY95" s="147"/>
      <c r="AZ95" s="147"/>
      <c r="BA95" s="171" t="str">
        <f>C95</f>
        <v>Montáž ovladačů nn polozapuštěných nebo zapuštěných se zapojením vodičů šroubové připojení sporákových přípojek s doutnavkou</v>
      </c>
      <c r="BB95" s="147"/>
      <c r="BC95" s="147"/>
      <c r="BD95" s="147"/>
      <c r="BE95" s="147"/>
      <c r="BF95" s="147"/>
      <c r="BG95" s="147"/>
      <c r="BH95" s="147"/>
    </row>
    <row r="96" spans="1:60" outlineLevel="1">
      <c r="A96" s="154"/>
      <c r="B96" s="155"/>
      <c r="C96" s="238"/>
      <c r="D96" s="239"/>
      <c r="E96" s="239"/>
      <c r="F96" s="239"/>
      <c r="G96" s="239"/>
      <c r="H96" s="156"/>
      <c r="I96" s="156"/>
      <c r="J96" s="156"/>
      <c r="K96" s="156"/>
      <c r="L96" s="156"/>
      <c r="M96" s="156"/>
      <c r="N96" s="156"/>
      <c r="O96" s="156"/>
      <c r="P96" s="156"/>
      <c r="Q96" s="156"/>
      <c r="R96" s="156"/>
      <c r="S96" s="156"/>
      <c r="T96" s="156"/>
      <c r="U96" s="156"/>
      <c r="V96" s="156"/>
      <c r="W96" s="156"/>
      <c r="X96" s="156"/>
      <c r="Y96" s="147"/>
      <c r="Z96" s="147"/>
      <c r="AA96" s="147"/>
      <c r="AB96" s="147"/>
      <c r="AC96" s="147"/>
      <c r="AD96" s="147"/>
      <c r="AE96" s="147"/>
      <c r="AF96" s="147"/>
      <c r="AG96" s="147" t="s">
        <v>172</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c r="A97" s="164">
        <v>27</v>
      </c>
      <c r="B97" s="165" t="s">
        <v>1434</v>
      </c>
      <c r="C97" s="174" t="s">
        <v>1435</v>
      </c>
      <c r="D97" s="166" t="s">
        <v>309</v>
      </c>
      <c r="E97" s="167">
        <v>6</v>
      </c>
      <c r="F97" s="168"/>
      <c r="G97" s="169">
        <f>ROUND(E97*F97,2)</f>
        <v>0</v>
      </c>
      <c r="H97" s="168"/>
      <c r="I97" s="169">
        <f>ROUND(E97*H97,2)</f>
        <v>0</v>
      </c>
      <c r="J97" s="168"/>
      <c r="K97" s="169">
        <f>ROUND(E97*J97,2)</f>
        <v>0</v>
      </c>
      <c r="L97" s="169">
        <v>21</v>
      </c>
      <c r="M97" s="169">
        <f>G97*(1+L97/100)</f>
        <v>0</v>
      </c>
      <c r="N97" s="169">
        <v>3.8999999999999999E-4</v>
      </c>
      <c r="O97" s="169">
        <f>ROUND(E97*N97,2)</f>
        <v>0</v>
      </c>
      <c r="P97" s="169">
        <v>0</v>
      </c>
      <c r="Q97" s="169">
        <f>ROUND(E97*P97,2)</f>
        <v>0</v>
      </c>
      <c r="R97" s="169"/>
      <c r="S97" s="169" t="s">
        <v>306</v>
      </c>
      <c r="T97" s="170" t="s">
        <v>169</v>
      </c>
      <c r="U97" s="156">
        <v>0</v>
      </c>
      <c r="V97" s="156">
        <f>ROUND(E97*U97,2)</f>
        <v>0</v>
      </c>
      <c r="W97" s="156"/>
      <c r="X97" s="156" t="s">
        <v>310</v>
      </c>
      <c r="Y97" s="147"/>
      <c r="Z97" s="147"/>
      <c r="AA97" s="147"/>
      <c r="AB97" s="147"/>
      <c r="AC97" s="147"/>
      <c r="AD97" s="147"/>
      <c r="AE97" s="147"/>
      <c r="AF97" s="147"/>
      <c r="AG97" s="147" t="s">
        <v>786</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c r="A98" s="154"/>
      <c r="B98" s="155"/>
      <c r="C98" s="240" t="s">
        <v>1436</v>
      </c>
      <c r="D98" s="241"/>
      <c r="E98" s="241"/>
      <c r="F98" s="241"/>
      <c r="G98" s="241"/>
      <c r="H98" s="156"/>
      <c r="I98" s="156"/>
      <c r="J98" s="156"/>
      <c r="K98" s="156"/>
      <c r="L98" s="156"/>
      <c r="M98" s="156"/>
      <c r="N98" s="156"/>
      <c r="O98" s="156"/>
      <c r="P98" s="156"/>
      <c r="Q98" s="156"/>
      <c r="R98" s="156"/>
      <c r="S98" s="156"/>
      <c r="T98" s="156"/>
      <c r="U98" s="156"/>
      <c r="V98" s="156"/>
      <c r="W98" s="156"/>
      <c r="X98" s="156"/>
      <c r="Y98" s="147"/>
      <c r="Z98" s="147"/>
      <c r="AA98" s="147"/>
      <c r="AB98" s="147"/>
      <c r="AC98" s="147"/>
      <c r="AD98" s="147"/>
      <c r="AE98" s="147"/>
      <c r="AF98" s="147"/>
      <c r="AG98" s="147" t="s">
        <v>178</v>
      </c>
      <c r="AH98" s="147"/>
      <c r="AI98" s="147"/>
      <c r="AJ98" s="147"/>
      <c r="AK98" s="147"/>
      <c r="AL98" s="147"/>
      <c r="AM98" s="147"/>
      <c r="AN98" s="147"/>
      <c r="AO98" s="147"/>
      <c r="AP98" s="147"/>
      <c r="AQ98" s="147"/>
      <c r="AR98" s="147"/>
      <c r="AS98" s="147"/>
      <c r="AT98" s="147"/>
      <c r="AU98" s="147"/>
      <c r="AV98" s="147"/>
      <c r="AW98" s="147"/>
      <c r="AX98" s="147"/>
      <c r="AY98" s="147"/>
      <c r="AZ98" s="147"/>
      <c r="BA98" s="171" t="str">
        <f>C98</f>
        <v>Spínače 25 A páčkové trojpólové sporákové se signální doutnavkou sporáková přípojka se signalizační doutnavkou, zapuštěná 39563-23</v>
      </c>
      <c r="BB98" s="147"/>
      <c r="BC98" s="147"/>
      <c r="BD98" s="147"/>
      <c r="BE98" s="147"/>
      <c r="BF98" s="147"/>
      <c r="BG98" s="147"/>
      <c r="BH98" s="147"/>
    </row>
    <row r="99" spans="1:60" outlineLevel="1">
      <c r="A99" s="154"/>
      <c r="B99" s="155"/>
      <c r="C99" s="238"/>
      <c r="D99" s="239"/>
      <c r="E99" s="239"/>
      <c r="F99" s="239"/>
      <c r="G99" s="239"/>
      <c r="H99" s="156"/>
      <c r="I99" s="156"/>
      <c r="J99" s="156"/>
      <c r="K99" s="156"/>
      <c r="L99" s="156"/>
      <c r="M99" s="156"/>
      <c r="N99" s="156"/>
      <c r="O99" s="156"/>
      <c r="P99" s="156"/>
      <c r="Q99" s="156"/>
      <c r="R99" s="156"/>
      <c r="S99" s="156"/>
      <c r="T99" s="156"/>
      <c r="U99" s="156"/>
      <c r="V99" s="156"/>
      <c r="W99" s="156"/>
      <c r="X99" s="156"/>
      <c r="Y99" s="147"/>
      <c r="Z99" s="147"/>
      <c r="AA99" s="147"/>
      <c r="AB99" s="147"/>
      <c r="AC99" s="147"/>
      <c r="AD99" s="147"/>
      <c r="AE99" s="147"/>
      <c r="AF99" s="147"/>
      <c r="AG99" s="147" t="s">
        <v>172</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c r="A100" s="164">
        <v>28</v>
      </c>
      <c r="B100" s="165" t="s">
        <v>1437</v>
      </c>
      <c r="C100" s="174" t="s">
        <v>1438</v>
      </c>
      <c r="D100" s="166" t="s">
        <v>309</v>
      </c>
      <c r="E100" s="167">
        <v>5</v>
      </c>
      <c r="F100" s="168"/>
      <c r="G100" s="169">
        <f>ROUND(E100*F100,2)</f>
        <v>0</v>
      </c>
      <c r="H100" s="168"/>
      <c r="I100" s="169">
        <f>ROUND(E100*H100,2)</f>
        <v>0</v>
      </c>
      <c r="J100" s="168"/>
      <c r="K100" s="169">
        <f>ROUND(E100*J100,2)</f>
        <v>0</v>
      </c>
      <c r="L100" s="169">
        <v>21</v>
      </c>
      <c r="M100" s="169">
        <f>G100*(1+L100/100)</f>
        <v>0</v>
      </c>
      <c r="N100" s="169">
        <v>0</v>
      </c>
      <c r="O100" s="169">
        <f>ROUND(E100*N100,2)</f>
        <v>0</v>
      </c>
      <c r="P100" s="169">
        <v>0</v>
      </c>
      <c r="Q100" s="169">
        <f>ROUND(E100*P100,2)</f>
        <v>0</v>
      </c>
      <c r="R100" s="169"/>
      <c r="S100" s="169" t="s">
        <v>306</v>
      </c>
      <c r="T100" s="170" t="s">
        <v>169</v>
      </c>
      <c r="U100" s="156">
        <v>0</v>
      </c>
      <c r="V100" s="156">
        <f>ROUND(E100*U100,2)</f>
        <v>0</v>
      </c>
      <c r="W100" s="156"/>
      <c r="X100" s="156" t="s">
        <v>244</v>
      </c>
      <c r="Y100" s="147"/>
      <c r="Z100" s="147"/>
      <c r="AA100" s="147"/>
      <c r="AB100" s="147"/>
      <c r="AC100" s="147"/>
      <c r="AD100" s="147"/>
      <c r="AE100" s="147"/>
      <c r="AF100" s="147"/>
      <c r="AG100" s="147" t="s">
        <v>598</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c r="A101" s="154"/>
      <c r="B101" s="155"/>
      <c r="C101" s="240" t="s">
        <v>1439</v>
      </c>
      <c r="D101" s="241"/>
      <c r="E101" s="241"/>
      <c r="F101" s="241"/>
      <c r="G101" s="241"/>
      <c r="H101" s="156"/>
      <c r="I101" s="156"/>
      <c r="J101" s="156"/>
      <c r="K101" s="156"/>
      <c r="L101" s="156"/>
      <c r="M101" s="156"/>
      <c r="N101" s="156"/>
      <c r="O101" s="156"/>
      <c r="P101" s="156"/>
      <c r="Q101" s="156"/>
      <c r="R101" s="156"/>
      <c r="S101" s="156"/>
      <c r="T101" s="156"/>
      <c r="U101" s="156"/>
      <c r="V101" s="156"/>
      <c r="W101" s="156"/>
      <c r="X101" s="156"/>
      <c r="Y101" s="147"/>
      <c r="Z101" s="147"/>
      <c r="AA101" s="147"/>
      <c r="AB101" s="147"/>
      <c r="AC101" s="147"/>
      <c r="AD101" s="147"/>
      <c r="AE101" s="147"/>
      <c r="AF101" s="147"/>
      <c r="AG101" s="147" t="s">
        <v>178</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71" t="str">
        <f>C101</f>
        <v>Montáž zásuvek domovních se zapojením vodičů šroubové připojení polozapuštěných nebo zapuštěných 10A, 16 A, provedení 2P+PE</v>
      </c>
      <c r="BB101" s="147"/>
      <c r="BC101" s="147"/>
      <c r="BD101" s="147"/>
      <c r="BE101" s="147"/>
      <c r="BF101" s="147"/>
      <c r="BG101" s="147"/>
      <c r="BH101" s="147"/>
    </row>
    <row r="102" spans="1:60" outlineLevel="1">
      <c r="A102" s="154"/>
      <c r="B102" s="155"/>
      <c r="C102" s="238"/>
      <c r="D102" s="239"/>
      <c r="E102" s="239"/>
      <c r="F102" s="239"/>
      <c r="G102" s="239"/>
      <c r="H102" s="156"/>
      <c r="I102" s="156"/>
      <c r="J102" s="156"/>
      <c r="K102" s="156"/>
      <c r="L102" s="156"/>
      <c r="M102" s="156"/>
      <c r="N102" s="156"/>
      <c r="O102" s="156"/>
      <c r="P102" s="156"/>
      <c r="Q102" s="156"/>
      <c r="R102" s="156"/>
      <c r="S102" s="156"/>
      <c r="T102" s="156"/>
      <c r="U102" s="156"/>
      <c r="V102" s="156"/>
      <c r="W102" s="156"/>
      <c r="X102" s="156"/>
      <c r="Y102" s="147"/>
      <c r="Z102" s="147"/>
      <c r="AA102" s="147"/>
      <c r="AB102" s="147"/>
      <c r="AC102" s="147"/>
      <c r="AD102" s="147"/>
      <c r="AE102" s="147"/>
      <c r="AF102" s="147"/>
      <c r="AG102" s="147" t="s">
        <v>172</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c r="A103" s="164">
        <v>29</v>
      </c>
      <c r="B103" s="165" t="s">
        <v>1440</v>
      </c>
      <c r="C103" s="174" t="s">
        <v>1441</v>
      </c>
      <c r="D103" s="166" t="s">
        <v>309</v>
      </c>
      <c r="E103" s="167">
        <v>5</v>
      </c>
      <c r="F103" s="168"/>
      <c r="G103" s="169">
        <f>ROUND(E103*F103,2)</f>
        <v>0</v>
      </c>
      <c r="H103" s="168"/>
      <c r="I103" s="169">
        <f>ROUND(E103*H103,2)</f>
        <v>0</v>
      </c>
      <c r="J103" s="168"/>
      <c r="K103" s="169">
        <f>ROUND(E103*J103,2)</f>
        <v>0</v>
      </c>
      <c r="L103" s="169">
        <v>21</v>
      </c>
      <c r="M103" s="169">
        <f>G103*(1+L103/100)</f>
        <v>0</v>
      </c>
      <c r="N103" s="169">
        <v>6.0000000000000002E-5</v>
      </c>
      <c r="O103" s="169">
        <f>ROUND(E103*N103,2)</f>
        <v>0</v>
      </c>
      <c r="P103" s="169">
        <v>0</v>
      </c>
      <c r="Q103" s="169">
        <f>ROUND(E103*P103,2)</f>
        <v>0</v>
      </c>
      <c r="R103" s="169"/>
      <c r="S103" s="169" t="s">
        <v>306</v>
      </c>
      <c r="T103" s="170" t="s">
        <v>169</v>
      </c>
      <c r="U103" s="156">
        <v>0</v>
      </c>
      <c r="V103" s="156">
        <f>ROUND(E103*U103,2)</f>
        <v>0</v>
      </c>
      <c r="W103" s="156"/>
      <c r="X103" s="156" t="s">
        <v>310</v>
      </c>
      <c r="Y103" s="147"/>
      <c r="Z103" s="147"/>
      <c r="AA103" s="147"/>
      <c r="AB103" s="147"/>
      <c r="AC103" s="147"/>
      <c r="AD103" s="147"/>
      <c r="AE103" s="147"/>
      <c r="AF103" s="147"/>
      <c r="AG103" s="147" t="s">
        <v>786</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c r="A104" s="154"/>
      <c r="B104" s="155"/>
      <c r="C104" s="240" t="s">
        <v>1442</v>
      </c>
      <c r="D104" s="241"/>
      <c r="E104" s="241"/>
      <c r="F104" s="241"/>
      <c r="G104" s="241"/>
      <c r="H104" s="156"/>
      <c r="I104" s="156"/>
      <c r="J104" s="156"/>
      <c r="K104" s="156"/>
      <c r="L104" s="156"/>
      <c r="M104" s="156"/>
      <c r="N104" s="156"/>
      <c r="O104" s="156"/>
      <c r="P104" s="156"/>
      <c r="Q104" s="156"/>
      <c r="R104" s="156"/>
      <c r="S104" s="156"/>
      <c r="T104" s="156"/>
      <c r="U104" s="156"/>
      <c r="V104" s="156"/>
      <c r="W104" s="156"/>
      <c r="X104" s="156"/>
      <c r="Y104" s="147"/>
      <c r="Z104" s="147"/>
      <c r="AA104" s="147"/>
      <c r="AB104" s="147"/>
      <c r="AC104" s="147"/>
      <c r="AD104" s="147"/>
      <c r="AE104" s="147"/>
      <c r="AF104" s="147"/>
      <c r="AG104" s="147" t="s">
        <v>178</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c r="A105" s="154"/>
      <c r="B105" s="155"/>
      <c r="C105" s="238"/>
      <c r="D105" s="239"/>
      <c r="E105" s="239"/>
      <c r="F105" s="239"/>
      <c r="G105" s="239"/>
      <c r="H105" s="156"/>
      <c r="I105" s="156"/>
      <c r="J105" s="156"/>
      <c r="K105" s="156"/>
      <c r="L105" s="156"/>
      <c r="M105" s="156"/>
      <c r="N105" s="156"/>
      <c r="O105" s="156"/>
      <c r="P105" s="156"/>
      <c r="Q105" s="156"/>
      <c r="R105" s="156"/>
      <c r="S105" s="156"/>
      <c r="T105" s="156"/>
      <c r="U105" s="156"/>
      <c r="V105" s="156"/>
      <c r="W105" s="156"/>
      <c r="X105" s="156"/>
      <c r="Y105" s="147"/>
      <c r="Z105" s="147"/>
      <c r="AA105" s="147"/>
      <c r="AB105" s="147"/>
      <c r="AC105" s="147"/>
      <c r="AD105" s="147"/>
      <c r="AE105" s="147"/>
      <c r="AF105" s="147"/>
      <c r="AG105" s="147" t="s">
        <v>172</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c r="A106" s="164">
        <v>30</v>
      </c>
      <c r="B106" s="165" t="s">
        <v>1443</v>
      </c>
      <c r="C106" s="174" t="s">
        <v>1444</v>
      </c>
      <c r="D106" s="166" t="s">
        <v>309</v>
      </c>
      <c r="E106" s="167">
        <v>27</v>
      </c>
      <c r="F106" s="168"/>
      <c r="G106" s="169">
        <f>ROUND(E106*F106,2)</f>
        <v>0</v>
      </c>
      <c r="H106" s="168"/>
      <c r="I106" s="169">
        <f>ROUND(E106*H106,2)</f>
        <v>0</v>
      </c>
      <c r="J106" s="168"/>
      <c r="K106" s="169">
        <f>ROUND(E106*J106,2)</f>
        <v>0</v>
      </c>
      <c r="L106" s="169">
        <v>21</v>
      </c>
      <c r="M106" s="169">
        <f>G106*(1+L106/100)</f>
        <v>0</v>
      </c>
      <c r="N106" s="169">
        <v>6.0000000000000002E-5</v>
      </c>
      <c r="O106" s="169">
        <f>ROUND(E106*N106,2)</f>
        <v>0</v>
      </c>
      <c r="P106" s="169">
        <v>0</v>
      </c>
      <c r="Q106" s="169">
        <f>ROUND(E106*P106,2)</f>
        <v>0</v>
      </c>
      <c r="R106" s="169"/>
      <c r="S106" s="169" t="s">
        <v>306</v>
      </c>
      <c r="T106" s="170" t="s">
        <v>169</v>
      </c>
      <c r="U106" s="156">
        <v>0</v>
      </c>
      <c r="V106" s="156">
        <f>ROUND(E106*U106,2)</f>
        <v>0</v>
      </c>
      <c r="W106" s="156"/>
      <c r="X106" s="156" t="s">
        <v>310</v>
      </c>
      <c r="Y106" s="147"/>
      <c r="Z106" s="147"/>
      <c r="AA106" s="147"/>
      <c r="AB106" s="147"/>
      <c r="AC106" s="147"/>
      <c r="AD106" s="147"/>
      <c r="AE106" s="147"/>
      <c r="AF106" s="147"/>
      <c r="AG106" s="147" t="s">
        <v>786</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c r="A107" s="154"/>
      <c r="B107" s="155"/>
      <c r="C107" s="240" t="s">
        <v>1445</v>
      </c>
      <c r="D107" s="241"/>
      <c r="E107" s="241"/>
      <c r="F107" s="241"/>
      <c r="G107" s="241"/>
      <c r="H107" s="156"/>
      <c r="I107" s="156"/>
      <c r="J107" s="156"/>
      <c r="K107" s="156"/>
      <c r="L107" s="156"/>
      <c r="M107" s="156"/>
      <c r="N107" s="156"/>
      <c r="O107" s="156"/>
      <c r="P107" s="156"/>
      <c r="Q107" s="156"/>
      <c r="R107" s="156"/>
      <c r="S107" s="156"/>
      <c r="T107" s="156"/>
      <c r="U107" s="156"/>
      <c r="V107" s="156"/>
      <c r="W107" s="156"/>
      <c r="X107" s="156"/>
      <c r="Y107" s="147"/>
      <c r="Z107" s="147"/>
      <c r="AA107" s="147"/>
      <c r="AB107" s="147"/>
      <c r="AC107" s="147"/>
      <c r="AD107" s="147"/>
      <c r="AE107" s="147"/>
      <c r="AF107" s="147"/>
      <c r="AG107" s="147" t="s">
        <v>178</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c r="A108" s="154"/>
      <c r="B108" s="155"/>
      <c r="C108" s="238"/>
      <c r="D108" s="239"/>
      <c r="E108" s="239"/>
      <c r="F108" s="239"/>
      <c r="G108" s="239"/>
      <c r="H108" s="156"/>
      <c r="I108" s="156"/>
      <c r="J108" s="156"/>
      <c r="K108" s="156"/>
      <c r="L108" s="156"/>
      <c r="M108" s="156"/>
      <c r="N108" s="156"/>
      <c r="O108" s="156"/>
      <c r="P108" s="156"/>
      <c r="Q108" s="156"/>
      <c r="R108" s="156"/>
      <c r="S108" s="156"/>
      <c r="T108" s="156"/>
      <c r="U108" s="156"/>
      <c r="V108" s="156"/>
      <c r="W108" s="156"/>
      <c r="X108" s="156"/>
      <c r="Y108" s="147"/>
      <c r="Z108" s="147"/>
      <c r="AA108" s="147"/>
      <c r="AB108" s="147"/>
      <c r="AC108" s="147"/>
      <c r="AD108" s="147"/>
      <c r="AE108" s="147"/>
      <c r="AF108" s="147"/>
      <c r="AG108" s="147" t="s">
        <v>172</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ht="22.5" outlineLevel="1">
      <c r="A109" s="164">
        <v>31</v>
      </c>
      <c r="B109" s="165" t="s">
        <v>1446</v>
      </c>
      <c r="C109" s="174" t="s">
        <v>1447</v>
      </c>
      <c r="D109" s="166" t="s">
        <v>309</v>
      </c>
      <c r="E109" s="167">
        <v>44</v>
      </c>
      <c r="F109" s="168"/>
      <c r="G109" s="169">
        <f>ROUND(E109*F109,2)</f>
        <v>0</v>
      </c>
      <c r="H109" s="168"/>
      <c r="I109" s="169">
        <f>ROUND(E109*H109,2)</f>
        <v>0</v>
      </c>
      <c r="J109" s="168"/>
      <c r="K109" s="169">
        <f>ROUND(E109*J109,2)</f>
        <v>0</v>
      </c>
      <c r="L109" s="169">
        <v>21</v>
      </c>
      <c r="M109" s="169">
        <f>G109*(1+L109/100)</f>
        <v>0</v>
      </c>
      <c r="N109" s="169">
        <v>0</v>
      </c>
      <c r="O109" s="169">
        <f>ROUND(E109*N109,2)</f>
        <v>0</v>
      </c>
      <c r="P109" s="169">
        <v>0</v>
      </c>
      <c r="Q109" s="169">
        <f>ROUND(E109*P109,2)</f>
        <v>0</v>
      </c>
      <c r="R109" s="169"/>
      <c r="S109" s="169" t="s">
        <v>306</v>
      </c>
      <c r="T109" s="170" t="s">
        <v>169</v>
      </c>
      <c r="U109" s="156">
        <v>0</v>
      </c>
      <c r="V109" s="156">
        <f>ROUND(E109*U109,2)</f>
        <v>0</v>
      </c>
      <c r="W109" s="156"/>
      <c r="X109" s="156" t="s">
        <v>244</v>
      </c>
      <c r="Y109" s="147"/>
      <c r="Z109" s="147"/>
      <c r="AA109" s="147"/>
      <c r="AB109" s="147"/>
      <c r="AC109" s="147"/>
      <c r="AD109" s="147"/>
      <c r="AE109" s="147"/>
      <c r="AF109" s="147"/>
      <c r="AG109" s="147" t="s">
        <v>598</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ht="22.5" outlineLevel="1">
      <c r="A110" s="154"/>
      <c r="B110" s="155"/>
      <c r="C110" s="240" t="s">
        <v>1448</v>
      </c>
      <c r="D110" s="241"/>
      <c r="E110" s="241"/>
      <c r="F110" s="241"/>
      <c r="G110" s="241"/>
      <c r="H110" s="156"/>
      <c r="I110" s="156"/>
      <c r="J110" s="156"/>
      <c r="K110" s="156"/>
      <c r="L110" s="156"/>
      <c r="M110" s="156"/>
      <c r="N110" s="156"/>
      <c r="O110" s="156"/>
      <c r="P110" s="156"/>
      <c r="Q110" s="156"/>
      <c r="R110" s="156"/>
      <c r="S110" s="156"/>
      <c r="T110" s="156"/>
      <c r="U110" s="156"/>
      <c r="V110" s="156"/>
      <c r="W110" s="156"/>
      <c r="X110" s="156"/>
      <c r="Y110" s="147"/>
      <c r="Z110" s="147"/>
      <c r="AA110" s="147"/>
      <c r="AB110" s="147"/>
      <c r="AC110" s="147"/>
      <c r="AD110" s="147"/>
      <c r="AE110" s="147"/>
      <c r="AF110" s="147"/>
      <c r="AG110" s="147" t="s">
        <v>178</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71" t="str">
        <f>C110</f>
        <v>Montáž zásuvek domovních se zapojením vodičů bezšroubové připojení polozapuštěných nebo zapuštěných 10A, 16 A, provedení 2P+PE dvojí zapojení pro průběžnou montáž</v>
      </c>
      <c r="BB110" s="147"/>
      <c r="BC110" s="147"/>
      <c r="BD110" s="147"/>
      <c r="BE110" s="147"/>
      <c r="BF110" s="147"/>
      <c r="BG110" s="147"/>
      <c r="BH110" s="147"/>
    </row>
    <row r="111" spans="1:60" outlineLevel="1">
      <c r="A111" s="154"/>
      <c r="B111" s="155"/>
      <c r="C111" s="238"/>
      <c r="D111" s="239"/>
      <c r="E111" s="239"/>
      <c r="F111" s="239"/>
      <c r="G111" s="239"/>
      <c r="H111" s="156"/>
      <c r="I111" s="156"/>
      <c r="J111" s="156"/>
      <c r="K111" s="156"/>
      <c r="L111" s="156"/>
      <c r="M111" s="156"/>
      <c r="N111" s="156"/>
      <c r="O111" s="156"/>
      <c r="P111" s="156"/>
      <c r="Q111" s="156"/>
      <c r="R111" s="156"/>
      <c r="S111" s="156"/>
      <c r="T111" s="156"/>
      <c r="U111" s="156"/>
      <c r="V111" s="156"/>
      <c r="W111" s="156"/>
      <c r="X111" s="156"/>
      <c r="Y111" s="147"/>
      <c r="Z111" s="147"/>
      <c r="AA111" s="147"/>
      <c r="AB111" s="147"/>
      <c r="AC111" s="147"/>
      <c r="AD111" s="147"/>
      <c r="AE111" s="147"/>
      <c r="AF111" s="147"/>
      <c r="AG111" s="147" t="s">
        <v>172</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ht="22.5" outlineLevel="1">
      <c r="A112" s="164">
        <v>32</v>
      </c>
      <c r="B112" s="165" t="s">
        <v>1449</v>
      </c>
      <c r="C112" s="174" t="s">
        <v>1450</v>
      </c>
      <c r="D112" s="166" t="s">
        <v>309</v>
      </c>
      <c r="E112" s="167">
        <v>38</v>
      </c>
      <c r="F112" s="168"/>
      <c r="G112" s="169">
        <f>ROUND(E112*F112,2)</f>
        <v>0</v>
      </c>
      <c r="H112" s="168"/>
      <c r="I112" s="169">
        <f>ROUND(E112*H112,2)</f>
        <v>0</v>
      </c>
      <c r="J112" s="168"/>
      <c r="K112" s="169">
        <f>ROUND(E112*J112,2)</f>
        <v>0</v>
      </c>
      <c r="L112" s="169">
        <v>21</v>
      </c>
      <c r="M112" s="169">
        <f>G112*(1+L112/100)</f>
        <v>0</v>
      </c>
      <c r="N112" s="169">
        <v>0</v>
      </c>
      <c r="O112" s="169">
        <f>ROUND(E112*N112,2)</f>
        <v>0</v>
      </c>
      <c r="P112" s="169">
        <v>0</v>
      </c>
      <c r="Q112" s="169">
        <f>ROUND(E112*P112,2)</f>
        <v>0</v>
      </c>
      <c r="R112" s="169"/>
      <c r="S112" s="169" t="s">
        <v>306</v>
      </c>
      <c r="T112" s="170" t="s">
        <v>169</v>
      </c>
      <c r="U112" s="156">
        <v>0</v>
      </c>
      <c r="V112" s="156">
        <f>ROUND(E112*U112,2)</f>
        <v>0</v>
      </c>
      <c r="W112" s="156"/>
      <c r="X112" s="156" t="s">
        <v>244</v>
      </c>
      <c r="Y112" s="147"/>
      <c r="Z112" s="147"/>
      <c r="AA112" s="147"/>
      <c r="AB112" s="147"/>
      <c r="AC112" s="147"/>
      <c r="AD112" s="147"/>
      <c r="AE112" s="147"/>
      <c r="AF112" s="147"/>
      <c r="AG112" s="147" t="s">
        <v>598</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ht="22.5" outlineLevel="1">
      <c r="A113" s="154"/>
      <c r="B113" s="155"/>
      <c r="C113" s="240" t="s">
        <v>1451</v>
      </c>
      <c r="D113" s="241"/>
      <c r="E113" s="241"/>
      <c r="F113" s="241"/>
      <c r="G113" s="241"/>
      <c r="H113" s="156"/>
      <c r="I113" s="156"/>
      <c r="J113" s="156"/>
      <c r="K113" s="156"/>
      <c r="L113" s="156"/>
      <c r="M113" s="156"/>
      <c r="N113" s="156"/>
      <c r="O113" s="156"/>
      <c r="P113" s="156"/>
      <c r="Q113" s="156"/>
      <c r="R113" s="156"/>
      <c r="S113" s="156"/>
      <c r="T113" s="156"/>
      <c r="U113" s="156"/>
      <c r="V113" s="156"/>
      <c r="W113" s="156"/>
      <c r="X113" s="156"/>
      <c r="Y113" s="147"/>
      <c r="Z113" s="147"/>
      <c r="AA113" s="147"/>
      <c r="AB113" s="147"/>
      <c r="AC113" s="147"/>
      <c r="AD113" s="147"/>
      <c r="AE113" s="147"/>
      <c r="AF113" s="147"/>
      <c r="AG113" s="147" t="s">
        <v>178</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71" t="str">
        <f>C113</f>
        <v>Montáž zásuvek domovních se zapojením vodičů bezšroubové připojení chráněných v krabici 10, 16 A, pro prostředí základní nebo vlhké, provedení 2P+PE</v>
      </c>
      <c r="BB113" s="147"/>
      <c r="BC113" s="147"/>
      <c r="BD113" s="147"/>
      <c r="BE113" s="147"/>
      <c r="BF113" s="147"/>
      <c r="BG113" s="147"/>
      <c r="BH113" s="147"/>
    </row>
    <row r="114" spans="1:60" outlineLevel="1">
      <c r="A114" s="154"/>
      <c r="B114" s="155"/>
      <c r="C114" s="238"/>
      <c r="D114" s="239"/>
      <c r="E114" s="239"/>
      <c r="F114" s="239"/>
      <c r="G114" s="239"/>
      <c r="H114" s="156"/>
      <c r="I114" s="156"/>
      <c r="J114" s="156"/>
      <c r="K114" s="156"/>
      <c r="L114" s="156"/>
      <c r="M114" s="156"/>
      <c r="N114" s="156"/>
      <c r="O114" s="156"/>
      <c r="P114" s="156"/>
      <c r="Q114" s="156"/>
      <c r="R114" s="156"/>
      <c r="S114" s="156"/>
      <c r="T114" s="156"/>
      <c r="U114" s="156"/>
      <c r="V114" s="156"/>
      <c r="W114" s="156"/>
      <c r="X114" s="156"/>
      <c r="Y114" s="147"/>
      <c r="Z114" s="147"/>
      <c r="AA114" s="147"/>
      <c r="AB114" s="147"/>
      <c r="AC114" s="147"/>
      <c r="AD114" s="147"/>
      <c r="AE114" s="147"/>
      <c r="AF114" s="147"/>
      <c r="AG114" s="147" t="s">
        <v>172</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c r="A115" s="164">
        <v>33</v>
      </c>
      <c r="B115" s="165" t="s">
        <v>1452</v>
      </c>
      <c r="C115" s="174" t="s">
        <v>1453</v>
      </c>
      <c r="D115" s="166" t="s">
        <v>309</v>
      </c>
      <c r="E115" s="167">
        <v>3</v>
      </c>
      <c r="F115" s="168"/>
      <c r="G115" s="169">
        <f>ROUND(E115*F115,2)</f>
        <v>0</v>
      </c>
      <c r="H115" s="168"/>
      <c r="I115" s="169">
        <f>ROUND(E115*H115,2)</f>
        <v>0</v>
      </c>
      <c r="J115" s="168"/>
      <c r="K115" s="169">
        <f>ROUND(E115*J115,2)</f>
        <v>0</v>
      </c>
      <c r="L115" s="169">
        <v>21</v>
      </c>
      <c r="M115" s="169">
        <f>G115*(1+L115/100)</f>
        <v>0</v>
      </c>
      <c r="N115" s="169">
        <v>1.0000000000000001E-5</v>
      </c>
      <c r="O115" s="169">
        <f>ROUND(E115*N115,2)</f>
        <v>0</v>
      </c>
      <c r="P115" s="169">
        <v>0</v>
      </c>
      <c r="Q115" s="169">
        <f>ROUND(E115*P115,2)</f>
        <v>0</v>
      </c>
      <c r="R115" s="169"/>
      <c r="S115" s="169" t="s">
        <v>306</v>
      </c>
      <c r="T115" s="170" t="s">
        <v>169</v>
      </c>
      <c r="U115" s="156">
        <v>0</v>
      </c>
      <c r="V115" s="156">
        <f>ROUND(E115*U115,2)</f>
        <v>0</v>
      </c>
      <c r="W115" s="156"/>
      <c r="X115" s="156" t="s">
        <v>310</v>
      </c>
      <c r="Y115" s="147"/>
      <c r="Z115" s="147"/>
      <c r="AA115" s="147"/>
      <c r="AB115" s="147"/>
      <c r="AC115" s="147"/>
      <c r="AD115" s="147"/>
      <c r="AE115" s="147"/>
      <c r="AF115" s="147"/>
      <c r="AG115" s="147" t="s">
        <v>786</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ht="22.5" outlineLevel="1">
      <c r="A116" s="154"/>
      <c r="B116" s="155"/>
      <c r="C116" s="240" t="s">
        <v>1454</v>
      </c>
      <c r="D116" s="241"/>
      <c r="E116" s="241"/>
      <c r="F116" s="241"/>
      <c r="G116" s="241"/>
      <c r="H116" s="156"/>
      <c r="I116" s="156"/>
      <c r="J116" s="156"/>
      <c r="K116" s="156"/>
      <c r="L116" s="156"/>
      <c r="M116" s="156"/>
      <c r="N116" s="156"/>
      <c r="O116" s="156"/>
      <c r="P116" s="156"/>
      <c r="Q116" s="156"/>
      <c r="R116" s="156"/>
      <c r="S116" s="156"/>
      <c r="T116" s="156"/>
      <c r="U116" s="156"/>
      <c r="V116" s="156"/>
      <c r="W116" s="156"/>
      <c r="X116" s="156"/>
      <c r="Y116" s="147"/>
      <c r="Z116" s="147"/>
      <c r="AA116" s="147"/>
      <c r="AB116" s="147"/>
      <c r="AC116" s="147"/>
      <c r="AD116" s="147"/>
      <c r="AE116" s="147"/>
      <c r="AF116" s="147"/>
      <c r="AG116" s="147" t="s">
        <v>178</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71" t="str">
        <f>C116</f>
        <v>Výrobky a zabezpečovací prvky pro zařízení silniční značky dopravní svislé majáky prosvětlené pružné kompaktní zářivka venkovní 23W/E27</v>
      </c>
      <c r="BB116" s="147"/>
      <c r="BC116" s="147"/>
      <c r="BD116" s="147"/>
      <c r="BE116" s="147"/>
      <c r="BF116" s="147"/>
      <c r="BG116" s="147"/>
      <c r="BH116" s="147"/>
    </row>
    <row r="117" spans="1:60" outlineLevel="1">
      <c r="A117" s="154"/>
      <c r="B117" s="155"/>
      <c r="C117" s="238"/>
      <c r="D117" s="239"/>
      <c r="E117" s="239"/>
      <c r="F117" s="239"/>
      <c r="G117" s="239"/>
      <c r="H117" s="156"/>
      <c r="I117" s="156"/>
      <c r="J117" s="156"/>
      <c r="K117" s="156"/>
      <c r="L117" s="156"/>
      <c r="M117" s="156"/>
      <c r="N117" s="156"/>
      <c r="O117" s="156"/>
      <c r="P117" s="156"/>
      <c r="Q117" s="156"/>
      <c r="R117" s="156"/>
      <c r="S117" s="156"/>
      <c r="T117" s="156"/>
      <c r="U117" s="156"/>
      <c r="V117" s="156"/>
      <c r="W117" s="156"/>
      <c r="X117" s="156"/>
      <c r="Y117" s="147"/>
      <c r="Z117" s="147"/>
      <c r="AA117" s="147"/>
      <c r="AB117" s="147"/>
      <c r="AC117" s="147"/>
      <c r="AD117" s="147"/>
      <c r="AE117" s="147"/>
      <c r="AF117" s="147"/>
      <c r="AG117" s="147" t="s">
        <v>172</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c r="A118" s="164">
        <v>34</v>
      </c>
      <c r="B118" s="165" t="s">
        <v>1455</v>
      </c>
      <c r="C118" s="174" t="s">
        <v>1456</v>
      </c>
      <c r="D118" s="166" t="s">
        <v>309</v>
      </c>
      <c r="E118" s="167">
        <v>1</v>
      </c>
      <c r="F118" s="168"/>
      <c r="G118" s="169">
        <f>ROUND(E118*F118,2)</f>
        <v>0</v>
      </c>
      <c r="H118" s="168"/>
      <c r="I118" s="169">
        <f>ROUND(E118*H118,2)</f>
        <v>0</v>
      </c>
      <c r="J118" s="168"/>
      <c r="K118" s="169">
        <f>ROUND(E118*J118,2)</f>
        <v>0</v>
      </c>
      <c r="L118" s="169">
        <v>21</v>
      </c>
      <c r="M118" s="169">
        <f>G118*(1+L118/100)</f>
        <v>0</v>
      </c>
      <c r="N118" s="169">
        <v>0</v>
      </c>
      <c r="O118" s="169">
        <f>ROUND(E118*N118,2)</f>
        <v>0</v>
      </c>
      <c r="P118" s="169">
        <v>0</v>
      </c>
      <c r="Q118" s="169">
        <f>ROUND(E118*P118,2)</f>
        <v>0</v>
      </c>
      <c r="R118" s="169"/>
      <c r="S118" s="169" t="s">
        <v>306</v>
      </c>
      <c r="T118" s="170" t="s">
        <v>169</v>
      </c>
      <c r="U118" s="156">
        <v>0</v>
      </c>
      <c r="V118" s="156">
        <f>ROUND(E118*U118,2)</f>
        <v>0</v>
      </c>
      <c r="W118" s="156"/>
      <c r="X118" s="156" t="s">
        <v>244</v>
      </c>
      <c r="Y118" s="147"/>
      <c r="Z118" s="147"/>
      <c r="AA118" s="147"/>
      <c r="AB118" s="147"/>
      <c r="AC118" s="147"/>
      <c r="AD118" s="147"/>
      <c r="AE118" s="147"/>
      <c r="AF118" s="147"/>
      <c r="AG118" s="147" t="s">
        <v>598</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c r="A119" s="154"/>
      <c r="B119" s="155"/>
      <c r="C119" s="240" t="s">
        <v>1457</v>
      </c>
      <c r="D119" s="241"/>
      <c r="E119" s="241"/>
      <c r="F119" s="241"/>
      <c r="G119" s="241"/>
      <c r="H119" s="156"/>
      <c r="I119" s="156"/>
      <c r="J119" s="156"/>
      <c r="K119" s="156"/>
      <c r="L119" s="156"/>
      <c r="M119" s="156"/>
      <c r="N119" s="156"/>
      <c r="O119" s="156"/>
      <c r="P119" s="156"/>
      <c r="Q119" s="156"/>
      <c r="R119" s="156"/>
      <c r="S119" s="156"/>
      <c r="T119" s="156"/>
      <c r="U119" s="156"/>
      <c r="V119" s="156"/>
      <c r="W119" s="156"/>
      <c r="X119" s="156"/>
      <c r="Y119" s="147"/>
      <c r="Z119" s="147"/>
      <c r="AA119" s="147"/>
      <c r="AB119" s="147"/>
      <c r="AC119" s="147"/>
      <c r="AD119" s="147"/>
      <c r="AE119" s="147"/>
      <c r="AF119" s="147"/>
      <c r="AG119" s="147" t="s">
        <v>178</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c r="A120" s="154"/>
      <c r="B120" s="155"/>
      <c r="C120" s="238"/>
      <c r="D120" s="239"/>
      <c r="E120" s="239"/>
      <c r="F120" s="239"/>
      <c r="G120" s="239"/>
      <c r="H120" s="156"/>
      <c r="I120" s="156"/>
      <c r="J120" s="156"/>
      <c r="K120" s="156"/>
      <c r="L120" s="156"/>
      <c r="M120" s="156"/>
      <c r="N120" s="156"/>
      <c r="O120" s="156"/>
      <c r="P120" s="156"/>
      <c r="Q120" s="156"/>
      <c r="R120" s="156"/>
      <c r="S120" s="156"/>
      <c r="T120" s="156"/>
      <c r="U120" s="156"/>
      <c r="V120" s="156"/>
      <c r="W120" s="156"/>
      <c r="X120" s="156"/>
      <c r="Y120" s="147"/>
      <c r="Z120" s="147"/>
      <c r="AA120" s="147"/>
      <c r="AB120" s="147"/>
      <c r="AC120" s="147"/>
      <c r="AD120" s="147"/>
      <c r="AE120" s="147"/>
      <c r="AF120" s="147"/>
      <c r="AG120" s="147" t="s">
        <v>172</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c r="A121" s="164">
        <v>35</v>
      </c>
      <c r="B121" s="165" t="s">
        <v>1458</v>
      </c>
      <c r="C121" s="174" t="s">
        <v>1459</v>
      </c>
      <c r="D121" s="166" t="s">
        <v>435</v>
      </c>
      <c r="E121" s="167">
        <v>60</v>
      </c>
      <c r="F121" s="168"/>
      <c r="G121" s="169">
        <f>ROUND(E121*F121,2)</f>
        <v>0</v>
      </c>
      <c r="H121" s="168"/>
      <c r="I121" s="169">
        <f>ROUND(E121*H121,2)</f>
        <v>0</v>
      </c>
      <c r="J121" s="168"/>
      <c r="K121" s="169">
        <f>ROUND(E121*J121,2)</f>
        <v>0</v>
      </c>
      <c r="L121" s="169">
        <v>21</v>
      </c>
      <c r="M121" s="169">
        <f>G121*(1+L121/100)</f>
        <v>0</v>
      </c>
      <c r="N121" s="169">
        <v>0</v>
      </c>
      <c r="O121" s="169">
        <f>ROUND(E121*N121,2)</f>
        <v>0</v>
      </c>
      <c r="P121" s="169">
        <v>0</v>
      </c>
      <c r="Q121" s="169">
        <f>ROUND(E121*P121,2)</f>
        <v>0</v>
      </c>
      <c r="R121" s="169"/>
      <c r="S121" s="169" t="s">
        <v>306</v>
      </c>
      <c r="T121" s="170" t="s">
        <v>169</v>
      </c>
      <c r="U121" s="156">
        <v>0</v>
      </c>
      <c r="V121" s="156">
        <f>ROUND(E121*U121,2)</f>
        <v>0</v>
      </c>
      <c r="W121" s="156"/>
      <c r="X121" s="156" t="s">
        <v>244</v>
      </c>
      <c r="Y121" s="147"/>
      <c r="Z121" s="147"/>
      <c r="AA121" s="147"/>
      <c r="AB121" s="147"/>
      <c r="AC121" s="147"/>
      <c r="AD121" s="147"/>
      <c r="AE121" s="147"/>
      <c r="AF121" s="147"/>
      <c r="AG121" s="147" t="s">
        <v>598</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c r="A122" s="154"/>
      <c r="B122" s="155"/>
      <c r="C122" s="240" t="s">
        <v>1460</v>
      </c>
      <c r="D122" s="241"/>
      <c r="E122" s="241"/>
      <c r="F122" s="241"/>
      <c r="G122" s="241"/>
      <c r="H122" s="156"/>
      <c r="I122" s="156"/>
      <c r="J122" s="156"/>
      <c r="K122" s="156"/>
      <c r="L122" s="156"/>
      <c r="M122" s="156"/>
      <c r="N122" s="156"/>
      <c r="O122" s="156"/>
      <c r="P122" s="156"/>
      <c r="Q122" s="156"/>
      <c r="R122" s="156"/>
      <c r="S122" s="156"/>
      <c r="T122" s="156"/>
      <c r="U122" s="156"/>
      <c r="V122" s="156"/>
      <c r="W122" s="156"/>
      <c r="X122" s="156"/>
      <c r="Y122" s="147"/>
      <c r="Z122" s="147"/>
      <c r="AA122" s="147"/>
      <c r="AB122" s="147"/>
      <c r="AC122" s="147"/>
      <c r="AD122" s="147"/>
      <c r="AE122" s="147"/>
      <c r="AF122" s="147"/>
      <c r="AG122" s="147" t="s">
        <v>178</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c r="A123" s="154"/>
      <c r="B123" s="155"/>
      <c r="C123" s="238"/>
      <c r="D123" s="239"/>
      <c r="E123" s="239"/>
      <c r="F123" s="239"/>
      <c r="G123" s="239"/>
      <c r="H123" s="156"/>
      <c r="I123" s="156"/>
      <c r="J123" s="156"/>
      <c r="K123" s="156"/>
      <c r="L123" s="156"/>
      <c r="M123" s="156"/>
      <c r="N123" s="156"/>
      <c r="O123" s="156"/>
      <c r="P123" s="156"/>
      <c r="Q123" s="156"/>
      <c r="R123" s="156"/>
      <c r="S123" s="156"/>
      <c r="T123" s="156"/>
      <c r="U123" s="156"/>
      <c r="V123" s="156"/>
      <c r="W123" s="156"/>
      <c r="X123" s="156"/>
      <c r="Y123" s="147"/>
      <c r="Z123" s="147"/>
      <c r="AA123" s="147"/>
      <c r="AB123" s="147"/>
      <c r="AC123" s="147"/>
      <c r="AD123" s="147"/>
      <c r="AE123" s="147"/>
      <c r="AF123" s="147"/>
      <c r="AG123" s="147" t="s">
        <v>172</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c r="A124" s="164">
        <v>36</v>
      </c>
      <c r="B124" s="165" t="s">
        <v>1461</v>
      </c>
      <c r="C124" s="174" t="s">
        <v>1462</v>
      </c>
      <c r="D124" s="166" t="s">
        <v>435</v>
      </c>
      <c r="E124" s="167">
        <v>60</v>
      </c>
      <c r="F124" s="168"/>
      <c r="G124" s="169">
        <f>ROUND(E124*F124,2)</f>
        <v>0</v>
      </c>
      <c r="H124" s="168"/>
      <c r="I124" s="169">
        <f>ROUND(E124*H124,2)</f>
        <v>0</v>
      </c>
      <c r="J124" s="168"/>
      <c r="K124" s="169">
        <f>ROUND(E124*J124,2)</f>
        <v>0</v>
      </c>
      <c r="L124" s="169">
        <v>21</v>
      </c>
      <c r="M124" s="169">
        <f>G124*(1+L124/100)</f>
        <v>0</v>
      </c>
      <c r="N124" s="169">
        <v>1.2E-4</v>
      </c>
      <c r="O124" s="169">
        <f>ROUND(E124*N124,2)</f>
        <v>0.01</v>
      </c>
      <c r="P124" s="169">
        <v>0</v>
      </c>
      <c r="Q124" s="169">
        <f>ROUND(E124*P124,2)</f>
        <v>0</v>
      </c>
      <c r="R124" s="169"/>
      <c r="S124" s="169" t="s">
        <v>306</v>
      </c>
      <c r="T124" s="170" t="s">
        <v>169</v>
      </c>
      <c r="U124" s="156">
        <v>0</v>
      </c>
      <c r="V124" s="156">
        <f>ROUND(E124*U124,2)</f>
        <v>0</v>
      </c>
      <c r="W124" s="156"/>
      <c r="X124" s="156" t="s">
        <v>310</v>
      </c>
      <c r="Y124" s="147"/>
      <c r="Z124" s="147"/>
      <c r="AA124" s="147"/>
      <c r="AB124" s="147"/>
      <c r="AC124" s="147"/>
      <c r="AD124" s="147"/>
      <c r="AE124" s="147"/>
      <c r="AF124" s="147"/>
      <c r="AG124" s="147" t="s">
        <v>786</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ht="22.5" outlineLevel="1">
      <c r="A125" s="154"/>
      <c r="B125" s="155"/>
      <c r="C125" s="240" t="s">
        <v>1463</v>
      </c>
      <c r="D125" s="241"/>
      <c r="E125" s="241"/>
      <c r="F125" s="241"/>
      <c r="G125" s="241"/>
      <c r="H125" s="156"/>
      <c r="I125" s="156"/>
      <c r="J125" s="156"/>
      <c r="K125" s="156"/>
      <c r="L125" s="156"/>
      <c r="M125" s="156"/>
      <c r="N125" s="156"/>
      <c r="O125" s="156"/>
      <c r="P125" s="156"/>
      <c r="Q125" s="156"/>
      <c r="R125" s="156"/>
      <c r="S125" s="156"/>
      <c r="T125" s="156"/>
      <c r="U125" s="156"/>
      <c r="V125" s="156"/>
      <c r="W125" s="156"/>
      <c r="X125" s="156"/>
      <c r="Y125" s="147"/>
      <c r="Z125" s="147"/>
      <c r="AA125" s="147"/>
      <c r="AB125" s="147"/>
      <c r="AC125" s="147"/>
      <c r="AD125" s="147"/>
      <c r="AE125" s="147"/>
      <c r="AF125" s="147"/>
      <c r="AG125" s="147" t="s">
        <v>178</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71" t="str">
        <f>C125</f>
        <v>Vodiče izolované s měděným jádrem silové vodiče do 1 kV pro pevné uložení, izolace PVC CY, H07 V-U, pro 450/750 V - jádro plné H07V-U 10</v>
      </c>
      <c r="BB125" s="147"/>
      <c r="BC125" s="147"/>
      <c r="BD125" s="147"/>
      <c r="BE125" s="147"/>
      <c r="BF125" s="147"/>
      <c r="BG125" s="147"/>
      <c r="BH125" s="147"/>
    </row>
    <row r="126" spans="1:60" outlineLevel="1">
      <c r="A126" s="154"/>
      <c r="B126" s="155"/>
      <c r="C126" s="242" t="s">
        <v>1368</v>
      </c>
      <c r="D126" s="243"/>
      <c r="E126" s="243"/>
      <c r="F126" s="243"/>
      <c r="G126" s="243"/>
      <c r="H126" s="156"/>
      <c r="I126" s="156"/>
      <c r="J126" s="156"/>
      <c r="K126" s="156"/>
      <c r="L126" s="156"/>
      <c r="M126" s="156"/>
      <c r="N126" s="156"/>
      <c r="O126" s="156"/>
      <c r="P126" s="156"/>
      <c r="Q126" s="156"/>
      <c r="R126" s="156"/>
      <c r="S126" s="156"/>
      <c r="T126" s="156"/>
      <c r="U126" s="156"/>
      <c r="V126" s="156"/>
      <c r="W126" s="156"/>
      <c r="X126" s="156"/>
      <c r="Y126" s="147"/>
      <c r="Z126" s="147"/>
      <c r="AA126" s="147"/>
      <c r="AB126" s="147"/>
      <c r="AC126" s="147"/>
      <c r="AD126" s="147"/>
      <c r="AE126" s="147"/>
      <c r="AF126" s="147"/>
      <c r="AG126" s="147" t="s">
        <v>178</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c r="A127" s="154"/>
      <c r="B127" s="155"/>
      <c r="C127" s="242" t="s">
        <v>1464</v>
      </c>
      <c r="D127" s="243"/>
      <c r="E127" s="243"/>
      <c r="F127" s="243"/>
      <c r="G127" s="243"/>
      <c r="H127" s="156"/>
      <c r="I127" s="156"/>
      <c r="J127" s="156"/>
      <c r="K127" s="156"/>
      <c r="L127" s="156"/>
      <c r="M127" s="156"/>
      <c r="N127" s="156"/>
      <c r="O127" s="156"/>
      <c r="P127" s="156"/>
      <c r="Q127" s="156"/>
      <c r="R127" s="156"/>
      <c r="S127" s="156"/>
      <c r="T127" s="156"/>
      <c r="U127" s="156"/>
      <c r="V127" s="156"/>
      <c r="W127" s="156"/>
      <c r="X127" s="156"/>
      <c r="Y127" s="147"/>
      <c r="Z127" s="147"/>
      <c r="AA127" s="147"/>
      <c r="AB127" s="147"/>
      <c r="AC127" s="147"/>
      <c r="AD127" s="147"/>
      <c r="AE127" s="147"/>
      <c r="AF127" s="147"/>
      <c r="AG127" s="147" t="s">
        <v>178</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c r="A128" s="154"/>
      <c r="B128" s="155"/>
      <c r="C128" s="238"/>
      <c r="D128" s="239"/>
      <c r="E128" s="239"/>
      <c r="F128" s="239"/>
      <c r="G128" s="239"/>
      <c r="H128" s="156"/>
      <c r="I128" s="156"/>
      <c r="J128" s="156"/>
      <c r="K128" s="156"/>
      <c r="L128" s="156"/>
      <c r="M128" s="156"/>
      <c r="N128" s="156"/>
      <c r="O128" s="156"/>
      <c r="P128" s="156"/>
      <c r="Q128" s="156"/>
      <c r="R128" s="156"/>
      <c r="S128" s="156"/>
      <c r="T128" s="156"/>
      <c r="U128" s="156"/>
      <c r="V128" s="156"/>
      <c r="W128" s="156"/>
      <c r="X128" s="156"/>
      <c r="Y128" s="147"/>
      <c r="Z128" s="147"/>
      <c r="AA128" s="147"/>
      <c r="AB128" s="147"/>
      <c r="AC128" s="147"/>
      <c r="AD128" s="147"/>
      <c r="AE128" s="147"/>
      <c r="AF128" s="147"/>
      <c r="AG128" s="147" t="s">
        <v>172</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c r="A129" s="164">
        <v>37</v>
      </c>
      <c r="B129" s="165" t="s">
        <v>1465</v>
      </c>
      <c r="C129" s="174" t="s">
        <v>1466</v>
      </c>
      <c r="D129" s="166" t="s">
        <v>309</v>
      </c>
      <c r="E129" s="167">
        <v>1</v>
      </c>
      <c r="F129" s="168"/>
      <c r="G129" s="169">
        <f>ROUND(E129*F129,2)</f>
        <v>0</v>
      </c>
      <c r="H129" s="168"/>
      <c r="I129" s="169">
        <f>ROUND(E129*H129,2)</f>
        <v>0</v>
      </c>
      <c r="J129" s="168"/>
      <c r="K129" s="169">
        <f>ROUND(E129*J129,2)</f>
        <v>0</v>
      </c>
      <c r="L129" s="169">
        <v>21</v>
      </c>
      <c r="M129" s="169">
        <f>G129*(1+L129/100)</f>
        <v>0</v>
      </c>
      <c r="N129" s="169">
        <v>0</v>
      </c>
      <c r="O129" s="169">
        <f>ROUND(E129*N129,2)</f>
        <v>0</v>
      </c>
      <c r="P129" s="169">
        <v>0</v>
      </c>
      <c r="Q129" s="169">
        <f>ROUND(E129*P129,2)</f>
        <v>0</v>
      </c>
      <c r="R129" s="169"/>
      <c r="S129" s="169" t="s">
        <v>306</v>
      </c>
      <c r="T129" s="170" t="s">
        <v>169</v>
      </c>
      <c r="U129" s="156">
        <v>0</v>
      </c>
      <c r="V129" s="156">
        <f>ROUND(E129*U129,2)</f>
        <v>0</v>
      </c>
      <c r="W129" s="156"/>
      <c r="X129" s="156" t="s">
        <v>244</v>
      </c>
      <c r="Y129" s="147"/>
      <c r="Z129" s="147"/>
      <c r="AA129" s="147"/>
      <c r="AB129" s="147"/>
      <c r="AC129" s="147"/>
      <c r="AD129" s="147"/>
      <c r="AE129" s="147"/>
      <c r="AF129" s="147"/>
      <c r="AG129" s="147" t="s">
        <v>598</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c r="A130" s="154"/>
      <c r="B130" s="155"/>
      <c r="C130" s="244"/>
      <c r="D130" s="245"/>
      <c r="E130" s="245"/>
      <c r="F130" s="245"/>
      <c r="G130" s="245"/>
      <c r="H130" s="156"/>
      <c r="I130" s="156"/>
      <c r="J130" s="156"/>
      <c r="K130" s="156"/>
      <c r="L130" s="156"/>
      <c r="M130" s="156"/>
      <c r="N130" s="156"/>
      <c r="O130" s="156"/>
      <c r="P130" s="156"/>
      <c r="Q130" s="156"/>
      <c r="R130" s="156"/>
      <c r="S130" s="156"/>
      <c r="T130" s="156"/>
      <c r="U130" s="156"/>
      <c r="V130" s="156"/>
      <c r="W130" s="156"/>
      <c r="X130" s="156"/>
      <c r="Y130" s="147"/>
      <c r="Z130" s="147"/>
      <c r="AA130" s="147"/>
      <c r="AB130" s="147"/>
      <c r="AC130" s="147"/>
      <c r="AD130" s="147"/>
      <c r="AE130" s="147"/>
      <c r="AF130" s="147"/>
      <c r="AG130" s="147" t="s">
        <v>172</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ht="22.5" outlineLevel="1">
      <c r="A131" s="164">
        <v>38</v>
      </c>
      <c r="B131" s="165" t="s">
        <v>1467</v>
      </c>
      <c r="C131" s="174" t="s">
        <v>1468</v>
      </c>
      <c r="D131" s="166" t="s">
        <v>309</v>
      </c>
      <c r="E131" s="167">
        <v>1</v>
      </c>
      <c r="F131" s="168"/>
      <c r="G131" s="169">
        <f>ROUND(E131*F131,2)</f>
        <v>0</v>
      </c>
      <c r="H131" s="168"/>
      <c r="I131" s="169">
        <f>ROUND(E131*H131,2)</f>
        <v>0</v>
      </c>
      <c r="J131" s="168"/>
      <c r="K131" s="169">
        <f>ROUND(E131*J131,2)</f>
        <v>0</v>
      </c>
      <c r="L131" s="169">
        <v>21</v>
      </c>
      <c r="M131" s="169">
        <f>G131*(1+L131/100)</f>
        <v>0</v>
      </c>
      <c r="N131" s="169">
        <v>0</v>
      </c>
      <c r="O131" s="169">
        <f>ROUND(E131*N131,2)</f>
        <v>0</v>
      </c>
      <c r="P131" s="169">
        <v>0</v>
      </c>
      <c r="Q131" s="169">
        <f>ROUND(E131*P131,2)</f>
        <v>0</v>
      </c>
      <c r="R131" s="169"/>
      <c r="S131" s="169" t="s">
        <v>306</v>
      </c>
      <c r="T131" s="170" t="s">
        <v>169</v>
      </c>
      <c r="U131" s="156">
        <v>0</v>
      </c>
      <c r="V131" s="156">
        <f>ROUND(E131*U131,2)</f>
        <v>0</v>
      </c>
      <c r="W131" s="156"/>
      <c r="X131" s="156" t="s">
        <v>244</v>
      </c>
      <c r="Y131" s="147"/>
      <c r="Z131" s="147"/>
      <c r="AA131" s="147"/>
      <c r="AB131" s="147"/>
      <c r="AC131" s="147"/>
      <c r="AD131" s="147"/>
      <c r="AE131" s="147"/>
      <c r="AF131" s="147"/>
      <c r="AG131" s="147" t="s">
        <v>598</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c r="A132" s="154"/>
      <c r="B132" s="155"/>
      <c r="C132" s="244"/>
      <c r="D132" s="245"/>
      <c r="E132" s="245"/>
      <c r="F132" s="245"/>
      <c r="G132" s="245"/>
      <c r="H132" s="156"/>
      <c r="I132" s="156"/>
      <c r="J132" s="156"/>
      <c r="K132" s="156"/>
      <c r="L132" s="156"/>
      <c r="M132" s="156"/>
      <c r="N132" s="156"/>
      <c r="O132" s="156"/>
      <c r="P132" s="156"/>
      <c r="Q132" s="156"/>
      <c r="R132" s="156"/>
      <c r="S132" s="156"/>
      <c r="T132" s="156"/>
      <c r="U132" s="156"/>
      <c r="V132" s="156"/>
      <c r="W132" s="156"/>
      <c r="X132" s="156"/>
      <c r="Y132" s="147"/>
      <c r="Z132" s="147"/>
      <c r="AA132" s="147"/>
      <c r="AB132" s="147"/>
      <c r="AC132" s="147"/>
      <c r="AD132" s="147"/>
      <c r="AE132" s="147"/>
      <c r="AF132" s="147"/>
      <c r="AG132" s="147" t="s">
        <v>172</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c r="A133" s="164">
        <v>39</v>
      </c>
      <c r="B133" s="165" t="s">
        <v>1469</v>
      </c>
      <c r="C133" s="174" t="s">
        <v>1470</v>
      </c>
      <c r="D133" s="166" t="s">
        <v>309</v>
      </c>
      <c r="E133" s="167">
        <v>1</v>
      </c>
      <c r="F133" s="168"/>
      <c r="G133" s="169">
        <f>ROUND(E133*F133,2)</f>
        <v>0</v>
      </c>
      <c r="H133" s="168"/>
      <c r="I133" s="169">
        <f>ROUND(E133*H133,2)</f>
        <v>0</v>
      </c>
      <c r="J133" s="168"/>
      <c r="K133" s="169">
        <f>ROUND(E133*J133,2)</f>
        <v>0</v>
      </c>
      <c r="L133" s="169">
        <v>21</v>
      </c>
      <c r="M133" s="169">
        <f>G133*(1+L133/100)</f>
        <v>0</v>
      </c>
      <c r="N133" s="169">
        <v>0</v>
      </c>
      <c r="O133" s="169">
        <f>ROUND(E133*N133,2)</f>
        <v>0</v>
      </c>
      <c r="P133" s="169">
        <v>0</v>
      </c>
      <c r="Q133" s="169">
        <f>ROUND(E133*P133,2)</f>
        <v>0</v>
      </c>
      <c r="R133" s="169"/>
      <c r="S133" s="169" t="s">
        <v>306</v>
      </c>
      <c r="T133" s="170" t="s">
        <v>169</v>
      </c>
      <c r="U133" s="156">
        <v>0</v>
      </c>
      <c r="V133" s="156">
        <f>ROUND(E133*U133,2)</f>
        <v>0</v>
      </c>
      <c r="W133" s="156"/>
      <c r="X133" s="156" t="s">
        <v>244</v>
      </c>
      <c r="Y133" s="147"/>
      <c r="Z133" s="147"/>
      <c r="AA133" s="147"/>
      <c r="AB133" s="147"/>
      <c r="AC133" s="147"/>
      <c r="AD133" s="147"/>
      <c r="AE133" s="147"/>
      <c r="AF133" s="147"/>
      <c r="AG133" s="147" t="s">
        <v>598</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c r="A134" s="154"/>
      <c r="B134" s="155"/>
      <c r="C134" s="244"/>
      <c r="D134" s="245"/>
      <c r="E134" s="245"/>
      <c r="F134" s="245"/>
      <c r="G134" s="245"/>
      <c r="H134" s="156"/>
      <c r="I134" s="156"/>
      <c r="J134" s="156"/>
      <c r="K134" s="156"/>
      <c r="L134" s="156"/>
      <c r="M134" s="156"/>
      <c r="N134" s="156"/>
      <c r="O134" s="156"/>
      <c r="P134" s="156"/>
      <c r="Q134" s="156"/>
      <c r="R134" s="156"/>
      <c r="S134" s="156"/>
      <c r="T134" s="156"/>
      <c r="U134" s="156"/>
      <c r="V134" s="156"/>
      <c r="W134" s="156"/>
      <c r="X134" s="156"/>
      <c r="Y134" s="147"/>
      <c r="Z134" s="147"/>
      <c r="AA134" s="147"/>
      <c r="AB134" s="147"/>
      <c r="AC134" s="147"/>
      <c r="AD134" s="147"/>
      <c r="AE134" s="147"/>
      <c r="AF134" s="147"/>
      <c r="AG134" s="147" t="s">
        <v>172</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c r="A135" s="164">
        <v>40</v>
      </c>
      <c r="B135" s="165" t="s">
        <v>1471</v>
      </c>
      <c r="C135" s="174" t="s">
        <v>1472</v>
      </c>
      <c r="D135" s="166" t="s">
        <v>309</v>
      </c>
      <c r="E135" s="167">
        <v>20</v>
      </c>
      <c r="F135" s="168"/>
      <c r="G135" s="169">
        <f>ROUND(E135*F135,2)</f>
        <v>0</v>
      </c>
      <c r="H135" s="168"/>
      <c r="I135" s="169">
        <f>ROUND(E135*H135,2)</f>
        <v>0</v>
      </c>
      <c r="J135" s="168"/>
      <c r="K135" s="169">
        <f>ROUND(E135*J135,2)</f>
        <v>0</v>
      </c>
      <c r="L135" s="169">
        <v>21</v>
      </c>
      <c r="M135" s="169">
        <f>G135*(1+L135/100)</f>
        <v>0</v>
      </c>
      <c r="N135" s="169">
        <v>0</v>
      </c>
      <c r="O135" s="169">
        <f>ROUND(E135*N135,2)</f>
        <v>0</v>
      </c>
      <c r="P135" s="169">
        <v>0</v>
      </c>
      <c r="Q135" s="169">
        <f>ROUND(E135*P135,2)</f>
        <v>0</v>
      </c>
      <c r="R135" s="169"/>
      <c r="S135" s="169" t="s">
        <v>306</v>
      </c>
      <c r="T135" s="170" t="s">
        <v>169</v>
      </c>
      <c r="U135" s="156">
        <v>0</v>
      </c>
      <c r="V135" s="156">
        <f>ROUND(E135*U135,2)</f>
        <v>0</v>
      </c>
      <c r="W135" s="156"/>
      <c r="X135" s="156" t="s">
        <v>244</v>
      </c>
      <c r="Y135" s="147"/>
      <c r="Z135" s="147"/>
      <c r="AA135" s="147"/>
      <c r="AB135" s="147"/>
      <c r="AC135" s="147"/>
      <c r="AD135" s="147"/>
      <c r="AE135" s="147"/>
      <c r="AF135" s="147"/>
      <c r="AG135" s="147" t="s">
        <v>598</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c r="A136" s="154"/>
      <c r="B136" s="155"/>
      <c r="C136" s="244"/>
      <c r="D136" s="245"/>
      <c r="E136" s="245"/>
      <c r="F136" s="245"/>
      <c r="G136" s="245"/>
      <c r="H136" s="156"/>
      <c r="I136" s="156"/>
      <c r="J136" s="156"/>
      <c r="K136" s="156"/>
      <c r="L136" s="156"/>
      <c r="M136" s="156"/>
      <c r="N136" s="156"/>
      <c r="O136" s="156"/>
      <c r="P136" s="156"/>
      <c r="Q136" s="156"/>
      <c r="R136" s="156"/>
      <c r="S136" s="156"/>
      <c r="T136" s="156"/>
      <c r="U136" s="156"/>
      <c r="V136" s="156"/>
      <c r="W136" s="156"/>
      <c r="X136" s="156"/>
      <c r="Y136" s="147"/>
      <c r="Z136" s="147"/>
      <c r="AA136" s="147"/>
      <c r="AB136" s="147"/>
      <c r="AC136" s="147"/>
      <c r="AD136" s="147"/>
      <c r="AE136" s="147"/>
      <c r="AF136" s="147"/>
      <c r="AG136" s="147" t="s">
        <v>172</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1">
      <c r="A137" s="164">
        <v>41</v>
      </c>
      <c r="B137" s="165" t="s">
        <v>1473</v>
      </c>
      <c r="C137" s="174" t="s">
        <v>1474</v>
      </c>
      <c r="D137" s="166" t="s">
        <v>556</v>
      </c>
      <c r="E137" s="167">
        <v>5</v>
      </c>
      <c r="F137" s="168"/>
      <c r="G137" s="169">
        <f>ROUND(E137*F137,2)</f>
        <v>0</v>
      </c>
      <c r="H137" s="168"/>
      <c r="I137" s="169">
        <f>ROUND(E137*H137,2)</f>
        <v>0</v>
      </c>
      <c r="J137" s="168"/>
      <c r="K137" s="169">
        <f>ROUND(E137*J137,2)</f>
        <v>0</v>
      </c>
      <c r="L137" s="169">
        <v>21</v>
      </c>
      <c r="M137" s="169">
        <f>G137*(1+L137/100)</f>
        <v>0</v>
      </c>
      <c r="N137" s="169">
        <v>0</v>
      </c>
      <c r="O137" s="169">
        <f>ROUND(E137*N137,2)</f>
        <v>0</v>
      </c>
      <c r="P137" s="169">
        <v>0</v>
      </c>
      <c r="Q137" s="169">
        <f>ROUND(E137*P137,2)</f>
        <v>0</v>
      </c>
      <c r="R137" s="169"/>
      <c r="S137" s="169" t="s">
        <v>306</v>
      </c>
      <c r="T137" s="170" t="s">
        <v>169</v>
      </c>
      <c r="U137" s="156">
        <v>0</v>
      </c>
      <c r="V137" s="156">
        <f>ROUND(E137*U137,2)</f>
        <v>0</v>
      </c>
      <c r="W137" s="156"/>
      <c r="X137" s="156" t="s">
        <v>244</v>
      </c>
      <c r="Y137" s="147"/>
      <c r="Z137" s="147"/>
      <c r="AA137" s="147"/>
      <c r="AB137" s="147"/>
      <c r="AC137" s="147"/>
      <c r="AD137" s="147"/>
      <c r="AE137" s="147"/>
      <c r="AF137" s="147"/>
      <c r="AG137" s="147" t="s">
        <v>598</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c r="A138" s="154"/>
      <c r="B138" s="155"/>
      <c r="C138" s="244"/>
      <c r="D138" s="245"/>
      <c r="E138" s="245"/>
      <c r="F138" s="245"/>
      <c r="G138" s="245"/>
      <c r="H138" s="156"/>
      <c r="I138" s="156"/>
      <c r="J138" s="156"/>
      <c r="K138" s="156"/>
      <c r="L138" s="156"/>
      <c r="M138" s="156"/>
      <c r="N138" s="156"/>
      <c r="O138" s="156"/>
      <c r="P138" s="156"/>
      <c r="Q138" s="156"/>
      <c r="R138" s="156"/>
      <c r="S138" s="156"/>
      <c r="T138" s="156"/>
      <c r="U138" s="156"/>
      <c r="V138" s="156"/>
      <c r="W138" s="156"/>
      <c r="X138" s="156"/>
      <c r="Y138" s="147"/>
      <c r="Z138" s="147"/>
      <c r="AA138" s="147"/>
      <c r="AB138" s="147"/>
      <c r="AC138" s="147"/>
      <c r="AD138" s="147"/>
      <c r="AE138" s="147"/>
      <c r="AF138" s="147"/>
      <c r="AG138" s="147" t="s">
        <v>172</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1">
      <c r="A139" s="164">
        <v>42</v>
      </c>
      <c r="B139" s="165" t="s">
        <v>1475</v>
      </c>
      <c r="C139" s="174" t="s">
        <v>1476</v>
      </c>
      <c r="D139" s="166" t="s">
        <v>309</v>
      </c>
      <c r="E139" s="167">
        <v>1</v>
      </c>
      <c r="F139" s="168"/>
      <c r="G139" s="169">
        <f>ROUND(E139*F139,2)</f>
        <v>0</v>
      </c>
      <c r="H139" s="168"/>
      <c r="I139" s="169">
        <f>ROUND(E139*H139,2)</f>
        <v>0</v>
      </c>
      <c r="J139" s="168"/>
      <c r="K139" s="169">
        <f>ROUND(E139*J139,2)</f>
        <v>0</v>
      </c>
      <c r="L139" s="169">
        <v>21</v>
      </c>
      <c r="M139" s="169">
        <f>G139*(1+L139/100)</f>
        <v>0</v>
      </c>
      <c r="N139" s="169">
        <v>0</v>
      </c>
      <c r="O139" s="169">
        <f>ROUND(E139*N139,2)</f>
        <v>0</v>
      </c>
      <c r="P139" s="169">
        <v>0</v>
      </c>
      <c r="Q139" s="169">
        <f>ROUND(E139*P139,2)</f>
        <v>0</v>
      </c>
      <c r="R139" s="169"/>
      <c r="S139" s="169" t="s">
        <v>306</v>
      </c>
      <c r="T139" s="170" t="s">
        <v>169</v>
      </c>
      <c r="U139" s="156">
        <v>0</v>
      </c>
      <c r="V139" s="156">
        <f>ROUND(E139*U139,2)</f>
        <v>0</v>
      </c>
      <c r="W139" s="156"/>
      <c r="X139" s="156" t="s">
        <v>244</v>
      </c>
      <c r="Y139" s="147"/>
      <c r="Z139" s="147"/>
      <c r="AA139" s="147"/>
      <c r="AB139" s="147"/>
      <c r="AC139" s="147"/>
      <c r="AD139" s="147"/>
      <c r="AE139" s="147"/>
      <c r="AF139" s="147"/>
      <c r="AG139" s="147" t="s">
        <v>598</v>
      </c>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c r="A140" s="154"/>
      <c r="B140" s="155"/>
      <c r="C140" s="244"/>
      <c r="D140" s="245"/>
      <c r="E140" s="245"/>
      <c r="F140" s="245"/>
      <c r="G140" s="245"/>
      <c r="H140" s="156"/>
      <c r="I140" s="156"/>
      <c r="J140" s="156"/>
      <c r="K140" s="156"/>
      <c r="L140" s="156"/>
      <c r="M140" s="156"/>
      <c r="N140" s="156"/>
      <c r="O140" s="156"/>
      <c r="P140" s="156"/>
      <c r="Q140" s="156"/>
      <c r="R140" s="156"/>
      <c r="S140" s="156"/>
      <c r="T140" s="156"/>
      <c r="U140" s="156"/>
      <c r="V140" s="156"/>
      <c r="W140" s="156"/>
      <c r="X140" s="156"/>
      <c r="Y140" s="147"/>
      <c r="Z140" s="147"/>
      <c r="AA140" s="147"/>
      <c r="AB140" s="147"/>
      <c r="AC140" s="147"/>
      <c r="AD140" s="147"/>
      <c r="AE140" s="147"/>
      <c r="AF140" s="147"/>
      <c r="AG140" s="147" t="s">
        <v>172</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c r="A141" s="164">
        <v>43</v>
      </c>
      <c r="B141" s="165" t="s">
        <v>1477</v>
      </c>
      <c r="C141" s="174" t="s">
        <v>1478</v>
      </c>
      <c r="D141" s="166" t="s">
        <v>1479</v>
      </c>
      <c r="E141" s="167">
        <v>6</v>
      </c>
      <c r="F141" s="168"/>
      <c r="G141" s="169">
        <f>ROUND(E141*F141,2)</f>
        <v>0</v>
      </c>
      <c r="H141" s="168"/>
      <c r="I141" s="169">
        <f>ROUND(E141*H141,2)</f>
        <v>0</v>
      </c>
      <c r="J141" s="168"/>
      <c r="K141" s="169">
        <f>ROUND(E141*J141,2)</f>
        <v>0</v>
      </c>
      <c r="L141" s="169">
        <v>21</v>
      </c>
      <c r="M141" s="169">
        <f>G141*(1+L141/100)</f>
        <v>0</v>
      </c>
      <c r="N141" s="169">
        <v>0</v>
      </c>
      <c r="O141" s="169">
        <f>ROUND(E141*N141,2)</f>
        <v>0</v>
      </c>
      <c r="P141" s="169">
        <v>0</v>
      </c>
      <c r="Q141" s="169">
        <f>ROUND(E141*P141,2)</f>
        <v>0</v>
      </c>
      <c r="R141" s="169"/>
      <c r="S141" s="169" t="s">
        <v>306</v>
      </c>
      <c r="T141" s="170" t="s">
        <v>169</v>
      </c>
      <c r="U141" s="156">
        <v>0</v>
      </c>
      <c r="V141" s="156">
        <f>ROUND(E141*U141,2)</f>
        <v>0</v>
      </c>
      <c r="W141" s="156"/>
      <c r="X141" s="156" t="s">
        <v>244</v>
      </c>
      <c r="Y141" s="147"/>
      <c r="Z141" s="147"/>
      <c r="AA141" s="147"/>
      <c r="AB141" s="147"/>
      <c r="AC141" s="147"/>
      <c r="AD141" s="147"/>
      <c r="AE141" s="147"/>
      <c r="AF141" s="147"/>
      <c r="AG141" s="147" t="s">
        <v>598</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1">
      <c r="A142" s="154"/>
      <c r="B142" s="155"/>
      <c r="C142" s="244"/>
      <c r="D142" s="245"/>
      <c r="E142" s="245"/>
      <c r="F142" s="245"/>
      <c r="G142" s="245"/>
      <c r="H142" s="156"/>
      <c r="I142" s="156"/>
      <c r="J142" s="156"/>
      <c r="K142" s="156"/>
      <c r="L142" s="156"/>
      <c r="M142" s="156"/>
      <c r="N142" s="156"/>
      <c r="O142" s="156"/>
      <c r="P142" s="156"/>
      <c r="Q142" s="156"/>
      <c r="R142" s="156"/>
      <c r="S142" s="156"/>
      <c r="T142" s="156"/>
      <c r="U142" s="156"/>
      <c r="V142" s="156"/>
      <c r="W142" s="156"/>
      <c r="X142" s="156"/>
      <c r="Y142" s="147"/>
      <c r="Z142" s="147"/>
      <c r="AA142" s="147"/>
      <c r="AB142" s="147"/>
      <c r="AC142" s="147"/>
      <c r="AD142" s="147"/>
      <c r="AE142" s="147"/>
      <c r="AF142" s="147"/>
      <c r="AG142" s="147" t="s">
        <v>172</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c r="A143" s="164">
        <v>44</v>
      </c>
      <c r="B143" s="165" t="s">
        <v>1480</v>
      </c>
      <c r="C143" s="174" t="s">
        <v>1481</v>
      </c>
      <c r="D143" s="166" t="s">
        <v>309</v>
      </c>
      <c r="E143" s="167">
        <v>20</v>
      </c>
      <c r="F143" s="168"/>
      <c r="G143" s="169">
        <f>ROUND(E143*F143,2)</f>
        <v>0</v>
      </c>
      <c r="H143" s="168"/>
      <c r="I143" s="169">
        <f>ROUND(E143*H143,2)</f>
        <v>0</v>
      </c>
      <c r="J143" s="168"/>
      <c r="K143" s="169">
        <f>ROUND(E143*J143,2)</f>
        <v>0</v>
      </c>
      <c r="L143" s="169">
        <v>21</v>
      </c>
      <c r="M143" s="169">
        <f>G143*(1+L143/100)</f>
        <v>0</v>
      </c>
      <c r="N143" s="169">
        <v>0</v>
      </c>
      <c r="O143" s="169">
        <f>ROUND(E143*N143,2)</f>
        <v>0</v>
      </c>
      <c r="P143" s="169">
        <v>0</v>
      </c>
      <c r="Q143" s="169">
        <f>ROUND(E143*P143,2)</f>
        <v>0</v>
      </c>
      <c r="R143" s="169"/>
      <c r="S143" s="169" t="s">
        <v>306</v>
      </c>
      <c r="T143" s="170" t="s">
        <v>169</v>
      </c>
      <c r="U143" s="156">
        <v>0</v>
      </c>
      <c r="V143" s="156">
        <f>ROUND(E143*U143,2)</f>
        <v>0</v>
      </c>
      <c r="W143" s="156"/>
      <c r="X143" s="156" t="s">
        <v>244</v>
      </c>
      <c r="Y143" s="147"/>
      <c r="Z143" s="147"/>
      <c r="AA143" s="147"/>
      <c r="AB143" s="147"/>
      <c r="AC143" s="147"/>
      <c r="AD143" s="147"/>
      <c r="AE143" s="147"/>
      <c r="AF143" s="147"/>
      <c r="AG143" s="147" t="s">
        <v>598</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c r="A144" s="154"/>
      <c r="B144" s="155"/>
      <c r="C144" s="240" t="s">
        <v>1482</v>
      </c>
      <c r="D144" s="241"/>
      <c r="E144" s="241"/>
      <c r="F144" s="241"/>
      <c r="G144" s="241"/>
      <c r="H144" s="156"/>
      <c r="I144" s="156"/>
      <c r="J144" s="156"/>
      <c r="K144" s="156"/>
      <c r="L144" s="156"/>
      <c r="M144" s="156"/>
      <c r="N144" s="156"/>
      <c r="O144" s="156"/>
      <c r="P144" s="156"/>
      <c r="Q144" s="156"/>
      <c r="R144" s="156"/>
      <c r="S144" s="156"/>
      <c r="T144" s="156"/>
      <c r="U144" s="156"/>
      <c r="V144" s="156"/>
      <c r="W144" s="156"/>
      <c r="X144" s="156"/>
      <c r="Y144" s="147"/>
      <c r="Z144" s="147"/>
      <c r="AA144" s="147"/>
      <c r="AB144" s="147"/>
      <c r="AC144" s="147"/>
      <c r="AD144" s="147"/>
      <c r="AE144" s="147"/>
      <c r="AF144" s="147"/>
      <c r="AG144" s="147" t="s">
        <v>178</v>
      </c>
      <c r="AH144" s="147"/>
      <c r="AI144" s="147"/>
      <c r="AJ144" s="147"/>
      <c r="AK144" s="147"/>
      <c r="AL144" s="147"/>
      <c r="AM144" s="147"/>
      <c r="AN144" s="147"/>
      <c r="AO144" s="147"/>
      <c r="AP144" s="147"/>
      <c r="AQ144" s="147"/>
      <c r="AR144" s="147"/>
      <c r="AS144" s="147"/>
      <c r="AT144" s="147"/>
      <c r="AU144" s="147"/>
      <c r="AV144" s="147"/>
      <c r="AW144" s="147"/>
      <c r="AX144" s="147"/>
      <c r="AY144" s="147"/>
      <c r="AZ144" s="147"/>
      <c r="BA144" s="171" t="str">
        <f>C144</f>
        <v>Montáž ovladačů nn polozapuštěných nebo zapuštěných se zapojením vodičů šroubové připojení spínačů, řazení 2 -pro žaluzie</v>
      </c>
      <c r="BB144" s="147"/>
      <c r="BC144" s="147"/>
      <c r="BD144" s="147"/>
      <c r="BE144" s="147"/>
      <c r="BF144" s="147"/>
      <c r="BG144" s="147"/>
      <c r="BH144" s="147"/>
    </row>
    <row r="145" spans="1:60" outlineLevel="1">
      <c r="A145" s="154"/>
      <c r="B145" s="155"/>
      <c r="C145" s="238"/>
      <c r="D145" s="239"/>
      <c r="E145" s="239"/>
      <c r="F145" s="239"/>
      <c r="G145" s="239"/>
      <c r="H145" s="156"/>
      <c r="I145" s="156"/>
      <c r="J145" s="156"/>
      <c r="K145" s="156"/>
      <c r="L145" s="156"/>
      <c r="M145" s="156"/>
      <c r="N145" s="156"/>
      <c r="O145" s="156"/>
      <c r="P145" s="156"/>
      <c r="Q145" s="156"/>
      <c r="R145" s="156"/>
      <c r="S145" s="156"/>
      <c r="T145" s="156"/>
      <c r="U145" s="156"/>
      <c r="V145" s="156"/>
      <c r="W145" s="156"/>
      <c r="X145" s="156"/>
      <c r="Y145" s="147"/>
      <c r="Z145" s="147"/>
      <c r="AA145" s="147"/>
      <c r="AB145" s="147"/>
      <c r="AC145" s="147"/>
      <c r="AD145" s="147"/>
      <c r="AE145" s="147"/>
      <c r="AF145" s="147"/>
      <c r="AG145" s="147" t="s">
        <v>172</v>
      </c>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c r="A146" s="164">
        <v>45</v>
      </c>
      <c r="B146" s="165" t="s">
        <v>1483</v>
      </c>
      <c r="C146" s="174" t="s">
        <v>1484</v>
      </c>
      <c r="D146" s="166" t="s">
        <v>309</v>
      </c>
      <c r="E146" s="167">
        <v>3</v>
      </c>
      <c r="F146" s="168"/>
      <c r="G146" s="169">
        <f>ROUND(E146*F146,2)</f>
        <v>0</v>
      </c>
      <c r="H146" s="168"/>
      <c r="I146" s="169">
        <f>ROUND(E146*H146,2)</f>
        <v>0</v>
      </c>
      <c r="J146" s="168"/>
      <c r="K146" s="169">
        <f>ROUND(E146*J146,2)</f>
        <v>0</v>
      </c>
      <c r="L146" s="169">
        <v>21</v>
      </c>
      <c r="M146" s="169">
        <f>G146*(1+L146/100)</f>
        <v>0</v>
      </c>
      <c r="N146" s="169">
        <v>0</v>
      </c>
      <c r="O146" s="169">
        <f>ROUND(E146*N146,2)</f>
        <v>0</v>
      </c>
      <c r="P146" s="169">
        <v>0</v>
      </c>
      <c r="Q146" s="169">
        <f>ROUND(E146*P146,2)</f>
        <v>0</v>
      </c>
      <c r="R146" s="169"/>
      <c r="S146" s="169" t="s">
        <v>306</v>
      </c>
      <c r="T146" s="170" t="s">
        <v>169</v>
      </c>
      <c r="U146" s="156">
        <v>0</v>
      </c>
      <c r="V146" s="156">
        <f>ROUND(E146*U146,2)</f>
        <v>0</v>
      </c>
      <c r="W146" s="156"/>
      <c r="X146" s="156" t="s">
        <v>244</v>
      </c>
      <c r="Y146" s="147"/>
      <c r="Z146" s="147"/>
      <c r="AA146" s="147"/>
      <c r="AB146" s="147"/>
      <c r="AC146" s="147"/>
      <c r="AD146" s="147"/>
      <c r="AE146" s="147"/>
      <c r="AF146" s="147"/>
      <c r="AG146" s="147" t="s">
        <v>598</v>
      </c>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c r="A147" s="154"/>
      <c r="B147" s="155"/>
      <c r="C147" s="240" t="s">
        <v>1485</v>
      </c>
      <c r="D147" s="241"/>
      <c r="E147" s="241"/>
      <c r="F147" s="241"/>
      <c r="G147" s="241"/>
      <c r="H147" s="156"/>
      <c r="I147" s="156"/>
      <c r="J147" s="156"/>
      <c r="K147" s="156"/>
      <c r="L147" s="156"/>
      <c r="M147" s="156"/>
      <c r="N147" s="156"/>
      <c r="O147" s="156"/>
      <c r="P147" s="156"/>
      <c r="Q147" s="156"/>
      <c r="R147" s="156"/>
      <c r="S147" s="156"/>
      <c r="T147" s="156"/>
      <c r="U147" s="156"/>
      <c r="V147" s="156"/>
      <c r="W147" s="156"/>
      <c r="X147" s="156"/>
      <c r="Y147" s="147"/>
      <c r="Z147" s="147"/>
      <c r="AA147" s="147"/>
      <c r="AB147" s="147"/>
      <c r="AC147" s="147"/>
      <c r="AD147" s="147"/>
      <c r="AE147" s="147"/>
      <c r="AF147" s="147"/>
      <c r="AG147" s="147" t="s">
        <v>178</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c r="A148" s="154"/>
      <c r="B148" s="155"/>
      <c r="C148" s="238"/>
      <c r="D148" s="239"/>
      <c r="E148" s="239"/>
      <c r="F148" s="239"/>
      <c r="G148" s="239"/>
      <c r="H148" s="156"/>
      <c r="I148" s="156"/>
      <c r="J148" s="156"/>
      <c r="K148" s="156"/>
      <c r="L148" s="156"/>
      <c r="M148" s="156"/>
      <c r="N148" s="156"/>
      <c r="O148" s="156"/>
      <c r="P148" s="156"/>
      <c r="Q148" s="156"/>
      <c r="R148" s="156"/>
      <c r="S148" s="156"/>
      <c r="T148" s="156"/>
      <c r="U148" s="156"/>
      <c r="V148" s="156"/>
      <c r="W148" s="156"/>
      <c r="X148" s="156"/>
      <c r="Y148" s="147"/>
      <c r="Z148" s="147"/>
      <c r="AA148" s="147"/>
      <c r="AB148" s="147"/>
      <c r="AC148" s="147"/>
      <c r="AD148" s="147"/>
      <c r="AE148" s="147"/>
      <c r="AF148" s="147"/>
      <c r="AG148" s="147" t="s">
        <v>172</v>
      </c>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c r="A149" s="164">
        <v>46</v>
      </c>
      <c r="B149" s="165" t="s">
        <v>1486</v>
      </c>
      <c r="C149" s="174" t="s">
        <v>1487</v>
      </c>
      <c r="D149" s="166" t="s">
        <v>309</v>
      </c>
      <c r="E149" s="167">
        <v>19</v>
      </c>
      <c r="F149" s="168"/>
      <c r="G149" s="169">
        <f>ROUND(E149*F149,2)</f>
        <v>0</v>
      </c>
      <c r="H149" s="168"/>
      <c r="I149" s="169">
        <f>ROUND(E149*H149,2)</f>
        <v>0</v>
      </c>
      <c r="J149" s="168"/>
      <c r="K149" s="169">
        <f>ROUND(E149*J149,2)</f>
        <v>0</v>
      </c>
      <c r="L149" s="169">
        <v>21</v>
      </c>
      <c r="M149" s="169">
        <f>G149*(1+L149/100)</f>
        <v>0</v>
      </c>
      <c r="N149" s="169">
        <v>0</v>
      </c>
      <c r="O149" s="169">
        <f>ROUND(E149*N149,2)</f>
        <v>0</v>
      </c>
      <c r="P149" s="169">
        <v>0</v>
      </c>
      <c r="Q149" s="169">
        <f>ROUND(E149*P149,2)</f>
        <v>0</v>
      </c>
      <c r="R149" s="169"/>
      <c r="S149" s="169" t="s">
        <v>306</v>
      </c>
      <c r="T149" s="170" t="s">
        <v>169</v>
      </c>
      <c r="U149" s="156">
        <v>0</v>
      </c>
      <c r="V149" s="156">
        <f>ROUND(E149*U149,2)</f>
        <v>0</v>
      </c>
      <c r="W149" s="156"/>
      <c r="X149" s="156" t="s">
        <v>244</v>
      </c>
      <c r="Y149" s="147"/>
      <c r="Z149" s="147"/>
      <c r="AA149" s="147"/>
      <c r="AB149" s="147"/>
      <c r="AC149" s="147"/>
      <c r="AD149" s="147"/>
      <c r="AE149" s="147"/>
      <c r="AF149" s="147"/>
      <c r="AG149" s="147" t="s">
        <v>598</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c r="A150" s="154"/>
      <c r="B150" s="155"/>
      <c r="C150" s="240" t="s">
        <v>1488</v>
      </c>
      <c r="D150" s="241"/>
      <c r="E150" s="241"/>
      <c r="F150" s="241"/>
      <c r="G150" s="241"/>
      <c r="H150" s="156"/>
      <c r="I150" s="156"/>
      <c r="J150" s="156"/>
      <c r="K150" s="156"/>
      <c r="L150" s="156"/>
      <c r="M150" s="156"/>
      <c r="N150" s="156"/>
      <c r="O150" s="156"/>
      <c r="P150" s="156"/>
      <c r="Q150" s="156"/>
      <c r="R150" s="156"/>
      <c r="S150" s="156"/>
      <c r="T150" s="156"/>
      <c r="U150" s="156"/>
      <c r="V150" s="156"/>
      <c r="W150" s="156"/>
      <c r="X150" s="156"/>
      <c r="Y150" s="147"/>
      <c r="Z150" s="147"/>
      <c r="AA150" s="147"/>
      <c r="AB150" s="147"/>
      <c r="AC150" s="147"/>
      <c r="AD150" s="147"/>
      <c r="AE150" s="147"/>
      <c r="AF150" s="147"/>
      <c r="AG150" s="147" t="s">
        <v>178</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71" t="str">
        <f>C150</f>
        <v>Montáž svítidel zářivkových se zapojením vodičů bytových nebo společenských místností stropních přisazených 2 zdroje s krytem</v>
      </c>
      <c r="BB150" s="147"/>
      <c r="BC150" s="147"/>
      <c r="BD150" s="147"/>
      <c r="BE150" s="147"/>
      <c r="BF150" s="147"/>
      <c r="BG150" s="147"/>
      <c r="BH150" s="147"/>
    </row>
    <row r="151" spans="1:60" outlineLevel="1">
      <c r="A151" s="154"/>
      <c r="B151" s="155"/>
      <c r="C151" s="238"/>
      <c r="D151" s="239"/>
      <c r="E151" s="239"/>
      <c r="F151" s="239"/>
      <c r="G151" s="239"/>
      <c r="H151" s="156"/>
      <c r="I151" s="156"/>
      <c r="J151" s="156"/>
      <c r="K151" s="156"/>
      <c r="L151" s="156"/>
      <c r="M151" s="156"/>
      <c r="N151" s="156"/>
      <c r="O151" s="156"/>
      <c r="P151" s="156"/>
      <c r="Q151" s="156"/>
      <c r="R151" s="156"/>
      <c r="S151" s="156"/>
      <c r="T151" s="156"/>
      <c r="U151" s="156"/>
      <c r="V151" s="156"/>
      <c r="W151" s="156"/>
      <c r="X151" s="156"/>
      <c r="Y151" s="147"/>
      <c r="Z151" s="147"/>
      <c r="AA151" s="147"/>
      <c r="AB151" s="147"/>
      <c r="AC151" s="147"/>
      <c r="AD151" s="147"/>
      <c r="AE151" s="147"/>
      <c r="AF151" s="147"/>
      <c r="AG151" s="147" t="s">
        <v>172</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c r="A152" s="164">
        <v>47</v>
      </c>
      <c r="B152" s="165" t="s">
        <v>1489</v>
      </c>
      <c r="C152" s="174" t="s">
        <v>1490</v>
      </c>
      <c r="D152" s="166" t="s">
        <v>309</v>
      </c>
      <c r="E152" s="167">
        <v>21</v>
      </c>
      <c r="F152" s="168"/>
      <c r="G152" s="169">
        <f>ROUND(E152*F152,2)</f>
        <v>0</v>
      </c>
      <c r="H152" s="168"/>
      <c r="I152" s="169">
        <f>ROUND(E152*H152,2)</f>
        <v>0</v>
      </c>
      <c r="J152" s="168"/>
      <c r="K152" s="169">
        <f>ROUND(E152*J152,2)</f>
        <v>0</v>
      </c>
      <c r="L152" s="169">
        <v>21</v>
      </c>
      <c r="M152" s="169">
        <f>G152*(1+L152/100)</f>
        <v>0</v>
      </c>
      <c r="N152" s="169">
        <v>0</v>
      </c>
      <c r="O152" s="169">
        <f>ROUND(E152*N152,2)</f>
        <v>0</v>
      </c>
      <c r="P152" s="169">
        <v>0</v>
      </c>
      <c r="Q152" s="169">
        <f>ROUND(E152*P152,2)</f>
        <v>0</v>
      </c>
      <c r="R152" s="169"/>
      <c r="S152" s="169" t="s">
        <v>306</v>
      </c>
      <c r="T152" s="170" t="s">
        <v>169</v>
      </c>
      <c r="U152" s="156">
        <v>0</v>
      </c>
      <c r="V152" s="156">
        <f>ROUND(E152*U152,2)</f>
        <v>0</v>
      </c>
      <c r="W152" s="156"/>
      <c r="X152" s="156" t="s">
        <v>244</v>
      </c>
      <c r="Y152" s="147"/>
      <c r="Z152" s="147"/>
      <c r="AA152" s="147"/>
      <c r="AB152" s="147"/>
      <c r="AC152" s="147"/>
      <c r="AD152" s="147"/>
      <c r="AE152" s="147"/>
      <c r="AF152" s="147"/>
      <c r="AG152" s="147" t="s">
        <v>598</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c r="A153" s="154"/>
      <c r="B153" s="155"/>
      <c r="C153" s="240" t="s">
        <v>1491</v>
      </c>
      <c r="D153" s="241"/>
      <c r="E153" s="241"/>
      <c r="F153" s="241"/>
      <c r="G153" s="241"/>
      <c r="H153" s="156"/>
      <c r="I153" s="156"/>
      <c r="J153" s="156"/>
      <c r="K153" s="156"/>
      <c r="L153" s="156"/>
      <c r="M153" s="156"/>
      <c r="N153" s="156"/>
      <c r="O153" s="156"/>
      <c r="P153" s="156"/>
      <c r="Q153" s="156"/>
      <c r="R153" s="156"/>
      <c r="S153" s="156"/>
      <c r="T153" s="156"/>
      <c r="U153" s="156"/>
      <c r="V153" s="156"/>
      <c r="W153" s="156"/>
      <c r="X153" s="156"/>
      <c r="Y153" s="147"/>
      <c r="Z153" s="147"/>
      <c r="AA153" s="147"/>
      <c r="AB153" s="147"/>
      <c r="AC153" s="147"/>
      <c r="AD153" s="147"/>
      <c r="AE153" s="147"/>
      <c r="AF153" s="147"/>
      <c r="AG153" s="147" t="s">
        <v>178</v>
      </c>
      <c r="AH153" s="147"/>
      <c r="AI153" s="147"/>
      <c r="AJ153" s="147"/>
      <c r="AK153" s="147"/>
      <c r="AL153" s="147"/>
      <c r="AM153" s="147"/>
      <c r="AN153" s="147"/>
      <c r="AO153" s="147"/>
      <c r="AP153" s="147"/>
      <c r="AQ153" s="147"/>
      <c r="AR153" s="147"/>
      <c r="AS153" s="147"/>
      <c r="AT153" s="147"/>
      <c r="AU153" s="147"/>
      <c r="AV153" s="147"/>
      <c r="AW153" s="147"/>
      <c r="AX153" s="147"/>
      <c r="AY153" s="147"/>
      <c r="AZ153" s="147"/>
      <c r="BA153" s="171" t="str">
        <f>C153</f>
        <v>Montáž svítidel zářivkových se zapojením vodičů bytových nebo společenských místností stropních přisazených 1 zdroj skrytem</v>
      </c>
      <c r="BB153" s="147"/>
      <c r="BC153" s="147"/>
      <c r="BD153" s="147"/>
      <c r="BE153" s="147"/>
      <c r="BF153" s="147"/>
      <c r="BG153" s="147"/>
      <c r="BH153" s="147"/>
    </row>
    <row r="154" spans="1:60" outlineLevel="1">
      <c r="A154" s="154"/>
      <c r="B154" s="155"/>
      <c r="C154" s="238"/>
      <c r="D154" s="239"/>
      <c r="E154" s="239"/>
      <c r="F154" s="239"/>
      <c r="G154" s="239"/>
      <c r="H154" s="156"/>
      <c r="I154" s="156"/>
      <c r="J154" s="156"/>
      <c r="K154" s="156"/>
      <c r="L154" s="156"/>
      <c r="M154" s="156"/>
      <c r="N154" s="156"/>
      <c r="O154" s="156"/>
      <c r="P154" s="156"/>
      <c r="Q154" s="156"/>
      <c r="R154" s="156"/>
      <c r="S154" s="156"/>
      <c r="T154" s="156"/>
      <c r="U154" s="156"/>
      <c r="V154" s="156"/>
      <c r="W154" s="156"/>
      <c r="X154" s="156"/>
      <c r="Y154" s="147"/>
      <c r="Z154" s="147"/>
      <c r="AA154" s="147"/>
      <c r="AB154" s="147"/>
      <c r="AC154" s="147"/>
      <c r="AD154" s="147"/>
      <c r="AE154" s="147"/>
      <c r="AF154" s="147"/>
      <c r="AG154" s="147" t="s">
        <v>172</v>
      </c>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c r="A155" s="164">
        <v>48</v>
      </c>
      <c r="B155" s="165" t="s">
        <v>1492</v>
      </c>
      <c r="C155" s="174" t="s">
        <v>1493</v>
      </c>
      <c r="D155" s="166" t="s">
        <v>309</v>
      </c>
      <c r="E155" s="167">
        <v>38</v>
      </c>
      <c r="F155" s="168"/>
      <c r="G155" s="169">
        <f>ROUND(E155*F155,2)</f>
        <v>0</v>
      </c>
      <c r="H155" s="168"/>
      <c r="I155" s="169">
        <f>ROUND(E155*H155,2)</f>
        <v>0</v>
      </c>
      <c r="J155" s="168"/>
      <c r="K155" s="169">
        <f>ROUND(E155*J155,2)</f>
        <v>0</v>
      </c>
      <c r="L155" s="169">
        <v>21</v>
      </c>
      <c r="M155" s="169">
        <f>G155*(1+L155/100)</f>
        <v>0</v>
      </c>
      <c r="N155" s="169">
        <v>0</v>
      </c>
      <c r="O155" s="169">
        <f>ROUND(E155*N155,2)</f>
        <v>0</v>
      </c>
      <c r="P155" s="169">
        <v>0</v>
      </c>
      <c r="Q155" s="169">
        <f>ROUND(E155*P155,2)</f>
        <v>0</v>
      </c>
      <c r="R155" s="169"/>
      <c r="S155" s="169" t="s">
        <v>306</v>
      </c>
      <c r="T155" s="170" t="s">
        <v>169</v>
      </c>
      <c r="U155" s="156">
        <v>0</v>
      </c>
      <c r="V155" s="156">
        <f>ROUND(E155*U155,2)</f>
        <v>0</v>
      </c>
      <c r="W155" s="156"/>
      <c r="X155" s="156" t="s">
        <v>244</v>
      </c>
      <c r="Y155" s="147"/>
      <c r="Z155" s="147"/>
      <c r="AA155" s="147"/>
      <c r="AB155" s="147"/>
      <c r="AC155" s="147"/>
      <c r="AD155" s="147"/>
      <c r="AE155" s="147"/>
      <c r="AF155" s="147"/>
      <c r="AG155" s="147" t="s">
        <v>598</v>
      </c>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c r="A156" s="154"/>
      <c r="B156" s="155"/>
      <c r="C156" s="240" t="s">
        <v>1494</v>
      </c>
      <c r="D156" s="241"/>
      <c r="E156" s="241"/>
      <c r="F156" s="241"/>
      <c r="G156" s="241"/>
      <c r="H156" s="156"/>
      <c r="I156" s="156"/>
      <c r="J156" s="156"/>
      <c r="K156" s="156"/>
      <c r="L156" s="156"/>
      <c r="M156" s="156"/>
      <c r="N156" s="156"/>
      <c r="O156" s="156"/>
      <c r="P156" s="156"/>
      <c r="Q156" s="156"/>
      <c r="R156" s="156"/>
      <c r="S156" s="156"/>
      <c r="T156" s="156"/>
      <c r="U156" s="156"/>
      <c r="V156" s="156"/>
      <c r="W156" s="156"/>
      <c r="X156" s="156"/>
      <c r="Y156" s="147"/>
      <c r="Z156" s="147"/>
      <c r="AA156" s="147"/>
      <c r="AB156" s="147"/>
      <c r="AC156" s="147"/>
      <c r="AD156" s="147"/>
      <c r="AE156" s="147"/>
      <c r="AF156" s="147"/>
      <c r="AG156" s="147" t="s">
        <v>178</v>
      </c>
      <c r="AH156" s="147"/>
      <c r="AI156" s="147"/>
      <c r="AJ156" s="147"/>
      <c r="AK156" s="147"/>
      <c r="AL156" s="147"/>
      <c r="AM156" s="147"/>
      <c r="AN156" s="147"/>
      <c r="AO156" s="147"/>
      <c r="AP156" s="147"/>
      <c r="AQ156" s="147"/>
      <c r="AR156" s="147"/>
      <c r="AS156" s="147"/>
      <c r="AT156" s="147"/>
      <c r="AU156" s="147"/>
      <c r="AV156" s="147"/>
      <c r="AW156" s="147"/>
      <c r="AX156" s="147"/>
      <c r="AY156" s="147"/>
      <c r="AZ156" s="147"/>
      <c r="BA156" s="171" t="str">
        <f>C156</f>
        <v>Montáž svítidel zářivkových se zapojením vodičů bytových nebo společenských místností stropních závěsných na trubkách 2 zdroje</v>
      </c>
      <c r="BB156" s="147"/>
      <c r="BC156" s="147"/>
      <c r="BD156" s="147"/>
      <c r="BE156" s="147"/>
      <c r="BF156" s="147"/>
      <c r="BG156" s="147"/>
      <c r="BH156" s="147"/>
    </row>
    <row r="157" spans="1:60" outlineLevel="1">
      <c r="A157" s="154"/>
      <c r="B157" s="155"/>
      <c r="C157" s="238"/>
      <c r="D157" s="239"/>
      <c r="E157" s="239"/>
      <c r="F157" s="239"/>
      <c r="G157" s="239"/>
      <c r="H157" s="156"/>
      <c r="I157" s="156"/>
      <c r="J157" s="156"/>
      <c r="K157" s="156"/>
      <c r="L157" s="156"/>
      <c r="M157" s="156"/>
      <c r="N157" s="156"/>
      <c r="O157" s="156"/>
      <c r="P157" s="156"/>
      <c r="Q157" s="156"/>
      <c r="R157" s="156"/>
      <c r="S157" s="156"/>
      <c r="T157" s="156"/>
      <c r="U157" s="156"/>
      <c r="V157" s="156"/>
      <c r="W157" s="156"/>
      <c r="X157" s="156"/>
      <c r="Y157" s="147"/>
      <c r="Z157" s="147"/>
      <c r="AA157" s="147"/>
      <c r="AB157" s="147"/>
      <c r="AC157" s="147"/>
      <c r="AD157" s="147"/>
      <c r="AE157" s="147"/>
      <c r="AF157" s="147"/>
      <c r="AG157" s="147" t="s">
        <v>172</v>
      </c>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c r="A158" s="164">
        <v>49</v>
      </c>
      <c r="B158" s="165" t="s">
        <v>1495</v>
      </c>
      <c r="C158" s="174" t="s">
        <v>1496</v>
      </c>
      <c r="D158" s="166" t="s">
        <v>309</v>
      </c>
      <c r="E158" s="167">
        <v>35</v>
      </c>
      <c r="F158" s="168"/>
      <c r="G158" s="169">
        <f>ROUND(E158*F158,2)</f>
        <v>0</v>
      </c>
      <c r="H158" s="168"/>
      <c r="I158" s="169">
        <f>ROUND(E158*H158,2)</f>
        <v>0</v>
      </c>
      <c r="J158" s="168"/>
      <c r="K158" s="169">
        <f>ROUND(E158*J158,2)</f>
        <v>0</v>
      </c>
      <c r="L158" s="169">
        <v>21</v>
      </c>
      <c r="M158" s="169">
        <f>G158*(1+L158/100)</f>
        <v>0</v>
      </c>
      <c r="N158" s="169">
        <v>0</v>
      </c>
      <c r="O158" s="169">
        <f>ROUND(E158*N158,2)</f>
        <v>0</v>
      </c>
      <c r="P158" s="169">
        <v>0</v>
      </c>
      <c r="Q158" s="169">
        <f>ROUND(E158*P158,2)</f>
        <v>0</v>
      </c>
      <c r="R158" s="169"/>
      <c r="S158" s="169" t="s">
        <v>306</v>
      </c>
      <c r="T158" s="170" t="s">
        <v>169</v>
      </c>
      <c r="U158" s="156">
        <v>0</v>
      </c>
      <c r="V158" s="156">
        <f>ROUND(E158*U158,2)</f>
        <v>0</v>
      </c>
      <c r="W158" s="156"/>
      <c r="X158" s="156" t="s">
        <v>310</v>
      </c>
      <c r="Y158" s="147"/>
      <c r="Z158" s="147"/>
      <c r="AA158" s="147"/>
      <c r="AB158" s="147"/>
      <c r="AC158" s="147"/>
      <c r="AD158" s="147"/>
      <c r="AE158" s="147"/>
      <c r="AF158" s="147"/>
      <c r="AG158" s="147" t="s">
        <v>786</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c r="A159" s="154"/>
      <c r="B159" s="155"/>
      <c r="C159" s="240" t="s">
        <v>1497</v>
      </c>
      <c r="D159" s="241"/>
      <c r="E159" s="241"/>
      <c r="F159" s="241"/>
      <c r="G159" s="241"/>
      <c r="H159" s="156"/>
      <c r="I159" s="156"/>
      <c r="J159" s="156"/>
      <c r="K159" s="156"/>
      <c r="L159" s="156"/>
      <c r="M159" s="156"/>
      <c r="N159" s="156"/>
      <c r="O159" s="156"/>
      <c r="P159" s="156"/>
      <c r="Q159" s="156"/>
      <c r="R159" s="156"/>
      <c r="S159" s="156"/>
      <c r="T159" s="156"/>
      <c r="U159" s="156"/>
      <c r="V159" s="156"/>
      <c r="W159" s="156"/>
      <c r="X159" s="156"/>
      <c r="Y159" s="147"/>
      <c r="Z159" s="147"/>
      <c r="AA159" s="147"/>
      <c r="AB159" s="147"/>
      <c r="AC159" s="147"/>
      <c r="AD159" s="147"/>
      <c r="AE159" s="147"/>
      <c r="AF159" s="147"/>
      <c r="AG159" s="147" t="s">
        <v>178</v>
      </c>
      <c r="AH159" s="147"/>
      <c r="AI159" s="147"/>
      <c r="AJ159" s="147"/>
      <c r="AK159" s="147"/>
      <c r="AL159" s="147"/>
      <c r="AM159" s="147"/>
      <c r="AN159" s="147"/>
      <c r="AO159" s="147"/>
      <c r="AP159" s="147"/>
      <c r="AQ159" s="147"/>
      <c r="AR159" s="147"/>
      <c r="AS159" s="147"/>
      <c r="AT159" s="147"/>
      <c r="AU159" s="147"/>
      <c r="AV159" s="147"/>
      <c r="AW159" s="147"/>
      <c r="AX159" s="147"/>
      <c r="AY159" s="147"/>
      <c r="AZ159" s="147"/>
      <c r="BA159" s="171" t="str">
        <f>C159</f>
        <v>A - LED svítidlo závěsné k osvětlení učeben, přímá i nepřímá distribuce osvětlení, rozměry: 1220x150x47mm,  IP40,</v>
      </c>
      <c r="BB159" s="147"/>
      <c r="BC159" s="147"/>
      <c r="BD159" s="147"/>
      <c r="BE159" s="147"/>
      <c r="BF159" s="147"/>
      <c r="BG159" s="147"/>
      <c r="BH159" s="147"/>
    </row>
    <row r="160" spans="1:60" outlineLevel="1">
      <c r="A160" s="154"/>
      <c r="B160" s="155"/>
      <c r="C160" s="242" t="s">
        <v>1498</v>
      </c>
      <c r="D160" s="243"/>
      <c r="E160" s="243"/>
      <c r="F160" s="243"/>
      <c r="G160" s="243"/>
      <c r="H160" s="156"/>
      <c r="I160" s="156"/>
      <c r="J160" s="156"/>
      <c r="K160" s="156"/>
      <c r="L160" s="156"/>
      <c r="M160" s="156"/>
      <c r="N160" s="156"/>
      <c r="O160" s="156"/>
      <c r="P160" s="156"/>
      <c r="Q160" s="156"/>
      <c r="R160" s="156"/>
      <c r="S160" s="156"/>
      <c r="T160" s="156"/>
      <c r="U160" s="156"/>
      <c r="V160" s="156"/>
      <c r="W160" s="156"/>
      <c r="X160" s="156"/>
      <c r="Y160" s="147"/>
      <c r="Z160" s="147"/>
      <c r="AA160" s="147"/>
      <c r="AB160" s="147"/>
      <c r="AC160" s="147"/>
      <c r="AD160" s="147"/>
      <c r="AE160" s="147"/>
      <c r="AF160" s="147"/>
      <c r="AG160" s="147" t="s">
        <v>178</v>
      </c>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c r="A161" s="154"/>
      <c r="B161" s="155"/>
      <c r="C161" s="238"/>
      <c r="D161" s="239"/>
      <c r="E161" s="239"/>
      <c r="F161" s="239"/>
      <c r="G161" s="239"/>
      <c r="H161" s="156"/>
      <c r="I161" s="156"/>
      <c r="J161" s="156"/>
      <c r="K161" s="156"/>
      <c r="L161" s="156"/>
      <c r="M161" s="156"/>
      <c r="N161" s="156"/>
      <c r="O161" s="156"/>
      <c r="P161" s="156"/>
      <c r="Q161" s="156"/>
      <c r="R161" s="156"/>
      <c r="S161" s="156"/>
      <c r="T161" s="156"/>
      <c r="U161" s="156"/>
      <c r="V161" s="156"/>
      <c r="W161" s="156"/>
      <c r="X161" s="156"/>
      <c r="Y161" s="147"/>
      <c r="Z161" s="147"/>
      <c r="AA161" s="147"/>
      <c r="AB161" s="147"/>
      <c r="AC161" s="147"/>
      <c r="AD161" s="147"/>
      <c r="AE161" s="147"/>
      <c r="AF161" s="147"/>
      <c r="AG161" s="147" t="s">
        <v>172</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c r="A162" s="164">
        <v>50</v>
      </c>
      <c r="B162" s="165" t="s">
        <v>1499</v>
      </c>
      <c r="C162" s="174" t="s">
        <v>1500</v>
      </c>
      <c r="D162" s="166" t="s">
        <v>309</v>
      </c>
      <c r="E162" s="167">
        <v>2</v>
      </c>
      <c r="F162" s="168"/>
      <c r="G162" s="169">
        <f>ROUND(E162*F162,2)</f>
        <v>0</v>
      </c>
      <c r="H162" s="168"/>
      <c r="I162" s="169">
        <f>ROUND(E162*H162,2)</f>
        <v>0</v>
      </c>
      <c r="J162" s="168"/>
      <c r="K162" s="169">
        <f>ROUND(E162*J162,2)</f>
        <v>0</v>
      </c>
      <c r="L162" s="169">
        <v>21</v>
      </c>
      <c r="M162" s="169">
        <f>G162*(1+L162/100)</f>
        <v>0</v>
      </c>
      <c r="N162" s="169">
        <v>0</v>
      </c>
      <c r="O162" s="169">
        <f>ROUND(E162*N162,2)</f>
        <v>0</v>
      </c>
      <c r="P162" s="169">
        <v>0</v>
      </c>
      <c r="Q162" s="169">
        <f>ROUND(E162*P162,2)</f>
        <v>0</v>
      </c>
      <c r="R162" s="169"/>
      <c r="S162" s="169" t="s">
        <v>306</v>
      </c>
      <c r="T162" s="170" t="s">
        <v>169</v>
      </c>
      <c r="U162" s="156">
        <v>0</v>
      </c>
      <c r="V162" s="156">
        <f>ROUND(E162*U162,2)</f>
        <v>0</v>
      </c>
      <c r="W162" s="156"/>
      <c r="X162" s="156" t="s">
        <v>310</v>
      </c>
      <c r="Y162" s="147"/>
      <c r="Z162" s="147"/>
      <c r="AA162" s="147"/>
      <c r="AB162" s="147"/>
      <c r="AC162" s="147"/>
      <c r="AD162" s="147"/>
      <c r="AE162" s="147"/>
      <c r="AF162" s="147"/>
      <c r="AG162" s="147" t="s">
        <v>786</v>
      </c>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c r="A163" s="154"/>
      <c r="B163" s="155"/>
      <c r="C163" s="240" t="s">
        <v>1501</v>
      </c>
      <c r="D163" s="241"/>
      <c r="E163" s="241"/>
      <c r="F163" s="241"/>
      <c r="G163" s="241"/>
      <c r="H163" s="156"/>
      <c r="I163" s="156"/>
      <c r="J163" s="156"/>
      <c r="K163" s="156"/>
      <c r="L163" s="156"/>
      <c r="M163" s="156"/>
      <c r="N163" s="156"/>
      <c r="O163" s="156"/>
      <c r="P163" s="156"/>
      <c r="Q163" s="156"/>
      <c r="R163" s="156"/>
      <c r="S163" s="156"/>
      <c r="T163" s="156"/>
      <c r="U163" s="156"/>
      <c r="V163" s="156"/>
      <c r="W163" s="156"/>
      <c r="X163" s="156"/>
      <c r="Y163" s="147"/>
      <c r="Z163" s="147"/>
      <c r="AA163" s="147"/>
      <c r="AB163" s="147"/>
      <c r="AC163" s="147"/>
      <c r="AD163" s="147"/>
      <c r="AE163" s="147"/>
      <c r="AF163" s="147"/>
      <c r="AG163" s="147" t="s">
        <v>178</v>
      </c>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c r="A164" s="154"/>
      <c r="B164" s="155"/>
      <c r="C164" s="242" t="s">
        <v>1502</v>
      </c>
      <c r="D164" s="243"/>
      <c r="E164" s="243"/>
      <c r="F164" s="243"/>
      <c r="G164" s="243"/>
      <c r="H164" s="156"/>
      <c r="I164" s="156"/>
      <c r="J164" s="156"/>
      <c r="K164" s="156"/>
      <c r="L164" s="156"/>
      <c r="M164" s="156"/>
      <c r="N164" s="156"/>
      <c r="O164" s="156"/>
      <c r="P164" s="156"/>
      <c r="Q164" s="156"/>
      <c r="R164" s="156"/>
      <c r="S164" s="156"/>
      <c r="T164" s="156"/>
      <c r="U164" s="156"/>
      <c r="V164" s="156"/>
      <c r="W164" s="156"/>
      <c r="X164" s="156"/>
      <c r="Y164" s="147"/>
      <c r="Z164" s="147"/>
      <c r="AA164" s="147"/>
      <c r="AB164" s="147"/>
      <c r="AC164" s="147"/>
      <c r="AD164" s="147"/>
      <c r="AE164" s="147"/>
      <c r="AF164" s="147"/>
      <c r="AG164" s="147" t="s">
        <v>178</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c r="A165" s="154"/>
      <c r="B165" s="155"/>
      <c r="C165" s="238"/>
      <c r="D165" s="239"/>
      <c r="E165" s="239"/>
      <c r="F165" s="239"/>
      <c r="G165" s="239"/>
      <c r="H165" s="156"/>
      <c r="I165" s="156"/>
      <c r="J165" s="156"/>
      <c r="K165" s="156"/>
      <c r="L165" s="156"/>
      <c r="M165" s="156"/>
      <c r="N165" s="156"/>
      <c r="O165" s="156"/>
      <c r="P165" s="156"/>
      <c r="Q165" s="156"/>
      <c r="R165" s="156"/>
      <c r="S165" s="156"/>
      <c r="T165" s="156"/>
      <c r="U165" s="156"/>
      <c r="V165" s="156"/>
      <c r="W165" s="156"/>
      <c r="X165" s="156"/>
      <c r="Y165" s="147"/>
      <c r="Z165" s="147"/>
      <c r="AA165" s="147"/>
      <c r="AB165" s="147"/>
      <c r="AC165" s="147"/>
      <c r="AD165" s="147"/>
      <c r="AE165" s="147"/>
      <c r="AF165" s="147"/>
      <c r="AG165" s="147" t="s">
        <v>172</v>
      </c>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1">
      <c r="A166" s="164">
        <v>51</v>
      </c>
      <c r="B166" s="165" t="s">
        <v>1503</v>
      </c>
      <c r="C166" s="174" t="s">
        <v>1504</v>
      </c>
      <c r="D166" s="166" t="s">
        <v>309</v>
      </c>
      <c r="E166" s="167">
        <v>8</v>
      </c>
      <c r="F166" s="168"/>
      <c r="G166" s="169">
        <f>ROUND(E166*F166,2)</f>
        <v>0</v>
      </c>
      <c r="H166" s="168"/>
      <c r="I166" s="169">
        <f>ROUND(E166*H166,2)</f>
        <v>0</v>
      </c>
      <c r="J166" s="168"/>
      <c r="K166" s="169">
        <f>ROUND(E166*J166,2)</f>
        <v>0</v>
      </c>
      <c r="L166" s="169">
        <v>21</v>
      </c>
      <c r="M166" s="169">
        <f>G166*(1+L166/100)</f>
        <v>0</v>
      </c>
      <c r="N166" s="169">
        <v>0</v>
      </c>
      <c r="O166" s="169">
        <f>ROUND(E166*N166,2)</f>
        <v>0</v>
      </c>
      <c r="P166" s="169">
        <v>0</v>
      </c>
      <c r="Q166" s="169">
        <f>ROUND(E166*P166,2)</f>
        <v>0</v>
      </c>
      <c r="R166" s="169"/>
      <c r="S166" s="169" t="s">
        <v>306</v>
      </c>
      <c r="T166" s="170" t="s">
        <v>169</v>
      </c>
      <c r="U166" s="156">
        <v>0</v>
      </c>
      <c r="V166" s="156">
        <f>ROUND(E166*U166,2)</f>
        <v>0</v>
      </c>
      <c r="W166" s="156"/>
      <c r="X166" s="156" t="s">
        <v>244</v>
      </c>
      <c r="Y166" s="147"/>
      <c r="Z166" s="147"/>
      <c r="AA166" s="147"/>
      <c r="AB166" s="147"/>
      <c r="AC166" s="147"/>
      <c r="AD166" s="147"/>
      <c r="AE166" s="147"/>
      <c r="AF166" s="147"/>
      <c r="AG166" s="147" t="s">
        <v>598</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c r="A167" s="154"/>
      <c r="B167" s="155"/>
      <c r="C167" s="240" t="s">
        <v>1505</v>
      </c>
      <c r="D167" s="241"/>
      <c r="E167" s="241"/>
      <c r="F167" s="241"/>
      <c r="G167" s="241"/>
      <c r="H167" s="156"/>
      <c r="I167" s="156"/>
      <c r="J167" s="156"/>
      <c r="K167" s="156"/>
      <c r="L167" s="156"/>
      <c r="M167" s="156"/>
      <c r="N167" s="156"/>
      <c r="O167" s="156"/>
      <c r="P167" s="156"/>
      <c r="Q167" s="156"/>
      <c r="R167" s="156"/>
      <c r="S167" s="156"/>
      <c r="T167" s="156"/>
      <c r="U167" s="156"/>
      <c r="V167" s="156"/>
      <c r="W167" s="156"/>
      <c r="X167" s="156"/>
      <c r="Y167" s="147"/>
      <c r="Z167" s="147"/>
      <c r="AA167" s="147"/>
      <c r="AB167" s="147"/>
      <c r="AC167" s="147"/>
      <c r="AD167" s="147"/>
      <c r="AE167" s="147"/>
      <c r="AF167" s="147"/>
      <c r="AG167" s="147" t="s">
        <v>178</v>
      </c>
      <c r="AH167" s="147"/>
      <c r="AI167" s="147"/>
      <c r="AJ167" s="147"/>
      <c r="AK167" s="147"/>
      <c r="AL167" s="147"/>
      <c r="AM167" s="147"/>
      <c r="AN167" s="147"/>
      <c r="AO167" s="147"/>
      <c r="AP167" s="147"/>
      <c r="AQ167" s="147"/>
      <c r="AR167" s="147"/>
      <c r="AS167" s="147"/>
      <c r="AT167" s="147"/>
      <c r="AU167" s="147"/>
      <c r="AV167" s="147"/>
      <c r="AW167" s="147"/>
      <c r="AX167" s="147"/>
      <c r="AY167" s="147"/>
      <c r="AZ167" s="147"/>
      <c r="BA167" s="171" t="str">
        <f>C167</f>
        <v>BN - LED svítidlo stropní přisazené s nouzovým modulem 1h k osvětlení chodeb a vestibulu, rozměry: 623 x 623 x 74mm, IP40,</v>
      </c>
      <c r="BB167" s="147"/>
      <c r="BC167" s="147"/>
      <c r="BD167" s="147"/>
      <c r="BE167" s="147"/>
      <c r="BF167" s="147"/>
      <c r="BG167" s="147"/>
      <c r="BH167" s="147"/>
    </row>
    <row r="168" spans="1:60" outlineLevel="1">
      <c r="A168" s="154"/>
      <c r="B168" s="155"/>
      <c r="C168" s="242" t="s">
        <v>1502</v>
      </c>
      <c r="D168" s="243"/>
      <c r="E168" s="243"/>
      <c r="F168" s="243"/>
      <c r="G168" s="243"/>
      <c r="H168" s="156"/>
      <c r="I168" s="156"/>
      <c r="J168" s="156"/>
      <c r="K168" s="156"/>
      <c r="L168" s="156"/>
      <c r="M168" s="156"/>
      <c r="N168" s="156"/>
      <c r="O168" s="156"/>
      <c r="P168" s="156"/>
      <c r="Q168" s="156"/>
      <c r="R168" s="156"/>
      <c r="S168" s="156"/>
      <c r="T168" s="156"/>
      <c r="U168" s="156"/>
      <c r="V168" s="156"/>
      <c r="W168" s="156"/>
      <c r="X168" s="156"/>
      <c r="Y168" s="147"/>
      <c r="Z168" s="147"/>
      <c r="AA168" s="147"/>
      <c r="AB168" s="147"/>
      <c r="AC168" s="147"/>
      <c r="AD168" s="147"/>
      <c r="AE168" s="147"/>
      <c r="AF168" s="147"/>
      <c r="AG168" s="147" t="s">
        <v>178</v>
      </c>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c r="A169" s="154"/>
      <c r="B169" s="155"/>
      <c r="C169" s="238"/>
      <c r="D169" s="239"/>
      <c r="E169" s="239"/>
      <c r="F169" s="239"/>
      <c r="G169" s="239"/>
      <c r="H169" s="156"/>
      <c r="I169" s="156"/>
      <c r="J169" s="156"/>
      <c r="K169" s="156"/>
      <c r="L169" s="156"/>
      <c r="M169" s="156"/>
      <c r="N169" s="156"/>
      <c r="O169" s="156"/>
      <c r="P169" s="156"/>
      <c r="Q169" s="156"/>
      <c r="R169" s="156"/>
      <c r="S169" s="156"/>
      <c r="T169" s="156"/>
      <c r="U169" s="156"/>
      <c r="V169" s="156"/>
      <c r="W169" s="156"/>
      <c r="X169" s="156"/>
      <c r="Y169" s="147"/>
      <c r="Z169" s="147"/>
      <c r="AA169" s="147"/>
      <c r="AB169" s="147"/>
      <c r="AC169" s="147"/>
      <c r="AD169" s="147"/>
      <c r="AE169" s="147"/>
      <c r="AF169" s="147"/>
      <c r="AG169" s="147" t="s">
        <v>172</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c r="A170" s="164">
        <v>52</v>
      </c>
      <c r="B170" s="165" t="s">
        <v>1506</v>
      </c>
      <c r="C170" s="174" t="s">
        <v>1507</v>
      </c>
      <c r="D170" s="166" t="s">
        <v>309</v>
      </c>
      <c r="E170" s="167">
        <v>19</v>
      </c>
      <c r="F170" s="168"/>
      <c r="G170" s="169">
        <f>ROUND(E170*F170,2)</f>
        <v>0</v>
      </c>
      <c r="H170" s="168"/>
      <c r="I170" s="169">
        <f>ROUND(E170*H170,2)</f>
        <v>0</v>
      </c>
      <c r="J170" s="168"/>
      <c r="K170" s="169">
        <f>ROUND(E170*J170,2)</f>
        <v>0</v>
      </c>
      <c r="L170" s="169">
        <v>21</v>
      </c>
      <c r="M170" s="169">
        <f>G170*(1+L170/100)</f>
        <v>0</v>
      </c>
      <c r="N170" s="169">
        <v>0</v>
      </c>
      <c r="O170" s="169">
        <f>ROUND(E170*N170,2)</f>
        <v>0</v>
      </c>
      <c r="P170" s="169">
        <v>0</v>
      </c>
      <c r="Q170" s="169">
        <f>ROUND(E170*P170,2)</f>
        <v>0</v>
      </c>
      <c r="R170" s="169"/>
      <c r="S170" s="169" t="s">
        <v>306</v>
      </c>
      <c r="T170" s="170" t="s">
        <v>169</v>
      </c>
      <c r="U170" s="156">
        <v>0</v>
      </c>
      <c r="V170" s="156">
        <f>ROUND(E170*U170,2)</f>
        <v>0</v>
      </c>
      <c r="W170" s="156"/>
      <c r="X170" s="156" t="s">
        <v>310</v>
      </c>
      <c r="Y170" s="147"/>
      <c r="Z170" s="147"/>
      <c r="AA170" s="147"/>
      <c r="AB170" s="147"/>
      <c r="AC170" s="147"/>
      <c r="AD170" s="147"/>
      <c r="AE170" s="147"/>
      <c r="AF170" s="147"/>
      <c r="AG170" s="147" t="s">
        <v>786</v>
      </c>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c r="A171" s="154"/>
      <c r="B171" s="155"/>
      <c r="C171" s="240" t="s">
        <v>1508</v>
      </c>
      <c r="D171" s="241"/>
      <c r="E171" s="241"/>
      <c r="F171" s="241"/>
      <c r="G171" s="241"/>
      <c r="H171" s="156"/>
      <c r="I171" s="156"/>
      <c r="J171" s="156"/>
      <c r="K171" s="156"/>
      <c r="L171" s="156"/>
      <c r="M171" s="156"/>
      <c r="N171" s="156"/>
      <c r="O171" s="156"/>
      <c r="P171" s="156"/>
      <c r="Q171" s="156"/>
      <c r="R171" s="156"/>
      <c r="S171" s="156"/>
      <c r="T171" s="156"/>
      <c r="U171" s="156"/>
      <c r="V171" s="156"/>
      <c r="W171" s="156"/>
      <c r="X171" s="156"/>
      <c r="Y171" s="147"/>
      <c r="Z171" s="147"/>
      <c r="AA171" s="147"/>
      <c r="AB171" s="147"/>
      <c r="AC171" s="147"/>
      <c r="AD171" s="147"/>
      <c r="AE171" s="147"/>
      <c r="AF171" s="147"/>
      <c r="AG171" s="147" t="s">
        <v>178</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1">
      <c r="A172" s="154"/>
      <c r="B172" s="155"/>
      <c r="C172" s="242" t="s">
        <v>1509</v>
      </c>
      <c r="D172" s="243"/>
      <c r="E172" s="243"/>
      <c r="F172" s="243"/>
      <c r="G172" s="243"/>
      <c r="H172" s="156"/>
      <c r="I172" s="156"/>
      <c r="J172" s="156"/>
      <c r="K172" s="156"/>
      <c r="L172" s="156"/>
      <c r="M172" s="156"/>
      <c r="N172" s="156"/>
      <c r="O172" s="156"/>
      <c r="P172" s="156"/>
      <c r="Q172" s="156"/>
      <c r="R172" s="156"/>
      <c r="S172" s="156"/>
      <c r="T172" s="156"/>
      <c r="U172" s="156"/>
      <c r="V172" s="156"/>
      <c r="W172" s="156"/>
      <c r="X172" s="156"/>
      <c r="Y172" s="147"/>
      <c r="Z172" s="147"/>
      <c r="AA172" s="147"/>
      <c r="AB172" s="147"/>
      <c r="AC172" s="147"/>
      <c r="AD172" s="147"/>
      <c r="AE172" s="147"/>
      <c r="AF172" s="147"/>
      <c r="AG172" s="147" t="s">
        <v>178</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c r="A173" s="154"/>
      <c r="B173" s="155"/>
      <c r="C173" s="238"/>
      <c r="D173" s="239"/>
      <c r="E173" s="239"/>
      <c r="F173" s="239"/>
      <c r="G173" s="239"/>
      <c r="H173" s="156"/>
      <c r="I173" s="156"/>
      <c r="J173" s="156"/>
      <c r="K173" s="156"/>
      <c r="L173" s="156"/>
      <c r="M173" s="156"/>
      <c r="N173" s="156"/>
      <c r="O173" s="156"/>
      <c r="P173" s="156"/>
      <c r="Q173" s="156"/>
      <c r="R173" s="156"/>
      <c r="S173" s="156"/>
      <c r="T173" s="156"/>
      <c r="U173" s="156"/>
      <c r="V173" s="156"/>
      <c r="W173" s="156"/>
      <c r="X173" s="156"/>
      <c r="Y173" s="147"/>
      <c r="Z173" s="147"/>
      <c r="AA173" s="147"/>
      <c r="AB173" s="147"/>
      <c r="AC173" s="147"/>
      <c r="AD173" s="147"/>
      <c r="AE173" s="147"/>
      <c r="AF173" s="147"/>
      <c r="AG173" s="147" t="s">
        <v>172</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c r="A174" s="164">
        <v>53</v>
      </c>
      <c r="B174" s="165" t="s">
        <v>1510</v>
      </c>
      <c r="C174" s="174" t="s">
        <v>1511</v>
      </c>
      <c r="D174" s="166" t="s">
        <v>309</v>
      </c>
      <c r="E174" s="167">
        <v>11</v>
      </c>
      <c r="F174" s="168"/>
      <c r="G174" s="169">
        <f>ROUND(E174*F174,2)</f>
        <v>0</v>
      </c>
      <c r="H174" s="168"/>
      <c r="I174" s="169">
        <f>ROUND(E174*H174,2)</f>
        <v>0</v>
      </c>
      <c r="J174" s="168"/>
      <c r="K174" s="169">
        <f>ROUND(E174*J174,2)</f>
        <v>0</v>
      </c>
      <c r="L174" s="169">
        <v>21</v>
      </c>
      <c r="M174" s="169">
        <f>G174*(1+L174/100)</f>
        <v>0</v>
      </c>
      <c r="N174" s="169">
        <v>0</v>
      </c>
      <c r="O174" s="169">
        <f>ROUND(E174*N174,2)</f>
        <v>0</v>
      </c>
      <c r="P174" s="169">
        <v>0</v>
      </c>
      <c r="Q174" s="169">
        <f>ROUND(E174*P174,2)</f>
        <v>0</v>
      </c>
      <c r="R174" s="169"/>
      <c r="S174" s="169" t="s">
        <v>306</v>
      </c>
      <c r="T174" s="170" t="s">
        <v>169</v>
      </c>
      <c r="U174" s="156">
        <v>0</v>
      </c>
      <c r="V174" s="156">
        <f>ROUND(E174*U174,2)</f>
        <v>0</v>
      </c>
      <c r="W174" s="156"/>
      <c r="X174" s="156" t="s">
        <v>244</v>
      </c>
      <c r="Y174" s="147"/>
      <c r="Z174" s="147"/>
      <c r="AA174" s="147"/>
      <c r="AB174" s="147"/>
      <c r="AC174" s="147"/>
      <c r="AD174" s="147"/>
      <c r="AE174" s="147"/>
      <c r="AF174" s="147"/>
      <c r="AG174" s="147" t="s">
        <v>598</v>
      </c>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c r="A175" s="154"/>
      <c r="B175" s="155"/>
      <c r="C175" s="240" t="s">
        <v>1512</v>
      </c>
      <c r="D175" s="241"/>
      <c r="E175" s="241"/>
      <c r="F175" s="241"/>
      <c r="G175" s="241"/>
      <c r="H175" s="156"/>
      <c r="I175" s="156"/>
      <c r="J175" s="156"/>
      <c r="K175" s="156"/>
      <c r="L175" s="156"/>
      <c r="M175" s="156"/>
      <c r="N175" s="156"/>
      <c r="O175" s="156"/>
      <c r="P175" s="156"/>
      <c r="Q175" s="156"/>
      <c r="R175" s="156"/>
      <c r="S175" s="156"/>
      <c r="T175" s="156"/>
      <c r="U175" s="156"/>
      <c r="V175" s="156"/>
      <c r="W175" s="156"/>
      <c r="X175" s="156"/>
      <c r="Y175" s="147"/>
      <c r="Z175" s="147"/>
      <c r="AA175" s="147"/>
      <c r="AB175" s="147"/>
      <c r="AC175" s="147"/>
      <c r="AD175" s="147"/>
      <c r="AE175" s="147"/>
      <c r="AF175" s="147"/>
      <c r="AG175" s="147" t="s">
        <v>178</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71" t="str">
        <f>C175</f>
        <v>DN - LED svítidlo k osvětlení schodišť s nouzovým modulem 1h, nástěnné s difuzorem, kryt opál (DO), rozměry: 600 x 102 x 45,2mm, IP40,</v>
      </c>
      <c r="BB175" s="147"/>
      <c r="BC175" s="147"/>
      <c r="BD175" s="147"/>
      <c r="BE175" s="147"/>
      <c r="BF175" s="147"/>
      <c r="BG175" s="147"/>
      <c r="BH175" s="147"/>
    </row>
    <row r="176" spans="1:60" outlineLevel="1">
      <c r="A176" s="154"/>
      <c r="B176" s="155"/>
      <c r="C176" s="242" t="s">
        <v>1513</v>
      </c>
      <c r="D176" s="243"/>
      <c r="E176" s="243"/>
      <c r="F176" s="243"/>
      <c r="G176" s="243"/>
      <c r="H176" s="156"/>
      <c r="I176" s="156"/>
      <c r="J176" s="156"/>
      <c r="K176" s="156"/>
      <c r="L176" s="156"/>
      <c r="M176" s="156"/>
      <c r="N176" s="156"/>
      <c r="O176" s="156"/>
      <c r="P176" s="156"/>
      <c r="Q176" s="156"/>
      <c r="R176" s="156"/>
      <c r="S176" s="156"/>
      <c r="T176" s="156"/>
      <c r="U176" s="156"/>
      <c r="V176" s="156"/>
      <c r="W176" s="156"/>
      <c r="X176" s="156"/>
      <c r="Y176" s="147"/>
      <c r="Z176" s="147"/>
      <c r="AA176" s="147"/>
      <c r="AB176" s="147"/>
      <c r="AC176" s="147"/>
      <c r="AD176" s="147"/>
      <c r="AE176" s="147"/>
      <c r="AF176" s="147"/>
      <c r="AG176" s="147" t="s">
        <v>178</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c r="A177" s="154"/>
      <c r="B177" s="155"/>
      <c r="C177" s="238"/>
      <c r="D177" s="239"/>
      <c r="E177" s="239"/>
      <c r="F177" s="239"/>
      <c r="G177" s="239"/>
      <c r="H177" s="156"/>
      <c r="I177" s="156"/>
      <c r="J177" s="156"/>
      <c r="K177" s="156"/>
      <c r="L177" s="156"/>
      <c r="M177" s="156"/>
      <c r="N177" s="156"/>
      <c r="O177" s="156"/>
      <c r="P177" s="156"/>
      <c r="Q177" s="156"/>
      <c r="R177" s="156"/>
      <c r="S177" s="156"/>
      <c r="T177" s="156"/>
      <c r="U177" s="156"/>
      <c r="V177" s="156"/>
      <c r="W177" s="156"/>
      <c r="X177" s="156"/>
      <c r="Y177" s="147"/>
      <c r="Z177" s="147"/>
      <c r="AA177" s="147"/>
      <c r="AB177" s="147"/>
      <c r="AC177" s="147"/>
      <c r="AD177" s="147"/>
      <c r="AE177" s="147"/>
      <c r="AF177" s="147"/>
      <c r="AG177" s="147" t="s">
        <v>172</v>
      </c>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c r="A178" s="164">
        <v>54</v>
      </c>
      <c r="B178" s="165" t="s">
        <v>1514</v>
      </c>
      <c r="C178" s="174" t="s">
        <v>1515</v>
      </c>
      <c r="D178" s="166" t="s">
        <v>309</v>
      </c>
      <c r="E178" s="167">
        <v>3</v>
      </c>
      <c r="F178" s="168"/>
      <c r="G178" s="169">
        <f>ROUND(E178*F178,2)</f>
        <v>0</v>
      </c>
      <c r="H178" s="168"/>
      <c r="I178" s="169">
        <f>ROUND(E178*H178,2)</f>
        <v>0</v>
      </c>
      <c r="J178" s="168"/>
      <c r="K178" s="169">
        <f>ROUND(E178*J178,2)</f>
        <v>0</v>
      </c>
      <c r="L178" s="169">
        <v>21</v>
      </c>
      <c r="M178" s="169">
        <f>G178*(1+L178/100)</f>
        <v>0</v>
      </c>
      <c r="N178" s="169">
        <v>0</v>
      </c>
      <c r="O178" s="169">
        <f>ROUND(E178*N178,2)</f>
        <v>0</v>
      </c>
      <c r="P178" s="169">
        <v>0</v>
      </c>
      <c r="Q178" s="169">
        <f>ROUND(E178*P178,2)</f>
        <v>0</v>
      </c>
      <c r="R178" s="169"/>
      <c r="S178" s="169" t="s">
        <v>306</v>
      </c>
      <c r="T178" s="170" t="s">
        <v>169</v>
      </c>
      <c r="U178" s="156">
        <v>0</v>
      </c>
      <c r="V178" s="156">
        <f>ROUND(E178*U178,2)</f>
        <v>0</v>
      </c>
      <c r="W178" s="156"/>
      <c r="X178" s="156" t="s">
        <v>310</v>
      </c>
      <c r="Y178" s="147"/>
      <c r="Z178" s="147"/>
      <c r="AA178" s="147"/>
      <c r="AB178" s="147"/>
      <c r="AC178" s="147"/>
      <c r="AD178" s="147"/>
      <c r="AE178" s="147"/>
      <c r="AF178" s="147"/>
      <c r="AG178" s="147" t="s">
        <v>786</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1">
      <c r="A179" s="154"/>
      <c r="B179" s="155"/>
      <c r="C179" s="240" t="s">
        <v>1516</v>
      </c>
      <c r="D179" s="241"/>
      <c r="E179" s="241"/>
      <c r="F179" s="241"/>
      <c r="G179" s="241"/>
      <c r="H179" s="156"/>
      <c r="I179" s="156"/>
      <c r="J179" s="156"/>
      <c r="K179" s="156"/>
      <c r="L179" s="156"/>
      <c r="M179" s="156"/>
      <c r="N179" s="156"/>
      <c r="O179" s="156"/>
      <c r="P179" s="156"/>
      <c r="Q179" s="156"/>
      <c r="R179" s="156"/>
      <c r="S179" s="156"/>
      <c r="T179" s="156"/>
      <c r="U179" s="156"/>
      <c r="V179" s="156"/>
      <c r="W179" s="156"/>
      <c r="X179" s="156"/>
      <c r="Y179" s="147"/>
      <c r="Z179" s="147"/>
      <c r="AA179" s="147"/>
      <c r="AB179" s="147"/>
      <c r="AC179" s="147"/>
      <c r="AD179" s="147"/>
      <c r="AE179" s="147"/>
      <c r="AF179" s="147"/>
      <c r="AG179" s="147" t="s">
        <v>178</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c r="A180" s="154"/>
      <c r="B180" s="155"/>
      <c r="C180" s="242" t="s">
        <v>1517</v>
      </c>
      <c r="D180" s="243"/>
      <c r="E180" s="243"/>
      <c r="F180" s="243"/>
      <c r="G180" s="243"/>
      <c r="H180" s="156"/>
      <c r="I180" s="156"/>
      <c r="J180" s="156"/>
      <c r="K180" s="156"/>
      <c r="L180" s="156"/>
      <c r="M180" s="156"/>
      <c r="N180" s="156"/>
      <c r="O180" s="156"/>
      <c r="P180" s="156"/>
      <c r="Q180" s="156"/>
      <c r="R180" s="156"/>
      <c r="S180" s="156"/>
      <c r="T180" s="156"/>
      <c r="U180" s="156"/>
      <c r="V180" s="156"/>
      <c r="W180" s="156"/>
      <c r="X180" s="156"/>
      <c r="Y180" s="147"/>
      <c r="Z180" s="147"/>
      <c r="AA180" s="147"/>
      <c r="AB180" s="147"/>
      <c r="AC180" s="147"/>
      <c r="AD180" s="147"/>
      <c r="AE180" s="147"/>
      <c r="AF180" s="147"/>
      <c r="AG180" s="147" t="s">
        <v>178</v>
      </c>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1">
      <c r="A181" s="154"/>
      <c r="B181" s="155"/>
      <c r="C181" s="242" t="s">
        <v>1518</v>
      </c>
      <c r="D181" s="243"/>
      <c r="E181" s="243"/>
      <c r="F181" s="243"/>
      <c r="G181" s="243"/>
      <c r="H181" s="156"/>
      <c r="I181" s="156"/>
      <c r="J181" s="156"/>
      <c r="K181" s="156"/>
      <c r="L181" s="156"/>
      <c r="M181" s="156"/>
      <c r="N181" s="156"/>
      <c r="O181" s="156"/>
      <c r="P181" s="156"/>
      <c r="Q181" s="156"/>
      <c r="R181" s="156"/>
      <c r="S181" s="156"/>
      <c r="T181" s="156"/>
      <c r="U181" s="156"/>
      <c r="V181" s="156"/>
      <c r="W181" s="156"/>
      <c r="X181" s="156"/>
      <c r="Y181" s="147"/>
      <c r="Z181" s="147"/>
      <c r="AA181" s="147"/>
      <c r="AB181" s="147"/>
      <c r="AC181" s="147"/>
      <c r="AD181" s="147"/>
      <c r="AE181" s="147"/>
      <c r="AF181" s="147"/>
      <c r="AG181" s="147" t="s">
        <v>178</v>
      </c>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c r="A182" s="154"/>
      <c r="B182" s="155"/>
      <c r="C182" s="238"/>
      <c r="D182" s="239"/>
      <c r="E182" s="239"/>
      <c r="F182" s="239"/>
      <c r="G182" s="239"/>
      <c r="H182" s="156"/>
      <c r="I182" s="156"/>
      <c r="J182" s="156"/>
      <c r="K182" s="156"/>
      <c r="L182" s="156"/>
      <c r="M182" s="156"/>
      <c r="N182" s="156"/>
      <c r="O182" s="156"/>
      <c r="P182" s="156"/>
      <c r="Q182" s="156"/>
      <c r="R182" s="156"/>
      <c r="S182" s="156"/>
      <c r="T182" s="156"/>
      <c r="U182" s="156"/>
      <c r="V182" s="156"/>
      <c r="W182" s="156"/>
      <c r="X182" s="156"/>
      <c r="Y182" s="147"/>
      <c r="Z182" s="147"/>
      <c r="AA182" s="147"/>
      <c r="AB182" s="147"/>
      <c r="AC182" s="147"/>
      <c r="AD182" s="147"/>
      <c r="AE182" s="147"/>
      <c r="AF182" s="147"/>
      <c r="AG182" s="147" t="s">
        <v>172</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c r="A183" s="164">
        <v>55</v>
      </c>
      <c r="B183" s="165" t="s">
        <v>1519</v>
      </c>
      <c r="C183" s="174" t="s">
        <v>1520</v>
      </c>
      <c r="D183" s="166" t="s">
        <v>309</v>
      </c>
      <c r="E183" s="167">
        <v>3</v>
      </c>
      <c r="F183" s="168"/>
      <c r="G183" s="169">
        <f>ROUND(E183*F183,2)</f>
        <v>0</v>
      </c>
      <c r="H183" s="168"/>
      <c r="I183" s="169">
        <f>ROUND(E183*H183,2)</f>
        <v>0</v>
      </c>
      <c r="J183" s="168"/>
      <c r="K183" s="169">
        <f>ROUND(E183*J183,2)</f>
        <v>0</v>
      </c>
      <c r="L183" s="169">
        <v>21</v>
      </c>
      <c r="M183" s="169">
        <f>G183*(1+L183/100)</f>
        <v>0</v>
      </c>
      <c r="N183" s="169">
        <v>0</v>
      </c>
      <c r="O183" s="169">
        <f>ROUND(E183*N183,2)</f>
        <v>0</v>
      </c>
      <c r="P183" s="169">
        <v>0</v>
      </c>
      <c r="Q183" s="169">
        <f>ROUND(E183*P183,2)</f>
        <v>0</v>
      </c>
      <c r="R183" s="169"/>
      <c r="S183" s="169" t="s">
        <v>306</v>
      </c>
      <c r="T183" s="170" t="s">
        <v>169</v>
      </c>
      <c r="U183" s="156">
        <v>0</v>
      </c>
      <c r="V183" s="156">
        <f>ROUND(E183*U183,2)</f>
        <v>0</v>
      </c>
      <c r="W183" s="156"/>
      <c r="X183" s="156" t="s">
        <v>310</v>
      </c>
      <c r="Y183" s="147"/>
      <c r="Z183" s="147"/>
      <c r="AA183" s="147"/>
      <c r="AB183" s="147"/>
      <c r="AC183" s="147"/>
      <c r="AD183" s="147"/>
      <c r="AE183" s="147"/>
      <c r="AF183" s="147"/>
      <c r="AG183" s="147" t="s">
        <v>786</v>
      </c>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1">
      <c r="A184" s="154"/>
      <c r="B184" s="155"/>
      <c r="C184" s="240" t="s">
        <v>1521</v>
      </c>
      <c r="D184" s="241"/>
      <c r="E184" s="241"/>
      <c r="F184" s="241"/>
      <c r="G184" s="241"/>
      <c r="H184" s="156"/>
      <c r="I184" s="156"/>
      <c r="J184" s="156"/>
      <c r="K184" s="156"/>
      <c r="L184" s="156"/>
      <c r="M184" s="156"/>
      <c r="N184" s="156"/>
      <c r="O184" s="156"/>
      <c r="P184" s="156"/>
      <c r="Q184" s="156"/>
      <c r="R184" s="156"/>
      <c r="S184" s="156"/>
      <c r="T184" s="156"/>
      <c r="U184" s="156"/>
      <c r="V184" s="156"/>
      <c r="W184" s="156"/>
      <c r="X184" s="156"/>
      <c r="Y184" s="147"/>
      <c r="Z184" s="147"/>
      <c r="AA184" s="147"/>
      <c r="AB184" s="147"/>
      <c r="AC184" s="147"/>
      <c r="AD184" s="147"/>
      <c r="AE184" s="147"/>
      <c r="AF184" s="147"/>
      <c r="AG184" s="147" t="s">
        <v>178</v>
      </c>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1">
      <c r="A185" s="154"/>
      <c r="B185" s="155"/>
      <c r="C185" s="242" t="s">
        <v>1522</v>
      </c>
      <c r="D185" s="243"/>
      <c r="E185" s="243"/>
      <c r="F185" s="243"/>
      <c r="G185" s="243"/>
      <c r="H185" s="156"/>
      <c r="I185" s="156"/>
      <c r="J185" s="156"/>
      <c r="K185" s="156"/>
      <c r="L185" s="156"/>
      <c r="M185" s="156"/>
      <c r="N185" s="156"/>
      <c r="O185" s="156"/>
      <c r="P185" s="156"/>
      <c r="Q185" s="156"/>
      <c r="R185" s="156"/>
      <c r="S185" s="156"/>
      <c r="T185" s="156"/>
      <c r="U185" s="156"/>
      <c r="V185" s="156"/>
      <c r="W185" s="156"/>
      <c r="X185" s="156"/>
      <c r="Y185" s="147"/>
      <c r="Z185" s="147"/>
      <c r="AA185" s="147"/>
      <c r="AB185" s="147"/>
      <c r="AC185" s="147"/>
      <c r="AD185" s="147"/>
      <c r="AE185" s="147"/>
      <c r="AF185" s="147"/>
      <c r="AG185" s="147" t="s">
        <v>178</v>
      </c>
      <c r="AH185" s="147"/>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1">
      <c r="A186" s="154"/>
      <c r="B186" s="155"/>
      <c r="C186" s="242" t="s">
        <v>1523</v>
      </c>
      <c r="D186" s="243"/>
      <c r="E186" s="243"/>
      <c r="F186" s="243"/>
      <c r="G186" s="243"/>
      <c r="H186" s="156"/>
      <c r="I186" s="156"/>
      <c r="J186" s="156"/>
      <c r="K186" s="156"/>
      <c r="L186" s="156"/>
      <c r="M186" s="156"/>
      <c r="N186" s="156"/>
      <c r="O186" s="156"/>
      <c r="P186" s="156"/>
      <c r="Q186" s="156"/>
      <c r="R186" s="156"/>
      <c r="S186" s="156"/>
      <c r="T186" s="156"/>
      <c r="U186" s="156"/>
      <c r="V186" s="156"/>
      <c r="W186" s="156"/>
      <c r="X186" s="156"/>
      <c r="Y186" s="147"/>
      <c r="Z186" s="147"/>
      <c r="AA186" s="147"/>
      <c r="AB186" s="147"/>
      <c r="AC186" s="147"/>
      <c r="AD186" s="147"/>
      <c r="AE186" s="147"/>
      <c r="AF186" s="147"/>
      <c r="AG186" s="147" t="s">
        <v>178</v>
      </c>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1">
      <c r="A187" s="154"/>
      <c r="B187" s="155"/>
      <c r="C187" s="238"/>
      <c r="D187" s="239"/>
      <c r="E187" s="239"/>
      <c r="F187" s="239"/>
      <c r="G187" s="239"/>
      <c r="H187" s="156"/>
      <c r="I187" s="156"/>
      <c r="J187" s="156"/>
      <c r="K187" s="156"/>
      <c r="L187" s="156"/>
      <c r="M187" s="156"/>
      <c r="N187" s="156"/>
      <c r="O187" s="156"/>
      <c r="P187" s="156"/>
      <c r="Q187" s="156"/>
      <c r="R187" s="156"/>
      <c r="S187" s="156"/>
      <c r="T187" s="156"/>
      <c r="U187" s="156"/>
      <c r="V187" s="156"/>
      <c r="W187" s="156"/>
      <c r="X187" s="156"/>
      <c r="Y187" s="147"/>
      <c r="Z187" s="147"/>
      <c r="AA187" s="147"/>
      <c r="AB187" s="147"/>
      <c r="AC187" s="147"/>
      <c r="AD187" s="147"/>
      <c r="AE187" s="147"/>
      <c r="AF187" s="147"/>
      <c r="AG187" s="147" t="s">
        <v>172</v>
      </c>
      <c r="AH187" s="147"/>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1">
      <c r="A188" s="164">
        <v>56</v>
      </c>
      <c r="B188" s="165" t="s">
        <v>1524</v>
      </c>
      <c r="C188" s="174" t="s">
        <v>1525</v>
      </c>
      <c r="D188" s="166" t="s">
        <v>309</v>
      </c>
      <c r="E188" s="167">
        <v>16</v>
      </c>
      <c r="F188" s="168"/>
      <c r="G188" s="169">
        <f>ROUND(E188*F188,2)</f>
        <v>0</v>
      </c>
      <c r="H188" s="168"/>
      <c r="I188" s="169">
        <f>ROUND(E188*H188,2)</f>
        <v>0</v>
      </c>
      <c r="J188" s="168"/>
      <c r="K188" s="169">
        <f>ROUND(E188*J188,2)</f>
        <v>0</v>
      </c>
      <c r="L188" s="169">
        <v>21</v>
      </c>
      <c r="M188" s="169">
        <f>G188*(1+L188/100)</f>
        <v>0</v>
      </c>
      <c r="N188" s="169">
        <v>0</v>
      </c>
      <c r="O188" s="169">
        <f>ROUND(E188*N188,2)</f>
        <v>0</v>
      </c>
      <c r="P188" s="169">
        <v>0</v>
      </c>
      <c r="Q188" s="169">
        <f>ROUND(E188*P188,2)</f>
        <v>0</v>
      </c>
      <c r="R188" s="169"/>
      <c r="S188" s="169" t="s">
        <v>306</v>
      </c>
      <c r="T188" s="170" t="s">
        <v>169</v>
      </c>
      <c r="U188" s="156">
        <v>0</v>
      </c>
      <c r="V188" s="156">
        <f>ROUND(E188*U188,2)</f>
        <v>0</v>
      </c>
      <c r="W188" s="156"/>
      <c r="X188" s="156" t="s">
        <v>244</v>
      </c>
      <c r="Y188" s="147"/>
      <c r="Z188" s="147"/>
      <c r="AA188" s="147"/>
      <c r="AB188" s="147"/>
      <c r="AC188" s="147"/>
      <c r="AD188" s="147"/>
      <c r="AE188" s="147"/>
      <c r="AF188" s="147"/>
      <c r="AG188" s="147" t="s">
        <v>598</v>
      </c>
      <c r="AH188" s="147"/>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1">
      <c r="A189" s="154"/>
      <c r="B189" s="155"/>
      <c r="C189" s="240" t="s">
        <v>1526</v>
      </c>
      <c r="D189" s="241"/>
      <c r="E189" s="241"/>
      <c r="F189" s="241"/>
      <c r="G189" s="241"/>
      <c r="H189" s="156"/>
      <c r="I189" s="156"/>
      <c r="J189" s="156"/>
      <c r="K189" s="156"/>
      <c r="L189" s="156"/>
      <c r="M189" s="156"/>
      <c r="N189" s="156"/>
      <c r="O189" s="156"/>
      <c r="P189" s="156"/>
      <c r="Q189" s="156"/>
      <c r="R189" s="156"/>
      <c r="S189" s="156"/>
      <c r="T189" s="156"/>
      <c r="U189" s="156"/>
      <c r="V189" s="156"/>
      <c r="W189" s="156"/>
      <c r="X189" s="156"/>
      <c r="Y189" s="147"/>
      <c r="Z189" s="147"/>
      <c r="AA189" s="147"/>
      <c r="AB189" s="147"/>
      <c r="AC189" s="147"/>
      <c r="AD189" s="147"/>
      <c r="AE189" s="147"/>
      <c r="AF189" s="147"/>
      <c r="AG189" s="147" t="s">
        <v>178</v>
      </c>
      <c r="AH189" s="147"/>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1">
      <c r="A190" s="154"/>
      <c r="B190" s="155"/>
      <c r="C190" s="238"/>
      <c r="D190" s="239"/>
      <c r="E190" s="239"/>
      <c r="F190" s="239"/>
      <c r="G190" s="239"/>
      <c r="H190" s="156"/>
      <c r="I190" s="156"/>
      <c r="J190" s="156"/>
      <c r="K190" s="156"/>
      <c r="L190" s="156"/>
      <c r="M190" s="156"/>
      <c r="N190" s="156"/>
      <c r="O190" s="156"/>
      <c r="P190" s="156"/>
      <c r="Q190" s="156"/>
      <c r="R190" s="156"/>
      <c r="S190" s="156"/>
      <c r="T190" s="156"/>
      <c r="U190" s="156"/>
      <c r="V190" s="156"/>
      <c r="W190" s="156"/>
      <c r="X190" s="156"/>
      <c r="Y190" s="147"/>
      <c r="Z190" s="147"/>
      <c r="AA190" s="147"/>
      <c r="AB190" s="147"/>
      <c r="AC190" s="147"/>
      <c r="AD190" s="147"/>
      <c r="AE190" s="147"/>
      <c r="AF190" s="147"/>
      <c r="AG190" s="147" t="s">
        <v>172</v>
      </c>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1">
      <c r="A191" s="164">
        <v>57</v>
      </c>
      <c r="B191" s="165" t="s">
        <v>1527</v>
      </c>
      <c r="C191" s="174" t="s">
        <v>1528</v>
      </c>
      <c r="D191" s="166" t="s">
        <v>309</v>
      </c>
      <c r="E191" s="167">
        <v>16</v>
      </c>
      <c r="F191" s="168"/>
      <c r="G191" s="169">
        <f>ROUND(E191*F191,2)</f>
        <v>0</v>
      </c>
      <c r="H191" s="168"/>
      <c r="I191" s="169">
        <f>ROUND(E191*H191,2)</f>
        <v>0</v>
      </c>
      <c r="J191" s="168"/>
      <c r="K191" s="169">
        <f>ROUND(E191*J191,2)</f>
        <v>0</v>
      </c>
      <c r="L191" s="169">
        <v>21</v>
      </c>
      <c r="M191" s="169">
        <f>G191*(1+L191/100)</f>
        <v>0</v>
      </c>
      <c r="N191" s="169">
        <v>0</v>
      </c>
      <c r="O191" s="169">
        <f>ROUND(E191*N191,2)</f>
        <v>0</v>
      </c>
      <c r="P191" s="169">
        <v>0</v>
      </c>
      <c r="Q191" s="169">
        <f>ROUND(E191*P191,2)</f>
        <v>0</v>
      </c>
      <c r="R191" s="169"/>
      <c r="S191" s="169" t="s">
        <v>306</v>
      </c>
      <c r="T191" s="170" t="s">
        <v>169</v>
      </c>
      <c r="U191" s="156">
        <v>0</v>
      </c>
      <c r="V191" s="156">
        <f>ROUND(E191*U191,2)</f>
        <v>0</v>
      </c>
      <c r="W191" s="156"/>
      <c r="X191" s="156" t="s">
        <v>310</v>
      </c>
      <c r="Y191" s="147"/>
      <c r="Z191" s="147"/>
      <c r="AA191" s="147"/>
      <c r="AB191" s="147"/>
      <c r="AC191" s="147"/>
      <c r="AD191" s="147"/>
      <c r="AE191" s="147"/>
      <c r="AF191" s="147"/>
      <c r="AG191" s="147" t="s">
        <v>786</v>
      </c>
      <c r="AH191" s="147"/>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1">
      <c r="A192" s="154"/>
      <c r="B192" s="155"/>
      <c r="C192" s="244"/>
      <c r="D192" s="245"/>
      <c r="E192" s="245"/>
      <c r="F192" s="245"/>
      <c r="G192" s="245"/>
      <c r="H192" s="156"/>
      <c r="I192" s="156"/>
      <c r="J192" s="156"/>
      <c r="K192" s="156"/>
      <c r="L192" s="156"/>
      <c r="M192" s="156"/>
      <c r="N192" s="156"/>
      <c r="O192" s="156"/>
      <c r="P192" s="156"/>
      <c r="Q192" s="156"/>
      <c r="R192" s="156"/>
      <c r="S192" s="156"/>
      <c r="T192" s="156"/>
      <c r="U192" s="156"/>
      <c r="V192" s="156"/>
      <c r="W192" s="156"/>
      <c r="X192" s="156"/>
      <c r="Y192" s="147"/>
      <c r="Z192" s="147"/>
      <c r="AA192" s="147"/>
      <c r="AB192" s="147"/>
      <c r="AC192" s="147"/>
      <c r="AD192" s="147"/>
      <c r="AE192" s="147"/>
      <c r="AF192" s="147"/>
      <c r="AG192" s="147" t="s">
        <v>172</v>
      </c>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ht="22.5" outlineLevel="1">
      <c r="A193" s="164">
        <v>58</v>
      </c>
      <c r="B193" s="165" t="s">
        <v>1529</v>
      </c>
      <c r="C193" s="174" t="s">
        <v>1530</v>
      </c>
      <c r="D193" s="166" t="s">
        <v>309</v>
      </c>
      <c r="E193" s="167">
        <v>1</v>
      </c>
      <c r="F193" s="168"/>
      <c r="G193" s="169">
        <f>ROUND(E193*F193,2)</f>
        <v>0</v>
      </c>
      <c r="H193" s="168"/>
      <c r="I193" s="169">
        <f>ROUND(E193*H193,2)</f>
        <v>0</v>
      </c>
      <c r="J193" s="168"/>
      <c r="K193" s="169">
        <f>ROUND(E193*J193,2)</f>
        <v>0</v>
      </c>
      <c r="L193" s="169">
        <v>21</v>
      </c>
      <c r="M193" s="169">
        <f>G193*(1+L193/100)</f>
        <v>0</v>
      </c>
      <c r="N193" s="169">
        <v>0</v>
      </c>
      <c r="O193" s="169">
        <f>ROUND(E193*N193,2)</f>
        <v>0</v>
      </c>
      <c r="P193" s="169">
        <v>0</v>
      </c>
      <c r="Q193" s="169">
        <f>ROUND(E193*P193,2)</f>
        <v>0</v>
      </c>
      <c r="R193" s="169"/>
      <c r="S193" s="169" t="s">
        <v>306</v>
      </c>
      <c r="T193" s="170" t="s">
        <v>169</v>
      </c>
      <c r="U193" s="156">
        <v>0</v>
      </c>
      <c r="V193" s="156">
        <f>ROUND(E193*U193,2)</f>
        <v>0</v>
      </c>
      <c r="W193" s="156"/>
      <c r="X193" s="156" t="s">
        <v>244</v>
      </c>
      <c r="Y193" s="147"/>
      <c r="Z193" s="147"/>
      <c r="AA193" s="147"/>
      <c r="AB193" s="147"/>
      <c r="AC193" s="147"/>
      <c r="AD193" s="147"/>
      <c r="AE193" s="147"/>
      <c r="AF193" s="147"/>
      <c r="AG193" s="147" t="s">
        <v>598</v>
      </c>
      <c r="AH193" s="147"/>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ht="22.5" outlineLevel="1">
      <c r="A194" s="154"/>
      <c r="B194" s="155"/>
      <c r="C194" s="240" t="s">
        <v>1531</v>
      </c>
      <c r="D194" s="241"/>
      <c r="E194" s="241"/>
      <c r="F194" s="241"/>
      <c r="G194" s="241"/>
      <c r="H194" s="156"/>
      <c r="I194" s="156"/>
      <c r="J194" s="156"/>
      <c r="K194" s="156"/>
      <c r="L194" s="156"/>
      <c r="M194" s="156"/>
      <c r="N194" s="156"/>
      <c r="O194" s="156"/>
      <c r="P194" s="156"/>
      <c r="Q194" s="156"/>
      <c r="R194" s="156"/>
      <c r="S194" s="156"/>
      <c r="T194" s="156"/>
      <c r="U194" s="156"/>
      <c r="V194" s="156"/>
      <c r="W194" s="156"/>
      <c r="X194" s="156"/>
      <c r="Y194" s="147"/>
      <c r="Z194" s="147"/>
      <c r="AA194" s="147"/>
      <c r="AB194" s="147"/>
      <c r="AC194" s="147"/>
      <c r="AD194" s="147"/>
      <c r="AE194" s="147"/>
      <c r="AF194" s="147"/>
      <c r="AG194" s="147" t="s">
        <v>178</v>
      </c>
      <c r="AH194" s="147"/>
      <c r="AI194" s="147"/>
      <c r="AJ194" s="147"/>
      <c r="AK194" s="147"/>
      <c r="AL194" s="147"/>
      <c r="AM194" s="147"/>
      <c r="AN194" s="147"/>
      <c r="AO194" s="147"/>
      <c r="AP194" s="147"/>
      <c r="AQ194" s="147"/>
      <c r="AR194" s="147"/>
      <c r="AS194" s="147"/>
      <c r="AT194" s="147"/>
      <c r="AU194" s="147"/>
      <c r="AV194" s="147"/>
      <c r="AW194" s="147"/>
      <c r="AX194" s="147"/>
      <c r="AY194" s="147"/>
      <c r="AZ194" s="147"/>
      <c r="BA194" s="171" t="str">
        <f>C194</f>
        <v>Zkoušky a prohlídky elektrických rozvodů a zařízení celková prohlídka, zkoušení, měření a vyhotovení revizní zprávy pro objem montážních prací přes 100 do 500 tisíc Kč</v>
      </c>
      <c r="BB194" s="147"/>
      <c r="BC194" s="147"/>
      <c r="BD194" s="147"/>
      <c r="BE194" s="147"/>
      <c r="BF194" s="147"/>
      <c r="BG194" s="147"/>
      <c r="BH194" s="147"/>
    </row>
    <row r="195" spans="1:60" outlineLevel="1">
      <c r="A195" s="154"/>
      <c r="B195" s="155"/>
      <c r="C195" s="238"/>
      <c r="D195" s="239"/>
      <c r="E195" s="239"/>
      <c r="F195" s="239"/>
      <c r="G195" s="239"/>
      <c r="H195" s="156"/>
      <c r="I195" s="156"/>
      <c r="J195" s="156"/>
      <c r="K195" s="156"/>
      <c r="L195" s="156"/>
      <c r="M195" s="156"/>
      <c r="N195" s="156"/>
      <c r="O195" s="156"/>
      <c r="P195" s="156"/>
      <c r="Q195" s="156"/>
      <c r="R195" s="156"/>
      <c r="S195" s="156"/>
      <c r="T195" s="156"/>
      <c r="U195" s="156"/>
      <c r="V195" s="156"/>
      <c r="W195" s="156"/>
      <c r="X195" s="156"/>
      <c r="Y195" s="147"/>
      <c r="Z195" s="147"/>
      <c r="AA195" s="147"/>
      <c r="AB195" s="147"/>
      <c r="AC195" s="147"/>
      <c r="AD195" s="147"/>
      <c r="AE195" s="147"/>
      <c r="AF195" s="147"/>
      <c r="AG195" s="147" t="s">
        <v>172</v>
      </c>
      <c r="AH195" s="147"/>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1">
      <c r="A196" s="164">
        <v>59</v>
      </c>
      <c r="B196" s="165" t="s">
        <v>1532</v>
      </c>
      <c r="C196" s="174" t="s">
        <v>1533</v>
      </c>
      <c r="D196" s="166" t="s">
        <v>309</v>
      </c>
      <c r="E196" s="167">
        <v>1</v>
      </c>
      <c r="F196" s="168"/>
      <c r="G196" s="169">
        <f>ROUND(E196*F196,2)</f>
        <v>0</v>
      </c>
      <c r="H196" s="168"/>
      <c r="I196" s="169">
        <f>ROUND(E196*H196,2)</f>
        <v>0</v>
      </c>
      <c r="J196" s="168"/>
      <c r="K196" s="169">
        <f>ROUND(E196*J196,2)</f>
        <v>0</v>
      </c>
      <c r="L196" s="169">
        <v>21</v>
      </c>
      <c r="M196" s="169">
        <f>G196*(1+L196/100)</f>
        <v>0</v>
      </c>
      <c r="N196" s="169">
        <v>0</v>
      </c>
      <c r="O196" s="169">
        <f>ROUND(E196*N196,2)</f>
        <v>0</v>
      </c>
      <c r="P196" s="169">
        <v>0</v>
      </c>
      <c r="Q196" s="169">
        <f>ROUND(E196*P196,2)</f>
        <v>0</v>
      </c>
      <c r="R196" s="169"/>
      <c r="S196" s="169" t="s">
        <v>306</v>
      </c>
      <c r="T196" s="170" t="s">
        <v>169</v>
      </c>
      <c r="U196" s="156">
        <v>0</v>
      </c>
      <c r="V196" s="156">
        <f>ROUND(E196*U196,2)</f>
        <v>0</v>
      </c>
      <c r="W196" s="156"/>
      <c r="X196" s="156" t="s">
        <v>244</v>
      </c>
      <c r="Y196" s="147"/>
      <c r="Z196" s="147"/>
      <c r="AA196" s="147"/>
      <c r="AB196" s="147"/>
      <c r="AC196" s="147"/>
      <c r="AD196" s="147"/>
      <c r="AE196" s="147"/>
      <c r="AF196" s="147"/>
      <c r="AG196" s="147" t="s">
        <v>598</v>
      </c>
      <c r="AH196" s="147"/>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1">
      <c r="A197" s="154"/>
      <c r="B197" s="155"/>
      <c r="C197" s="240" t="s">
        <v>1534</v>
      </c>
      <c r="D197" s="241"/>
      <c r="E197" s="241"/>
      <c r="F197" s="241"/>
      <c r="G197" s="241"/>
      <c r="H197" s="156"/>
      <c r="I197" s="156"/>
      <c r="J197" s="156"/>
      <c r="K197" s="156"/>
      <c r="L197" s="156"/>
      <c r="M197" s="156"/>
      <c r="N197" s="156"/>
      <c r="O197" s="156"/>
      <c r="P197" s="156"/>
      <c r="Q197" s="156"/>
      <c r="R197" s="156"/>
      <c r="S197" s="156"/>
      <c r="T197" s="156"/>
      <c r="U197" s="156"/>
      <c r="V197" s="156"/>
      <c r="W197" s="156"/>
      <c r="X197" s="156"/>
      <c r="Y197" s="147"/>
      <c r="Z197" s="147"/>
      <c r="AA197" s="147"/>
      <c r="AB197" s="147"/>
      <c r="AC197" s="147"/>
      <c r="AD197" s="147"/>
      <c r="AE197" s="147"/>
      <c r="AF197" s="147"/>
      <c r="AG197" s="147" t="s">
        <v>178</v>
      </c>
      <c r="AH197" s="147"/>
      <c r="AI197" s="147"/>
      <c r="AJ197" s="147"/>
      <c r="AK197" s="147"/>
      <c r="AL197" s="147"/>
      <c r="AM197" s="147"/>
      <c r="AN197" s="147"/>
      <c r="AO197" s="147"/>
      <c r="AP197" s="147"/>
      <c r="AQ197" s="147"/>
      <c r="AR197" s="147"/>
      <c r="AS197" s="147"/>
      <c r="AT197" s="147"/>
      <c r="AU197" s="147"/>
      <c r="AV197" s="147"/>
      <c r="AW197" s="147"/>
      <c r="AX197" s="147"/>
      <c r="AY197" s="147"/>
      <c r="AZ197" s="147"/>
      <c r="BA197" s="171" t="str">
        <f>C197</f>
        <v>Zkoušky a prohlídky rozvodných zařízení kontrola rozváděčů nn, (1 pole) silových, hmotnosti do 200 kg</v>
      </c>
      <c r="BB197" s="147"/>
      <c r="BC197" s="147"/>
      <c r="BD197" s="147"/>
      <c r="BE197" s="147"/>
      <c r="BF197" s="147"/>
      <c r="BG197" s="147"/>
      <c r="BH197" s="147"/>
    </row>
    <row r="198" spans="1:60" outlineLevel="1">
      <c r="A198" s="154"/>
      <c r="B198" s="155"/>
      <c r="C198" s="238"/>
      <c r="D198" s="239"/>
      <c r="E198" s="239"/>
      <c r="F198" s="239"/>
      <c r="G198" s="239"/>
      <c r="H198" s="156"/>
      <c r="I198" s="156"/>
      <c r="J198" s="156"/>
      <c r="K198" s="156"/>
      <c r="L198" s="156"/>
      <c r="M198" s="156"/>
      <c r="N198" s="156"/>
      <c r="O198" s="156"/>
      <c r="P198" s="156"/>
      <c r="Q198" s="156"/>
      <c r="R198" s="156"/>
      <c r="S198" s="156"/>
      <c r="T198" s="156"/>
      <c r="U198" s="156"/>
      <c r="V198" s="156"/>
      <c r="W198" s="156"/>
      <c r="X198" s="156"/>
      <c r="Y198" s="147"/>
      <c r="Z198" s="147"/>
      <c r="AA198" s="147"/>
      <c r="AB198" s="147"/>
      <c r="AC198" s="147"/>
      <c r="AD198" s="147"/>
      <c r="AE198" s="147"/>
      <c r="AF198" s="147"/>
      <c r="AG198" s="147" t="s">
        <v>172</v>
      </c>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ht="22.5" outlineLevel="1">
      <c r="A199" s="164">
        <v>60</v>
      </c>
      <c r="B199" s="165" t="s">
        <v>1535</v>
      </c>
      <c r="C199" s="174" t="s">
        <v>1536</v>
      </c>
      <c r="D199" s="166" t="s">
        <v>435</v>
      </c>
      <c r="E199" s="167">
        <v>95</v>
      </c>
      <c r="F199" s="168"/>
      <c r="G199" s="169">
        <f>ROUND(E199*F199,2)</f>
        <v>0</v>
      </c>
      <c r="H199" s="168"/>
      <c r="I199" s="169">
        <f>ROUND(E199*H199,2)</f>
        <v>0</v>
      </c>
      <c r="J199" s="168"/>
      <c r="K199" s="169">
        <f>ROUND(E199*J199,2)</f>
        <v>0</v>
      </c>
      <c r="L199" s="169">
        <v>21</v>
      </c>
      <c r="M199" s="169">
        <f>G199*(1+L199/100)</f>
        <v>0</v>
      </c>
      <c r="N199" s="169">
        <v>0</v>
      </c>
      <c r="O199" s="169">
        <f>ROUND(E199*N199,2)</f>
        <v>0</v>
      </c>
      <c r="P199" s="169">
        <v>0</v>
      </c>
      <c r="Q199" s="169">
        <f>ROUND(E199*P199,2)</f>
        <v>0</v>
      </c>
      <c r="R199" s="169"/>
      <c r="S199" s="169" t="s">
        <v>306</v>
      </c>
      <c r="T199" s="170" t="s">
        <v>169</v>
      </c>
      <c r="U199" s="156">
        <v>0</v>
      </c>
      <c r="V199" s="156">
        <f>ROUND(E199*U199,2)</f>
        <v>0</v>
      </c>
      <c r="W199" s="156"/>
      <c r="X199" s="156" t="s">
        <v>244</v>
      </c>
      <c r="Y199" s="147"/>
      <c r="Z199" s="147"/>
      <c r="AA199" s="147"/>
      <c r="AB199" s="147"/>
      <c r="AC199" s="147"/>
      <c r="AD199" s="147"/>
      <c r="AE199" s="147"/>
      <c r="AF199" s="147"/>
      <c r="AG199" s="147" t="s">
        <v>598</v>
      </c>
      <c r="AH199" s="147"/>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ht="22.5" outlineLevel="1">
      <c r="A200" s="154"/>
      <c r="B200" s="155"/>
      <c r="C200" s="240" t="s">
        <v>1537</v>
      </c>
      <c r="D200" s="241"/>
      <c r="E200" s="241"/>
      <c r="F200" s="241"/>
      <c r="G200" s="241"/>
      <c r="H200" s="156"/>
      <c r="I200" s="156"/>
      <c r="J200" s="156"/>
      <c r="K200" s="156"/>
      <c r="L200" s="156"/>
      <c r="M200" s="156"/>
      <c r="N200" s="156"/>
      <c r="O200" s="156"/>
      <c r="P200" s="156"/>
      <c r="Q200" s="156"/>
      <c r="R200" s="156"/>
      <c r="S200" s="156"/>
      <c r="T200" s="156"/>
      <c r="U200" s="156"/>
      <c r="V200" s="156"/>
      <c r="W200" s="156"/>
      <c r="X200" s="156"/>
      <c r="Y200" s="147"/>
      <c r="Z200" s="147"/>
      <c r="AA200" s="147"/>
      <c r="AB200" s="147"/>
      <c r="AC200" s="147"/>
      <c r="AD200" s="147"/>
      <c r="AE200" s="147"/>
      <c r="AF200" s="147"/>
      <c r="AG200" s="147" t="s">
        <v>178</v>
      </c>
      <c r="AH200" s="147"/>
      <c r="AI200" s="147"/>
      <c r="AJ200" s="147"/>
      <c r="AK200" s="147"/>
      <c r="AL200" s="147"/>
      <c r="AM200" s="147"/>
      <c r="AN200" s="147"/>
      <c r="AO200" s="147"/>
      <c r="AP200" s="147"/>
      <c r="AQ200" s="147"/>
      <c r="AR200" s="147"/>
      <c r="AS200" s="147"/>
      <c r="AT200" s="147"/>
      <c r="AU200" s="147"/>
      <c r="AV200" s="147"/>
      <c r="AW200" s="147"/>
      <c r="AX200" s="147"/>
      <c r="AY200" s="147"/>
      <c r="AZ200" s="147"/>
      <c r="BA200" s="171" t="str">
        <f>C200</f>
        <v>Montáž izolovaných kabelů měděných do 1 kV uložených pod omítku ve stěně CYKY, CYBY, CYMY, NYM, CYKYLS, CYKYLo, počtu a průřezu žil 2 x 1,5 mm2</v>
      </c>
      <c r="BB200" s="147"/>
      <c r="BC200" s="147"/>
      <c r="BD200" s="147"/>
      <c r="BE200" s="147"/>
      <c r="BF200" s="147"/>
      <c r="BG200" s="147"/>
      <c r="BH200" s="147"/>
    </row>
    <row r="201" spans="1:60" outlineLevel="1">
      <c r="A201" s="154"/>
      <c r="B201" s="155"/>
      <c r="C201" s="238"/>
      <c r="D201" s="239"/>
      <c r="E201" s="239"/>
      <c r="F201" s="239"/>
      <c r="G201" s="239"/>
      <c r="H201" s="156"/>
      <c r="I201" s="156"/>
      <c r="J201" s="156"/>
      <c r="K201" s="156"/>
      <c r="L201" s="156"/>
      <c r="M201" s="156"/>
      <c r="N201" s="156"/>
      <c r="O201" s="156"/>
      <c r="P201" s="156"/>
      <c r="Q201" s="156"/>
      <c r="R201" s="156"/>
      <c r="S201" s="156"/>
      <c r="T201" s="156"/>
      <c r="U201" s="156"/>
      <c r="V201" s="156"/>
      <c r="W201" s="156"/>
      <c r="X201" s="156"/>
      <c r="Y201" s="147"/>
      <c r="Z201" s="147"/>
      <c r="AA201" s="147"/>
      <c r="AB201" s="147"/>
      <c r="AC201" s="147"/>
      <c r="AD201" s="147"/>
      <c r="AE201" s="147"/>
      <c r="AF201" s="147"/>
      <c r="AG201" s="147" t="s">
        <v>172</v>
      </c>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outlineLevel="1">
      <c r="A202" s="164">
        <v>61</v>
      </c>
      <c r="B202" s="165" t="s">
        <v>1538</v>
      </c>
      <c r="C202" s="174" t="s">
        <v>1539</v>
      </c>
      <c r="D202" s="166" t="s">
        <v>435</v>
      </c>
      <c r="E202" s="167">
        <v>95</v>
      </c>
      <c r="F202" s="168"/>
      <c r="G202" s="169">
        <f>ROUND(E202*F202,2)</f>
        <v>0</v>
      </c>
      <c r="H202" s="168"/>
      <c r="I202" s="169">
        <f>ROUND(E202*H202,2)</f>
        <v>0</v>
      </c>
      <c r="J202" s="168"/>
      <c r="K202" s="169">
        <f>ROUND(E202*J202,2)</f>
        <v>0</v>
      </c>
      <c r="L202" s="169">
        <v>21</v>
      </c>
      <c r="M202" s="169">
        <f>G202*(1+L202/100)</f>
        <v>0</v>
      </c>
      <c r="N202" s="169">
        <v>1E-4</v>
      </c>
      <c r="O202" s="169">
        <f>ROUND(E202*N202,2)</f>
        <v>0.01</v>
      </c>
      <c r="P202" s="169">
        <v>0</v>
      </c>
      <c r="Q202" s="169">
        <f>ROUND(E202*P202,2)</f>
        <v>0</v>
      </c>
      <c r="R202" s="169"/>
      <c r="S202" s="169" t="s">
        <v>306</v>
      </c>
      <c r="T202" s="170" t="s">
        <v>169</v>
      </c>
      <c r="U202" s="156">
        <v>0</v>
      </c>
      <c r="V202" s="156">
        <f>ROUND(E202*U202,2)</f>
        <v>0</v>
      </c>
      <c r="W202" s="156"/>
      <c r="X202" s="156" t="s">
        <v>310</v>
      </c>
      <c r="Y202" s="147"/>
      <c r="Z202" s="147"/>
      <c r="AA202" s="147"/>
      <c r="AB202" s="147"/>
      <c r="AC202" s="147"/>
      <c r="AD202" s="147"/>
      <c r="AE202" s="147"/>
      <c r="AF202" s="147"/>
      <c r="AG202" s="147" t="s">
        <v>786</v>
      </c>
      <c r="AH202" s="147"/>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outlineLevel="1">
      <c r="A203" s="154"/>
      <c r="B203" s="155"/>
      <c r="C203" s="240" t="s">
        <v>1540</v>
      </c>
      <c r="D203" s="241"/>
      <c r="E203" s="241"/>
      <c r="F203" s="241"/>
      <c r="G203" s="241"/>
      <c r="H203" s="156"/>
      <c r="I203" s="156"/>
      <c r="J203" s="156"/>
      <c r="K203" s="156"/>
      <c r="L203" s="156"/>
      <c r="M203" s="156"/>
      <c r="N203" s="156"/>
      <c r="O203" s="156"/>
      <c r="P203" s="156"/>
      <c r="Q203" s="156"/>
      <c r="R203" s="156"/>
      <c r="S203" s="156"/>
      <c r="T203" s="156"/>
      <c r="U203" s="156"/>
      <c r="V203" s="156"/>
      <c r="W203" s="156"/>
      <c r="X203" s="156"/>
      <c r="Y203" s="147"/>
      <c r="Z203" s="147"/>
      <c r="AA203" s="147"/>
      <c r="AB203" s="147"/>
      <c r="AC203" s="147"/>
      <c r="AD203" s="147"/>
      <c r="AE203" s="147"/>
      <c r="AF203" s="147"/>
      <c r="AG203" s="147" t="s">
        <v>178</v>
      </c>
      <c r="AH203" s="147"/>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1">
      <c r="A204" s="154"/>
      <c r="B204" s="155"/>
      <c r="C204" s="242" t="s">
        <v>1368</v>
      </c>
      <c r="D204" s="243"/>
      <c r="E204" s="243"/>
      <c r="F204" s="243"/>
      <c r="G204" s="243"/>
      <c r="H204" s="156"/>
      <c r="I204" s="156"/>
      <c r="J204" s="156"/>
      <c r="K204" s="156"/>
      <c r="L204" s="156"/>
      <c r="M204" s="156"/>
      <c r="N204" s="156"/>
      <c r="O204" s="156"/>
      <c r="P204" s="156"/>
      <c r="Q204" s="156"/>
      <c r="R204" s="156"/>
      <c r="S204" s="156"/>
      <c r="T204" s="156"/>
      <c r="U204" s="156"/>
      <c r="V204" s="156"/>
      <c r="W204" s="156"/>
      <c r="X204" s="156"/>
      <c r="Y204" s="147"/>
      <c r="Z204" s="147"/>
      <c r="AA204" s="147"/>
      <c r="AB204" s="147"/>
      <c r="AC204" s="147"/>
      <c r="AD204" s="147"/>
      <c r="AE204" s="147"/>
      <c r="AF204" s="147"/>
      <c r="AG204" s="147" t="s">
        <v>178</v>
      </c>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1">
      <c r="A205" s="154"/>
      <c r="B205" s="155"/>
      <c r="C205" s="242" t="s">
        <v>1541</v>
      </c>
      <c r="D205" s="243"/>
      <c r="E205" s="243"/>
      <c r="F205" s="243"/>
      <c r="G205" s="243"/>
      <c r="H205" s="156"/>
      <c r="I205" s="156"/>
      <c r="J205" s="156"/>
      <c r="K205" s="156"/>
      <c r="L205" s="156"/>
      <c r="M205" s="156"/>
      <c r="N205" s="156"/>
      <c r="O205" s="156"/>
      <c r="P205" s="156"/>
      <c r="Q205" s="156"/>
      <c r="R205" s="156"/>
      <c r="S205" s="156"/>
      <c r="T205" s="156"/>
      <c r="U205" s="156"/>
      <c r="V205" s="156"/>
      <c r="W205" s="156"/>
      <c r="X205" s="156"/>
      <c r="Y205" s="147"/>
      <c r="Z205" s="147"/>
      <c r="AA205" s="147"/>
      <c r="AB205" s="147"/>
      <c r="AC205" s="147"/>
      <c r="AD205" s="147"/>
      <c r="AE205" s="147"/>
      <c r="AF205" s="147"/>
      <c r="AG205" s="147" t="s">
        <v>178</v>
      </c>
      <c r="AH205" s="147"/>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1">
      <c r="A206" s="154"/>
      <c r="B206" s="155"/>
      <c r="C206" s="238"/>
      <c r="D206" s="239"/>
      <c r="E206" s="239"/>
      <c r="F206" s="239"/>
      <c r="G206" s="239"/>
      <c r="H206" s="156"/>
      <c r="I206" s="156"/>
      <c r="J206" s="156"/>
      <c r="K206" s="156"/>
      <c r="L206" s="156"/>
      <c r="M206" s="156"/>
      <c r="N206" s="156"/>
      <c r="O206" s="156"/>
      <c r="P206" s="156"/>
      <c r="Q206" s="156"/>
      <c r="R206" s="156"/>
      <c r="S206" s="156"/>
      <c r="T206" s="156"/>
      <c r="U206" s="156"/>
      <c r="V206" s="156"/>
      <c r="W206" s="156"/>
      <c r="X206" s="156"/>
      <c r="Y206" s="147"/>
      <c r="Z206" s="147"/>
      <c r="AA206" s="147"/>
      <c r="AB206" s="147"/>
      <c r="AC206" s="147"/>
      <c r="AD206" s="147"/>
      <c r="AE206" s="147"/>
      <c r="AF206" s="147"/>
      <c r="AG206" s="147" t="s">
        <v>172</v>
      </c>
      <c r="AH206" s="147"/>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ht="22.5" outlineLevel="1">
      <c r="A207" s="164">
        <v>62</v>
      </c>
      <c r="B207" s="165" t="s">
        <v>1542</v>
      </c>
      <c r="C207" s="174" t="s">
        <v>1543</v>
      </c>
      <c r="D207" s="166" t="s">
        <v>435</v>
      </c>
      <c r="E207" s="167">
        <v>540</v>
      </c>
      <c r="F207" s="168"/>
      <c r="G207" s="169">
        <f>ROUND(E207*F207,2)</f>
        <v>0</v>
      </c>
      <c r="H207" s="168"/>
      <c r="I207" s="169">
        <f>ROUND(E207*H207,2)</f>
        <v>0</v>
      </c>
      <c r="J207" s="168"/>
      <c r="K207" s="169">
        <f>ROUND(E207*J207,2)</f>
        <v>0</v>
      </c>
      <c r="L207" s="169">
        <v>21</v>
      </c>
      <c r="M207" s="169">
        <f>G207*(1+L207/100)</f>
        <v>0</v>
      </c>
      <c r="N207" s="169">
        <v>0</v>
      </c>
      <c r="O207" s="169">
        <f>ROUND(E207*N207,2)</f>
        <v>0</v>
      </c>
      <c r="P207" s="169">
        <v>0</v>
      </c>
      <c r="Q207" s="169">
        <f>ROUND(E207*P207,2)</f>
        <v>0</v>
      </c>
      <c r="R207" s="169"/>
      <c r="S207" s="169" t="s">
        <v>306</v>
      </c>
      <c r="T207" s="170" t="s">
        <v>169</v>
      </c>
      <c r="U207" s="156">
        <v>0</v>
      </c>
      <c r="V207" s="156">
        <f>ROUND(E207*U207,2)</f>
        <v>0</v>
      </c>
      <c r="W207" s="156"/>
      <c r="X207" s="156" t="s">
        <v>244</v>
      </c>
      <c r="Y207" s="147"/>
      <c r="Z207" s="147"/>
      <c r="AA207" s="147"/>
      <c r="AB207" s="147"/>
      <c r="AC207" s="147"/>
      <c r="AD207" s="147"/>
      <c r="AE207" s="147"/>
      <c r="AF207" s="147"/>
      <c r="AG207" s="147" t="s">
        <v>598</v>
      </c>
      <c r="AH207" s="147"/>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ht="22.5" outlineLevel="1">
      <c r="A208" s="154"/>
      <c r="B208" s="155"/>
      <c r="C208" s="240" t="s">
        <v>1544</v>
      </c>
      <c r="D208" s="241"/>
      <c r="E208" s="241"/>
      <c r="F208" s="241"/>
      <c r="G208" s="241"/>
      <c r="H208" s="156"/>
      <c r="I208" s="156"/>
      <c r="J208" s="156"/>
      <c r="K208" s="156"/>
      <c r="L208" s="156"/>
      <c r="M208" s="156"/>
      <c r="N208" s="156"/>
      <c r="O208" s="156"/>
      <c r="P208" s="156"/>
      <c r="Q208" s="156"/>
      <c r="R208" s="156"/>
      <c r="S208" s="156"/>
      <c r="T208" s="156"/>
      <c r="U208" s="156"/>
      <c r="V208" s="156"/>
      <c r="W208" s="156"/>
      <c r="X208" s="156"/>
      <c r="Y208" s="147"/>
      <c r="Z208" s="147"/>
      <c r="AA208" s="147"/>
      <c r="AB208" s="147"/>
      <c r="AC208" s="147"/>
      <c r="AD208" s="147"/>
      <c r="AE208" s="147"/>
      <c r="AF208" s="147"/>
      <c r="AG208" s="147" t="s">
        <v>178</v>
      </c>
      <c r="AH208" s="147"/>
      <c r="AI208" s="147"/>
      <c r="AJ208" s="147"/>
      <c r="AK208" s="147"/>
      <c r="AL208" s="147"/>
      <c r="AM208" s="147"/>
      <c r="AN208" s="147"/>
      <c r="AO208" s="147"/>
      <c r="AP208" s="147"/>
      <c r="AQ208" s="147"/>
      <c r="AR208" s="147"/>
      <c r="AS208" s="147"/>
      <c r="AT208" s="147"/>
      <c r="AU208" s="147"/>
      <c r="AV208" s="147"/>
      <c r="AW208" s="147"/>
      <c r="AX208" s="147"/>
      <c r="AY208" s="147"/>
      <c r="AZ208" s="147"/>
      <c r="BA208" s="171" t="str">
        <f>C208</f>
        <v>Montáž izolovaných kabelů měděných do 1 kV uložených pod omítku ve stěně CYKY, CYBY, CYMY, NYM, CYKYLS, CYKYLo, počtu a průřezu žil 3 x 1,5 mm2</v>
      </c>
      <c r="BB208" s="147"/>
      <c r="BC208" s="147"/>
      <c r="BD208" s="147"/>
      <c r="BE208" s="147"/>
      <c r="BF208" s="147"/>
      <c r="BG208" s="147"/>
      <c r="BH208" s="147"/>
    </row>
    <row r="209" spans="1:60" outlineLevel="1">
      <c r="A209" s="154"/>
      <c r="B209" s="155"/>
      <c r="C209" s="238"/>
      <c r="D209" s="239"/>
      <c r="E209" s="239"/>
      <c r="F209" s="239"/>
      <c r="G209" s="239"/>
      <c r="H209" s="156"/>
      <c r="I209" s="156"/>
      <c r="J209" s="156"/>
      <c r="K209" s="156"/>
      <c r="L209" s="156"/>
      <c r="M209" s="156"/>
      <c r="N209" s="156"/>
      <c r="O209" s="156"/>
      <c r="P209" s="156"/>
      <c r="Q209" s="156"/>
      <c r="R209" s="156"/>
      <c r="S209" s="156"/>
      <c r="T209" s="156"/>
      <c r="U209" s="156"/>
      <c r="V209" s="156"/>
      <c r="W209" s="156"/>
      <c r="X209" s="156"/>
      <c r="Y209" s="147"/>
      <c r="Z209" s="147"/>
      <c r="AA209" s="147"/>
      <c r="AB209" s="147"/>
      <c r="AC209" s="147"/>
      <c r="AD209" s="147"/>
      <c r="AE209" s="147"/>
      <c r="AF209" s="147"/>
      <c r="AG209" s="147" t="s">
        <v>172</v>
      </c>
      <c r="AH209" s="147"/>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1">
      <c r="A210" s="164">
        <v>63</v>
      </c>
      <c r="B210" s="165" t="s">
        <v>1545</v>
      </c>
      <c r="C210" s="174" t="s">
        <v>1546</v>
      </c>
      <c r="D210" s="166" t="s">
        <v>435</v>
      </c>
      <c r="E210" s="167">
        <v>540</v>
      </c>
      <c r="F210" s="168"/>
      <c r="G210" s="169">
        <f>ROUND(E210*F210,2)</f>
        <v>0</v>
      </c>
      <c r="H210" s="168"/>
      <c r="I210" s="169">
        <f>ROUND(E210*H210,2)</f>
        <v>0</v>
      </c>
      <c r="J210" s="168"/>
      <c r="K210" s="169">
        <f>ROUND(E210*J210,2)</f>
        <v>0</v>
      </c>
      <c r="L210" s="169">
        <v>21</v>
      </c>
      <c r="M210" s="169">
        <f>G210*(1+L210/100)</f>
        <v>0</v>
      </c>
      <c r="N210" s="169">
        <v>1.2E-4</v>
      </c>
      <c r="O210" s="169">
        <f>ROUND(E210*N210,2)</f>
        <v>0.06</v>
      </c>
      <c r="P210" s="169">
        <v>0</v>
      </c>
      <c r="Q210" s="169">
        <f>ROUND(E210*P210,2)</f>
        <v>0</v>
      </c>
      <c r="R210" s="169"/>
      <c r="S210" s="169" t="s">
        <v>306</v>
      </c>
      <c r="T210" s="170" t="s">
        <v>169</v>
      </c>
      <c r="U210" s="156">
        <v>0</v>
      </c>
      <c r="V210" s="156">
        <f>ROUND(E210*U210,2)</f>
        <v>0</v>
      </c>
      <c r="W210" s="156"/>
      <c r="X210" s="156" t="s">
        <v>310</v>
      </c>
      <c r="Y210" s="147"/>
      <c r="Z210" s="147"/>
      <c r="AA210" s="147"/>
      <c r="AB210" s="147"/>
      <c r="AC210" s="147"/>
      <c r="AD210" s="147"/>
      <c r="AE210" s="147"/>
      <c r="AF210" s="147"/>
      <c r="AG210" s="147" t="s">
        <v>786</v>
      </c>
      <c r="AH210" s="147"/>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1">
      <c r="A211" s="154"/>
      <c r="B211" s="155"/>
      <c r="C211" s="240" t="s">
        <v>1547</v>
      </c>
      <c r="D211" s="241"/>
      <c r="E211" s="241"/>
      <c r="F211" s="241"/>
      <c r="G211" s="241"/>
      <c r="H211" s="156"/>
      <c r="I211" s="156"/>
      <c r="J211" s="156"/>
      <c r="K211" s="156"/>
      <c r="L211" s="156"/>
      <c r="M211" s="156"/>
      <c r="N211" s="156"/>
      <c r="O211" s="156"/>
      <c r="P211" s="156"/>
      <c r="Q211" s="156"/>
      <c r="R211" s="156"/>
      <c r="S211" s="156"/>
      <c r="T211" s="156"/>
      <c r="U211" s="156"/>
      <c r="V211" s="156"/>
      <c r="W211" s="156"/>
      <c r="X211" s="156"/>
      <c r="Y211" s="147"/>
      <c r="Z211" s="147"/>
      <c r="AA211" s="147"/>
      <c r="AB211" s="147"/>
      <c r="AC211" s="147"/>
      <c r="AD211" s="147"/>
      <c r="AE211" s="147"/>
      <c r="AF211" s="147"/>
      <c r="AG211" s="147" t="s">
        <v>178</v>
      </c>
      <c r="AH211" s="147"/>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1">
      <c r="A212" s="154"/>
      <c r="B212" s="155"/>
      <c r="C212" s="242" t="s">
        <v>1368</v>
      </c>
      <c r="D212" s="243"/>
      <c r="E212" s="243"/>
      <c r="F212" s="243"/>
      <c r="G212" s="243"/>
      <c r="H212" s="156"/>
      <c r="I212" s="156"/>
      <c r="J212" s="156"/>
      <c r="K212" s="156"/>
      <c r="L212" s="156"/>
      <c r="M212" s="156"/>
      <c r="N212" s="156"/>
      <c r="O212" s="156"/>
      <c r="P212" s="156"/>
      <c r="Q212" s="156"/>
      <c r="R212" s="156"/>
      <c r="S212" s="156"/>
      <c r="T212" s="156"/>
      <c r="U212" s="156"/>
      <c r="V212" s="156"/>
      <c r="W212" s="156"/>
      <c r="X212" s="156"/>
      <c r="Y212" s="147"/>
      <c r="Z212" s="147"/>
      <c r="AA212" s="147"/>
      <c r="AB212" s="147"/>
      <c r="AC212" s="147"/>
      <c r="AD212" s="147"/>
      <c r="AE212" s="147"/>
      <c r="AF212" s="147"/>
      <c r="AG212" s="147" t="s">
        <v>178</v>
      </c>
      <c r="AH212" s="147"/>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1">
      <c r="A213" s="154"/>
      <c r="B213" s="155"/>
      <c r="C213" s="242" t="s">
        <v>1548</v>
      </c>
      <c r="D213" s="243"/>
      <c r="E213" s="243"/>
      <c r="F213" s="243"/>
      <c r="G213" s="243"/>
      <c r="H213" s="156"/>
      <c r="I213" s="156"/>
      <c r="J213" s="156"/>
      <c r="K213" s="156"/>
      <c r="L213" s="156"/>
      <c r="M213" s="156"/>
      <c r="N213" s="156"/>
      <c r="O213" s="156"/>
      <c r="P213" s="156"/>
      <c r="Q213" s="156"/>
      <c r="R213" s="156"/>
      <c r="S213" s="156"/>
      <c r="T213" s="156"/>
      <c r="U213" s="156"/>
      <c r="V213" s="156"/>
      <c r="W213" s="156"/>
      <c r="X213" s="156"/>
      <c r="Y213" s="147"/>
      <c r="Z213" s="147"/>
      <c r="AA213" s="147"/>
      <c r="AB213" s="147"/>
      <c r="AC213" s="147"/>
      <c r="AD213" s="147"/>
      <c r="AE213" s="147"/>
      <c r="AF213" s="147"/>
      <c r="AG213" s="147" t="s">
        <v>178</v>
      </c>
      <c r="AH213" s="147"/>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1">
      <c r="A214" s="154"/>
      <c r="B214" s="155"/>
      <c r="C214" s="238"/>
      <c r="D214" s="239"/>
      <c r="E214" s="239"/>
      <c r="F214" s="239"/>
      <c r="G214" s="239"/>
      <c r="H214" s="156"/>
      <c r="I214" s="156"/>
      <c r="J214" s="156"/>
      <c r="K214" s="156"/>
      <c r="L214" s="156"/>
      <c r="M214" s="156"/>
      <c r="N214" s="156"/>
      <c r="O214" s="156"/>
      <c r="P214" s="156"/>
      <c r="Q214" s="156"/>
      <c r="R214" s="156"/>
      <c r="S214" s="156"/>
      <c r="T214" s="156"/>
      <c r="U214" s="156"/>
      <c r="V214" s="156"/>
      <c r="W214" s="156"/>
      <c r="X214" s="156"/>
      <c r="Y214" s="147"/>
      <c r="Z214" s="147"/>
      <c r="AA214" s="147"/>
      <c r="AB214" s="147"/>
      <c r="AC214" s="147"/>
      <c r="AD214" s="147"/>
      <c r="AE214" s="147"/>
      <c r="AF214" s="147"/>
      <c r="AG214" s="147" t="s">
        <v>172</v>
      </c>
      <c r="AH214" s="147"/>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ht="22.5" outlineLevel="1">
      <c r="A215" s="164">
        <v>64</v>
      </c>
      <c r="B215" s="165" t="s">
        <v>1549</v>
      </c>
      <c r="C215" s="174" t="s">
        <v>1550</v>
      </c>
      <c r="D215" s="166" t="s">
        <v>435</v>
      </c>
      <c r="E215" s="167">
        <v>680</v>
      </c>
      <c r="F215" s="168"/>
      <c r="G215" s="169">
        <f>ROUND(E215*F215,2)</f>
        <v>0</v>
      </c>
      <c r="H215" s="168"/>
      <c r="I215" s="169">
        <f>ROUND(E215*H215,2)</f>
        <v>0</v>
      </c>
      <c r="J215" s="168"/>
      <c r="K215" s="169">
        <f>ROUND(E215*J215,2)</f>
        <v>0</v>
      </c>
      <c r="L215" s="169">
        <v>21</v>
      </c>
      <c r="M215" s="169">
        <f>G215*(1+L215/100)</f>
        <v>0</v>
      </c>
      <c r="N215" s="169">
        <v>0</v>
      </c>
      <c r="O215" s="169">
        <f>ROUND(E215*N215,2)</f>
        <v>0</v>
      </c>
      <c r="P215" s="169">
        <v>0</v>
      </c>
      <c r="Q215" s="169">
        <f>ROUND(E215*P215,2)</f>
        <v>0</v>
      </c>
      <c r="R215" s="169"/>
      <c r="S215" s="169" t="s">
        <v>306</v>
      </c>
      <c r="T215" s="170" t="s">
        <v>169</v>
      </c>
      <c r="U215" s="156">
        <v>0</v>
      </c>
      <c r="V215" s="156">
        <f>ROUND(E215*U215,2)</f>
        <v>0</v>
      </c>
      <c r="W215" s="156"/>
      <c r="X215" s="156" t="s">
        <v>244</v>
      </c>
      <c r="Y215" s="147"/>
      <c r="Z215" s="147"/>
      <c r="AA215" s="147"/>
      <c r="AB215" s="147"/>
      <c r="AC215" s="147"/>
      <c r="AD215" s="147"/>
      <c r="AE215" s="147"/>
      <c r="AF215" s="147"/>
      <c r="AG215" s="147" t="s">
        <v>598</v>
      </c>
      <c r="AH215" s="147"/>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ht="22.5" outlineLevel="1">
      <c r="A216" s="154"/>
      <c r="B216" s="155"/>
      <c r="C216" s="240" t="s">
        <v>1551</v>
      </c>
      <c r="D216" s="241"/>
      <c r="E216" s="241"/>
      <c r="F216" s="241"/>
      <c r="G216" s="241"/>
      <c r="H216" s="156"/>
      <c r="I216" s="156"/>
      <c r="J216" s="156"/>
      <c r="K216" s="156"/>
      <c r="L216" s="156"/>
      <c r="M216" s="156"/>
      <c r="N216" s="156"/>
      <c r="O216" s="156"/>
      <c r="P216" s="156"/>
      <c r="Q216" s="156"/>
      <c r="R216" s="156"/>
      <c r="S216" s="156"/>
      <c r="T216" s="156"/>
      <c r="U216" s="156"/>
      <c r="V216" s="156"/>
      <c r="W216" s="156"/>
      <c r="X216" s="156"/>
      <c r="Y216" s="147"/>
      <c r="Z216" s="147"/>
      <c r="AA216" s="147"/>
      <c r="AB216" s="147"/>
      <c r="AC216" s="147"/>
      <c r="AD216" s="147"/>
      <c r="AE216" s="147"/>
      <c r="AF216" s="147"/>
      <c r="AG216" s="147" t="s">
        <v>178</v>
      </c>
      <c r="AH216" s="147"/>
      <c r="AI216" s="147"/>
      <c r="AJ216" s="147"/>
      <c r="AK216" s="147"/>
      <c r="AL216" s="147"/>
      <c r="AM216" s="147"/>
      <c r="AN216" s="147"/>
      <c r="AO216" s="147"/>
      <c r="AP216" s="147"/>
      <c r="AQ216" s="147"/>
      <c r="AR216" s="147"/>
      <c r="AS216" s="147"/>
      <c r="AT216" s="147"/>
      <c r="AU216" s="147"/>
      <c r="AV216" s="147"/>
      <c r="AW216" s="147"/>
      <c r="AX216" s="147"/>
      <c r="AY216" s="147"/>
      <c r="AZ216" s="147"/>
      <c r="BA216" s="171" t="str">
        <f>C216</f>
        <v>Montáž izolovaných kabelů měděných do 1 kV uložených pod omítku ve stěně CYKY, CYBY, CYMY, NYM, CYKYLS, CYKYLo, počtu a průřezu žil 3 x 2,5 mm2</v>
      </c>
      <c r="BB216" s="147"/>
      <c r="BC216" s="147"/>
      <c r="BD216" s="147"/>
      <c r="BE216" s="147"/>
      <c r="BF216" s="147"/>
      <c r="BG216" s="147"/>
      <c r="BH216" s="147"/>
    </row>
    <row r="217" spans="1:60" outlineLevel="1">
      <c r="A217" s="154"/>
      <c r="B217" s="155"/>
      <c r="C217" s="238"/>
      <c r="D217" s="239"/>
      <c r="E217" s="239"/>
      <c r="F217" s="239"/>
      <c r="G217" s="239"/>
      <c r="H217" s="156"/>
      <c r="I217" s="156"/>
      <c r="J217" s="156"/>
      <c r="K217" s="156"/>
      <c r="L217" s="156"/>
      <c r="M217" s="156"/>
      <c r="N217" s="156"/>
      <c r="O217" s="156"/>
      <c r="P217" s="156"/>
      <c r="Q217" s="156"/>
      <c r="R217" s="156"/>
      <c r="S217" s="156"/>
      <c r="T217" s="156"/>
      <c r="U217" s="156"/>
      <c r="V217" s="156"/>
      <c r="W217" s="156"/>
      <c r="X217" s="156"/>
      <c r="Y217" s="147"/>
      <c r="Z217" s="147"/>
      <c r="AA217" s="147"/>
      <c r="AB217" s="147"/>
      <c r="AC217" s="147"/>
      <c r="AD217" s="147"/>
      <c r="AE217" s="147"/>
      <c r="AF217" s="147"/>
      <c r="AG217" s="147" t="s">
        <v>172</v>
      </c>
      <c r="AH217" s="147"/>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1">
      <c r="A218" s="164">
        <v>65</v>
      </c>
      <c r="B218" s="165" t="s">
        <v>1552</v>
      </c>
      <c r="C218" s="174" t="s">
        <v>1553</v>
      </c>
      <c r="D218" s="166" t="s">
        <v>435</v>
      </c>
      <c r="E218" s="167">
        <v>680</v>
      </c>
      <c r="F218" s="168"/>
      <c r="G218" s="169">
        <f>ROUND(E218*F218,2)</f>
        <v>0</v>
      </c>
      <c r="H218" s="168"/>
      <c r="I218" s="169">
        <f>ROUND(E218*H218,2)</f>
        <v>0</v>
      </c>
      <c r="J218" s="168"/>
      <c r="K218" s="169">
        <f>ROUND(E218*J218,2)</f>
        <v>0</v>
      </c>
      <c r="L218" s="169">
        <v>21</v>
      </c>
      <c r="M218" s="169">
        <f>G218*(1+L218/100)</f>
        <v>0</v>
      </c>
      <c r="N218" s="169">
        <v>1.7000000000000001E-4</v>
      </c>
      <c r="O218" s="169">
        <f>ROUND(E218*N218,2)</f>
        <v>0.12</v>
      </c>
      <c r="P218" s="169">
        <v>0</v>
      </c>
      <c r="Q218" s="169">
        <f>ROUND(E218*P218,2)</f>
        <v>0</v>
      </c>
      <c r="R218" s="169"/>
      <c r="S218" s="169" t="s">
        <v>306</v>
      </c>
      <c r="T218" s="170" t="s">
        <v>169</v>
      </c>
      <c r="U218" s="156">
        <v>0</v>
      </c>
      <c r="V218" s="156">
        <f>ROUND(E218*U218,2)</f>
        <v>0</v>
      </c>
      <c r="W218" s="156"/>
      <c r="X218" s="156" t="s">
        <v>310</v>
      </c>
      <c r="Y218" s="147"/>
      <c r="Z218" s="147"/>
      <c r="AA218" s="147"/>
      <c r="AB218" s="147"/>
      <c r="AC218" s="147"/>
      <c r="AD218" s="147"/>
      <c r="AE218" s="147"/>
      <c r="AF218" s="147"/>
      <c r="AG218" s="147" t="s">
        <v>786</v>
      </c>
      <c r="AH218" s="147"/>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1">
      <c r="A219" s="154"/>
      <c r="B219" s="155"/>
      <c r="C219" s="240" t="s">
        <v>1554</v>
      </c>
      <c r="D219" s="241"/>
      <c r="E219" s="241"/>
      <c r="F219" s="241"/>
      <c r="G219" s="241"/>
      <c r="H219" s="156"/>
      <c r="I219" s="156"/>
      <c r="J219" s="156"/>
      <c r="K219" s="156"/>
      <c r="L219" s="156"/>
      <c r="M219" s="156"/>
      <c r="N219" s="156"/>
      <c r="O219" s="156"/>
      <c r="P219" s="156"/>
      <c r="Q219" s="156"/>
      <c r="R219" s="156"/>
      <c r="S219" s="156"/>
      <c r="T219" s="156"/>
      <c r="U219" s="156"/>
      <c r="V219" s="156"/>
      <c r="W219" s="156"/>
      <c r="X219" s="156"/>
      <c r="Y219" s="147"/>
      <c r="Z219" s="147"/>
      <c r="AA219" s="147"/>
      <c r="AB219" s="147"/>
      <c r="AC219" s="147"/>
      <c r="AD219" s="147"/>
      <c r="AE219" s="147"/>
      <c r="AF219" s="147"/>
      <c r="AG219" s="147" t="s">
        <v>178</v>
      </c>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1">
      <c r="A220" s="154"/>
      <c r="B220" s="155"/>
      <c r="C220" s="242" t="s">
        <v>1368</v>
      </c>
      <c r="D220" s="243"/>
      <c r="E220" s="243"/>
      <c r="F220" s="243"/>
      <c r="G220" s="243"/>
      <c r="H220" s="156"/>
      <c r="I220" s="156"/>
      <c r="J220" s="156"/>
      <c r="K220" s="156"/>
      <c r="L220" s="156"/>
      <c r="M220" s="156"/>
      <c r="N220" s="156"/>
      <c r="O220" s="156"/>
      <c r="P220" s="156"/>
      <c r="Q220" s="156"/>
      <c r="R220" s="156"/>
      <c r="S220" s="156"/>
      <c r="T220" s="156"/>
      <c r="U220" s="156"/>
      <c r="V220" s="156"/>
      <c r="W220" s="156"/>
      <c r="X220" s="156"/>
      <c r="Y220" s="147"/>
      <c r="Z220" s="147"/>
      <c r="AA220" s="147"/>
      <c r="AB220" s="147"/>
      <c r="AC220" s="147"/>
      <c r="AD220" s="147"/>
      <c r="AE220" s="147"/>
      <c r="AF220" s="147"/>
      <c r="AG220" s="147" t="s">
        <v>178</v>
      </c>
      <c r="AH220" s="147"/>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1">
      <c r="A221" s="154"/>
      <c r="B221" s="155"/>
      <c r="C221" s="242" t="s">
        <v>1555</v>
      </c>
      <c r="D221" s="243"/>
      <c r="E221" s="243"/>
      <c r="F221" s="243"/>
      <c r="G221" s="243"/>
      <c r="H221" s="156"/>
      <c r="I221" s="156"/>
      <c r="J221" s="156"/>
      <c r="K221" s="156"/>
      <c r="L221" s="156"/>
      <c r="M221" s="156"/>
      <c r="N221" s="156"/>
      <c r="O221" s="156"/>
      <c r="P221" s="156"/>
      <c r="Q221" s="156"/>
      <c r="R221" s="156"/>
      <c r="S221" s="156"/>
      <c r="T221" s="156"/>
      <c r="U221" s="156"/>
      <c r="V221" s="156"/>
      <c r="W221" s="156"/>
      <c r="X221" s="156"/>
      <c r="Y221" s="147"/>
      <c r="Z221" s="147"/>
      <c r="AA221" s="147"/>
      <c r="AB221" s="147"/>
      <c r="AC221" s="147"/>
      <c r="AD221" s="147"/>
      <c r="AE221" s="147"/>
      <c r="AF221" s="147"/>
      <c r="AG221" s="147" t="s">
        <v>178</v>
      </c>
      <c r="AH221" s="147"/>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1">
      <c r="A222" s="154"/>
      <c r="B222" s="155"/>
      <c r="C222" s="238"/>
      <c r="D222" s="239"/>
      <c r="E222" s="239"/>
      <c r="F222" s="239"/>
      <c r="G222" s="239"/>
      <c r="H222" s="156"/>
      <c r="I222" s="156"/>
      <c r="J222" s="156"/>
      <c r="K222" s="156"/>
      <c r="L222" s="156"/>
      <c r="M222" s="156"/>
      <c r="N222" s="156"/>
      <c r="O222" s="156"/>
      <c r="P222" s="156"/>
      <c r="Q222" s="156"/>
      <c r="R222" s="156"/>
      <c r="S222" s="156"/>
      <c r="T222" s="156"/>
      <c r="U222" s="156"/>
      <c r="V222" s="156"/>
      <c r="W222" s="156"/>
      <c r="X222" s="156"/>
      <c r="Y222" s="147"/>
      <c r="Z222" s="147"/>
      <c r="AA222" s="147"/>
      <c r="AB222" s="147"/>
      <c r="AC222" s="147"/>
      <c r="AD222" s="147"/>
      <c r="AE222" s="147"/>
      <c r="AF222" s="147"/>
      <c r="AG222" s="147" t="s">
        <v>172</v>
      </c>
      <c r="AH222" s="147"/>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ht="22.5" outlineLevel="1">
      <c r="A223" s="164">
        <v>66</v>
      </c>
      <c r="B223" s="165" t="s">
        <v>1556</v>
      </c>
      <c r="C223" s="174" t="s">
        <v>1557</v>
      </c>
      <c r="D223" s="166" t="s">
        <v>435</v>
      </c>
      <c r="E223" s="167">
        <v>130</v>
      </c>
      <c r="F223" s="168"/>
      <c r="G223" s="169">
        <f>ROUND(E223*F223,2)</f>
        <v>0</v>
      </c>
      <c r="H223" s="168"/>
      <c r="I223" s="169">
        <f>ROUND(E223*H223,2)</f>
        <v>0</v>
      </c>
      <c r="J223" s="168"/>
      <c r="K223" s="169">
        <f>ROUND(E223*J223,2)</f>
        <v>0</v>
      </c>
      <c r="L223" s="169">
        <v>21</v>
      </c>
      <c r="M223" s="169">
        <f>G223*(1+L223/100)</f>
        <v>0</v>
      </c>
      <c r="N223" s="169">
        <v>0</v>
      </c>
      <c r="O223" s="169">
        <f>ROUND(E223*N223,2)</f>
        <v>0</v>
      </c>
      <c r="P223" s="169">
        <v>0</v>
      </c>
      <c r="Q223" s="169">
        <f>ROUND(E223*P223,2)</f>
        <v>0</v>
      </c>
      <c r="R223" s="169"/>
      <c r="S223" s="169" t="s">
        <v>306</v>
      </c>
      <c r="T223" s="170" t="s">
        <v>169</v>
      </c>
      <c r="U223" s="156">
        <v>0</v>
      </c>
      <c r="V223" s="156">
        <f>ROUND(E223*U223,2)</f>
        <v>0</v>
      </c>
      <c r="W223" s="156"/>
      <c r="X223" s="156" t="s">
        <v>244</v>
      </c>
      <c r="Y223" s="147"/>
      <c r="Z223" s="147"/>
      <c r="AA223" s="147"/>
      <c r="AB223" s="147"/>
      <c r="AC223" s="147"/>
      <c r="AD223" s="147"/>
      <c r="AE223" s="147"/>
      <c r="AF223" s="147"/>
      <c r="AG223" s="147" t="s">
        <v>598</v>
      </c>
      <c r="AH223" s="147"/>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ht="22.5" outlineLevel="1">
      <c r="A224" s="154"/>
      <c r="B224" s="155"/>
      <c r="C224" s="240" t="s">
        <v>1558</v>
      </c>
      <c r="D224" s="241"/>
      <c r="E224" s="241"/>
      <c r="F224" s="241"/>
      <c r="G224" s="241"/>
      <c r="H224" s="156"/>
      <c r="I224" s="156"/>
      <c r="J224" s="156"/>
      <c r="K224" s="156"/>
      <c r="L224" s="156"/>
      <c r="M224" s="156"/>
      <c r="N224" s="156"/>
      <c r="O224" s="156"/>
      <c r="P224" s="156"/>
      <c r="Q224" s="156"/>
      <c r="R224" s="156"/>
      <c r="S224" s="156"/>
      <c r="T224" s="156"/>
      <c r="U224" s="156"/>
      <c r="V224" s="156"/>
      <c r="W224" s="156"/>
      <c r="X224" s="156"/>
      <c r="Y224" s="147"/>
      <c r="Z224" s="147"/>
      <c r="AA224" s="147"/>
      <c r="AB224" s="147"/>
      <c r="AC224" s="147"/>
      <c r="AD224" s="147"/>
      <c r="AE224" s="147"/>
      <c r="AF224" s="147"/>
      <c r="AG224" s="147" t="s">
        <v>178</v>
      </c>
      <c r="AH224" s="147"/>
      <c r="AI224" s="147"/>
      <c r="AJ224" s="147"/>
      <c r="AK224" s="147"/>
      <c r="AL224" s="147"/>
      <c r="AM224" s="147"/>
      <c r="AN224" s="147"/>
      <c r="AO224" s="147"/>
      <c r="AP224" s="147"/>
      <c r="AQ224" s="147"/>
      <c r="AR224" s="147"/>
      <c r="AS224" s="147"/>
      <c r="AT224" s="147"/>
      <c r="AU224" s="147"/>
      <c r="AV224" s="147"/>
      <c r="AW224" s="147"/>
      <c r="AX224" s="147"/>
      <c r="AY224" s="147"/>
      <c r="AZ224" s="147"/>
      <c r="BA224" s="171" t="str">
        <f>C224</f>
        <v>Montáž izolovaných kabelů měděných do 1 kV uložených pod omítku ve stěně CYKY, CYBY, CYMY, NYM, CYKYLS, CYKYLo, počtu a průřezu žil 5 x 2,5 mm2</v>
      </c>
      <c r="BB224" s="147"/>
      <c r="BC224" s="147"/>
      <c r="BD224" s="147"/>
      <c r="BE224" s="147"/>
      <c r="BF224" s="147"/>
      <c r="BG224" s="147"/>
      <c r="BH224" s="147"/>
    </row>
    <row r="225" spans="1:60" outlineLevel="1">
      <c r="A225" s="154"/>
      <c r="B225" s="155"/>
      <c r="C225" s="238"/>
      <c r="D225" s="239"/>
      <c r="E225" s="239"/>
      <c r="F225" s="239"/>
      <c r="G225" s="239"/>
      <c r="H225" s="156"/>
      <c r="I225" s="156"/>
      <c r="J225" s="156"/>
      <c r="K225" s="156"/>
      <c r="L225" s="156"/>
      <c r="M225" s="156"/>
      <c r="N225" s="156"/>
      <c r="O225" s="156"/>
      <c r="P225" s="156"/>
      <c r="Q225" s="156"/>
      <c r="R225" s="156"/>
      <c r="S225" s="156"/>
      <c r="T225" s="156"/>
      <c r="U225" s="156"/>
      <c r="V225" s="156"/>
      <c r="W225" s="156"/>
      <c r="X225" s="156"/>
      <c r="Y225" s="147"/>
      <c r="Z225" s="147"/>
      <c r="AA225" s="147"/>
      <c r="AB225" s="147"/>
      <c r="AC225" s="147"/>
      <c r="AD225" s="147"/>
      <c r="AE225" s="147"/>
      <c r="AF225" s="147"/>
      <c r="AG225" s="147" t="s">
        <v>172</v>
      </c>
      <c r="AH225" s="147"/>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1">
      <c r="A226" s="164">
        <v>67</v>
      </c>
      <c r="B226" s="165" t="s">
        <v>1559</v>
      </c>
      <c r="C226" s="174" t="s">
        <v>1560</v>
      </c>
      <c r="D226" s="166" t="s">
        <v>435</v>
      </c>
      <c r="E226" s="167">
        <v>130</v>
      </c>
      <c r="F226" s="168"/>
      <c r="G226" s="169">
        <f>ROUND(E226*F226,2)</f>
        <v>0</v>
      </c>
      <c r="H226" s="168"/>
      <c r="I226" s="169">
        <f>ROUND(E226*H226,2)</f>
        <v>0</v>
      </c>
      <c r="J226" s="168"/>
      <c r="K226" s="169">
        <f>ROUND(E226*J226,2)</f>
        <v>0</v>
      </c>
      <c r="L226" s="169">
        <v>21</v>
      </c>
      <c r="M226" s="169">
        <f>G226*(1+L226/100)</f>
        <v>0</v>
      </c>
      <c r="N226" s="169">
        <v>2.5000000000000001E-4</v>
      </c>
      <c r="O226" s="169">
        <f>ROUND(E226*N226,2)</f>
        <v>0.03</v>
      </c>
      <c r="P226" s="169">
        <v>0</v>
      </c>
      <c r="Q226" s="169">
        <f>ROUND(E226*P226,2)</f>
        <v>0</v>
      </c>
      <c r="R226" s="169"/>
      <c r="S226" s="169" t="s">
        <v>306</v>
      </c>
      <c r="T226" s="170" t="s">
        <v>169</v>
      </c>
      <c r="U226" s="156">
        <v>0</v>
      </c>
      <c r="V226" s="156">
        <f>ROUND(E226*U226,2)</f>
        <v>0</v>
      </c>
      <c r="W226" s="156"/>
      <c r="X226" s="156" t="s">
        <v>310</v>
      </c>
      <c r="Y226" s="147"/>
      <c r="Z226" s="147"/>
      <c r="AA226" s="147"/>
      <c r="AB226" s="147"/>
      <c r="AC226" s="147"/>
      <c r="AD226" s="147"/>
      <c r="AE226" s="147"/>
      <c r="AF226" s="147"/>
      <c r="AG226" s="147" t="s">
        <v>786</v>
      </c>
      <c r="AH226" s="147"/>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1">
      <c r="A227" s="154"/>
      <c r="B227" s="155"/>
      <c r="C227" s="240" t="s">
        <v>1561</v>
      </c>
      <c r="D227" s="241"/>
      <c r="E227" s="241"/>
      <c r="F227" s="241"/>
      <c r="G227" s="241"/>
      <c r="H227" s="156"/>
      <c r="I227" s="156"/>
      <c r="J227" s="156"/>
      <c r="K227" s="156"/>
      <c r="L227" s="156"/>
      <c r="M227" s="156"/>
      <c r="N227" s="156"/>
      <c r="O227" s="156"/>
      <c r="P227" s="156"/>
      <c r="Q227" s="156"/>
      <c r="R227" s="156"/>
      <c r="S227" s="156"/>
      <c r="T227" s="156"/>
      <c r="U227" s="156"/>
      <c r="V227" s="156"/>
      <c r="W227" s="156"/>
      <c r="X227" s="156"/>
      <c r="Y227" s="147"/>
      <c r="Z227" s="147"/>
      <c r="AA227" s="147"/>
      <c r="AB227" s="147"/>
      <c r="AC227" s="147"/>
      <c r="AD227" s="147"/>
      <c r="AE227" s="147"/>
      <c r="AF227" s="147"/>
      <c r="AG227" s="147" t="s">
        <v>178</v>
      </c>
      <c r="AH227" s="147"/>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1">
      <c r="A228" s="154"/>
      <c r="B228" s="155"/>
      <c r="C228" s="242" t="s">
        <v>1368</v>
      </c>
      <c r="D228" s="243"/>
      <c r="E228" s="243"/>
      <c r="F228" s="243"/>
      <c r="G228" s="243"/>
      <c r="H228" s="156"/>
      <c r="I228" s="156"/>
      <c r="J228" s="156"/>
      <c r="K228" s="156"/>
      <c r="L228" s="156"/>
      <c r="M228" s="156"/>
      <c r="N228" s="156"/>
      <c r="O228" s="156"/>
      <c r="P228" s="156"/>
      <c r="Q228" s="156"/>
      <c r="R228" s="156"/>
      <c r="S228" s="156"/>
      <c r="T228" s="156"/>
      <c r="U228" s="156"/>
      <c r="V228" s="156"/>
      <c r="W228" s="156"/>
      <c r="X228" s="156"/>
      <c r="Y228" s="147"/>
      <c r="Z228" s="147"/>
      <c r="AA228" s="147"/>
      <c r="AB228" s="147"/>
      <c r="AC228" s="147"/>
      <c r="AD228" s="147"/>
      <c r="AE228" s="147"/>
      <c r="AF228" s="147"/>
      <c r="AG228" s="147" t="s">
        <v>178</v>
      </c>
      <c r="AH228" s="147"/>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1">
      <c r="A229" s="154"/>
      <c r="B229" s="155"/>
      <c r="C229" s="242" t="s">
        <v>1562</v>
      </c>
      <c r="D229" s="243"/>
      <c r="E229" s="243"/>
      <c r="F229" s="243"/>
      <c r="G229" s="243"/>
      <c r="H229" s="156"/>
      <c r="I229" s="156"/>
      <c r="J229" s="156"/>
      <c r="K229" s="156"/>
      <c r="L229" s="156"/>
      <c r="M229" s="156"/>
      <c r="N229" s="156"/>
      <c r="O229" s="156"/>
      <c r="P229" s="156"/>
      <c r="Q229" s="156"/>
      <c r="R229" s="156"/>
      <c r="S229" s="156"/>
      <c r="T229" s="156"/>
      <c r="U229" s="156"/>
      <c r="V229" s="156"/>
      <c r="W229" s="156"/>
      <c r="X229" s="156"/>
      <c r="Y229" s="147"/>
      <c r="Z229" s="147"/>
      <c r="AA229" s="147"/>
      <c r="AB229" s="147"/>
      <c r="AC229" s="147"/>
      <c r="AD229" s="147"/>
      <c r="AE229" s="147"/>
      <c r="AF229" s="147"/>
      <c r="AG229" s="147" t="s">
        <v>178</v>
      </c>
      <c r="AH229" s="147"/>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1">
      <c r="A230" s="154"/>
      <c r="B230" s="155"/>
      <c r="C230" s="238"/>
      <c r="D230" s="239"/>
      <c r="E230" s="239"/>
      <c r="F230" s="239"/>
      <c r="G230" s="239"/>
      <c r="H230" s="156"/>
      <c r="I230" s="156"/>
      <c r="J230" s="156"/>
      <c r="K230" s="156"/>
      <c r="L230" s="156"/>
      <c r="M230" s="156"/>
      <c r="N230" s="156"/>
      <c r="O230" s="156"/>
      <c r="P230" s="156"/>
      <c r="Q230" s="156"/>
      <c r="R230" s="156"/>
      <c r="S230" s="156"/>
      <c r="T230" s="156"/>
      <c r="U230" s="156"/>
      <c r="V230" s="156"/>
      <c r="W230" s="156"/>
      <c r="X230" s="156"/>
      <c r="Y230" s="147"/>
      <c r="Z230" s="147"/>
      <c r="AA230" s="147"/>
      <c r="AB230" s="147"/>
      <c r="AC230" s="147"/>
      <c r="AD230" s="147"/>
      <c r="AE230" s="147"/>
      <c r="AF230" s="147"/>
      <c r="AG230" s="147" t="s">
        <v>172</v>
      </c>
      <c r="AH230" s="147"/>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ht="22.5" outlineLevel="1">
      <c r="A231" s="164">
        <v>68</v>
      </c>
      <c r="B231" s="165" t="s">
        <v>1563</v>
      </c>
      <c r="C231" s="174" t="s">
        <v>1564</v>
      </c>
      <c r="D231" s="166" t="s">
        <v>435</v>
      </c>
      <c r="E231" s="167">
        <v>50</v>
      </c>
      <c r="F231" s="168"/>
      <c r="G231" s="169">
        <f>ROUND(E231*F231,2)</f>
        <v>0</v>
      </c>
      <c r="H231" s="168"/>
      <c r="I231" s="169">
        <f>ROUND(E231*H231,2)</f>
        <v>0</v>
      </c>
      <c r="J231" s="168"/>
      <c r="K231" s="169">
        <f>ROUND(E231*J231,2)</f>
        <v>0</v>
      </c>
      <c r="L231" s="169">
        <v>21</v>
      </c>
      <c r="M231" s="169">
        <f>G231*(1+L231/100)</f>
        <v>0</v>
      </c>
      <c r="N231" s="169">
        <v>0</v>
      </c>
      <c r="O231" s="169">
        <f>ROUND(E231*N231,2)</f>
        <v>0</v>
      </c>
      <c r="P231" s="169">
        <v>0</v>
      </c>
      <c r="Q231" s="169">
        <f>ROUND(E231*P231,2)</f>
        <v>0</v>
      </c>
      <c r="R231" s="169"/>
      <c r="S231" s="169" t="s">
        <v>306</v>
      </c>
      <c r="T231" s="170" t="s">
        <v>169</v>
      </c>
      <c r="U231" s="156">
        <v>0</v>
      </c>
      <c r="V231" s="156">
        <f>ROUND(E231*U231,2)</f>
        <v>0</v>
      </c>
      <c r="W231" s="156"/>
      <c r="X231" s="156" t="s">
        <v>244</v>
      </c>
      <c r="Y231" s="147"/>
      <c r="Z231" s="147"/>
      <c r="AA231" s="147"/>
      <c r="AB231" s="147"/>
      <c r="AC231" s="147"/>
      <c r="AD231" s="147"/>
      <c r="AE231" s="147"/>
      <c r="AF231" s="147"/>
      <c r="AG231" s="147" t="s">
        <v>598</v>
      </c>
      <c r="AH231" s="147"/>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ht="22.5" outlineLevel="1">
      <c r="A232" s="154"/>
      <c r="B232" s="155"/>
      <c r="C232" s="240" t="s">
        <v>1565</v>
      </c>
      <c r="D232" s="241"/>
      <c r="E232" s="241"/>
      <c r="F232" s="241"/>
      <c r="G232" s="241"/>
      <c r="H232" s="156"/>
      <c r="I232" s="156"/>
      <c r="J232" s="156"/>
      <c r="K232" s="156"/>
      <c r="L232" s="156"/>
      <c r="M232" s="156"/>
      <c r="N232" s="156"/>
      <c r="O232" s="156"/>
      <c r="P232" s="156"/>
      <c r="Q232" s="156"/>
      <c r="R232" s="156"/>
      <c r="S232" s="156"/>
      <c r="T232" s="156"/>
      <c r="U232" s="156"/>
      <c r="V232" s="156"/>
      <c r="W232" s="156"/>
      <c r="X232" s="156"/>
      <c r="Y232" s="147"/>
      <c r="Z232" s="147"/>
      <c r="AA232" s="147"/>
      <c r="AB232" s="147"/>
      <c r="AC232" s="147"/>
      <c r="AD232" s="147"/>
      <c r="AE232" s="147"/>
      <c r="AF232" s="147"/>
      <c r="AG232" s="147" t="s">
        <v>178</v>
      </c>
      <c r="AH232" s="147"/>
      <c r="AI232" s="147"/>
      <c r="AJ232" s="147"/>
      <c r="AK232" s="147"/>
      <c r="AL232" s="147"/>
      <c r="AM232" s="147"/>
      <c r="AN232" s="147"/>
      <c r="AO232" s="147"/>
      <c r="AP232" s="147"/>
      <c r="AQ232" s="147"/>
      <c r="AR232" s="147"/>
      <c r="AS232" s="147"/>
      <c r="AT232" s="147"/>
      <c r="AU232" s="147"/>
      <c r="AV232" s="147"/>
      <c r="AW232" s="147"/>
      <c r="AX232" s="147"/>
      <c r="AY232" s="147"/>
      <c r="AZ232" s="147"/>
      <c r="BA232" s="171" t="str">
        <f>C232</f>
        <v>Montáž izolovaných kabelů měděných do 1 kV uložených pod omítku ve stěně CYKY, CYBY, CYMY, NYM, CYKYLS, CYKYLo, počtu a průřezu žil 5 x 4 mm2</v>
      </c>
      <c r="BB232" s="147"/>
      <c r="BC232" s="147"/>
      <c r="BD232" s="147"/>
      <c r="BE232" s="147"/>
      <c r="BF232" s="147"/>
      <c r="BG232" s="147"/>
      <c r="BH232" s="147"/>
    </row>
    <row r="233" spans="1:60" outlineLevel="1">
      <c r="A233" s="154"/>
      <c r="B233" s="155"/>
      <c r="C233" s="238"/>
      <c r="D233" s="239"/>
      <c r="E233" s="239"/>
      <c r="F233" s="239"/>
      <c r="G233" s="239"/>
      <c r="H233" s="156"/>
      <c r="I233" s="156"/>
      <c r="J233" s="156"/>
      <c r="K233" s="156"/>
      <c r="L233" s="156"/>
      <c r="M233" s="156"/>
      <c r="N233" s="156"/>
      <c r="O233" s="156"/>
      <c r="P233" s="156"/>
      <c r="Q233" s="156"/>
      <c r="R233" s="156"/>
      <c r="S233" s="156"/>
      <c r="T233" s="156"/>
      <c r="U233" s="156"/>
      <c r="V233" s="156"/>
      <c r="W233" s="156"/>
      <c r="X233" s="156"/>
      <c r="Y233" s="147"/>
      <c r="Z233" s="147"/>
      <c r="AA233" s="147"/>
      <c r="AB233" s="147"/>
      <c r="AC233" s="147"/>
      <c r="AD233" s="147"/>
      <c r="AE233" s="147"/>
      <c r="AF233" s="147"/>
      <c r="AG233" s="147" t="s">
        <v>172</v>
      </c>
      <c r="AH233" s="147"/>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1">
      <c r="A234" s="164">
        <v>69</v>
      </c>
      <c r="B234" s="165" t="s">
        <v>1566</v>
      </c>
      <c r="C234" s="174" t="s">
        <v>1567</v>
      </c>
      <c r="D234" s="166" t="s">
        <v>435</v>
      </c>
      <c r="E234" s="167">
        <v>50</v>
      </c>
      <c r="F234" s="168"/>
      <c r="G234" s="169">
        <f>ROUND(E234*F234,2)</f>
        <v>0</v>
      </c>
      <c r="H234" s="168"/>
      <c r="I234" s="169">
        <f>ROUND(E234*H234,2)</f>
        <v>0</v>
      </c>
      <c r="J234" s="168"/>
      <c r="K234" s="169">
        <f>ROUND(E234*J234,2)</f>
        <v>0</v>
      </c>
      <c r="L234" s="169">
        <v>21</v>
      </c>
      <c r="M234" s="169">
        <f>G234*(1+L234/100)</f>
        <v>0</v>
      </c>
      <c r="N234" s="169">
        <v>3.5E-4</v>
      </c>
      <c r="O234" s="169">
        <f>ROUND(E234*N234,2)</f>
        <v>0.02</v>
      </c>
      <c r="P234" s="169">
        <v>0</v>
      </c>
      <c r="Q234" s="169">
        <f>ROUND(E234*P234,2)</f>
        <v>0</v>
      </c>
      <c r="R234" s="169"/>
      <c r="S234" s="169" t="s">
        <v>306</v>
      </c>
      <c r="T234" s="170" t="s">
        <v>169</v>
      </c>
      <c r="U234" s="156">
        <v>0</v>
      </c>
      <c r="V234" s="156">
        <f>ROUND(E234*U234,2)</f>
        <v>0</v>
      </c>
      <c r="W234" s="156"/>
      <c r="X234" s="156" t="s">
        <v>310</v>
      </c>
      <c r="Y234" s="147"/>
      <c r="Z234" s="147"/>
      <c r="AA234" s="147"/>
      <c r="AB234" s="147"/>
      <c r="AC234" s="147"/>
      <c r="AD234" s="147"/>
      <c r="AE234" s="147"/>
      <c r="AF234" s="147"/>
      <c r="AG234" s="147" t="s">
        <v>786</v>
      </c>
      <c r="AH234" s="147"/>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1">
      <c r="A235" s="154"/>
      <c r="B235" s="155"/>
      <c r="C235" s="240" t="s">
        <v>1568</v>
      </c>
      <c r="D235" s="241"/>
      <c r="E235" s="241"/>
      <c r="F235" s="241"/>
      <c r="G235" s="241"/>
      <c r="H235" s="156"/>
      <c r="I235" s="156"/>
      <c r="J235" s="156"/>
      <c r="K235" s="156"/>
      <c r="L235" s="156"/>
      <c r="M235" s="156"/>
      <c r="N235" s="156"/>
      <c r="O235" s="156"/>
      <c r="P235" s="156"/>
      <c r="Q235" s="156"/>
      <c r="R235" s="156"/>
      <c r="S235" s="156"/>
      <c r="T235" s="156"/>
      <c r="U235" s="156"/>
      <c r="V235" s="156"/>
      <c r="W235" s="156"/>
      <c r="X235" s="156"/>
      <c r="Y235" s="147"/>
      <c r="Z235" s="147"/>
      <c r="AA235" s="147"/>
      <c r="AB235" s="147"/>
      <c r="AC235" s="147"/>
      <c r="AD235" s="147"/>
      <c r="AE235" s="147"/>
      <c r="AF235" s="147"/>
      <c r="AG235" s="147" t="s">
        <v>178</v>
      </c>
      <c r="AH235" s="147"/>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1">
      <c r="A236" s="154"/>
      <c r="B236" s="155"/>
      <c r="C236" s="242" t="s">
        <v>1368</v>
      </c>
      <c r="D236" s="243"/>
      <c r="E236" s="243"/>
      <c r="F236" s="243"/>
      <c r="G236" s="243"/>
      <c r="H236" s="156"/>
      <c r="I236" s="156"/>
      <c r="J236" s="156"/>
      <c r="K236" s="156"/>
      <c r="L236" s="156"/>
      <c r="M236" s="156"/>
      <c r="N236" s="156"/>
      <c r="O236" s="156"/>
      <c r="P236" s="156"/>
      <c r="Q236" s="156"/>
      <c r="R236" s="156"/>
      <c r="S236" s="156"/>
      <c r="T236" s="156"/>
      <c r="U236" s="156"/>
      <c r="V236" s="156"/>
      <c r="W236" s="156"/>
      <c r="X236" s="156"/>
      <c r="Y236" s="147"/>
      <c r="Z236" s="147"/>
      <c r="AA236" s="147"/>
      <c r="AB236" s="147"/>
      <c r="AC236" s="147"/>
      <c r="AD236" s="147"/>
      <c r="AE236" s="147"/>
      <c r="AF236" s="147"/>
      <c r="AG236" s="147" t="s">
        <v>178</v>
      </c>
      <c r="AH236" s="147"/>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1">
      <c r="A237" s="154"/>
      <c r="B237" s="155"/>
      <c r="C237" s="242" t="s">
        <v>1569</v>
      </c>
      <c r="D237" s="243"/>
      <c r="E237" s="243"/>
      <c r="F237" s="243"/>
      <c r="G237" s="243"/>
      <c r="H237" s="156"/>
      <c r="I237" s="156"/>
      <c r="J237" s="156"/>
      <c r="K237" s="156"/>
      <c r="L237" s="156"/>
      <c r="M237" s="156"/>
      <c r="N237" s="156"/>
      <c r="O237" s="156"/>
      <c r="P237" s="156"/>
      <c r="Q237" s="156"/>
      <c r="R237" s="156"/>
      <c r="S237" s="156"/>
      <c r="T237" s="156"/>
      <c r="U237" s="156"/>
      <c r="V237" s="156"/>
      <c r="W237" s="156"/>
      <c r="X237" s="156"/>
      <c r="Y237" s="147"/>
      <c r="Z237" s="147"/>
      <c r="AA237" s="147"/>
      <c r="AB237" s="147"/>
      <c r="AC237" s="147"/>
      <c r="AD237" s="147"/>
      <c r="AE237" s="147"/>
      <c r="AF237" s="147"/>
      <c r="AG237" s="147" t="s">
        <v>178</v>
      </c>
      <c r="AH237" s="147"/>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1">
      <c r="A238" s="154"/>
      <c r="B238" s="155"/>
      <c r="C238" s="238"/>
      <c r="D238" s="239"/>
      <c r="E238" s="239"/>
      <c r="F238" s="239"/>
      <c r="G238" s="239"/>
      <c r="H238" s="156"/>
      <c r="I238" s="156"/>
      <c r="J238" s="156"/>
      <c r="K238" s="156"/>
      <c r="L238" s="156"/>
      <c r="M238" s="156"/>
      <c r="N238" s="156"/>
      <c r="O238" s="156"/>
      <c r="P238" s="156"/>
      <c r="Q238" s="156"/>
      <c r="R238" s="156"/>
      <c r="S238" s="156"/>
      <c r="T238" s="156"/>
      <c r="U238" s="156"/>
      <c r="V238" s="156"/>
      <c r="W238" s="156"/>
      <c r="X238" s="156"/>
      <c r="Y238" s="147"/>
      <c r="Z238" s="147"/>
      <c r="AA238" s="147"/>
      <c r="AB238" s="147"/>
      <c r="AC238" s="147"/>
      <c r="AD238" s="147"/>
      <c r="AE238" s="147"/>
      <c r="AF238" s="147"/>
      <c r="AG238" s="147" t="s">
        <v>172</v>
      </c>
      <c r="AH238" s="147"/>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ht="22.5" outlineLevel="1">
      <c r="A239" s="164">
        <v>70</v>
      </c>
      <c r="B239" s="165" t="s">
        <v>1570</v>
      </c>
      <c r="C239" s="174" t="s">
        <v>1571</v>
      </c>
      <c r="D239" s="166" t="s">
        <v>435</v>
      </c>
      <c r="E239" s="167">
        <v>45</v>
      </c>
      <c r="F239" s="168"/>
      <c r="G239" s="169">
        <f>ROUND(E239*F239,2)</f>
        <v>0</v>
      </c>
      <c r="H239" s="168"/>
      <c r="I239" s="169">
        <f>ROUND(E239*H239,2)</f>
        <v>0</v>
      </c>
      <c r="J239" s="168"/>
      <c r="K239" s="169">
        <f>ROUND(E239*J239,2)</f>
        <v>0</v>
      </c>
      <c r="L239" s="169">
        <v>21</v>
      </c>
      <c r="M239" s="169">
        <f>G239*(1+L239/100)</f>
        <v>0</v>
      </c>
      <c r="N239" s="169">
        <v>0</v>
      </c>
      <c r="O239" s="169">
        <f>ROUND(E239*N239,2)</f>
        <v>0</v>
      </c>
      <c r="P239" s="169">
        <v>0</v>
      </c>
      <c r="Q239" s="169">
        <f>ROUND(E239*P239,2)</f>
        <v>0</v>
      </c>
      <c r="R239" s="169"/>
      <c r="S239" s="169" t="s">
        <v>306</v>
      </c>
      <c r="T239" s="170" t="s">
        <v>169</v>
      </c>
      <c r="U239" s="156">
        <v>0</v>
      </c>
      <c r="V239" s="156">
        <f>ROUND(E239*U239,2)</f>
        <v>0</v>
      </c>
      <c r="W239" s="156"/>
      <c r="X239" s="156" t="s">
        <v>244</v>
      </c>
      <c r="Y239" s="147"/>
      <c r="Z239" s="147"/>
      <c r="AA239" s="147"/>
      <c r="AB239" s="147"/>
      <c r="AC239" s="147"/>
      <c r="AD239" s="147"/>
      <c r="AE239" s="147"/>
      <c r="AF239" s="147"/>
      <c r="AG239" s="147" t="s">
        <v>598</v>
      </c>
      <c r="AH239" s="147"/>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ht="22.5" outlineLevel="1">
      <c r="A240" s="154"/>
      <c r="B240" s="155"/>
      <c r="C240" s="240" t="s">
        <v>1572</v>
      </c>
      <c r="D240" s="241"/>
      <c r="E240" s="241"/>
      <c r="F240" s="241"/>
      <c r="G240" s="241"/>
      <c r="H240" s="156"/>
      <c r="I240" s="156"/>
      <c r="J240" s="156"/>
      <c r="K240" s="156"/>
      <c r="L240" s="156"/>
      <c r="M240" s="156"/>
      <c r="N240" s="156"/>
      <c r="O240" s="156"/>
      <c r="P240" s="156"/>
      <c r="Q240" s="156"/>
      <c r="R240" s="156"/>
      <c r="S240" s="156"/>
      <c r="T240" s="156"/>
      <c r="U240" s="156"/>
      <c r="V240" s="156"/>
      <c r="W240" s="156"/>
      <c r="X240" s="156"/>
      <c r="Y240" s="147"/>
      <c r="Z240" s="147"/>
      <c r="AA240" s="147"/>
      <c r="AB240" s="147"/>
      <c r="AC240" s="147"/>
      <c r="AD240" s="147"/>
      <c r="AE240" s="147"/>
      <c r="AF240" s="147"/>
      <c r="AG240" s="147" t="s">
        <v>178</v>
      </c>
      <c r="AH240" s="147"/>
      <c r="AI240" s="147"/>
      <c r="AJ240" s="147"/>
      <c r="AK240" s="147"/>
      <c r="AL240" s="147"/>
      <c r="AM240" s="147"/>
      <c r="AN240" s="147"/>
      <c r="AO240" s="147"/>
      <c r="AP240" s="147"/>
      <c r="AQ240" s="147"/>
      <c r="AR240" s="147"/>
      <c r="AS240" s="147"/>
      <c r="AT240" s="147"/>
      <c r="AU240" s="147"/>
      <c r="AV240" s="147"/>
      <c r="AW240" s="147"/>
      <c r="AX240" s="147"/>
      <c r="AY240" s="147"/>
      <c r="AZ240" s="147"/>
      <c r="BA240" s="171" t="str">
        <f>C240</f>
        <v>Montáž izolovaných kabelů měděných do 1 kV uložených pod omítku ve stěně CYKY, CYBY, CYMY, NYM, CYKYLS, CYKYLo, počtu a průřezu žil 4 x 10 mm2</v>
      </c>
      <c r="BB240" s="147"/>
      <c r="BC240" s="147"/>
      <c r="BD240" s="147"/>
      <c r="BE240" s="147"/>
      <c r="BF240" s="147"/>
      <c r="BG240" s="147"/>
      <c r="BH240" s="147"/>
    </row>
    <row r="241" spans="1:60" outlineLevel="1">
      <c r="A241" s="154"/>
      <c r="B241" s="155"/>
      <c r="C241" s="238"/>
      <c r="D241" s="239"/>
      <c r="E241" s="239"/>
      <c r="F241" s="239"/>
      <c r="G241" s="239"/>
      <c r="H241" s="156"/>
      <c r="I241" s="156"/>
      <c r="J241" s="156"/>
      <c r="K241" s="156"/>
      <c r="L241" s="156"/>
      <c r="M241" s="156"/>
      <c r="N241" s="156"/>
      <c r="O241" s="156"/>
      <c r="P241" s="156"/>
      <c r="Q241" s="156"/>
      <c r="R241" s="156"/>
      <c r="S241" s="156"/>
      <c r="T241" s="156"/>
      <c r="U241" s="156"/>
      <c r="V241" s="156"/>
      <c r="W241" s="156"/>
      <c r="X241" s="156"/>
      <c r="Y241" s="147"/>
      <c r="Z241" s="147"/>
      <c r="AA241" s="147"/>
      <c r="AB241" s="147"/>
      <c r="AC241" s="147"/>
      <c r="AD241" s="147"/>
      <c r="AE241" s="147"/>
      <c r="AF241" s="147"/>
      <c r="AG241" s="147" t="s">
        <v>172</v>
      </c>
      <c r="AH241" s="147"/>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1">
      <c r="A242" s="164">
        <v>71</v>
      </c>
      <c r="B242" s="165" t="s">
        <v>1573</v>
      </c>
      <c r="C242" s="174" t="s">
        <v>1574</v>
      </c>
      <c r="D242" s="166" t="s">
        <v>435</v>
      </c>
      <c r="E242" s="167">
        <v>45</v>
      </c>
      <c r="F242" s="168"/>
      <c r="G242" s="169">
        <f>ROUND(E242*F242,2)</f>
        <v>0</v>
      </c>
      <c r="H242" s="168"/>
      <c r="I242" s="169">
        <f>ROUND(E242*H242,2)</f>
        <v>0</v>
      </c>
      <c r="J242" s="168"/>
      <c r="K242" s="169">
        <f>ROUND(E242*J242,2)</f>
        <v>0</v>
      </c>
      <c r="L242" s="169">
        <v>21</v>
      </c>
      <c r="M242" s="169">
        <f>G242*(1+L242/100)</f>
        <v>0</v>
      </c>
      <c r="N242" s="169">
        <v>6.3000000000000003E-4</v>
      </c>
      <c r="O242" s="169">
        <f>ROUND(E242*N242,2)</f>
        <v>0.03</v>
      </c>
      <c r="P242" s="169">
        <v>0</v>
      </c>
      <c r="Q242" s="169">
        <f>ROUND(E242*P242,2)</f>
        <v>0</v>
      </c>
      <c r="R242" s="169"/>
      <c r="S242" s="169" t="s">
        <v>306</v>
      </c>
      <c r="T242" s="170" t="s">
        <v>169</v>
      </c>
      <c r="U242" s="156">
        <v>0</v>
      </c>
      <c r="V242" s="156">
        <f>ROUND(E242*U242,2)</f>
        <v>0</v>
      </c>
      <c r="W242" s="156"/>
      <c r="X242" s="156" t="s">
        <v>310</v>
      </c>
      <c r="Y242" s="147"/>
      <c r="Z242" s="147"/>
      <c r="AA242" s="147"/>
      <c r="AB242" s="147"/>
      <c r="AC242" s="147"/>
      <c r="AD242" s="147"/>
      <c r="AE242" s="147"/>
      <c r="AF242" s="147"/>
      <c r="AG242" s="147" t="s">
        <v>786</v>
      </c>
      <c r="AH242" s="147"/>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1">
      <c r="A243" s="154"/>
      <c r="B243" s="155"/>
      <c r="C243" s="240" t="s">
        <v>1575</v>
      </c>
      <c r="D243" s="241"/>
      <c r="E243" s="241"/>
      <c r="F243" s="241"/>
      <c r="G243" s="241"/>
      <c r="H243" s="156"/>
      <c r="I243" s="156"/>
      <c r="J243" s="156"/>
      <c r="K243" s="156"/>
      <c r="L243" s="156"/>
      <c r="M243" s="156"/>
      <c r="N243" s="156"/>
      <c r="O243" s="156"/>
      <c r="P243" s="156"/>
      <c r="Q243" s="156"/>
      <c r="R243" s="156"/>
      <c r="S243" s="156"/>
      <c r="T243" s="156"/>
      <c r="U243" s="156"/>
      <c r="V243" s="156"/>
      <c r="W243" s="156"/>
      <c r="X243" s="156"/>
      <c r="Y243" s="147"/>
      <c r="Z243" s="147"/>
      <c r="AA243" s="147"/>
      <c r="AB243" s="147"/>
      <c r="AC243" s="147"/>
      <c r="AD243" s="147"/>
      <c r="AE243" s="147"/>
      <c r="AF243" s="147"/>
      <c r="AG243" s="147" t="s">
        <v>178</v>
      </c>
      <c r="AH243" s="147"/>
      <c r="AI243" s="147"/>
      <c r="AJ243" s="147"/>
      <c r="AK243" s="147"/>
      <c r="AL243" s="147"/>
      <c r="AM243" s="147"/>
      <c r="AN243" s="147"/>
      <c r="AO243" s="147"/>
      <c r="AP243" s="147"/>
      <c r="AQ243" s="147"/>
      <c r="AR243" s="147"/>
      <c r="AS243" s="147"/>
      <c r="AT243" s="147"/>
      <c r="AU243" s="147"/>
      <c r="AV243" s="147"/>
      <c r="AW243" s="147"/>
      <c r="AX243" s="147"/>
      <c r="AY243" s="147"/>
      <c r="AZ243" s="147"/>
      <c r="BA243" s="171" t="str">
        <f>C243</f>
        <v>Kabely silové s měděným jádrem pro jmenovité napětí 750 V CYKY   PN-KV-061-00 4 x 10 RE  TP-KK-134/01</v>
      </c>
      <c r="BB243" s="147"/>
      <c r="BC243" s="147"/>
      <c r="BD243" s="147"/>
      <c r="BE243" s="147"/>
      <c r="BF243" s="147"/>
      <c r="BG243" s="147"/>
      <c r="BH243" s="147"/>
    </row>
    <row r="244" spans="1:60" outlineLevel="1">
      <c r="A244" s="154"/>
      <c r="B244" s="155"/>
      <c r="C244" s="238"/>
      <c r="D244" s="239"/>
      <c r="E244" s="239"/>
      <c r="F244" s="239"/>
      <c r="G244" s="239"/>
      <c r="H244" s="156"/>
      <c r="I244" s="156"/>
      <c r="J244" s="156"/>
      <c r="K244" s="156"/>
      <c r="L244" s="156"/>
      <c r="M244" s="156"/>
      <c r="N244" s="156"/>
      <c r="O244" s="156"/>
      <c r="P244" s="156"/>
      <c r="Q244" s="156"/>
      <c r="R244" s="156"/>
      <c r="S244" s="156"/>
      <c r="T244" s="156"/>
      <c r="U244" s="156"/>
      <c r="V244" s="156"/>
      <c r="W244" s="156"/>
      <c r="X244" s="156"/>
      <c r="Y244" s="147"/>
      <c r="Z244" s="147"/>
      <c r="AA244" s="147"/>
      <c r="AB244" s="147"/>
      <c r="AC244" s="147"/>
      <c r="AD244" s="147"/>
      <c r="AE244" s="147"/>
      <c r="AF244" s="147"/>
      <c r="AG244" s="147" t="s">
        <v>172</v>
      </c>
      <c r="AH244" s="147"/>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c r="A245" s="158" t="s">
        <v>163</v>
      </c>
      <c r="B245" s="159" t="s">
        <v>65</v>
      </c>
      <c r="C245" s="173" t="s">
        <v>66</v>
      </c>
      <c r="D245" s="160"/>
      <c r="E245" s="161"/>
      <c r="F245" s="162"/>
      <c r="G245" s="162">
        <f>SUMIF(AG246:AG248,"&lt;&gt;NOR",G246:G248)</f>
        <v>0</v>
      </c>
      <c r="H245" s="162"/>
      <c r="I245" s="162">
        <f>SUM(I246:I248)</f>
        <v>0</v>
      </c>
      <c r="J245" s="162"/>
      <c r="K245" s="162">
        <f>SUM(K246:K248)</f>
        <v>0</v>
      </c>
      <c r="L245" s="162"/>
      <c r="M245" s="162">
        <f>SUM(M246:M248)</f>
        <v>0</v>
      </c>
      <c r="N245" s="162"/>
      <c r="O245" s="162">
        <f>SUM(O246:O248)</f>
        <v>0.03</v>
      </c>
      <c r="P245" s="162"/>
      <c r="Q245" s="162">
        <f>SUM(Q246:Q248)</f>
        <v>0</v>
      </c>
      <c r="R245" s="162"/>
      <c r="S245" s="162"/>
      <c r="T245" s="163"/>
      <c r="U245" s="157"/>
      <c r="V245" s="157">
        <f>SUM(V246:V248)</f>
        <v>0.32</v>
      </c>
      <c r="W245" s="157"/>
      <c r="X245" s="157"/>
      <c r="AG245" t="s">
        <v>164</v>
      </c>
    </row>
    <row r="246" spans="1:60" ht="22.5" outlineLevel="1">
      <c r="A246" s="164">
        <v>72</v>
      </c>
      <c r="B246" s="165" t="s">
        <v>1576</v>
      </c>
      <c r="C246" s="174" t="s">
        <v>1577</v>
      </c>
      <c r="D246" s="166" t="s">
        <v>309</v>
      </c>
      <c r="E246" s="167">
        <v>2</v>
      </c>
      <c r="F246" s="168"/>
      <c r="G246" s="169">
        <f>ROUND(E246*F246,2)</f>
        <v>0</v>
      </c>
      <c r="H246" s="168"/>
      <c r="I246" s="169">
        <f>ROUND(E246*H246,2)</f>
        <v>0</v>
      </c>
      <c r="J246" s="168"/>
      <c r="K246" s="169">
        <f>ROUND(E246*J246,2)</f>
        <v>0</v>
      </c>
      <c r="L246" s="169">
        <v>21</v>
      </c>
      <c r="M246" s="169">
        <f>G246*(1+L246/100)</f>
        <v>0</v>
      </c>
      <c r="N246" s="169">
        <v>1.3169999999999999E-2</v>
      </c>
      <c r="O246" s="169">
        <f>ROUND(E246*N246,2)</f>
        <v>0.03</v>
      </c>
      <c r="P246" s="169">
        <v>0</v>
      </c>
      <c r="Q246" s="169">
        <f>ROUND(E246*P246,2)</f>
        <v>0</v>
      </c>
      <c r="R246" s="169" t="s">
        <v>322</v>
      </c>
      <c r="S246" s="169" t="s">
        <v>168</v>
      </c>
      <c r="T246" s="170" t="s">
        <v>332</v>
      </c>
      <c r="U246" s="156">
        <v>0.16069</v>
      </c>
      <c r="V246" s="156">
        <f>ROUND(E246*U246,2)</f>
        <v>0.32</v>
      </c>
      <c r="W246" s="156"/>
      <c r="X246" s="156" t="s">
        <v>244</v>
      </c>
      <c r="Y246" s="147"/>
      <c r="Z246" s="147"/>
      <c r="AA246" s="147"/>
      <c r="AB246" s="147"/>
      <c r="AC246" s="147"/>
      <c r="AD246" s="147"/>
      <c r="AE246" s="147"/>
      <c r="AF246" s="147"/>
      <c r="AG246" s="147" t="s">
        <v>245</v>
      </c>
      <c r="AH246" s="147"/>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1">
      <c r="A247" s="154"/>
      <c r="B247" s="155"/>
      <c r="C247" s="253" t="s">
        <v>1578</v>
      </c>
      <c r="D247" s="254"/>
      <c r="E247" s="254"/>
      <c r="F247" s="254"/>
      <c r="G247" s="254"/>
      <c r="H247" s="156"/>
      <c r="I247" s="156"/>
      <c r="J247" s="156"/>
      <c r="K247" s="156"/>
      <c r="L247" s="156"/>
      <c r="M247" s="156"/>
      <c r="N247" s="156"/>
      <c r="O247" s="156"/>
      <c r="P247" s="156"/>
      <c r="Q247" s="156"/>
      <c r="R247" s="156"/>
      <c r="S247" s="156"/>
      <c r="T247" s="156"/>
      <c r="U247" s="156"/>
      <c r="V247" s="156"/>
      <c r="W247" s="156"/>
      <c r="X247" s="156"/>
      <c r="Y247" s="147"/>
      <c r="Z247" s="147"/>
      <c r="AA247" s="147"/>
      <c r="AB247" s="147"/>
      <c r="AC247" s="147"/>
      <c r="AD247" s="147"/>
      <c r="AE247" s="147"/>
      <c r="AF247" s="147"/>
      <c r="AG247" s="147" t="s">
        <v>247</v>
      </c>
      <c r="AH247" s="147"/>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1">
      <c r="A248" s="154"/>
      <c r="B248" s="155"/>
      <c r="C248" s="238"/>
      <c r="D248" s="239"/>
      <c r="E248" s="239"/>
      <c r="F248" s="239"/>
      <c r="G248" s="239"/>
      <c r="H248" s="156"/>
      <c r="I248" s="156"/>
      <c r="J248" s="156"/>
      <c r="K248" s="156"/>
      <c r="L248" s="156"/>
      <c r="M248" s="156"/>
      <c r="N248" s="156"/>
      <c r="O248" s="156"/>
      <c r="P248" s="156"/>
      <c r="Q248" s="156"/>
      <c r="R248" s="156"/>
      <c r="S248" s="156"/>
      <c r="T248" s="156"/>
      <c r="U248" s="156"/>
      <c r="V248" s="156"/>
      <c r="W248" s="156"/>
      <c r="X248" s="156"/>
      <c r="Y248" s="147"/>
      <c r="Z248" s="147"/>
      <c r="AA248" s="147"/>
      <c r="AB248" s="147"/>
      <c r="AC248" s="147"/>
      <c r="AD248" s="147"/>
      <c r="AE248" s="147"/>
      <c r="AF248" s="147"/>
      <c r="AG248" s="147" t="s">
        <v>172</v>
      </c>
      <c r="AH248" s="147"/>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c r="A249" s="158" t="s">
        <v>163</v>
      </c>
      <c r="B249" s="159" t="s">
        <v>67</v>
      </c>
      <c r="C249" s="173" t="s">
        <v>68</v>
      </c>
      <c r="D249" s="160"/>
      <c r="E249" s="161"/>
      <c r="F249" s="162"/>
      <c r="G249" s="162">
        <f>SUMIF(AG250:AG252,"&lt;&gt;NOR",G250:G252)</f>
        <v>0</v>
      </c>
      <c r="H249" s="162"/>
      <c r="I249" s="162">
        <f>SUM(I250:I252)</f>
        <v>0</v>
      </c>
      <c r="J249" s="162"/>
      <c r="K249" s="162">
        <f>SUM(K250:K252)</f>
        <v>0</v>
      </c>
      <c r="L249" s="162"/>
      <c r="M249" s="162">
        <f>SUM(M250:M252)</f>
        <v>0</v>
      </c>
      <c r="N249" s="162"/>
      <c r="O249" s="162">
        <f>SUM(O250:O252)</f>
        <v>0.1</v>
      </c>
      <c r="P249" s="162"/>
      <c r="Q249" s="162">
        <f>SUM(Q250:Q252)</f>
        <v>0</v>
      </c>
      <c r="R249" s="162"/>
      <c r="S249" s="162"/>
      <c r="T249" s="163"/>
      <c r="U249" s="157"/>
      <c r="V249" s="157">
        <f>SUM(V250:V252)</f>
        <v>1.54</v>
      </c>
      <c r="W249" s="157"/>
      <c r="X249" s="157"/>
      <c r="AG249" t="s">
        <v>164</v>
      </c>
    </row>
    <row r="250" spans="1:60" ht="22.5" outlineLevel="1">
      <c r="A250" s="164">
        <v>73</v>
      </c>
      <c r="B250" s="165" t="s">
        <v>424</v>
      </c>
      <c r="C250" s="174" t="s">
        <v>425</v>
      </c>
      <c r="D250" s="166" t="s">
        <v>309</v>
      </c>
      <c r="E250" s="167">
        <v>2</v>
      </c>
      <c r="F250" s="168"/>
      <c r="G250" s="169">
        <f>ROUND(E250*F250,2)</f>
        <v>0</v>
      </c>
      <c r="H250" s="168"/>
      <c r="I250" s="169">
        <f>ROUND(E250*H250,2)</f>
        <v>0</v>
      </c>
      <c r="J250" s="168"/>
      <c r="K250" s="169">
        <f>ROUND(E250*J250,2)</f>
        <v>0</v>
      </c>
      <c r="L250" s="169">
        <v>21</v>
      </c>
      <c r="M250" s="169">
        <f>G250*(1+L250/100)</f>
        <v>0</v>
      </c>
      <c r="N250" s="169">
        <v>5.0200000000000002E-2</v>
      </c>
      <c r="O250" s="169">
        <f>ROUND(E250*N250,2)</f>
        <v>0.1</v>
      </c>
      <c r="P250" s="169">
        <v>0</v>
      </c>
      <c r="Q250" s="169">
        <f>ROUND(E250*P250,2)</f>
        <v>0</v>
      </c>
      <c r="R250" s="169" t="s">
        <v>322</v>
      </c>
      <c r="S250" s="169" t="s">
        <v>168</v>
      </c>
      <c r="T250" s="170" t="s">
        <v>169</v>
      </c>
      <c r="U250" s="156">
        <v>0.77</v>
      </c>
      <c r="V250" s="156">
        <f>ROUND(E250*U250,2)</f>
        <v>1.54</v>
      </c>
      <c r="W250" s="156"/>
      <c r="X250" s="156" t="s">
        <v>244</v>
      </c>
      <c r="Y250" s="147"/>
      <c r="Z250" s="147"/>
      <c r="AA250" s="147"/>
      <c r="AB250" s="147"/>
      <c r="AC250" s="147"/>
      <c r="AD250" s="147"/>
      <c r="AE250" s="147"/>
      <c r="AF250" s="147"/>
      <c r="AG250" s="147" t="s">
        <v>245</v>
      </c>
      <c r="AH250" s="147"/>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1">
      <c r="A251" s="154"/>
      <c r="B251" s="155"/>
      <c r="C251" s="253" t="s">
        <v>426</v>
      </c>
      <c r="D251" s="254"/>
      <c r="E251" s="254"/>
      <c r="F251" s="254"/>
      <c r="G251" s="254"/>
      <c r="H251" s="156"/>
      <c r="I251" s="156"/>
      <c r="J251" s="156"/>
      <c r="K251" s="156"/>
      <c r="L251" s="156"/>
      <c r="M251" s="156"/>
      <c r="N251" s="156"/>
      <c r="O251" s="156"/>
      <c r="P251" s="156"/>
      <c r="Q251" s="156"/>
      <c r="R251" s="156"/>
      <c r="S251" s="156"/>
      <c r="T251" s="156"/>
      <c r="U251" s="156"/>
      <c r="V251" s="156"/>
      <c r="W251" s="156"/>
      <c r="X251" s="156"/>
      <c r="Y251" s="147"/>
      <c r="Z251" s="147"/>
      <c r="AA251" s="147"/>
      <c r="AB251" s="147"/>
      <c r="AC251" s="147"/>
      <c r="AD251" s="147"/>
      <c r="AE251" s="147"/>
      <c r="AF251" s="147"/>
      <c r="AG251" s="147" t="s">
        <v>247</v>
      </c>
      <c r="AH251" s="147"/>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1">
      <c r="A252" s="154"/>
      <c r="B252" s="155"/>
      <c r="C252" s="238"/>
      <c r="D252" s="239"/>
      <c r="E252" s="239"/>
      <c r="F252" s="239"/>
      <c r="G252" s="239"/>
      <c r="H252" s="156"/>
      <c r="I252" s="156"/>
      <c r="J252" s="156"/>
      <c r="K252" s="156"/>
      <c r="L252" s="156"/>
      <c r="M252" s="156"/>
      <c r="N252" s="156"/>
      <c r="O252" s="156"/>
      <c r="P252" s="156"/>
      <c r="Q252" s="156"/>
      <c r="R252" s="156"/>
      <c r="S252" s="156"/>
      <c r="T252" s="156"/>
      <c r="U252" s="156"/>
      <c r="V252" s="156"/>
      <c r="W252" s="156"/>
      <c r="X252" s="156"/>
      <c r="Y252" s="147"/>
      <c r="Z252" s="147"/>
      <c r="AA252" s="147"/>
      <c r="AB252" s="147"/>
      <c r="AC252" s="147"/>
      <c r="AD252" s="147"/>
      <c r="AE252" s="147"/>
      <c r="AF252" s="147"/>
      <c r="AG252" s="147" t="s">
        <v>172</v>
      </c>
      <c r="AH252" s="147"/>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c r="A253" s="158" t="s">
        <v>163</v>
      </c>
      <c r="B253" s="159" t="s">
        <v>73</v>
      </c>
      <c r="C253" s="173" t="s">
        <v>74</v>
      </c>
      <c r="D253" s="160"/>
      <c r="E253" s="161"/>
      <c r="F253" s="162"/>
      <c r="G253" s="162">
        <f>SUMIF(AG254:AG257,"&lt;&gt;NOR",G254:G257)</f>
        <v>0</v>
      </c>
      <c r="H253" s="162"/>
      <c r="I253" s="162">
        <f>SUM(I254:I257)</f>
        <v>0</v>
      </c>
      <c r="J253" s="162"/>
      <c r="K253" s="162">
        <f>SUM(K254:K257)</f>
        <v>0</v>
      </c>
      <c r="L253" s="162"/>
      <c r="M253" s="162">
        <f>SUM(M254:M257)</f>
        <v>0</v>
      </c>
      <c r="N253" s="162"/>
      <c r="O253" s="162">
        <f>SUM(O254:O257)</f>
        <v>1.18</v>
      </c>
      <c r="P253" s="162"/>
      <c r="Q253" s="162">
        <f>SUM(Q254:Q257)</f>
        <v>0</v>
      </c>
      <c r="R253" s="162"/>
      <c r="S253" s="162"/>
      <c r="T253" s="163"/>
      <c r="U253" s="157"/>
      <c r="V253" s="157">
        <f>SUM(V254:V257)</f>
        <v>27.48</v>
      </c>
      <c r="W253" s="157"/>
      <c r="X253" s="157"/>
      <c r="AG253" t="s">
        <v>164</v>
      </c>
    </row>
    <row r="254" spans="1:60" ht="22.5" outlineLevel="1">
      <c r="A254" s="164">
        <v>74</v>
      </c>
      <c r="B254" s="165" t="s">
        <v>1579</v>
      </c>
      <c r="C254" s="174" t="s">
        <v>1580</v>
      </c>
      <c r="D254" s="166" t="s">
        <v>253</v>
      </c>
      <c r="E254" s="167">
        <v>25</v>
      </c>
      <c r="F254" s="168"/>
      <c r="G254" s="169">
        <f>ROUND(E254*F254,2)</f>
        <v>0</v>
      </c>
      <c r="H254" s="168"/>
      <c r="I254" s="169">
        <f>ROUND(E254*H254,2)</f>
        <v>0</v>
      </c>
      <c r="J254" s="168"/>
      <c r="K254" s="169">
        <f>ROUND(E254*J254,2)</f>
        <v>0</v>
      </c>
      <c r="L254" s="169">
        <v>21</v>
      </c>
      <c r="M254" s="169">
        <f>G254*(1+L254/100)</f>
        <v>0</v>
      </c>
      <c r="N254" s="169">
        <v>4.7280000000000003E-2</v>
      </c>
      <c r="O254" s="169">
        <f>ROUND(E254*N254,2)</f>
        <v>1.18</v>
      </c>
      <c r="P254" s="169">
        <v>0</v>
      </c>
      <c r="Q254" s="169">
        <f>ROUND(E254*P254,2)</f>
        <v>0</v>
      </c>
      <c r="R254" s="169" t="s">
        <v>322</v>
      </c>
      <c r="S254" s="169" t="s">
        <v>168</v>
      </c>
      <c r="T254" s="170" t="s">
        <v>169</v>
      </c>
      <c r="U254" s="156">
        <v>1.0993200000000001</v>
      </c>
      <c r="V254" s="156">
        <f>ROUND(E254*U254,2)</f>
        <v>27.48</v>
      </c>
      <c r="W254" s="156"/>
      <c r="X254" s="156" t="s">
        <v>244</v>
      </c>
      <c r="Y254" s="147"/>
      <c r="Z254" s="147"/>
      <c r="AA254" s="147"/>
      <c r="AB254" s="147"/>
      <c r="AC254" s="147"/>
      <c r="AD254" s="147"/>
      <c r="AE254" s="147"/>
      <c r="AF254" s="147"/>
      <c r="AG254" s="147" t="s">
        <v>245</v>
      </c>
      <c r="AH254" s="147"/>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1">
      <c r="A255" s="154"/>
      <c r="B255" s="155"/>
      <c r="C255" s="253" t="s">
        <v>1578</v>
      </c>
      <c r="D255" s="254"/>
      <c r="E255" s="254"/>
      <c r="F255" s="254"/>
      <c r="G255" s="254"/>
      <c r="H255" s="156"/>
      <c r="I255" s="156"/>
      <c r="J255" s="156"/>
      <c r="K255" s="156"/>
      <c r="L255" s="156"/>
      <c r="M255" s="156"/>
      <c r="N255" s="156"/>
      <c r="O255" s="156"/>
      <c r="P255" s="156"/>
      <c r="Q255" s="156"/>
      <c r="R255" s="156"/>
      <c r="S255" s="156"/>
      <c r="T255" s="156"/>
      <c r="U255" s="156"/>
      <c r="V255" s="156"/>
      <c r="W255" s="156"/>
      <c r="X255" s="156"/>
      <c r="Y255" s="147"/>
      <c r="Z255" s="147"/>
      <c r="AA255" s="147"/>
      <c r="AB255" s="147"/>
      <c r="AC255" s="147"/>
      <c r="AD255" s="147"/>
      <c r="AE255" s="147"/>
      <c r="AF255" s="147"/>
      <c r="AG255" s="147" t="s">
        <v>247</v>
      </c>
      <c r="AH255" s="147"/>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1">
      <c r="A256" s="154"/>
      <c r="B256" s="155"/>
      <c r="C256" s="242" t="s">
        <v>1581</v>
      </c>
      <c r="D256" s="243"/>
      <c r="E256" s="243"/>
      <c r="F256" s="243"/>
      <c r="G256" s="243"/>
      <c r="H256" s="156"/>
      <c r="I256" s="156"/>
      <c r="J256" s="156"/>
      <c r="K256" s="156"/>
      <c r="L256" s="156"/>
      <c r="M256" s="156"/>
      <c r="N256" s="156"/>
      <c r="O256" s="156"/>
      <c r="P256" s="156"/>
      <c r="Q256" s="156"/>
      <c r="R256" s="156"/>
      <c r="S256" s="156"/>
      <c r="T256" s="156"/>
      <c r="U256" s="156"/>
      <c r="V256" s="156"/>
      <c r="W256" s="156"/>
      <c r="X256" s="156"/>
      <c r="Y256" s="147"/>
      <c r="Z256" s="147"/>
      <c r="AA256" s="147"/>
      <c r="AB256" s="147"/>
      <c r="AC256" s="147"/>
      <c r="AD256" s="147"/>
      <c r="AE256" s="147"/>
      <c r="AF256" s="147"/>
      <c r="AG256" s="147" t="s">
        <v>178</v>
      </c>
      <c r="AH256" s="147"/>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1">
      <c r="A257" s="154"/>
      <c r="B257" s="155"/>
      <c r="C257" s="238"/>
      <c r="D257" s="239"/>
      <c r="E257" s="239"/>
      <c r="F257" s="239"/>
      <c r="G257" s="239"/>
      <c r="H257" s="156"/>
      <c r="I257" s="156"/>
      <c r="J257" s="156"/>
      <c r="K257" s="156"/>
      <c r="L257" s="156"/>
      <c r="M257" s="156"/>
      <c r="N257" s="156"/>
      <c r="O257" s="156"/>
      <c r="P257" s="156"/>
      <c r="Q257" s="156"/>
      <c r="R257" s="156"/>
      <c r="S257" s="156"/>
      <c r="T257" s="156"/>
      <c r="U257" s="156"/>
      <c r="V257" s="156"/>
      <c r="W257" s="156"/>
      <c r="X257" s="156"/>
      <c r="Y257" s="147"/>
      <c r="Z257" s="147"/>
      <c r="AA257" s="147"/>
      <c r="AB257" s="147"/>
      <c r="AC257" s="147"/>
      <c r="AD257" s="147"/>
      <c r="AE257" s="147"/>
      <c r="AF257" s="147"/>
      <c r="AG257" s="147" t="s">
        <v>172</v>
      </c>
      <c r="AH257" s="147"/>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c r="A258" s="158" t="s">
        <v>163</v>
      </c>
      <c r="B258" s="159" t="s">
        <v>71</v>
      </c>
      <c r="C258" s="173" t="s">
        <v>72</v>
      </c>
      <c r="D258" s="160"/>
      <c r="E258" s="161"/>
      <c r="F258" s="162"/>
      <c r="G258" s="162">
        <f>SUMIF(AG259:AG270,"&lt;&gt;NOR",G259:G270)</f>
        <v>0</v>
      </c>
      <c r="H258" s="162"/>
      <c r="I258" s="162">
        <f>SUM(I259:I270)</f>
        <v>0</v>
      </c>
      <c r="J258" s="162"/>
      <c r="K258" s="162">
        <f>SUM(K259:K270)</f>
        <v>0</v>
      </c>
      <c r="L258" s="162"/>
      <c r="M258" s="162">
        <f>SUM(M259:M270)</f>
        <v>0</v>
      </c>
      <c r="N258" s="162"/>
      <c r="O258" s="162">
        <f>SUM(O259:O270)</f>
        <v>0</v>
      </c>
      <c r="P258" s="162"/>
      <c r="Q258" s="162">
        <f>SUM(Q259:Q270)</f>
        <v>4.7</v>
      </c>
      <c r="R258" s="162"/>
      <c r="S258" s="162"/>
      <c r="T258" s="163"/>
      <c r="U258" s="157"/>
      <c r="V258" s="157">
        <f>SUM(V259:V270)</f>
        <v>0</v>
      </c>
      <c r="W258" s="157"/>
      <c r="X258" s="157"/>
      <c r="AG258" t="s">
        <v>164</v>
      </c>
    </row>
    <row r="259" spans="1:60" outlineLevel="1">
      <c r="A259" s="164">
        <v>75</v>
      </c>
      <c r="B259" s="165" t="s">
        <v>1582</v>
      </c>
      <c r="C259" s="174" t="s">
        <v>1583</v>
      </c>
      <c r="D259" s="166" t="s">
        <v>309</v>
      </c>
      <c r="E259" s="167">
        <v>2</v>
      </c>
      <c r="F259" s="168"/>
      <c r="G259" s="169">
        <f>ROUND(E259*F259,2)</f>
        <v>0</v>
      </c>
      <c r="H259" s="168"/>
      <c r="I259" s="169">
        <f>ROUND(E259*H259,2)</f>
        <v>0</v>
      </c>
      <c r="J259" s="168"/>
      <c r="K259" s="169">
        <f>ROUND(E259*J259,2)</f>
        <v>0</v>
      </c>
      <c r="L259" s="169">
        <v>21</v>
      </c>
      <c r="M259" s="169">
        <f>G259*(1+L259/100)</f>
        <v>0</v>
      </c>
      <c r="N259" s="169">
        <v>0</v>
      </c>
      <c r="O259" s="169">
        <f>ROUND(E259*N259,2)</f>
        <v>0</v>
      </c>
      <c r="P259" s="169">
        <v>0.15</v>
      </c>
      <c r="Q259" s="169">
        <f>ROUND(E259*P259,2)</f>
        <v>0.3</v>
      </c>
      <c r="R259" s="169"/>
      <c r="S259" s="169" t="s">
        <v>306</v>
      </c>
      <c r="T259" s="170" t="s">
        <v>169</v>
      </c>
      <c r="U259" s="156">
        <v>0</v>
      </c>
      <c r="V259" s="156">
        <f>ROUND(E259*U259,2)</f>
        <v>0</v>
      </c>
      <c r="W259" s="156"/>
      <c r="X259" s="156" t="s">
        <v>244</v>
      </c>
      <c r="Y259" s="147"/>
      <c r="Z259" s="147"/>
      <c r="AA259" s="147"/>
      <c r="AB259" s="147"/>
      <c r="AC259" s="147"/>
      <c r="AD259" s="147"/>
      <c r="AE259" s="147"/>
      <c r="AF259" s="147"/>
      <c r="AG259" s="147" t="s">
        <v>598</v>
      </c>
      <c r="AH259" s="147"/>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1">
      <c r="A260" s="154"/>
      <c r="B260" s="155"/>
      <c r="C260" s="240" t="s">
        <v>1584</v>
      </c>
      <c r="D260" s="241"/>
      <c r="E260" s="241"/>
      <c r="F260" s="241"/>
      <c r="G260" s="241"/>
      <c r="H260" s="156"/>
      <c r="I260" s="156"/>
      <c r="J260" s="156"/>
      <c r="K260" s="156"/>
      <c r="L260" s="156"/>
      <c r="M260" s="156"/>
      <c r="N260" s="156"/>
      <c r="O260" s="156"/>
      <c r="P260" s="156"/>
      <c r="Q260" s="156"/>
      <c r="R260" s="156"/>
      <c r="S260" s="156"/>
      <c r="T260" s="156"/>
      <c r="U260" s="156"/>
      <c r="V260" s="156"/>
      <c r="W260" s="156"/>
      <c r="X260" s="156"/>
      <c r="Y260" s="147"/>
      <c r="Z260" s="147"/>
      <c r="AA260" s="147"/>
      <c r="AB260" s="147"/>
      <c r="AC260" s="147"/>
      <c r="AD260" s="147"/>
      <c r="AE260" s="147"/>
      <c r="AF260" s="147"/>
      <c r="AG260" s="147" t="s">
        <v>178</v>
      </c>
      <c r="AH260" s="147"/>
      <c r="AI260" s="147"/>
      <c r="AJ260" s="147"/>
      <c r="AK260" s="147"/>
      <c r="AL260" s="147"/>
      <c r="AM260" s="147"/>
      <c r="AN260" s="147"/>
      <c r="AO260" s="147"/>
      <c r="AP260" s="147"/>
      <c r="AQ260" s="147"/>
      <c r="AR260" s="147"/>
      <c r="AS260" s="147"/>
      <c r="AT260" s="147"/>
      <c r="AU260" s="147"/>
      <c r="AV260" s="147"/>
      <c r="AW260" s="147"/>
      <c r="AX260" s="147"/>
      <c r="AY260" s="147"/>
      <c r="AZ260" s="147"/>
      <c r="BA260" s="171" t="str">
        <f>C260</f>
        <v>Prorážení otvorů a ostatní bourací práce vybourání otvoru ve zdivu cihelném plochy do 0,0225 m2 a tloušťky přes 15 do 30 cm</v>
      </c>
      <c r="BB260" s="147"/>
      <c r="BC260" s="147"/>
      <c r="BD260" s="147"/>
      <c r="BE260" s="147"/>
      <c r="BF260" s="147"/>
      <c r="BG260" s="147"/>
      <c r="BH260" s="147"/>
    </row>
    <row r="261" spans="1:60" outlineLevel="1">
      <c r="A261" s="154"/>
      <c r="B261" s="155"/>
      <c r="C261" s="238"/>
      <c r="D261" s="239"/>
      <c r="E261" s="239"/>
      <c r="F261" s="239"/>
      <c r="G261" s="239"/>
      <c r="H261" s="156"/>
      <c r="I261" s="156"/>
      <c r="J261" s="156"/>
      <c r="K261" s="156"/>
      <c r="L261" s="156"/>
      <c r="M261" s="156"/>
      <c r="N261" s="156"/>
      <c r="O261" s="156"/>
      <c r="P261" s="156"/>
      <c r="Q261" s="156"/>
      <c r="R261" s="156"/>
      <c r="S261" s="156"/>
      <c r="T261" s="156"/>
      <c r="U261" s="156"/>
      <c r="V261" s="156"/>
      <c r="W261" s="156"/>
      <c r="X261" s="156"/>
      <c r="Y261" s="147"/>
      <c r="Z261" s="147"/>
      <c r="AA261" s="147"/>
      <c r="AB261" s="147"/>
      <c r="AC261" s="147"/>
      <c r="AD261" s="147"/>
      <c r="AE261" s="147"/>
      <c r="AF261" s="147"/>
      <c r="AG261" s="147" t="s">
        <v>172</v>
      </c>
      <c r="AH261" s="147"/>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1">
      <c r="A262" s="164">
        <v>76</v>
      </c>
      <c r="B262" s="165" t="s">
        <v>1585</v>
      </c>
      <c r="C262" s="174" t="s">
        <v>1586</v>
      </c>
      <c r="D262" s="166" t="s">
        <v>309</v>
      </c>
      <c r="E262" s="167">
        <v>2</v>
      </c>
      <c r="F262" s="168"/>
      <c r="G262" s="169">
        <f>ROUND(E262*F262,2)</f>
        <v>0</v>
      </c>
      <c r="H262" s="168"/>
      <c r="I262" s="169">
        <f>ROUND(E262*H262,2)</f>
        <v>0</v>
      </c>
      <c r="J262" s="168"/>
      <c r="K262" s="169">
        <f>ROUND(E262*J262,2)</f>
        <v>0</v>
      </c>
      <c r="L262" s="169">
        <v>21</v>
      </c>
      <c r="M262" s="169">
        <f>G262*(1+L262/100)</f>
        <v>0</v>
      </c>
      <c r="N262" s="169">
        <v>0</v>
      </c>
      <c r="O262" s="169">
        <f>ROUND(E262*N262,2)</f>
        <v>0</v>
      </c>
      <c r="P262" s="169">
        <v>0.14000000000000001</v>
      </c>
      <c r="Q262" s="169">
        <f>ROUND(E262*P262,2)</f>
        <v>0.28000000000000003</v>
      </c>
      <c r="R262" s="169"/>
      <c r="S262" s="169" t="s">
        <v>306</v>
      </c>
      <c r="T262" s="170" t="s">
        <v>169</v>
      </c>
      <c r="U262" s="156">
        <v>0</v>
      </c>
      <c r="V262" s="156">
        <f>ROUND(E262*U262,2)</f>
        <v>0</v>
      </c>
      <c r="W262" s="156"/>
      <c r="X262" s="156" t="s">
        <v>244</v>
      </c>
      <c r="Y262" s="147"/>
      <c r="Z262" s="147"/>
      <c r="AA262" s="147"/>
      <c r="AB262" s="147"/>
      <c r="AC262" s="147"/>
      <c r="AD262" s="147"/>
      <c r="AE262" s="147"/>
      <c r="AF262" s="147"/>
      <c r="AG262" s="147" t="s">
        <v>598</v>
      </c>
      <c r="AH262" s="147"/>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ht="22.5" outlineLevel="1">
      <c r="A263" s="154"/>
      <c r="B263" s="155"/>
      <c r="C263" s="240" t="s">
        <v>1587</v>
      </c>
      <c r="D263" s="241"/>
      <c r="E263" s="241"/>
      <c r="F263" s="241"/>
      <c r="G263" s="241"/>
      <c r="H263" s="156"/>
      <c r="I263" s="156"/>
      <c r="J263" s="156"/>
      <c r="K263" s="156"/>
      <c r="L263" s="156"/>
      <c r="M263" s="156"/>
      <c r="N263" s="156"/>
      <c r="O263" s="156"/>
      <c r="P263" s="156"/>
      <c r="Q263" s="156"/>
      <c r="R263" s="156"/>
      <c r="S263" s="156"/>
      <c r="T263" s="156"/>
      <c r="U263" s="156"/>
      <c r="V263" s="156"/>
      <c r="W263" s="156"/>
      <c r="X263" s="156"/>
      <c r="Y263" s="147"/>
      <c r="Z263" s="147"/>
      <c r="AA263" s="147"/>
      <c r="AB263" s="147"/>
      <c r="AC263" s="147"/>
      <c r="AD263" s="147"/>
      <c r="AE263" s="147"/>
      <c r="AF263" s="147"/>
      <c r="AG263" s="147" t="s">
        <v>178</v>
      </c>
      <c r="AH263" s="147"/>
      <c r="AI263" s="147"/>
      <c r="AJ263" s="147"/>
      <c r="AK263" s="147"/>
      <c r="AL263" s="147"/>
      <c r="AM263" s="147"/>
      <c r="AN263" s="147"/>
      <c r="AO263" s="147"/>
      <c r="AP263" s="147"/>
      <c r="AQ263" s="147"/>
      <c r="AR263" s="147"/>
      <c r="AS263" s="147"/>
      <c r="AT263" s="147"/>
      <c r="AU263" s="147"/>
      <c r="AV263" s="147"/>
      <c r="AW263" s="147"/>
      <c r="AX263" s="147"/>
      <c r="AY263" s="147"/>
      <c r="AZ263" s="147"/>
      <c r="BA263" s="171" t="str">
        <f>C263</f>
        <v>Prorážení otvorů a ostatní bourací práce vybourání otvoru ve stropech a klenbách železobetonových plochy do 0,09 m2 a tloušťky přes 10 do 20 cm</v>
      </c>
      <c r="BB263" s="147"/>
      <c r="BC263" s="147"/>
      <c r="BD263" s="147"/>
      <c r="BE263" s="147"/>
      <c r="BF263" s="147"/>
      <c r="BG263" s="147"/>
      <c r="BH263" s="147"/>
    </row>
    <row r="264" spans="1:60" outlineLevel="1">
      <c r="A264" s="154"/>
      <c r="B264" s="155"/>
      <c r="C264" s="238"/>
      <c r="D264" s="239"/>
      <c r="E264" s="239"/>
      <c r="F264" s="239"/>
      <c r="G264" s="239"/>
      <c r="H264" s="156"/>
      <c r="I264" s="156"/>
      <c r="J264" s="156"/>
      <c r="K264" s="156"/>
      <c r="L264" s="156"/>
      <c r="M264" s="156"/>
      <c r="N264" s="156"/>
      <c r="O264" s="156"/>
      <c r="P264" s="156"/>
      <c r="Q264" s="156"/>
      <c r="R264" s="156"/>
      <c r="S264" s="156"/>
      <c r="T264" s="156"/>
      <c r="U264" s="156"/>
      <c r="V264" s="156"/>
      <c r="W264" s="156"/>
      <c r="X264" s="156"/>
      <c r="Y264" s="147"/>
      <c r="Z264" s="147"/>
      <c r="AA264" s="147"/>
      <c r="AB264" s="147"/>
      <c r="AC264" s="147"/>
      <c r="AD264" s="147"/>
      <c r="AE264" s="147"/>
      <c r="AF264" s="147"/>
      <c r="AG264" s="147" t="s">
        <v>172</v>
      </c>
      <c r="AH264" s="147"/>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ht="22.5" outlineLevel="1">
      <c r="A265" s="164">
        <v>77</v>
      </c>
      <c r="B265" s="165" t="s">
        <v>1588</v>
      </c>
      <c r="C265" s="174" t="s">
        <v>1589</v>
      </c>
      <c r="D265" s="166" t="s">
        <v>435</v>
      </c>
      <c r="E265" s="167">
        <v>80</v>
      </c>
      <c r="F265" s="168"/>
      <c r="G265" s="169">
        <f>ROUND(E265*F265,2)</f>
        <v>0</v>
      </c>
      <c r="H265" s="168"/>
      <c r="I265" s="169">
        <f>ROUND(E265*H265,2)</f>
        <v>0</v>
      </c>
      <c r="J265" s="168"/>
      <c r="K265" s="169">
        <f>ROUND(E265*J265,2)</f>
        <v>0</v>
      </c>
      <c r="L265" s="169">
        <v>21</v>
      </c>
      <c r="M265" s="169">
        <f>G265*(1+L265/100)</f>
        <v>0</v>
      </c>
      <c r="N265" s="169">
        <v>0</v>
      </c>
      <c r="O265" s="169">
        <f>ROUND(E265*N265,2)</f>
        <v>0</v>
      </c>
      <c r="P265" s="169">
        <v>0.05</v>
      </c>
      <c r="Q265" s="169">
        <f>ROUND(E265*P265,2)</f>
        <v>4</v>
      </c>
      <c r="R265" s="169"/>
      <c r="S265" s="169" t="s">
        <v>306</v>
      </c>
      <c r="T265" s="170" t="s">
        <v>169</v>
      </c>
      <c r="U265" s="156">
        <v>0</v>
      </c>
      <c r="V265" s="156">
        <f>ROUND(E265*U265,2)</f>
        <v>0</v>
      </c>
      <c r="W265" s="156"/>
      <c r="X265" s="156" t="s">
        <v>244</v>
      </c>
      <c r="Y265" s="147"/>
      <c r="Z265" s="147"/>
      <c r="AA265" s="147"/>
      <c r="AB265" s="147"/>
      <c r="AC265" s="147"/>
      <c r="AD265" s="147"/>
      <c r="AE265" s="147"/>
      <c r="AF265" s="147"/>
      <c r="AG265" s="147" t="s">
        <v>598</v>
      </c>
      <c r="AH265" s="147"/>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ht="22.5" outlineLevel="1">
      <c r="A266" s="154"/>
      <c r="B266" s="155"/>
      <c r="C266" s="240" t="s">
        <v>1590</v>
      </c>
      <c r="D266" s="241"/>
      <c r="E266" s="241"/>
      <c r="F266" s="241"/>
      <c r="G266" s="241"/>
      <c r="H266" s="156"/>
      <c r="I266" s="156"/>
      <c r="J266" s="156"/>
      <c r="K266" s="156"/>
      <c r="L266" s="156"/>
      <c r="M266" s="156"/>
      <c r="N266" s="156"/>
      <c r="O266" s="156"/>
      <c r="P266" s="156"/>
      <c r="Q266" s="156"/>
      <c r="R266" s="156"/>
      <c r="S266" s="156"/>
      <c r="T266" s="156"/>
      <c r="U266" s="156"/>
      <c r="V266" s="156"/>
      <c r="W266" s="156"/>
      <c r="X266" s="156"/>
      <c r="Y266" s="147"/>
      <c r="Z266" s="147"/>
      <c r="AA266" s="147"/>
      <c r="AB266" s="147"/>
      <c r="AC266" s="147"/>
      <c r="AD266" s="147"/>
      <c r="AE266" s="147"/>
      <c r="AF266" s="147"/>
      <c r="AG266" s="147" t="s">
        <v>178</v>
      </c>
      <c r="AH266" s="147"/>
      <c r="AI266" s="147"/>
      <c r="AJ266" s="147"/>
      <c r="AK266" s="147"/>
      <c r="AL266" s="147"/>
      <c r="AM266" s="147"/>
      <c r="AN266" s="147"/>
      <c r="AO266" s="147"/>
      <c r="AP266" s="147"/>
      <c r="AQ266" s="147"/>
      <c r="AR266" s="147"/>
      <c r="AS266" s="147"/>
      <c r="AT266" s="147"/>
      <c r="AU266" s="147"/>
      <c r="AV266" s="147"/>
      <c r="AW266" s="147"/>
      <c r="AX266" s="147"/>
      <c r="AY266" s="147"/>
      <c r="AZ266" s="147"/>
      <c r="BA266" s="171" t="str">
        <f>C266</f>
        <v>Prorážení otvorů a ostatní bourací práce vysekání rýh pro montáž trubek a kabelů vkamenných nebo betonových zdech hloubky do 3 cm a šířky do 3 cm</v>
      </c>
      <c r="BB266" s="147"/>
      <c r="BC266" s="147"/>
      <c r="BD266" s="147"/>
      <c r="BE266" s="147"/>
      <c r="BF266" s="147"/>
      <c r="BG266" s="147"/>
      <c r="BH266" s="147"/>
    </row>
    <row r="267" spans="1:60" outlineLevel="1">
      <c r="A267" s="154"/>
      <c r="B267" s="155"/>
      <c r="C267" s="238"/>
      <c r="D267" s="239"/>
      <c r="E267" s="239"/>
      <c r="F267" s="239"/>
      <c r="G267" s="239"/>
      <c r="H267" s="156"/>
      <c r="I267" s="156"/>
      <c r="J267" s="156"/>
      <c r="K267" s="156"/>
      <c r="L267" s="156"/>
      <c r="M267" s="156"/>
      <c r="N267" s="156"/>
      <c r="O267" s="156"/>
      <c r="P267" s="156"/>
      <c r="Q267" s="156"/>
      <c r="R267" s="156"/>
      <c r="S267" s="156"/>
      <c r="T267" s="156"/>
      <c r="U267" s="156"/>
      <c r="V267" s="156"/>
      <c r="W267" s="156"/>
      <c r="X267" s="156"/>
      <c r="Y267" s="147"/>
      <c r="Z267" s="147"/>
      <c r="AA267" s="147"/>
      <c r="AB267" s="147"/>
      <c r="AC267" s="147"/>
      <c r="AD267" s="147"/>
      <c r="AE267" s="147"/>
      <c r="AF267" s="147"/>
      <c r="AG267" s="147" t="s">
        <v>172</v>
      </c>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ht="22.5" outlineLevel="1">
      <c r="A268" s="164">
        <v>78</v>
      </c>
      <c r="B268" s="165" t="s">
        <v>1591</v>
      </c>
      <c r="C268" s="174" t="s">
        <v>1592</v>
      </c>
      <c r="D268" s="166" t="s">
        <v>435</v>
      </c>
      <c r="E268" s="167">
        <v>2</v>
      </c>
      <c r="F268" s="168"/>
      <c r="G268" s="169">
        <f>ROUND(E268*F268,2)</f>
        <v>0</v>
      </c>
      <c r="H268" s="168"/>
      <c r="I268" s="169">
        <f>ROUND(E268*H268,2)</f>
        <v>0</v>
      </c>
      <c r="J268" s="168"/>
      <c r="K268" s="169">
        <f>ROUND(E268*J268,2)</f>
        <v>0</v>
      </c>
      <c r="L268" s="169">
        <v>21</v>
      </c>
      <c r="M268" s="169">
        <f>G268*(1+L268/100)</f>
        <v>0</v>
      </c>
      <c r="N268" s="169">
        <v>0</v>
      </c>
      <c r="O268" s="169">
        <f>ROUND(E268*N268,2)</f>
        <v>0</v>
      </c>
      <c r="P268" s="169">
        <v>0.06</v>
      </c>
      <c r="Q268" s="169">
        <f>ROUND(E268*P268,2)</f>
        <v>0.12</v>
      </c>
      <c r="R268" s="169"/>
      <c r="S268" s="169" t="s">
        <v>306</v>
      </c>
      <c r="T268" s="170" t="s">
        <v>169</v>
      </c>
      <c r="U268" s="156">
        <v>0</v>
      </c>
      <c r="V268" s="156">
        <f>ROUND(E268*U268,2)</f>
        <v>0</v>
      </c>
      <c r="W268" s="156"/>
      <c r="X268" s="156" t="s">
        <v>244</v>
      </c>
      <c r="Y268" s="147"/>
      <c r="Z268" s="147"/>
      <c r="AA268" s="147"/>
      <c r="AB268" s="147"/>
      <c r="AC268" s="147"/>
      <c r="AD268" s="147"/>
      <c r="AE268" s="147"/>
      <c r="AF268" s="147"/>
      <c r="AG268" s="147" t="s">
        <v>598</v>
      </c>
      <c r="AH268" s="147"/>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ht="22.5" outlineLevel="1">
      <c r="A269" s="154"/>
      <c r="B269" s="155"/>
      <c r="C269" s="240" t="s">
        <v>1593</v>
      </c>
      <c r="D269" s="241"/>
      <c r="E269" s="241"/>
      <c r="F269" s="241"/>
      <c r="G269" s="241"/>
      <c r="H269" s="156"/>
      <c r="I269" s="156"/>
      <c r="J269" s="156"/>
      <c r="K269" s="156"/>
      <c r="L269" s="156"/>
      <c r="M269" s="156"/>
      <c r="N269" s="156"/>
      <c r="O269" s="156"/>
      <c r="P269" s="156"/>
      <c r="Q269" s="156"/>
      <c r="R269" s="156"/>
      <c r="S269" s="156"/>
      <c r="T269" s="156"/>
      <c r="U269" s="156"/>
      <c r="V269" s="156"/>
      <c r="W269" s="156"/>
      <c r="X269" s="156"/>
      <c r="Y269" s="147"/>
      <c r="Z269" s="147"/>
      <c r="AA269" s="147"/>
      <c r="AB269" s="147"/>
      <c r="AC269" s="147"/>
      <c r="AD269" s="147"/>
      <c r="AE269" s="147"/>
      <c r="AF269" s="147"/>
      <c r="AG269" s="147" t="s">
        <v>178</v>
      </c>
      <c r="AH269" s="147"/>
      <c r="AI269" s="147"/>
      <c r="AJ269" s="147"/>
      <c r="AK269" s="147"/>
      <c r="AL269" s="147"/>
      <c r="AM269" s="147"/>
      <c r="AN269" s="147"/>
      <c r="AO269" s="147"/>
      <c r="AP269" s="147"/>
      <c r="AQ269" s="147"/>
      <c r="AR269" s="147"/>
      <c r="AS269" s="147"/>
      <c r="AT269" s="147"/>
      <c r="AU269" s="147"/>
      <c r="AV269" s="147"/>
      <c r="AW269" s="147"/>
      <c r="AX269" s="147"/>
      <c r="AY269" s="147"/>
      <c r="AZ269" s="147"/>
      <c r="BA269" s="171" t="str">
        <f>C269</f>
        <v>Prorážení otvorů a ostatní bourací práce vysekání rýh pro montáž trubek a kabelů vkamenných nebo, betonových zdech hloubky přes 3 do 5 cm a šířky přes 10 do 15 cm</v>
      </c>
      <c r="BB269" s="147"/>
      <c r="BC269" s="147"/>
      <c r="BD269" s="147"/>
      <c r="BE269" s="147"/>
      <c r="BF269" s="147"/>
      <c r="BG269" s="147"/>
      <c r="BH269" s="147"/>
    </row>
    <row r="270" spans="1:60" outlineLevel="1">
      <c r="A270" s="154"/>
      <c r="B270" s="155"/>
      <c r="C270" s="238"/>
      <c r="D270" s="239"/>
      <c r="E270" s="239"/>
      <c r="F270" s="239"/>
      <c r="G270" s="239"/>
      <c r="H270" s="156"/>
      <c r="I270" s="156"/>
      <c r="J270" s="156"/>
      <c r="K270" s="156"/>
      <c r="L270" s="156"/>
      <c r="M270" s="156"/>
      <c r="N270" s="156"/>
      <c r="O270" s="156"/>
      <c r="P270" s="156"/>
      <c r="Q270" s="156"/>
      <c r="R270" s="156"/>
      <c r="S270" s="156"/>
      <c r="T270" s="156"/>
      <c r="U270" s="156"/>
      <c r="V270" s="156"/>
      <c r="W270" s="156"/>
      <c r="X270" s="156"/>
      <c r="Y270" s="147"/>
      <c r="Z270" s="147"/>
      <c r="AA270" s="147"/>
      <c r="AB270" s="147"/>
      <c r="AC270" s="147"/>
      <c r="AD270" s="147"/>
      <c r="AE270" s="147"/>
      <c r="AF270" s="147"/>
      <c r="AG270" s="147" t="s">
        <v>172</v>
      </c>
      <c r="AH270" s="147"/>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c r="A271" s="158" t="s">
        <v>163</v>
      </c>
      <c r="B271" s="159" t="s">
        <v>131</v>
      </c>
      <c r="C271" s="173" t="s">
        <v>132</v>
      </c>
      <c r="D271" s="160"/>
      <c r="E271" s="161"/>
      <c r="F271" s="162"/>
      <c r="G271" s="162">
        <f>SUMIF(AG272:AG282,"&lt;&gt;NOR",G272:G282)</f>
        <v>0</v>
      </c>
      <c r="H271" s="162"/>
      <c r="I271" s="162">
        <f>SUM(I272:I282)</f>
        <v>0</v>
      </c>
      <c r="J271" s="162"/>
      <c r="K271" s="162">
        <f>SUM(K272:K282)</f>
        <v>0</v>
      </c>
      <c r="L271" s="162"/>
      <c r="M271" s="162">
        <f>SUM(M272:M282)</f>
        <v>0</v>
      </c>
      <c r="N271" s="162"/>
      <c r="O271" s="162">
        <f>SUM(O272:O282)</f>
        <v>0</v>
      </c>
      <c r="P271" s="162"/>
      <c r="Q271" s="162">
        <f>SUM(Q272:Q282)</f>
        <v>0</v>
      </c>
      <c r="R271" s="162"/>
      <c r="S271" s="162"/>
      <c r="T271" s="163"/>
      <c r="U271" s="157"/>
      <c r="V271" s="157">
        <f>SUM(V272:V282)</f>
        <v>6.6899999999999995</v>
      </c>
      <c r="W271" s="157"/>
      <c r="X271" s="157"/>
      <c r="AG271" t="s">
        <v>164</v>
      </c>
    </row>
    <row r="272" spans="1:60" outlineLevel="1">
      <c r="A272" s="164">
        <v>79</v>
      </c>
      <c r="B272" s="165" t="s">
        <v>1323</v>
      </c>
      <c r="C272" s="174" t="s">
        <v>1324</v>
      </c>
      <c r="D272" s="166" t="s">
        <v>293</v>
      </c>
      <c r="E272" s="167">
        <v>18.8</v>
      </c>
      <c r="F272" s="168"/>
      <c r="G272" s="169">
        <f>ROUND(E272*F272,2)</f>
        <v>0</v>
      </c>
      <c r="H272" s="168"/>
      <c r="I272" s="169">
        <f>ROUND(E272*H272,2)</f>
        <v>0</v>
      </c>
      <c r="J272" s="168"/>
      <c r="K272" s="169">
        <f>ROUND(E272*J272,2)</f>
        <v>0</v>
      </c>
      <c r="L272" s="169">
        <v>21</v>
      </c>
      <c r="M272" s="169">
        <f>G272*(1+L272/100)</f>
        <v>0</v>
      </c>
      <c r="N272" s="169">
        <v>0</v>
      </c>
      <c r="O272" s="169">
        <f>ROUND(E272*N272,2)</f>
        <v>0</v>
      </c>
      <c r="P272" s="169">
        <v>0</v>
      </c>
      <c r="Q272" s="169">
        <f>ROUND(E272*P272,2)</f>
        <v>0</v>
      </c>
      <c r="R272" s="169" t="s">
        <v>603</v>
      </c>
      <c r="S272" s="169" t="s">
        <v>168</v>
      </c>
      <c r="T272" s="170" t="s">
        <v>1594</v>
      </c>
      <c r="U272" s="156">
        <v>0</v>
      </c>
      <c r="V272" s="156">
        <f>ROUND(E272*U272,2)</f>
        <v>0</v>
      </c>
      <c r="W272" s="156"/>
      <c r="X272" s="156" t="s">
        <v>244</v>
      </c>
      <c r="Y272" s="147"/>
      <c r="Z272" s="147"/>
      <c r="AA272" s="147"/>
      <c r="AB272" s="147"/>
      <c r="AC272" s="147"/>
      <c r="AD272" s="147"/>
      <c r="AE272" s="147"/>
      <c r="AF272" s="147"/>
      <c r="AG272" s="147" t="s">
        <v>245</v>
      </c>
      <c r="AH272" s="147"/>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1">
      <c r="A273" s="154"/>
      <c r="B273" s="155"/>
      <c r="C273" s="240" t="s">
        <v>1325</v>
      </c>
      <c r="D273" s="241"/>
      <c r="E273" s="241"/>
      <c r="F273" s="241"/>
      <c r="G273" s="241"/>
      <c r="H273" s="156"/>
      <c r="I273" s="156"/>
      <c r="J273" s="156"/>
      <c r="K273" s="156"/>
      <c r="L273" s="156"/>
      <c r="M273" s="156"/>
      <c r="N273" s="156"/>
      <c r="O273" s="156"/>
      <c r="P273" s="156"/>
      <c r="Q273" s="156"/>
      <c r="R273" s="156"/>
      <c r="S273" s="156"/>
      <c r="T273" s="156"/>
      <c r="U273" s="156"/>
      <c r="V273" s="156"/>
      <c r="W273" s="156"/>
      <c r="X273" s="156"/>
      <c r="Y273" s="147"/>
      <c r="Z273" s="147"/>
      <c r="AA273" s="147"/>
      <c r="AB273" s="147"/>
      <c r="AC273" s="147"/>
      <c r="AD273" s="147"/>
      <c r="AE273" s="147"/>
      <c r="AF273" s="147"/>
      <c r="AG273" s="147" t="s">
        <v>178</v>
      </c>
      <c r="AH273" s="147"/>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1">
      <c r="A274" s="154"/>
      <c r="B274" s="155"/>
      <c r="C274" s="180" t="s">
        <v>1595</v>
      </c>
      <c r="D274" s="178"/>
      <c r="E274" s="179">
        <v>18.8</v>
      </c>
      <c r="F274" s="156"/>
      <c r="G274" s="156"/>
      <c r="H274" s="156"/>
      <c r="I274" s="156"/>
      <c r="J274" s="156"/>
      <c r="K274" s="156"/>
      <c r="L274" s="156"/>
      <c r="M274" s="156"/>
      <c r="N274" s="156"/>
      <c r="O274" s="156"/>
      <c r="P274" s="156"/>
      <c r="Q274" s="156"/>
      <c r="R274" s="156"/>
      <c r="S274" s="156"/>
      <c r="T274" s="156"/>
      <c r="U274" s="156"/>
      <c r="V274" s="156"/>
      <c r="W274" s="156"/>
      <c r="X274" s="156"/>
      <c r="Y274" s="147"/>
      <c r="Z274" s="147"/>
      <c r="AA274" s="147"/>
      <c r="AB274" s="147"/>
      <c r="AC274" s="147"/>
      <c r="AD274" s="147"/>
      <c r="AE274" s="147"/>
      <c r="AF274" s="147"/>
      <c r="AG274" s="147" t="s">
        <v>249</v>
      </c>
      <c r="AH274" s="147">
        <v>0</v>
      </c>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1">
      <c r="A275" s="154"/>
      <c r="B275" s="155"/>
      <c r="C275" s="238"/>
      <c r="D275" s="239"/>
      <c r="E275" s="239"/>
      <c r="F275" s="239"/>
      <c r="G275" s="239"/>
      <c r="H275" s="156"/>
      <c r="I275" s="156"/>
      <c r="J275" s="156"/>
      <c r="K275" s="156"/>
      <c r="L275" s="156"/>
      <c r="M275" s="156"/>
      <c r="N275" s="156"/>
      <c r="O275" s="156"/>
      <c r="P275" s="156"/>
      <c r="Q275" s="156"/>
      <c r="R275" s="156"/>
      <c r="S275" s="156"/>
      <c r="T275" s="156"/>
      <c r="U275" s="156"/>
      <c r="V275" s="156"/>
      <c r="W275" s="156"/>
      <c r="X275" s="156"/>
      <c r="Y275" s="147"/>
      <c r="Z275" s="147"/>
      <c r="AA275" s="147"/>
      <c r="AB275" s="147"/>
      <c r="AC275" s="147"/>
      <c r="AD275" s="147"/>
      <c r="AE275" s="147"/>
      <c r="AF275" s="147"/>
      <c r="AG275" s="147" t="s">
        <v>172</v>
      </c>
      <c r="AH275" s="147"/>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ht="22.5" outlineLevel="1">
      <c r="A276" s="164">
        <v>80</v>
      </c>
      <c r="B276" s="165" t="s">
        <v>1327</v>
      </c>
      <c r="C276" s="174" t="s">
        <v>1328</v>
      </c>
      <c r="D276" s="166" t="s">
        <v>293</v>
      </c>
      <c r="E276" s="167">
        <v>4.7</v>
      </c>
      <c r="F276" s="168"/>
      <c r="G276" s="169">
        <f>ROUND(E276*F276,2)</f>
        <v>0</v>
      </c>
      <c r="H276" s="168"/>
      <c r="I276" s="169">
        <f>ROUND(E276*H276,2)</f>
        <v>0</v>
      </c>
      <c r="J276" s="168"/>
      <c r="K276" s="169">
        <f>ROUND(E276*J276,2)</f>
        <v>0</v>
      </c>
      <c r="L276" s="169">
        <v>21</v>
      </c>
      <c r="M276" s="169">
        <f>G276*(1+L276/100)</f>
        <v>0</v>
      </c>
      <c r="N276" s="169">
        <v>0</v>
      </c>
      <c r="O276" s="169">
        <f>ROUND(E276*N276,2)</f>
        <v>0</v>
      </c>
      <c r="P276" s="169">
        <v>0</v>
      </c>
      <c r="Q276" s="169">
        <f>ROUND(E276*P276,2)</f>
        <v>0</v>
      </c>
      <c r="R276" s="169" t="s">
        <v>603</v>
      </c>
      <c r="S276" s="169" t="s">
        <v>168</v>
      </c>
      <c r="T276" s="170" t="s">
        <v>169</v>
      </c>
      <c r="U276" s="156">
        <v>0.93300000000000005</v>
      </c>
      <c r="V276" s="156">
        <f>ROUND(E276*U276,2)</f>
        <v>4.3899999999999997</v>
      </c>
      <c r="W276" s="156"/>
      <c r="X276" s="156" t="s">
        <v>244</v>
      </c>
      <c r="Y276" s="147"/>
      <c r="Z276" s="147"/>
      <c r="AA276" s="147"/>
      <c r="AB276" s="147"/>
      <c r="AC276" s="147"/>
      <c r="AD276" s="147"/>
      <c r="AE276" s="147"/>
      <c r="AF276" s="147"/>
      <c r="AG276" s="147" t="s">
        <v>245</v>
      </c>
      <c r="AH276" s="147"/>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1">
      <c r="A277" s="154"/>
      <c r="B277" s="155"/>
      <c r="C277" s="244"/>
      <c r="D277" s="245"/>
      <c r="E277" s="245"/>
      <c r="F277" s="245"/>
      <c r="G277" s="245"/>
      <c r="H277" s="156"/>
      <c r="I277" s="156"/>
      <c r="J277" s="156"/>
      <c r="K277" s="156"/>
      <c r="L277" s="156"/>
      <c r="M277" s="156"/>
      <c r="N277" s="156"/>
      <c r="O277" s="156"/>
      <c r="P277" s="156"/>
      <c r="Q277" s="156"/>
      <c r="R277" s="156"/>
      <c r="S277" s="156"/>
      <c r="T277" s="156"/>
      <c r="U277" s="156"/>
      <c r="V277" s="156"/>
      <c r="W277" s="156"/>
      <c r="X277" s="156"/>
      <c r="Y277" s="147"/>
      <c r="Z277" s="147"/>
      <c r="AA277" s="147"/>
      <c r="AB277" s="147"/>
      <c r="AC277" s="147"/>
      <c r="AD277" s="147"/>
      <c r="AE277" s="147"/>
      <c r="AF277" s="147"/>
      <c r="AG277" s="147" t="s">
        <v>172</v>
      </c>
      <c r="AH277" s="147"/>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1">
      <c r="A278" s="164">
        <v>81</v>
      </c>
      <c r="B278" s="165" t="s">
        <v>1334</v>
      </c>
      <c r="C278" s="174" t="s">
        <v>1335</v>
      </c>
      <c r="D278" s="166" t="s">
        <v>293</v>
      </c>
      <c r="E278" s="167">
        <v>4.7</v>
      </c>
      <c r="F278" s="168"/>
      <c r="G278" s="169">
        <f>ROUND(E278*F278,2)</f>
        <v>0</v>
      </c>
      <c r="H278" s="168"/>
      <c r="I278" s="169">
        <f>ROUND(E278*H278,2)</f>
        <v>0</v>
      </c>
      <c r="J278" s="168"/>
      <c r="K278" s="169">
        <f>ROUND(E278*J278,2)</f>
        <v>0</v>
      </c>
      <c r="L278" s="169">
        <v>21</v>
      </c>
      <c r="M278" s="169">
        <f>G278*(1+L278/100)</f>
        <v>0</v>
      </c>
      <c r="N278" s="169">
        <v>0</v>
      </c>
      <c r="O278" s="169">
        <f>ROUND(E278*N278,2)</f>
        <v>0</v>
      </c>
      <c r="P278" s="169">
        <v>0</v>
      </c>
      <c r="Q278" s="169">
        <f>ROUND(E278*P278,2)</f>
        <v>0</v>
      </c>
      <c r="R278" s="169" t="s">
        <v>603</v>
      </c>
      <c r="S278" s="169" t="s">
        <v>168</v>
      </c>
      <c r="T278" s="170" t="s">
        <v>1594</v>
      </c>
      <c r="U278" s="156">
        <v>0.49</v>
      </c>
      <c r="V278" s="156">
        <f>ROUND(E278*U278,2)</f>
        <v>2.2999999999999998</v>
      </c>
      <c r="W278" s="156"/>
      <c r="X278" s="156" t="s">
        <v>244</v>
      </c>
      <c r="Y278" s="147"/>
      <c r="Z278" s="147"/>
      <c r="AA278" s="147"/>
      <c r="AB278" s="147"/>
      <c r="AC278" s="147"/>
      <c r="AD278" s="147"/>
      <c r="AE278" s="147"/>
      <c r="AF278" s="147"/>
      <c r="AG278" s="147" t="s">
        <v>245</v>
      </c>
      <c r="AH278" s="147"/>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1">
      <c r="A279" s="154"/>
      <c r="B279" s="155"/>
      <c r="C279" s="240" t="s">
        <v>1336</v>
      </c>
      <c r="D279" s="241"/>
      <c r="E279" s="241"/>
      <c r="F279" s="241"/>
      <c r="G279" s="241"/>
      <c r="H279" s="156"/>
      <c r="I279" s="156"/>
      <c r="J279" s="156"/>
      <c r="K279" s="156"/>
      <c r="L279" s="156"/>
      <c r="M279" s="156"/>
      <c r="N279" s="156"/>
      <c r="O279" s="156"/>
      <c r="P279" s="156"/>
      <c r="Q279" s="156"/>
      <c r="R279" s="156"/>
      <c r="S279" s="156"/>
      <c r="T279" s="156"/>
      <c r="U279" s="156"/>
      <c r="V279" s="156"/>
      <c r="W279" s="156"/>
      <c r="X279" s="156"/>
      <c r="Y279" s="147"/>
      <c r="Z279" s="147"/>
      <c r="AA279" s="147"/>
      <c r="AB279" s="147"/>
      <c r="AC279" s="147"/>
      <c r="AD279" s="147"/>
      <c r="AE279" s="147"/>
      <c r="AF279" s="147"/>
      <c r="AG279" s="147" t="s">
        <v>178</v>
      </c>
      <c r="AH279" s="147"/>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1">
      <c r="A280" s="154"/>
      <c r="B280" s="155"/>
      <c r="C280" s="238"/>
      <c r="D280" s="239"/>
      <c r="E280" s="239"/>
      <c r="F280" s="239"/>
      <c r="G280" s="239"/>
      <c r="H280" s="156"/>
      <c r="I280" s="156"/>
      <c r="J280" s="156"/>
      <c r="K280" s="156"/>
      <c r="L280" s="156"/>
      <c r="M280" s="156"/>
      <c r="N280" s="156"/>
      <c r="O280" s="156"/>
      <c r="P280" s="156"/>
      <c r="Q280" s="156"/>
      <c r="R280" s="156"/>
      <c r="S280" s="156"/>
      <c r="T280" s="156"/>
      <c r="U280" s="156"/>
      <c r="V280" s="156"/>
      <c r="W280" s="156"/>
      <c r="X280" s="156"/>
      <c r="Y280" s="147"/>
      <c r="Z280" s="147"/>
      <c r="AA280" s="147"/>
      <c r="AB280" s="147"/>
      <c r="AC280" s="147"/>
      <c r="AD280" s="147"/>
      <c r="AE280" s="147"/>
      <c r="AF280" s="147"/>
      <c r="AG280" s="147" t="s">
        <v>172</v>
      </c>
      <c r="AH280" s="147"/>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1">
      <c r="A281" s="164">
        <v>82</v>
      </c>
      <c r="B281" s="165" t="s">
        <v>1341</v>
      </c>
      <c r="C281" s="174" t="s">
        <v>1342</v>
      </c>
      <c r="D281" s="166" t="s">
        <v>293</v>
      </c>
      <c r="E281" s="167">
        <v>4.7</v>
      </c>
      <c r="F281" s="168"/>
      <c r="G281" s="169">
        <f>ROUND(E281*F281,2)</f>
        <v>0</v>
      </c>
      <c r="H281" s="168"/>
      <c r="I281" s="169">
        <f>ROUND(E281*H281,2)</f>
        <v>0</v>
      </c>
      <c r="J281" s="168"/>
      <c r="K281" s="169">
        <f>ROUND(E281*J281,2)</f>
        <v>0</v>
      </c>
      <c r="L281" s="169">
        <v>21</v>
      </c>
      <c r="M281" s="169">
        <f>G281*(1+L281/100)</f>
        <v>0</v>
      </c>
      <c r="N281" s="169">
        <v>0</v>
      </c>
      <c r="O281" s="169">
        <f>ROUND(E281*N281,2)</f>
        <v>0</v>
      </c>
      <c r="P281" s="169">
        <v>0</v>
      </c>
      <c r="Q281" s="169">
        <f>ROUND(E281*P281,2)</f>
        <v>0</v>
      </c>
      <c r="R281" s="169" t="s">
        <v>603</v>
      </c>
      <c r="S281" s="169" t="s">
        <v>168</v>
      </c>
      <c r="T281" s="170" t="s">
        <v>1594</v>
      </c>
      <c r="U281" s="156">
        <v>0</v>
      </c>
      <c r="V281" s="156">
        <f>ROUND(E281*U281,2)</f>
        <v>0</v>
      </c>
      <c r="W281" s="156"/>
      <c r="X281" s="156" t="s">
        <v>244</v>
      </c>
      <c r="Y281" s="147"/>
      <c r="Z281" s="147"/>
      <c r="AA281" s="147"/>
      <c r="AB281" s="147"/>
      <c r="AC281" s="147"/>
      <c r="AD281" s="147"/>
      <c r="AE281" s="147"/>
      <c r="AF281" s="147"/>
      <c r="AG281" s="147" t="s">
        <v>245</v>
      </c>
      <c r="AH281" s="147"/>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1">
      <c r="A282" s="154"/>
      <c r="B282" s="155"/>
      <c r="C282" s="244"/>
      <c r="D282" s="245"/>
      <c r="E282" s="245"/>
      <c r="F282" s="245"/>
      <c r="G282" s="245"/>
      <c r="H282" s="156"/>
      <c r="I282" s="156"/>
      <c r="J282" s="156"/>
      <c r="K282" s="156"/>
      <c r="L282" s="156"/>
      <c r="M282" s="156"/>
      <c r="N282" s="156"/>
      <c r="O282" s="156"/>
      <c r="P282" s="156"/>
      <c r="Q282" s="156"/>
      <c r="R282" s="156"/>
      <c r="S282" s="156"/>
      <c r="T282" s="156"/>
      <c r="U282" s="156"/>
      <c r="V282" s="156"/>
      <c r="W282" s="156"/>
      <c r="X282" s="156"/>
      <c r="Y282" s="147"/>
      <c r="Z282" s="147"/>
      <c r="AA282" s="147"/>
      <c r="AB282" s="147"/>
      <c r="AC282" s="147"/>
      <c r="AD282" s="147"/>
      <c r="AE282" s="147"/>
      <c r="AF282" s="147"/>
      <c r="AG282" s="147" t="s">
        <v>172</v>
      </c>
      <c r="AH282" s="147"/>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c r="A283" s="3"/>
      <c r="B283" s="4"/>
      <c r="C283" s="175"/>
      <c r="D283" s="6"/>
      <c r="E283" s="3"/>
      <c r="F283" s="3"/>
      <c r="G283" s="3"/>
      <c r="H283" s="3"/>
      <c r="I283" s="3"/>
      <c r="J283" s="3"/>
      <c r="K283" s="3"/>
      <c r="L283" s="3"/>
      <c r="M283" s="3"/>
      <c r="N283" s="3"/>
      <c r="O283" s="3"/>
      <c r="P283" s="3"/>
      <c r="Q283" s="3"/>
      <c r="R283" s="3"/>
      <c r="S283" s="3"/>
      <c r="T283" s="3"/>
      <c r="U283" s="3"/>
      <c r="V283" s="3"/>
      <c r="W283" s="3"/>
      <c r="X283" s="3"/>
      <c r="AE283">
        <v>15</v>
      </c>
      <c r="AF283">
        <v>21</v>
      </c>
      <c r="AG283" t="s">
        <v>150</v>
      </c>
    </row>
    <row r="284" spans="1:60">
      <c r="A284" s="150"/>
      <c r="B284" s="151" t="s">
        <v>29</v>
      </c>
      <c r="C284" s="176"/>
      <c r="D284" s="152"/>
      <c r="E284" s="153"/>
      <c r="F284" s="153"/>
      <c r="G284" s="172">
        <f>G8+G245+G249+G253+G258+G271</f>
        <v>0</v>
      </c>
      <c r="H284" s="3"/>
      <c r="I284" s="3"/>
      <c r="J284" s="3"/>
      <c r="K284" s="3"/>
      <c r="L284" s="3"/>
      <c r="M284" s="3"/>
      <c r="N284" s="3"/>
      <c r="O284" s="3"/>
      <c r="P284" s="3"/>
      <c r="Q284" s="3"/>
      <c r="R284" s="3"/>
      <c r="S284" s="3"/>
      <c r="T284" s="3"/>
      <c r="U284" s="3"/>
      <c r="V284" s="3"/>
      <c r="W284" s="3"/>
      <c r="X284" s="3"/>
      <c r="AE284">
        <f>SUMIF(L7:L282,AE283,G7:G282)</f>
        <v>0</v>
      </c>
      <c r="AF284">
        <f>SUMIF(L7:L282,AF283,G7:G282)</f>
        <v>0</v>
      </c>
      <c r="AG284" t="s">
        <v>237</v>
      </c>
    </row>
    <row r="285" spans="1:60">
      <c r="A285" s="255" t="s">
        <v>1344</v>
      </c>
      <c r="B285" s="255"/>
      <c r="C285" s="175"/>
      <c r="D285" s="6"/>
      <c r="E285" s="3"/>
      <c r="F285" s="3"/>
      <c r="G285" s="3"/>
      <c r="H285" s="3"/>
      <c r="I285" s="3"/>
      <c r="J285" s="3"/>
      <c r="K285" s="3"/>
      <c r="L285" s="3"/>
      <c r="M285" s="3"/>
      <c r="N285" s="3"/>
      <c r="O285" s="3"/>
      <c r="P285" s="3"/>
      <c r="Q285" s="3"/>
      <c r="R285" s="3"/>
      <c r="S285" s="3"/>
      <c r="T285" s="3"/>
      <c r="U285" s="3"/>
      <c r="V285" s="3"/>
      <c r="W285" s="3"/>
      <c r="X285" s="3"/>
    </row>
    <row r="286" spans="1:60">
      <c r="A286" s="3"/>
      <c r="B286" s="4" t="s">
        <v>1345</v>
      </c>
      <c r="C286" s="175" t="s">
        <v>1346</v>
      </c>
      <c r="D286" s="6"/>
      <c r="E286" s="3"/>
      <c r="F286" s="3"/>
      <c r="G286" s="3"/>
      <c r="H286" s="3"/>
      <c r="I286" s="3"/>
      <c r="J286" s="3"/>
      <c r="K286" s="3"/>
      <c r="L286" s="3"/>
      <c r="M286" s="3"/>
      <c r="N286" s="3"/>
      <c r="O286" s="3"/>
      <c r="P286" s="3"/>
      <c r="Q286" s="3"/>
      <c r="R286" s="3"/>
      <c r="S286" s="3"/>
      <c r="T286" s="3"/>
      <c r="U286" s="3"/>
      <c r="V286" s="3"/>
      <c r="W286" s="3"/>
      <c r="X286" s="3"/>
      <c r="AG286" t="s">
        <v>1347</v>
      </c>
    </row>
    <row r="287" spans="1:60">
      <c r="A287" s="3"/>
      <c r="B287" s="4" t="s">
        <v>1348</v>
      </c>
      <c r="C287" s="175" t="s">
        <v>1349</v>
      </c>
      <c r="D287" s="6"/>
      <c r="E287" s="3"/>
      <c r="F287" s="3"/>
      <c r="G287" s="3"/>
      <c r="H287" s="3"/>
      <c r="I287" s="3"/>
      <c r="J287" s="3"/>
      <c r="K287" s="3"/>
      <c r="L287" s="3"/>
      <c r="M287" s="3"/>
      <c r="N287" s="3"/>
      <c r="O287" s="3"/>
      <c r="P287" s="3"/>
      <c r="Q287" s="3"/>
      <c r="R287" s="3"/>
      <c r="S287" s="3"/>
      <c r="T287" s="3"/>
      <c r="U287" s="3"/>
      <c r="V287" s="3"/>
      <c r="W287" s="3"/>
      <c r="X287" s="3"/>
      <c r="AG287" t="s">
        <v>1350</v>
      </c>
    </row>
    <row r="288" spans="1:60">
      <c r="A288" s="3"/>
      <c r="B288" s="4"/>
      <c r="C288" s="175" t="s">
        <v>1351</v>
      </c>
      <c r="D288" s="6"/>
      <c r="E288" s="3"/>
      <c r="F288" s="3"/>
      <c r="G288" s="3"/>
      <c r="H288" s="3"/>
      <c r="I288" s="3"/>
      <c r="J288" s="3"/>
      <c r="K288" s="3"/>
      <c r="L288" s="3"/>
      <c r="M288" s="3"/>
      <c r="N288" s="3"/>
      <c r="O288" s="3"/>
      <c r="P288" s="3"/>
      <c r="Q288" s="3"/>
      <c r="R288" s="3"/>
      <c r="S288" s="3"/>
      <c r="T288" s="3"/>
      <c r="U288" s="3"/>
      <c r="V288" s="3"/>
      <c r="W288" s="3"/>
      <c r="X288" s="3"/>
      <c r="AG288" t="s">
        <v>1352</v>
      </c>
    </row>
    <row r="289" spans="1:33">
      <c r="A289" s="3"/>
      <c r="B289" s="4"/>
      <c r="C289" s="175"/>
      <c r="D289" s="6"/>
      <c r="E289" s="3"/>
      <c r="F289" s="3"/>
      <c r="G289" s="3"/>
      <c r="H289" s="3"/>
      <c r="I289" s="3"/>
      <c r="J289" s="3"/>
      <c r="K289" s="3"/>
      <c r="L289" s="3"/>
      <c r="M289" s="3"/>
      <c r="N289" s="3"/>
      <c r="O289" s="3"/>
      <c r="P289" s="3"/>
      <c r="Q289" s="3"/>
      <c r="R289" s="3"/>
      <c r="S289" s="3"/>
      <c r="T289" s="3"/>
      <c r="U289" s="3"/>
      <c r="V289" s="3"/>
      <c r="W289" s="3"/>
      <c r="X289" s="3"/>
    </row>
    <row r="290" spans="1:33">
      <c r="C290" s="177"/>
      <c r="D290" s="10"/>
      <c r="AG290" t="s">
        <v>238</v>
      </c>
    </row>
    <row r="291" spans="1:33">
      <c r="D291" s="10"/>
    </row>
    <row r="292" spans="1:33">
      <c r="D292" s="10"/>
    </row>
    <row r="293" spans="1:33">
      <c r="D293" s="10"/>
    </row>
    <row r="294" spans="1:33">
      <c r="D294" s="10"/>
    </row>
    <row r="295" spans="1:33">
      <c r="D295" s="10"/>
    </row>
    <row r="296" spans="1:33">
      <c r="D296" s="10"/>
    </row>
    <row r="297" spans="1:33">
      <c r="D297" s="10"/>
    </row>
    <row r="298" spans="1:33">
      <c r="D298" s="10"/>
    </row>
    <row r="299" spans="1:33">
      <c r="D299" s="10"/>
    </row>
    <row r="300" spans="1:33">
      <c r="D300" s="10"/>
    </row>
    <row r="301" spans="1:33">
      <c r="D301" s="10"/>
    </row>
    <row r="302" spans="1:33">
      <c r="D302" s="10"/>
    </row>
    <row r="303" spans="1:33">
      <c r="D303" s="10"/>
    </row>
    <row r="304" spans="1:33">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CAFE" sheet="1"/>
  <mergeCells count="191">
    <mergeCell ref="A1:G1"/>
    <mergeCell ref="C2:G2"/>
    <mergeCell ref="C3:G3"/>
    <mergeCell ref="C4:G4"/>
    <mergeCell ref="A285:B285"/>
    <mergeCell ref="C10:G10"/>
    <mergeCell ref="C11:G11"/>
    <mergeCell ref="C13:G13"/>
    <mergeCell ref="C14:G14"/>
    <mergeCell ref="C16:G16"/>
    <mergeCell ref="C26:G26"/>
    <mergeCell ref="C27:G27"/>
    <mergeCell ref="C28:G28"/>
    <mergeCell ref="C30:G30"/>
    <mergeCell ref="C31:G31"/>
    <mergeCell ref="C33:G33"/>
    <mergeCell ref="C17:G17"/>
    <mergeCell ref="C19:G19"/>
    <mergeCell ref="C20:G20"/>
    <mergeCell ref="C22:G22"/>
    <mergeCell ref="C23:G23"/>
    <mergeCell ref="C25:G25"/>
    <mergeCell ref="C42:G42"/>
    <mergeCell ref="C44:G44"/>
    <mergeCell ref="C45:G45"/>
    <mergeCell ref="C47:G47"/>
    <mergeCell ref="C48:G48"/>
    <mergeCell ref="C49:G49"/>
    <mergeCell ref="C34:G34"/>
    <mergeCell ref="C35:G35"/>
    <mergeCell ref="C36:G36"/>
    <mergeCell ref="C38:G38"/>
    <mergeCell ref="C39:G39"/>
    <mergeCell ref="C41:G41"/>
    <mergeCell ref="C58:G58"/>
    <mergeCell ref="C60:G60"/>
    <mergeCell ref="C61:G61"/>
    <mergeCell ref="C63:G63"/>
    <mergeCell ref="C64:G64"/>
    <mergeCell ref="C65:G65"/>
    <mergeCell ref="C50:G50"/>
    <mergeCell ref="C52:G52"/>
    <mergeCell ref="C53:G53"/>
    <mergeCell ref="C55:G55"/>
    <mergeCell ref="C56:G56"/>
    <mergeCell ref="C57:G57"/>
    <mergeCell ref="C75:G75"/>
    <mergeCell ref="C77:G77"/>
    <mergeCell ref="C78:G78"/>
    <mergeCell ref="C80:G80"/>
    <mergeCell ref="C81:G81"/>
    <mergeCell ref="C83:G83"/>
    <mergeCell ref="C66:G66"/>
    <mergeCell ref="C68:G68"/>
    <mergeCell ref="C69:G69"/>
    <mergeCell ref="C71:G71"/>
    <mergeCell ref="C72:G72"/>
    <mergeCell ref="C74:G74"/>
    <mergeCell ref="C93:G93"/>
    <mergeCell ref="C95:G95"/>
    <mergeCell ref="C96:G96"/>
    <mergeCell ref="C98:G98"/>
    <mergeCell ref="C99:G99"/>
    <mergeCell ref="C101:G101"/>
    <mergeCell ref="C84:G84"/>
    <mergeCell ref="C86:G86"/>
    <mergeCell ref="C87:G87"/>
    <mergeCell ref="C89:G89"/>
    <mergeCell ref="C90:G90"/>
    <mergeCell ref="C92:G92"/>
    <mergeCell ref="C111:G111"/>
    <mergeCell ref="C113:G113"/>
    <mergeCell ref="C114:G114"/>
    <mergeCell ref="C116:G116"/>
    <mergeCell ref="C117:G117"/>
    <mergeCell ref="C119:G119"/>
    <mergeCell ref="C102:G102"/>
    <mergeCell ref="C104:G104"/>
    <mergeCell ref="C105:G105"/>
    <mergeCell ref="C107:G107"/>
    <mergeCell ref="C108:G108"/>
    <mergeCell ref="C110:G110"/>
    <mergeCell ref="C128:G128"/>
    <mergeCell ref="C130:G130"/>
    <mergeCell ref="C132:G132"/>
    <mergeCell ref="C134:G134"/>
    <mergeCell ref="C136:G136"/>
    <mergeCell ref="C138:G138"/>
    <mergeCell ref="C120:G120"/>
    <mergeCell ref="C122:G122"/>
    <mergeCell ref="C123:G123"/>
    <mergeCell ref="C125:G125"/>
    <mergeCell ref="C126:G126"/>
    <mergeCell ref="C127:G127"/>
    <mergeCell ref="C150:G150"/>
    <mergeCell ref="C151:G151"/>
    <mergeCell ref="C153:G153"/>
    <mergeCell ref="C154:G154"/>
    <mergeCell ref="C156:G156"/>
    <mergeCell ref="C157:G157"/>
    <mergeCell ref="C140:G140"/>
    <mergeCell ref="C142:G142"/>
    <mergeCell ref="C144:G144"/>
    <mergeCell ref="C145:G145"/>
    <mergeCell ref="C147:G147"/>
    <mergeCell ref="C148:G148"/>
    <mergeCell ref="C167:G167"/>
    <mergeCell ref="C168:G168"/>
    <mergeCell ref="C169:G169"/>
    <mergeCell ref="C171:G171"/>
    <mergeCell ref="C172:G172"/>
    <mergeCell ref="C173:G173"/>
    <mergeCell ref="C159:G159"/>
    <mergeCell ref="C160:G160"/>
    <mergeCell ref="C161:G161"/>
    <mergeCell ref="C163:G163"/>
    <mergeCell ref="C164:G164"/>
    <mergeCell ref="C165:G165"/>
    <mergeCell ref="C182:G182"/>
    <mergeCell ref="C184:G184"/>
    <mergeCell ref="C185:G185"/>
    <mergeCell ref="C186:G186"/>
    <mergeCell ref="C187:G187"/>
    <mergeCell ref="C189:G189"/>
    <mergeCell ref="C175:G175"/>
    <mergeCell ref="C176:G176"/>
    <mergeCell ref="C177:G177"/>
    <mergeCell ref="C179:G179"/>
    <mergeCell ref="C180:G180"/>
    <mergeCell ref="C181:G181"/>
    <mergeCell ref="C200:G200"/>
    <mergeCell ref="C201:G201"/>
    <mergeCell ref="C203:G203"/>
    <mergeCell ref="C204:G204"/>
    <mergeCell ref="C205:G205"/>
    <mergeCell ref="C206:G206"/>
    <mergeCell ref="C190:G190"/>
    <mergeCell ref="C192:G192"/>
    <mergeCell ref="C194:G194"/>
    <mergeCell ref="C195:G195"/>
    <mergeCell ref="C197:G197"/>
    <mergeCell ref="C198:G198"/>
    <mergeCell ref="C216:G216"/>
    <mergeCell ref="C217:G217"/>
    <mergeCell ref="C219:G219"/>
    <mergeCell ref="C220:G220"/>
    <mergeCell ref="C221:G221"/>
    <mergeCell ref="C222:G222"/>
    <mergeCell ref="C208:G208"/>
    <mergeCell ref="C209:G209"/>
    <mergeCell ref="C211:G211"/>
    <mergeCell ref="C212:G212"/>
    <mergeCell ref="C213:G213"/>
    <mergeCell ref="C214:G214"/>
    <mergeCell ref="C232:G232"/>
    <mergeCell ref="C233:G233"/>
    <mergeCell ref="C235:G235"/>
    <mergeCell ref="C236:G236"/>
    <mergeCell ref="C237:G237"/>
    <mergeCell ref="C238:G238"/>
    <mergeCell ref="C224:G224"/>
    <mergeCell ref="C225:G225"/>
    <mergeCell ref="C227:G227"/>
    <mergeCell ref="C228:G228"/>
    <mergeCell ref="C229:G229"/>
    <mergeCell ref="C230:G230"/>
    <mergeCell ref="C251:G251"/>
    <mergeCell ref="C252:G252"/>
    <mergeCell ref="C255:G255"/>
    <mergeCell ref="C256:G256"/>
    <mergeCell ref="C257:G257"/>
    <mergeCell ref="C260:G260"/>
    <mergeCell ref="C240:G240"/>
    <mergeCell ref="C241:G241"/>
    <mergeCell ref="C243:G243"/>
    <mergeCell ref="C244:G244"/>
    <mergeCell ref="C247:G247"/>
    <mergeCell ref="C248:G248"/>
    <mergeCell ref="C282:G282"/>
    <mergeCell ref="C270:G270"/>
    <mergeCell ref="C273:G273"/>
    <mergeCell ref="C275:G275"/>
    <mergeCell ref="C277:G277"/>
    <mergeCell ref="C279:G279"/>
    <mergeCell ref="C280:G280"/>
    <mergeCell ref="C261:G261"/>
    <mergeCell ref="C263:G263"/>
    <mergeCell ref="C264:G264"/>
    <mergeCell ref="C266:G266"/>
    <mergeCell ref="C267:G267"/>
    <mergeCell ref="C269:G26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52</vt:i4>
      </vt:variant>
    </vt:vector>
  </HeadingPairs>
  <TitlesOfParts>
    <vt:vector size="58" baseType="lpstr">
      <vt:lpstr>Pokyny pro vyplnění</vt:lpstr>
      <vt:lpstr>Stavba</vt:lpstr>
      <vt:lpstr>VzorPolozky</vt:lpstr>
      <vt:lpstr>00 00 Naklady</vt:lpstr>
      <vt:lpstr>SO 01-Z 01 Pol</vt:lpstr>
      <vt:lpstr>SO 01-Z 02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00 Naklady'!Názvy_tisku</vt:lpstr>
      <vt:lpstr>'SO 01-Z 01 Pol'!Názvy_tisku</vt:lpstr>
      <vt:lpstr>'SO 01-Z 02 Pol'!Názvy_tisku</vt:lpstr>
      <vt:lpstr>oadresa</vt:lpstr>
      <vt:lpstr>Stavba!Objednatel</vt:lpstr>
      <vt:lpstr>Stavba!Objekt</vt:lpstr>
      <vt:lpstr>'00 00 Naklady'!Oblast_tisku</vt:lpstr>
      <vt:lpstr>'SO 01-Z 01 Pol'!Oblast_tisku</vt:lpstr>
      <vt:lpstr>'SO 01-Z 02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Sliwova</dc:creator>
  <cp:lastModifiedBy>Sliwova</cp:lastModifiedBy>
  <cp:lastPrinted>2019-03-19T12:27:02Z</cp:lastPrinted>
  <dcterms:created xsi:type="dcterms:W3CDTF">2009-04-08T07:15:50Z</dcterms:created>
  <dcterms:modified xsi:type="dcterms:W3CDTF">2019-08-20T10:28:02Z</dcterms:modified>
</cp:coreProperties>
</file>