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KA\Desktop\"/>
    </mc:Choice>
  </mc:AlternateContent>
  <bookViews>
    <workbookView xWindow="0" yWindow="0" windowWidth="28800" windowHeight="12435"/>
  </bookViews>
  <sheets>
    <sheet name="Rekapitulace stavby" sheetId="1" r:id="rId1"/>
    <sheet name="1 - Architektonicko stave..." sheetId="2" r:id="rId2"/>
    <sheet name="2 - Vedlejší rozpočtové n..." sheetId="3" r:id="rId3"/>
    <sheet name="Pokyny pro vyplnění" sheetId="4" r:id="rId4"/>
  </sheets>
  <definedNames>
    <definedName name="_xlnm._FilterDatabase" localSheetId="1" hidden="1">'1 - Architektonicko stave...'!$C$93:$K$801</definedName>
    <definedName name="_xlnm._FilterDatabase" localSheetId="2" hidden="1">'2 - Vedlejší rozpočtové n...'!$C$85:$K$99</definedName>
    <definedName name="_xlnm.Print_Titles" localSheetId="1">'1 - Architektonicko stave...'!$93:$93</definedName>
    <definedName name="_xlnm.Print_Titles" localSheetId="2">'2 - Vedlejší rozpočtové n...'!$85:$85</definedName>
    <definedName name="_xlnm.Print_Titles" localSheetId="0">'Rekapitulace stavby'!$49:$49</definedName>
    <definedName name="_xlnm.Print_Area" localSheetId="1">'1 - Architektonicko stave...'!$C$4:$J$38,'1 - Architektonicko stave...'!$C$44:$J$73,'1 - Architektonicko stave...'!$C$79:$K$801</definedName>
    <definedName name="_xlnm.Print_Area" localSheetId="2">'2 - Vedlejší rozpočtové n...'!$C$4:$J$38,'2 - Vedlejší rozpočtové n...'!$C$44:$J$65,'2 - Vedlejší rozpočtové n...'!$C$71:$K$99</definedName>
    <definedName name="_xlnm.Print_Area" localSheetId="3">'Pokyny pro vyplnění'!$B$2:$K$69,'Pokyny pro vyplnění'!$B$72:$K$116,'Pokyny pro vyplnění'!$B$119:$K$188,'Pokyny pro vyplnění'!$B$196:$K$216</definedName>
    <definedName name="_xlnm.Print_Area" localSheetId="0">'Rekapitulace stavby'!$D$4:$AO$33,'Rekapitulace stavby'!$C$39:$AQ$55</definedName>
  </definedNames>
  <calcPr calcId="152511"/>
</workbook>
</file>

<file path=xl/calcChain.xml><?xml version="1.0" encoding="utf-8"?>
<calcChain xmlns="http://schemas.openxmlformats.org/spreadsheetml/2006/main">
  <c r="AY54" i="1" l="1"/>
  <c r="AX54" i="1"/>
  <c r="BI99" i="3"/>
  <c r="BH99" i="3"/>
  <c r="BG99" i="3"/>
  <c r="BF99" i="3"/>
  <c r="T99" i="3"/>
  <c r="T98" i="3"/>
  <c r="R99" i="3"/>
  <c r="R98" i="3"/>
  <c r="P99" i="3"/>
  <c r="P98" i="3"/>
  <c r="BK99" i="3"/>
  <c r="BK98" i="3"/>
  <c r="J98" i="3" s="1"/>
  <c r="J64" i="3" s="1"/>
  <c r="J99" i="3"/>
  <c r="BE99" i="3" s="1"/>
  <c r="BI97" i="3"/>
  <c r="BH97" i="3"/>
  <c r="BG97" i="3"/>
  <c r="BF97" i="3"/>
  <c r="T97" i="3"/>
  <c r="R97" i="3"/>
  <c r="P97" i="3"/>
  <c r="BK97" i="3"/>
  <c r="J97" i="3"/>
  <c r="BE97" i="3" s="1"/>
  <c r="BI96" i="3"/>
  <c r="BH96" i="3"/>
  <c r="BG96" i="3"/>
  <c r="BF96" i="3"/>
  <c r="T96" i="3"/>
  <c r="R96" i="3"/>
  <c r="P96" i="3"/>
  <c r="BK96" i="3"/>
  <c r="J96" i="3"/>
  <c r="BE96" i="3"/>
  <c r="BI95" i="3"/>
  <c r="BH95" i="3"/>
  <c r="BG95" i="3"/>
  <c r="BF95" i="3"/>
  <c r="T95" i="3"/>
  <c r="T93" i="3" s="1"/>
  <c r="R95" i="3"/>
  <c r="P95" i="3"/>
  <c r="BK95" i="3"/>
  <c r="J95" i="3"/>
  <c r="BE95" i="3" s="1"/>
  <c r="BI94" i="3"/>
  <c r="BH94" i="3"/>
  <c r="BG94" i="3"/>
  <c r="BF94" i="3"/>
  <c r="T94" i="3"/>
  <c r="R94" i="3"/>
  <c r="R93" i="3" s="1"/>
  <c r="P94" i="3"/>
  <c r="P93" i="3"/>
  <c r="BK94" i="3"/>
  <c r="J94" i="3"/>
  <c r="BE94" i="3" s="1"/>
  <c r="J32" i="3" s="1"/>
  <c r="AV54" i="1" s="1"/>
  <c r="AT54" i="1" s="1"/>
  <c r="BI92" i="3"/>
  <c r="BH92" i="3"/>
  <c r="BG92" i="3"/>
  <c r="BF92" i="3"/>
  <c r="T92" i="3"/>
  <c r="R92" i="3"/>
  <c r="P92" i="3"/>
  <c r="BK92" i="3"/>
  <c r="J92" i="3"/>
  <c r="BE92" i="3"/>
  <c r="BI91" i="3"/>
  <c r="BH91" i="3"/>
  <c r="BG91" i="3"/>
  <c r="BF91" i="3"/>
  <c r="T91" i="3"/>
  <c r="T88" i="3" s="1"/>
  <c r="T87" i="3" s="1"/>
  <c r="T86" i="3" s="1"/>
  <c r="R91" i="3"/>
  <c r="P91" i="3"/>
  <c r="BK91" i="3"/>
  <c r="J91" i="3"/>
  <c r="BE91" i="3" s="1"/>
  <c r="BI90" i="3"/>
  <c r="BH90" i="3"/>
  <c r="BG90" i="3"/>
  <c r="BF90" i="3"/>
  <c r="T90" i="3"/>
  <c r="R90" i="3"/>
  <c r="P90" i="3"/>
  <c r="BK90" i="3"/>
  <c r="J90" i="3"/>
  <c r="BE90" i="3"/>
  <c r="BI89" i="3"/>
  <c r="F36" i="3" s="1"/>
  <c r="BD54" i="1" s="1"/>
  <c r="BH89" i="3"/>
  <c r="F35" i="3" s="1"/>
  <c r="BC54" i="1" s="1"/>
  <c r="BC52" i="1" s="1"/>
  <c r="BG89" i="3"/>
  <c r="F34" i="3"/>
  <c r="BB54" i="1"/>
  <c r="BF89" i="3"/>
  <c r="J33" i="3" s="1"/>
  <c r="AW54" i="1"/>
  <c r="F33" i="3"/>
  <c r="BA54" i="1" s="1"/>
  <c r="T89" i="3"/>
  <c r="R89" i="3"/>
  <c r="R88" i="3"/>
  <c r="R87" i="3" s="1"/>
  <c r="R86" i="3" s="1"/>
  <c r="P89" i="3"/>
  <c r="P88" i="3"/>
  <c r="P87" i="3"/>
  <c r="P86" i="3" s="1"/>
  <c r="AU54" i="1" s="1"/>
  <c r="BK89" i="3"/>
  <c r="BK88" i="3"/>
  <c r="J89" i="3"/>
  <c r="BE89" i="3" s="1"/>
  <c r="J82" i="3"/>
  <c r="F82" i="3"/>
  <c r="F80" i="3"/>
  <c r="E78" i="3"/>
  <c r="J55" i="3"/>
  <c r="F55" i="3"/>
  <c r="F53" i="3"/>
  <c r="E51" i="3"/>
  <c r="J20" i="3"/>
  <c r="E20" i="3"/>
  <c r="F56" i="3" s="1"/>
  <c r="F83" i="3"/>
  <c r="J19" i="3"/>
  <c r="J14" i="3"/>
  <c r="J53" i="3" s="1"/>
  <c r="E7" i="3"/>
  <c r="E74" i="3"/>
  <c r="E47" i="3"/>
  <c r="AY53" i="1"/>
  <c r="AX53" i="1"/>
  <c r="BI793" i="2"/>
  <c r="BH793" i="2"/>
  <c r="BG793" i="2"/>
  <c r="BF793" i="2"/>
  <c r="T793" i="2"/>
  <c r="T792" i="2"/>
  <c r="R793" i="2"/>
  <c r="R792" i="2" s="1"/>
  <c r="P793" i="2"/>
  <c r="P792" i="2"/>
  <c r="BK793" i="2"/>
  <c r="BK792" i="2" s="1"/>
  <c r="J792" i="2" s="1"/>
  <c r="J72" i="2" s="1"/>
  <c r="J793" i="2"/>
  <c r="BE793" i="2"/>
  <c r="BI783" i="2"/>
  <c r="BH783" i="2"/>
  <c r="BG783" i="2"/>
  <c r="BF783" i="2"/>
  <c r="T783" i="2"/>
  <c r="R783" i="2"/>
  <c r="P783" i="2"/>
  <c r="BK783" i="2"/>
  <c r="J783" i="2"/>
  <c r="BE783" i="2" s="1"/>
  <c r="BI774" i="2"/>
  <c r="BH774" i="2"/>
  <c r="BG774" i="2"/>
  <c r="BF774" i="2"/>
  <c r="T774" i="2"/>
  <c r="R774" i="2"/>
  <c r="R773" i="2"/>
  <c r="P774" i="2"/>
  <c r="BK774" i="2"/>
  <c r="BK773" i="2" s="1"/>
  <c r="J773" i="2" s="1"/>
  <c r="J71" i="2" s="1"/>
  <c r="J774" i="2"/>
  <c r="BE774" i="2"/>
  <c r="BI772" i="2"/>
  <c r="BH772" i="2"/>
  <c r="BG772" i="2"/>
  <c r="BF772" i="2"/>
  <c r="T772" i="2"/>
  <c r="R772" i="2"/>
  <c r="P772" i="2"/>
  <c r="BK772" i="2"/>
  <c r="J772" i="2"/>
  <c r="BE772" i="2" s="1"/>
  <c r="BI767" i="2"/>
  <c r="BH767" i="2"/>
  <c r="BG767" i="2"/>
  <c r="BF767" i="2"/>
  <c r="T767" i="2"/>
  <c r="R767" i="2"/>
  <c r="P767" i="2"/>
  <c r="BK767" i="2"/>
  <c r="J767" i="2"/>
  <c r="BE767" i="2"/>
  <c r="BI760" i="2"/>
  <c r="BH760" i="2"/>
  <c r="BG760" i="2"/>
  <c r="BF760" i="2"/>
  <c r="T760" i="2"/>
  <c r="R760" i="2"/>
  <c r="P760" i="2"/>
  <c r="BK760" i="2"/>
  <c r="J760" i="2"/>
  <c r="BE760" i="2" s="1"/>
  <c r="BI755" i="2"/>
  <c r="BH755" i="2"/>
  <c r="BG755" i="2"/>
  <c r="BF755" i="2"/>
  <c r="T755" i="2"/>
  <c r="R755" i="2"/>
  <c r="P755" i="2"/>
  <c r="BK755" i="2"/>
  <c r="J755" i="2"/>
  <c r="BE755" i="2" s="1"/>
  <c r="BI749" i="2"/>
  <c r="BH749" i="2"/>
  <c r="BG749" i="2"/>
  <c r="BF749" i="2"/>
  <c r="T749" i="2"/>
  <c r="R749" i="2"/>
  <c r="P749" i="2"/>
  <c r="BK749" i="2"/>
  <c r="J749" i="2"/>
  <c r="BE749" i="2" s="1"/>
  <c r="BI744" i="2"/>
  <c r="BH744" i="2"/>
  <c r="BG744" i="2"/>
  <c r="BF744" i="2"/>
  <c r="T744" i="2"/>
  <c r="R744" i="2"/>
  <c r="P744" i="2"/>
  <c r="BK744" i="2"/>
  <c r="J744" i="2"/>
  <c r="BE744" i="2"/>
  <c r="BI737" i="2"/>
  <c r="BH737" i="2"/>
  <c r="BG737" i="2"/>
  <c r="BF737" i="2"/>
  <c r="T737" i="2"/>
  <c r="R737" i="2"/>
  <c r="P737" i="2"/>
  <c r="BK737" i="2"/>
  <c r="J737" i="2"/>
  <c r="BE737" i="2" s="1"/>
  <c r="BI732" i="2"/>
  <c r="BH732" i="2"/>
  <c r="BG732" i="2"/>
  <c r="BF732" i="2"/>
  <c r="T732" i="2"/>
  <c r="R732" i="2"/>
  <c r="P732" i="2"/>
  <c r="BK732" i="2"/>
  <c r="J732" i="2"/>
  <c r="BE732" i="2" s="1"/>
  <c r="BI726" i="2"/>
  <c r="BH726" i="2"/>
  <c r="BG726" i="2"/>
  <c r="BF726" i="2"/>
  <c r="T726" i="2"/>
  <c r="T725" i="2" s="1"/>
  <c r="R726" i="2"/>
  <c r="R725" i="2" s="1"/>
  <c r="R724" i="2" s="1"/>
  <c r="P726" i="2"/>
  <c r="P725" i="2" s="1"/>
  <c r="BK726" i="2"/>
  <c r="BK725" i="2"/>
  <c r="BK724" i="2" s="1"/>
  <c r="J724" i="2" s="1"/>
  <c r="J69" i="2" s="1"/>
  <c r="J726" i="2"/>
  <c r="BE726" i="2"/>
  <c r="BI723" i="2"/>
  <c r="BH723" i="2"/>
  <c r="BG723" i="2"/>
  <c r="BF723" i="2"/>
  <c r="T723" i="2"/>
  <c r="T722" i="2" s="1"/>
  <c r="R723" i="2"/>
  <c r="R722" i="2" s="1"/>
  <c r="P723" i="2"/>
  <c r="P722" i="2"/>
  <c r="BK723" i="2"/>
  <c r="BK722" i="2" s="1"/>
  <c r="J722" i="2"/>
  <c r="J68" i="2" s="1"/>
  <c r="J723" i="2"/>
  <c r="BE723" i="2"/>
  <c r="BI713" i="2"/>
  <c r="BH713" i="2"/>
  <c r="BG713" i="2"/>
  <c r="BF713" i="2"/>
  <c r="T713" i="2"/>
  <c r="R713" i="2"/>
  <c r="P713" i="2"/>
  <c r="BK713" i="2"/>
  <c r="J713" i="2"/>
  <c r="BE713" i="2"/>
  <c r="BI699" i="2"/>
  <c r="BH699" i="2"/>
  <c r="BG699" i="2"/>
  <c r="BF699" i="2"/>
  <c r="T699" i="2"/>
  <c r="R699" i="2"/>
  <c r="P699" i="2"/>
  <c r="BK699" i="2"/>
  <c r="J699" i="2"/>
  <c r="BE699" i="2" s="1"/>
  <c r="BI694" i="2"/>
  <c r="BH694" i="2"/>
  <c r="BG694" i="2"/>
  <c r="BF694" i="2"/>
  <c r="T694" i="2"/>
  <c r="R694" i="2"/>
  <c r="P694" i="2"/>
  <c r="BK694" i="2"/>
  <c r="J694" i="2"/>
  <c r="BE694" i="2"/>
  <c r="BI691" i="2"/>
  <c r="BH691" i="2"/>
  <c r="BG691" i="2"/>
  <c r="BF691" i="2"/>
  <c r="T691" i="2"/>
  <c r="R691" i="2"/>
  <c r="P691" i="2"/>
  <c r="BK691" i="2"/>
  <c r="J691" i="2"/>
  <c r="BE691" i="2" s="1"/>
  <c r="BI683" i="2"/>
  <c r="BH683" i="2"/>
  <c r="BG683" i="2"/>
  <c r="BF683" i="2"/>
  <c r="T683" i="2"/>
  <c r="R683" i="2"/>
  <c r="P683" i="2"/>
  <c r="BK683" i="2"/>
  <c r="J683" i="2"/>
  <c r="BE683" i="2"/>
  <c r="BI675" i="2"/>
  <c r="BH675" i="2"/>
  <c r="BG675" i="2"/>
  <c r="BF675" i="2"/>
  <c r="T675" i="2"/>
  <c r="R675" i="2"/>
  <c r="P675" i="2"/>
  <c r="BK675" i="2"/>
  <c r="J675" i="2"/>
  <c r="BE675" i="2" s="1"/>
  <c r="BI674" i="2"/>
  <c r="BH674" i="2"/>
  <c r="BG674" i="2"/>
  <c r="BF674" i="2"/>
  <c r="T674" i="2"/>
  <c r="R674" i="2"/>
  <c r="P674" i="2"/>
  <c r="BK674" i="2"/>
  <c r="J674" i="2"/>
  <c r="BE674" i="2" s="1"/>
  <c r="BI663" i="2"/>
  <c r="BH663" i="2"/>
  <c r="BG663" i="2"/>
  <c r="BF663" i="2"/>
  <c r="T663" i="2"/>
  <c r="R663" i="2"/>
  <c r="P663" i="2"/>
  <c r="BK663" i="2"/>
  <c r="J663" i="2"/>
  <c r="BE663" i="2" s="1"/>
  <c r="BI658" i="2"/>
  <c r="BH658" i="2"/>
  <c r="BG658" i="2"/>
  <c r="BF658" i="2"/>
  <c r="T658" i="2"/>
  <c r="R658" i="2"/>
  <c r="P658" i="2"/>
  <c r="BK658" i="2"/>
  <c r="J658" i="2"/>
  <c r="BE658" i="2"/>
  <c r="BI653" i="2"/>
  <c r="BH653" i="2"/>
  <c r="BG653" i="2"/>
  <c r="BF653" i="2"/>
  <c r="T653" i="2"/>
  <c r="R653" i="2"/>
  <c r="P653" i="2"/>
  <c r="BK653" i="2"/>
  <c r="J653" i="2"/>
  <c r="BE653" i="2" s="1"/>
  <c r="BI641" i="2"/>
  <c r="BH641" i="2"/>
  <c r="BG641" i="2"/>
  <c r="BF641" i="2"/>
  <c r="T641" i="2"/>
  <c r="R641" i="2"/>
  <c r="P641" i="2"/>
  <c r="BK641" i="2"/>
  <c r="J641" i="2"/>
  <c r="BE641" i="2"/>
  <c r="BI640" i="2"/>
  <c r="BH640" i="2"/>
  <c r="BG640" i="2"/>
  <c r="BF640" i="2"/>
  <c r="T640" i="2"/>
  <c r="R640" i="2"/>
  <c r="P640" i="2"/>
  <c r="BK640" i="2"/>
  <c r="J640" i="2"/>
  <c r="BE640" i="2" s="1"/>
  <c r="BI639" i="2"/>
  <c r="BH639" i="2"/>
  <c r="BG639" i="2"/>
  <c r="BF639" i="2"/>
  <c r="T639" i="2"/>
  <c r="R639" i="2"/>
  <c r="P639" i="2"/>
  <c r="BK639" i="2"/>
  <c r="J639" i="2"/>
  <c r="BE639" i="2"/>
  <c r="BI638" i="2"/>
  <c r="BH638" i="2"/>
  <c r="BG638" i="2"/>
  <c r="BF638" i="2"/>
  <c r="T638" i="2"/>
  <c r="R638" i="2"/>
  <c r="P638" i="2"/>
  <c r="BK638" i="2"/>
  <c r="J638" i="2"/>
  <c r="BE638" i="2" s="1"/>
  <c r="BI637" i="2"/>
  <c r="BH637" i="2"/>
  <c r="BG637" i="2"/>
  <c r="BF637" i="2"/>
  <c r="T637" i="2"/>
  <c r="R637" i="2"/>
  <c r="P637" i="2"/>
  <c r="BK637" i="2"/>
  <c r="J637" i="2"/>
  <c r="BE637" i="2" s="1"/>
  <c r="BI636" i="2"/>
  <c r="BH636" i="2"/>
  <c r="BG636" i="2"/>
  <c r="BF636" i="2"/>
  <c r="T636" i="2"/>
  <c r="R636" i="2"/>
  <c r="P636" i="2"/>
  <c r="BK636" i="2"/>
  <c r="J636" i="2"/>
  <c r="BE636" i="2" s="1"/>
  <c r="BI635" i="2"/>
  <c r="BH635" i="2"/>
  <c r="BG635" i="2"/>
  <c r="BF635" i="2"/>
  <c r="T635" i="2"/>
  <c r="R635" i="2"/>
  <c r="P635" i="2"/>
  <c r="BK635" i="2"/>
  <c r="J635" i="2"/>
  <c r="BE635" i="2"/>
  <c r="BI634" i="2"/>
  <c r="BH634" i="2"/>
  <c r="BG634" i="2"/>
  <c r="BF634" i="2"/>
  <c r="T634" i="2"/>
  <c r="R634" i="2"/>
  <c r="P634" i="2"/>
  <c r="BK634" i="2"/>
  <c r="J634" i="2"/>
  <c r="BE634" i="2" s="1"/>
  <c r="BI633" i="2"/>
  <c r="BH633" i="2"/>
  <c r="BG633" i="2"/>
  <c r="BF633" i="2"/>
  <c r="T633" i="2"/>
  <c r="R633" i="2"/>
  <c r="P633" i="2"/>
  <c r="BK633" i="2"/>
  <c r="J633" i="2"/>
  <c r="BE633" i="2"/>
  <c r="BI632" i="2"/>
  <c r="BH632" i="2"/>
  <c r="BG632" i="2"/>
  <c r="BF632" i="2"/>
  <c r="T632" i="2"/>
  <c r="R632" i="2"/>
  <c r="P632" i="2"/>
  <c r="BK632" i="2"/>
  <c r="J632" i="2"/>
  <c r="BE632" i="2" s="1"/>
  <c r="BI631" i="2"/>
  <c r="BH631" i="2"/>
  <c r="BG631" i="2"/>
  <c r="BF631" i="2"/>
  <c r="T631" i="2"/>
  <c r="R631" i="2"/>
  <c r="P631" i="2"/>
  <c r="BK631" i="2"/>
  <c r="J631" i="2"/>
  <c r="BE631" i="2"/>
  <c r="BI630" i="2"/>
  <c r="BH630" i="2"/>
  <c r="BG630" i="2"/>
  <c r="BF630" i="2"/>
  <c r="T630" i="2"/>
  <c r="T629" i="2" s="1"/>
  <c r="R630" i="2"/>
  <c r="R629" i="2" s="1"/>
  <c r="P630" i="2"/>
  <c r="P629" i="2" s="1"/>
  <c r="BK630" i="2"/>
  <c r="BK629" i="2" s="1"/>
  <c r="J629" i="2" s="1"/>
  <c r="J67" i="2" s="1"/>
  <c r="J630" i="2"/>
  <c r="BE630" i="2"/>
  <c r="BI623" i="2"/>
  <c r="BH623" i="2"/>
  <c r="BG623" i="2"/>
  <c r="BF623" i="2"/>
  <c r="T623" i="2"/>
  <c r="R623" i="2"/>
  <c r="P623" i="2"/>
  <c r="BK623" i="2"/>
  <c r="J623" i="2"/>
  <c r="BE623" i="2" s="1"/>
  <c r="BI611" i="2"/>
  <c r="BH611" i="2"/>
  <c r="BG611" i="2"/>
  <c r="BF611" i="2"/>
  <c r="T611" i="2"/>
  <c r="R611" i="2"/>
  <c r="R603" i="2" s="1"/>
  <c r="P611" i="2"/>
  <c r="BK611" i="2"/>
  <c r="J611" i="2"/>
  <c r="BE611" i="2"/>
  <c r="BI604" i="2"/>
  <c r="BH604" i="2"/>
  <c r="BG604" i="2"/>
  <c r="BF604" i="2"/>
  <c r="T604" i="2"/>
  <c r="T603" i="2" s="1"/>
  <c r="R604" i="2"/>
  <c r="P604" i="2"/>
  <c r="P603" i="2" s="1"/>
  <c r="BK604" i="2"/>
  <c r="BK603" i="2" s="1"/>
  <c r="J603" i="2" s="1"/>
  <c r="J66" i="2" s="1"/>
  <c r="J604" i="2"/>
  <c r="BE604" i="2"/>
  <c r="BI597" i="2"/>
  <c r="BH597" i="2"/>
  <c r="BG597" i="2"/>
  <c r="BF597" i="2"/>
  <c r="T597" i="2"/>
  <c r="R597" i="2"/>
  <c r="P597" i="2"/>
  <c r="BK597" i="2"/>
  <c r="J597" i="2"/>
  <c r="BE597" i="2" s="1"/>
  <c r="BI590" i="2"/>
  <c r="BH590" i="2"/>
  <c r="BG590" i="2"/>
  <c r="BF590" i="2"/>
  <c r="T590" i="2"/>
  <c r="R590" i="2"/>
  <c r="P590" i="2"/>
  <c r="BK590" i="2"/>
  <c r="J590" i="2"/>
  <c r="BE590" i="2" s="1"/>
  <c r="BI585" i="2"/>
  <c r="BH585" i="2"/>
  <c r="BG585" i="2"/>
  <c r="BF585" i="2"/>
  <c r="T585" i="2"/>
  <c r="R585" i="2"/>
  <c r="P585" i="2"/>
  <c r="BK585" i="2"/>
  <c r="J585" i="2"/>
  <c r="BE585" i="2" s="1"/>
  <c r="BI566" i="2"/>
  <c r="BH566" i="2"/>
  <c r="BG566" i="2"/>
  <c r="BF566" i="2"/>
  <c r="T566" i="2"/>
  <c r="R566" i="2"/>
  <c r="P566" i="2"/>
  <c r="BK566" i="2"/>
  <c r="J566" i="2"/>
  <c r="BE566" i="2"/>
  <c r="BI549" i="2"/>
  <c r="BH549" i="2"/>
  <c r="BG549" i="2"/>
  <c r="BF549" i="2"/>
  <c r="T549" i="2"/>
  <c r="R549" i="2"/>
  <c r="P549" i="2"/>
  <c r="BK549" i="2"/>
  <c r="J549" i="2"/>
  <c r="BE549" i="2" s="1"/>
  <c r="BI543" i="2"/>
  <c r="BH543" i="2"/>
  <c r="BG543" i="2"/>
  <c r="BF543" i="2"/>
  <c r="T543" i="2"/>
  <c r="R543" i="2"/>
  <c r="P543" i="2"/>
  <c r="BK543" i="2"/>
  <c r="J543" i="2"/>
  <c r="BE543" i="2"/>
  <c r="BI530" i="2"/>
  <c r="BH530" i="2"/>
  <c r="BG530" i="2"/>
  <c r="BF530" i="2"/>
  <c r="T530" i="2"/>
  <c r="R530" i="2"/>
  <c r="P530" i="2"/>
  <c r="BK530" i="2"/>
  <c r="J530" i="2"/>
  <c r="BE530" i="2" s="1"/>
  <c r="BI513" i="2"/>
  <c r="BH513" i="2"/>
  <c r="BG513" i="2"/>
  <c r="BF513" i="2"/>
  <c r="T513" i="2"/>
  <c r="R513" i="2"/>
  <c r="P513" i="2"/>
  <c r="BK513" i="2"/>
  <c r="J513" i="2"/>
  <c r="BE513" i="2" s="1"/>
  <c r="BI496" i="2"/>
  <c r="BH496" i="2"/>
  <c r="BG496" i="2"/>
  <c r="BF496" i="2"/>
  <c r="T496" i="2"/>
  <c r="R496" i="2"/>
  <c r="P496" i="2"/>
  <c r="BK496" i="2"/>
  <c r="J496" i="2"/>
  <c r="BE496" i="2" s="1"/>
  <c r="BI481" i="2"/>
  <c r="BH481" i="2"/>
  <c r="BG481" i="2"/>
  <c r="BF481" i="2"/>
  <c r="T481" i="2"/>
  <c r="R481" i="2"/>
  <c r="P481" i="2"/>
  <c r="BK481" i="2"/>
  <c r="J481" i="2"/>
  <c r="BE481" i="2" s="1"/>
  <c r="BI472" i="2"/>
  <c r="BH472" i="2"/>
  <c r="BG472" i="2"/>
  <c r="BF472" i="2"/>
  <c r="T472" i="2"/>
  <c r="R472" i="2"/>
  <c r="P472" i="2"/>
  <c r="BK472" i="2"/>
  <c r="J472" i="2"/>
  <c r="BE472" i="2" s="1"/>
  <c r="BI458" i="2"/>
  <c r="BH458" i="2"/>
  <c r="BG458" i="2"/>
  <c r="BF458" i="2"/>
  <c r="T458" i="2"/>
  <c r="R458" i="2"/>
  <c r="P458" i="2"/>
  <c r="BK458" i="2"/>
  <c r="J458" i="2"/>
  <c r="BE458" i="2"/>
  <c r="BI444" i="2"/>
  <c r="BH444" i="2"/>
  <c r="BG444" i="2"/>
  <c r="BF444" i="2"/>
  <c r="T444" i="2"/>
  <c r="R444" i="2"/>
  <c r="P444" i="2"/>
  <c r="BK444" i="2"/>
  <c r="J444" i="2"/>
  <c r="BE444" i="2" s="1"/>
  <c r="BI425" i="2"/>
  <c r="BH425" i="2"/>
  <c r="BG425" i="2"/>
  <c r="BF425" i="2"/>
  <c r="T425" i="2"/>
  <c r="T424" i="2"/>
  <c r="R425" i="2"/>
  <c r="R424" i="2" s="1"/>
  <c r="P425" i="2"/>
  <c r="P424" i="2" s="1"/>
  <c r="BK425" i="2"/>
  <c r="BK424" i="2" s="1"/>
  <c r="J424" i="2" s="1"/>
  <c r="J65" i="2" s="1"/>
  <c r="J425" i="2"/>
  <c r="BE425" i="2" s="1"/>
  <c r="BI419" i="2"/>
  <c r="BH419" i="2"/>
  <c r="BG419" i="2"/>
  <c r="BF419" i="2"/>
  <c r="T419" i="2"/>
  <c r="R419" i="2"/>
  <c r="P419" i="2"/>
  <c r="BK419" i="2"/>
  <c r="J419" i="2"/>
  <c r="BE419" i="2" s="1"/>
  <c r="BI413" i="2"/>
  <c r="BH413" i="2"/>
  <c r="BG413" i="2"/>
  <c r="BF413" i="2"/>
  <c r="T413" i="2"/>
  <c r="R413" i="2"/>
  <c r="P413" i="2"/>
  <c r="BK413" i="2"/>
  <c r="J413" i="2"/>
  <c r="BE413" i="2" s="1"/>
  <c r="BI408" i="2"/>
  <c r="BH408" i="2"/>
  <c r="BG408" i="2"/>
  <c r="BF408" i="2"/>
  <c r="T408" i="2"/>
  <c r="R408" i="2"/>
  <c r="P408" i="2"/>
  <c r="BK408" i="2"/>
  <c r="J408" i="2"/>
  <c r="BE408" i="2"/>
  <c r="BI401" i="2"/>
  <c r="BH401" i="2"/>
  <c r="BG401" i="2"/>
  <c r="BF401" i="2"/>
  <c r="T401" i="2"/>
  <c r="R401" i="2"/>
  <c r="P401" i="2"/>
  <c r="BK401" i="2"/>
  <c r="J401" i="2"/>
  <c r="BE401" i="2" s="1"/>
  <c r="BI394" i="2"/>
  <c r="BH394" i="2"/>
  <c r="BG394" i="2"/>
  <c r="BF394" i="2"/>
  <c r="T394" i="2"/>
  <c r="R394" i="2"/>
  <c r="P394" i="2"/>
  <c r="BK394" i="2"/>
  <c r="J394" i="2"/>
  <c r="BE394" i="2" s="1"/>
  <c r="BI387" i="2"/>
  <c r="BH387" i="2"/>
  <c r="BG387" i="2"/>
  <c r="BF387" i="2"/>
  <c r="T387" i="2"/>
  <c r="T386" i="2" s="1"/>
  <c r="R387" i="2"/>
  <c r="R386" i="2" s="1"/>
  <c r="R95" i="2" s="1"/>
  <c r="R94" i="2" s="1"/>
  <c r="P387" i="2"/>
  <c r="BK387" i="2"/>
  <c r="BK386" i="2" s="1"/>
  <c r="J386" i="2" s="1"/>
  <c r="J64" i="2" s="1"/>
  <c r="J387" i="2"/>
  <c r="BE387" i="2"/>
  <c r="BI377" i="2"/>
  <c r="BH377" i="2"/>
  <c r="BG377" i="2"/>
  <c r="BF377" i="2"/>
  <c r="T377" i="2"/>
  <c r="R377" i="2"/>
  <c r="P377" i="2"/>
  <c r="BK377" i="2"/>
  <c r="J377" i="2"/>
  <c r="BE377" i="2" s="1"/>
  <c r="BI368" i="2"/>
  <c r="BH368" i="2"/>
  <c r="BG368" i="2"/>
  <c r="BF368" i="2"/>
  <c r="T368" i="2"/>
  <c r="R368" i="2"/>
  <c r="P368" i="2"/>
  <c r="BK368" i="2"/>
  <c r="J368" i="2"/>
  <c r="BE368" i="2"/>
  <c r="BI355" i="2"/>
  <c r="BH355" i="2"/>
  <c r="BG355" i="2"/>
  <c r="BF355" i="2"/>
  <c r="T355" i="2"/>
  <c r="R355" i="2"/>
  <c r="P355" i="2"/>
  <c r="BK355" i="2"/>
  <c r="J355" i="2"/>
  <c r="BE355" i="2" s="1"/>
  <c r="BI349" i="2"/>
  <c r="BH349" i="2"/>
  <c r="BG349" i="2"/>
  <c r="BF349" i="2"/>
  <c r="T349" i="2"/>
  <c r="R349" i="2"/>
  <c r="P349" i="2"/>
  <c r="BK349" i="2"/>
  <c r="J349" i="2"/>
  <c r="BE349" i="2" s="1"/>
  <c r="BI343" i="2"/>
  <c r="BH343" i="2"/>
  <c r="BG343" i="2"/>
  <c r="BF343" i="2"/>
  <c r="T343" i="2"/>
  <c r="R343" i="2"/>
  <c r="P343" i="2"/>
  <c r="BK343" i="2"/>
  <c r="J343" i="2"/>
  <c r="BE343" i="2" s="1"/>
  <c r="BI336" i="2"/>
  <c r="BH336" i="2"/>
  <c r="BG336" i="2"/>
  <c r="BF336" i="2"/>
  <c r="T336" i="2"/>
  <c r="R336" i="2"/>
  <c r="P336" i="2"/>
  <c r="BK336" i="2"/>
  <c r="J336" i="2"/>
  <c r="BE336" i="2" s="1"/>
  <c r="BI321" i="2"/>
  <c r="BH321" i="2"/>
  <c r="BG321" i="2"/>
  <c r="BF321" i="2"/>
  <c r="T321" i="2"/>
  <c r="R321" i="2"/>
  <c r="P321" i="2"/>
  <c r="BK321" i="2"/>
  <c r="J321" i="2"/>
  <c r="BE321" i="2" s="1"/>
  <c r="BI316" i="2"/>
  <c r="BH316" i="2"/>
  <c r="BG316" i="2"/>
  <c r="BF316" i="2"/>
  <c r="T316" i="2"/>
  <c r="R316" i="2"/>
  <c r="P316" i="2"/>
  <c r="BK316" i="2"/>
  <c r="J316" i="2"/>
  <c r="BE316" i="2" s="1"/>
  <c r="BI311" i="2"/>
  <c r="BH311" i="2"/>
  <c r="BG311" i="2"/>
  <c r="BF311" i="2"/>
  <c r="T311" i="2"/>
  <c r="R311" i="2"/>
  <c r="P311" i="2"/>
  <c r="BK311" i="2"/>
  <c r="J311" i="2"/>
  <c r="BE311" i="2" s="1"/>
  <c r="BI306" i="2"/>
  <c r="BH306" i="2"/>
  <c r="BG306" i="2"/>
  <c r="BF306" i="2"/>
  <c r="T306" i="2"/>
  <c r="R306" i="2"/>
  <c r="P306" i="2"/>
  <c r="BK306" i="2"/>
  <c r="J306" i="2"/>
  <c r="BE306" i="2"/>
  <c r="BI301" i="2"/>
  <c r="BH301" i="2"/>
  <c r="BG301" i="2"/>
  <c r="BF301" i="2"/>
  <c r="T301" i="2"/>
  <c r="R301" i="2"/>
  <c r="P301" i="2"/>
  <c r="BK301" i="2"/>
  <c r="J301" i="2"/>
  <c r="BE301" i="2" s="1"/>
  <c r="BI296" i="2"/>
  <c r="BH296" i="2"/>
  <c r="BG296" i="2"/>
  <c r="BF296" i="2"/>
  <c r="T296" i="2"/>
  <c r="T295" i="2" s="1"/>
  <c r="R296" i="2"/>
  <c r="R295" i="2" s="1"/>
  <c r="P296" i="2"/>
  <c r="P295" i="2" s="1"/>
  <c r="BK296" i="2"/>
  <c r="J296" i="2"/>
  <c r="BE296" i="2" s="1"/>
  <c r="BI290" i="2"/>
  <c r="BH290" i="2"/>
  <c r="BG290" i="2"/>
  <c r="BF290" i="2"/>
  <c r="T290" i="2"/>
  <c r="R290" i="2"/>
  <c r="P290" i="2"/>
  <c r="BK290" i="2"/>
  <c r="J290" i="2"/>
  <c r="BE290" i="2"/>
  <c r="BI283" i="2"/>
  <c r="BH283" i="2"/>
  <c r="BG283" i="2"/>
  <c r="BF283" i="2"/>
  <c r="T283" i="2"/>
  <c r="R283" i="2"/>
  <c r="P283" i="2"/>
  <c r="BK283" i="2"/>
  <c r="J283" i="2"/>
  <c r="BE283" i="2" s="1"/>
  <c r="BI278" i="2"/>
  <c r="BH278" i="2"/>
  <c r="BG278" i="2"/>
  <c r="BF278" i="2"/>
  <c r="T278" i="2"/>
  <c r="R278" i="2"/>
  <c r="P278" i="2"/>
  <c r="BK278" i="2"/>
  <c r="J278" i="2"/>
  <c r="BE278" i="2"/>
  <c r="BI271" i="2"/>
  <c r="BH271" i="2"/>
  <c r="BG271" i="2"/>
  <c r="BF271" i="2"/>
  <c r="T271" i="2"/>
  <c r="R271" i="2"/>
  <c r="P271" i="2"/>
  <c r="BK271" i="2"/>
  <c r="J271" i="2"/>
  <c r="BE271" i="2" s="1"/>
  <c r="BI266" i="2"/>
  <c r="BH266" i="2"/>
  <c r="BG266" i="2"/>
  <c r="BF266" i="2"/>
  <c r="T266" i="2"/>
  <c r="R266" i="2"/>
  <c r="P266" i="2"/>
  <c r="BK266" i="2"/>
  <c r="J266" i="2"/>
  <c r="BE266" i="2" s="1"/>
  <c r="BI259" i="2"/>
  <c r="BH259" i="2"/>
  <c r="BG259" i="2"/>
  <c r="BF259" i="2"/>
  <c r="T259" i="2"/>
  <c r="R259" i="2"/>
  <c r="P259" i="2"/>
  <c r="BK259" i="2"/>
  <c r="J259" i="2"/>
  <c r="BE259" i="2" s="1"/>
  <c r="BI253" i="2"/>
  <c r="BH253" i="2"/>
  <c r="BG253" i="2"/>
  <c r="BF253" i="2"/>
  <c r="T253" i="2"/>
  <c r="R253" i="2"/>
  <c r="P253" i="2"/>
  <c r="BK253" i="2"/>
  <c r="J253" i="2"/>
  <c r="BE253" i="2" s="1"/>
  <c r="BI248" i="2"/>
  <c r="BH248" i="2"/>
  <c r="BG248" i="2"/>
  <c r="BF248" i="2"/>
  <c r="T248" i="2"/>
  <c r="R248" i="2"/>
  <c r="P248" i="2"/>
  <c r="BK248" i="2"/>
  <c r="J248" i="2"/>
  <c r="BE248" i="2" s="1"/>
  <c r="BI241" i="2"/>
  <c r="BH241" i="2"/>
  <c r="BG241" i="2"/>
  <c r="BF241" i="2"/>
  <c r="T241" i="2"/>
  <c r="R241" i="2"/>
  <c r="P241" i="2"/>
  <c r="BK241" i="2"/>
  <c r="J241" i="2"/>
  <c r="BE241" i="2"/>
  <c r="BI234" i="2"/>
  <c r="BH234" i="2"/>
  <c r="BG234" i="2"/>
  <c r="BF234" i="2"/>
  <c r="T234" i="2"/>
  <c r="R234" i="2"/>
  <c r="P234" i="2"/>
  <c r="BK234" i="2"/>
  <c r="J234" i="2"/>
  <c r="BE234" i="2" s="1"/>
  <c r="BI229" i="2"/>
  <c r="BH229" i="2"/>
  <c r="BG229" i="2"/>
  <c r="BF229" i="2"/>
  <c r="T229" i="2"/>
  <c r="R229" i="2"/>
  <c r="P229" i="2"/>
  <c r="BK229" i="2"/>
  <c r="J229" i="2"/>
  <c r="BE229" i="2"/>
  <c r="BI222" i="2"/>
  <c r="BH222" i="2"/>
  <c r="BG222" i="2"/>
  <c r="BF222" i="2"/>
  <c r="T222" i="2"/>
  <c r="R222" i="2"/>
  <c r="P222" i="2"/>
  <c r="BK222" i="2"/>
  <c r="J222" i="2"/>
  <c r="BE222" i="2" s="1"/>
  <c r="BI216" i="2"/>
  <c r="BH216" i="2"/>
  <c r="BG216" i="2"/>
  <c r="BF216" i="2"/>
  <c r="T216" i="2"/>
  <c r="R216" i="2"/>
  <c r="P216" i="2"/>
  <c r="BK216" i="2"/>
  <c r="J216" i="2"/>
  <c r="BE216" i="2" s="1"/>
  <c r="BI211" i="2"/>
  <c r="BH211" i="2"/>
  <c r="BG211" i="2"/>
  <c r="BF211" i="2"/>
  <c r="T211" i="2"/>
  <c r="R211" i="2"/>
  <c r="P211" i="2"/>
  <c r="BK211" i="2"/>
  <c r="J211" i="2"/>
  <c r="BE211" i="2" s="1"/>
  <c r="BI196" i="2"/>
  <c r="BH196" i="2"/>
  <c r="BG196" i="2"/>
  <c r="BF196" i="2"/>
  <c r="T196" i="2"/>
  <c r="R196" i="2"/>
  <c r="P196" i="2"/>
  <c r="BK196" i="2"/>
  <c r="J196" i="2"/>
  <c r="BE196" i="2" s="1"/>
  <c r="BI190" i="2"/>
  <c r="BH190" i="2"/>
  <c r="BG190" i="2"/>
  <c r="BF190" i="2"/>
  <c r="T190" i="2"/>
  <c r="R190" i="2"/>
  <c r="P190" i="2"/>
  <c r="BK190" i="2"/>
  <c r="J190" i="2"/>
  <c r="BE190" i="2" s="1"/>
  <c r="BI181" i="2"/>
  <c r="BH181" i="2"/>
  <c r="BG181" i="2"/>
  <c r="BF181" i="2"/>
  <c r="T181" i="2"/>
  <c r="R181" i="2"/>
  <c r="P181" i="2"/>
  <c r="BK181" i="2"/>
  <c r="J181" i="2"/>
  <c r="BE181" i="2"/>
  <c r="BI175" i="2"/>
  <c r="BH175" i="2"/>
  <c r="BG175" i="2"/>
  <c r="BF175" i="2"/>
  <c r="T175" i="2"/>
  <c r="R175" i="2"/>
  <c r="P175" i="2"/>
  <c r="BK175" i="2"/>
  <c r="J175" i="2"/>
  <c r="BE175" i="2" s="1"/>
  <c r="BI165" i="2"/>
  <c r="BH165" i="2"/>
  <c r="BG165" i="2"/>
  <c r="BF165" i="2"/>
  <c r="T165" i="2"/>
  <c r="R165" i="2"/>
  <c r="P165" i="2"/>
  <c r="BK165" i="2"/>
  <c r="J165" i="2"/>
  <c r="BE165" i="2"/>
  <c r="BI159" i="2"/>
  <c r="BH159" i="2"/>
  <c r="BG159" i="2"/>
  <c r="BF159" i="2"/>
  <c r="T159" i="2"/>
  <c r="R159" i="2"/>
  <c r="P159" i="2"/>
  <c r="BK159" i="2"/>
  <c r="J159" i="2"/>
  <c r="BE159" i="2" s="1"/>
  <c r="BI150" i="2"/>
  <c r="BH150" i="2"/>
  <c r="BG150" i="2"/>
  <c r="BF150" i="2"/>
  <c r="T150" i="2"/>
  <c r="R150" i="2"/>
  <c r="P150" i="2"/>
  <c r="BK150" i="2"/>
  <c r="J150" i="2"/>
  <c r="BE150" i="2" s="1"/>
  <c r="BI144" i="2"/>
  <c r="BH144" i="2"/>
  <c r="BG144" i="2"/>
  <c r="BF144" i="2"/>
  <c r="T144" i="2"/>
  <c r="R144" i="2"/>
  <c r="P144" i="2"/>
  <c r="BK144" i="2"/>
  <c r="J144" i="2"/>
  <c r="BE144" i="2" s="1"/>
  <c r="BI131" i="2"/>
  <c r="BH131" i="2"/>
  <c r="BG131" i="2"/>
  <c r="BF131" i="2"/>
  <c r="T131" i="2"/>
  <c r="R131" i="2"/>
  <c r="P131" i="2"/>
  <c r="BK131" i="2"/>
  <c r="J131" i="2"/>
  <c r="BE131" i="2" s="1"/>
  <c r="BI117" i="2"/>
  <c r="BH117" i="2"/>
  <c r="BG117" i="2"/>
  <c r="BF117" i="2"/>
  <c r="T117" i="2"/>
  <c r="R117" i="2"/>
  <c r="P117" i="2"/>
  <c r="BK117" i="2"/>
  <c r="J117" i="2"/>
  <c r="BE117" i="2" s="1"/>
  <c r="BI103" i="2"/>
  <c r="BH103" i="2"/>
  <c r="BG103" i="2"/>
  <c r="BF103" i="2"/>
  <c r="T103" i="2"/>
  <c r="R103" i="2"/>
  <c r="P103" i="2"/>
  <c r="BK103" i="2"/>
  <c r="J103" i="2"/>
  <c r="BE103" i="2"/>
  <c r="BI97" i="2"/>
  <c r="F36" i="2" s="1"/>
  <c r="BD53" i="1" s="1"/>
  <c r="BD52" i="1" s="1"/>
  <c r="BD51" i="1" s="1"/>
  <c r="W30" i="1" s="1"/>
  <c r="BH97" i="2"/>
  <c r="F35" i="2"/>
  <c r="BC53" i="1" s="1"/>
  <c r="BG97" i="2"/>
  <c r="F34" i="2" s="1"/>
  <c r="BB53" i="1" s="1"/>
  <c r="BB52" i="1" s="1"/>
  <c r="BF97" i="2"/>
  <c r="J33" i="2"/>
  <c r="AW53" i="1" s="1"/>
  <c r="F33" i="2"/>
  <c r="BA53" i="1" s="1"/>
  <c r="T97" i="2"/>
  <c r="T96" i="2"/>
  <c r="T95" i="2" s="1"/>
  <c r="R97" i="2"/>
  <c r="R96" i="2"/>
  <c r="P97" i="2"/>
  <c r="P96" i="2"/>
  <c r="BK97" i="2"/>
  <c r="BK96" i="2"/>
  <c r="J96" i="2" s="1"/>
  <c r="J97" i="2"/>
  <c r="BE97" i="2"/>
  <c r="J62" i="2"/>
  <c r="J90" i="2"/>
  <c r="F90" i="2"/>
  <c r="F88" i="2"/>
  <c r="E86" i="2"/>
  <c r="J55" i="2"/>
  <c r="F55" i="2"/>
  <c r="F53" i="2"/>
  <c r="E51" i="2"/>
  <c r="J20" i="2"/>
  <c r="E20" i="2"/>
  <c r="F91" i="2"/>
  <c r="F56" i="2"/>
  <c r="J19" i="2"/>
  <c r="J14" i="2"/>
  <c r="J88" i="2"/>
  <c r="J53" i="2"/>
  <c r="E7" i="2"/>
  <c r="E82" i="2" s="1"/>
  <c r="BA52" i="1"/>
  <c r="AW52" i="1"/>
  <c r="AS52" i="1"/>
  <c r="BA51" i="1"/>
  <c r="W27" i="1" s="1"/>
  <c r="AW51" i="1"/>
  <c r="AK27" i="1" s="1"/>
  <c r="AS51" i="1"/>
  <c r="L47" i="1"/>
  <c r="AM46" i="1"/>
  <c r="L46" i="1"/>
  <c r="AM44" i="1"/>
  <c r="L44" i="1"/>
  <c r="L42" i="1"/>
  <c r="L41" i="1"/>
  <c r="T94" i="2" l="1"/>
  <c r="T724" i="2"/>
  <c r="AY52" i="1"/>
  <c r="BC51" i="1"/>
  <c r="BB51" i="1"/>
  <c r="AX52" i="1"/>
  <c r="F32" i="2"/>
  <c r="AZ53" i="1" s="1"/>
  <c r="AZ52" i="1" s="1"/>
  <c r="BK295" i="2"/>
  <c r="J295" i="2" s="1"/>
  <c r="J63" i="2" s="1"/>
  <c r="P386" i="2"/>
  <c r="P95" i="2" s="1"/>
  <c r="P94" i="2" s="1"/>
  <c r="AU53" i="1" s="1"/>
  <c r="AU52" i="1" s="1"/>
  <c r="AU51" i="1" s="1"/>
  <c r="J725" i="2"/>
  <c r="J70" i="2" s="1"/>
  <c r="P773" i="2"/>
  <c r="P724" i="2" s="1"/>
  <c r="J80" i="3"/>
  <c r="E47" i="2"/>
  <c r="F32" i="3"/>
  <c r="AZ54" i="1" s="1"/>
  <c r="BK93" i="3"/>
  <c r="J93" i="3" s="1"/>
  <c r="J63" i="3" s="1"/>
  <c r="J32" i="2"/>
  <c r="AV53" i="1" s="1"/>
  <c r="AT53" i="1" s="1"/>
  <c r="T773" i="2"/>
  <c r="BK87" i="3"/>
  <c r="J88" i="3"/>
  <c r="J62" i="3" s="1"/>
  <c r="AV52" i="1" l="1"/>
  <c r="AT52" i="1" s="1"/>
  <c r="AZ51" i="1"/>
  <c r="W29" i="1"/>
  <c r="AY51" i="1"/>
  <c r="J87" i="3"/>
  <c r="J61" i="3" s="1"/>
  <c r="BK86" i="3"/>
  <c r="J86" i="3" s="1"/>
  <c r="AX51" i="1"/>
  <c r="W28" i="1"/>
  <c r="BK95" i="2"/>
  <c r="J60" i="3" l="1"/>
  <c r="J29" i="3"/>
  <c r="W26" i="1"/>
  <c r="AV51" i="1"/>
  <c r="J95" i="2"/>
  <c r="J61" i="2" s="1"/>
  <c r="BK94" i="2"/>
  <c r="J94" i="2" s="1"/>
  <c r="J29" i="2" l="1"/>
  <c r="J60" i="2"/>
  <c r="J38" i="3"/>
  <c r="AG54" i="1"/>
  <c r="AN54" i="1" s="1"/>
  <c r="AK26" i="1"/>
  <c r="AT51" i="1"/>
  <c r="J38" i="2" l="1"/>
  <c r="AG53" i="1"/>
  <c r="AG52" i="1" l="1"/>
  <c r="AN53" i="1"/>
  <c r="AG51" i="1" l="1"/>
  <c r="AN52" i="1"/>
  <c r="AN51" i="1" l="1"/>
  <c r="AK23" i="1"/>
  <c r="AK32" i="1" s="1"/>
</calcChain>
</file>

<file path=xl/sharedStrings.xml><?xml version="1.0" encoding="utf-8"?>
<sst xmlns="http://schemas.openxmlformats.org/spreadsheetml/2006/main" count="8098" uniqueCount="945">
  <si>
    <t>Export VZ</t>
  </si>
  <si>
    <t>List obsahuje:</t>
  </si>
  <si>
    <t>1) Rekapitulace stavby</t>
  </si>
  <si>
    <t>2) Rekapitulace objektů stavby a soupisů prací</t>
  </si>
  <si>
    <t>3.0</t>
  </si>
  <si>
    <t/>
  </si>
  <si>
    <t>False</t>
  </si>
  <si>
    <t>{6d6fbc2c-d813-4397-afe4-67c6ee997ecc}</t>
  </si>
  <si>
    <t>&gt;&gt;  skryté sloupce  &lt;&lt;</t>
  </si>
  <si>
    <t>0,01</t>
  </si>
  <si>
    <t>21</t>
  </si>
  <si>
    <t>15</t>
  </si>
  <si>
    <t>REKAPITULACE STAVBY</t>
  </si>
  <si>
    <t>v ---  níže se nacházejí doplnkové a pomocné údaje k sestavám  --- v</t>
  </si>
  <si>
    <t>Návod na vyplnění</t>
  </si>
  <si>
    <t>0,001</t>
  </si>
  <si>
    <t>Kód:</t>
  </si>
  <si>
    <t>0352017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</si>
  <si>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</si>
  <si>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</si>
  <si>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Stezka pro cyklisty a chodce se společným provozem Hustopeče - Milotice nad Bečvou</t>
  </si>
  <si>
    <t>KSO:</t>
  </si>
  <si>
    <t>CC-CZ:</t>
  </si>
  <si>
    <t>Místo:</t>
  </si>
  <si>
    <t>Hustopeče, Milotice nad Bečvou</t>
  </si>
  <si>
    <t>Datum:</t>
  </si>
  <si>
    <t>5. 9. 2017</t>
  </si>
  <si>
    <t>Zadavatel:</t>
  </si>
  <si>
    <t>IČ:</t>
  </si>
  <si>
    <t>DIČ:</t>
  </si>
  <si>
    <t>Uchazeč:</t>
  </si>
  <si>
    <t>Vyplň údaj</t>
  </si>
  <si>
    <t>Projektant:</t>
  </si>
  <si>
    <t>Ing. Rostislav Grebík</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</si>
  <si>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</si>
  <si>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</si>
  <si>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</si>
  <si>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</si>
  <si>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</si>
  <si>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</si>
  <si>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</si>
  <si>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</si>
  <si>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</si>
  <si>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</si>
  <si>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</si>
  <si>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</si>
  <si>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</si>
  <si>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</si>
  <si>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</si>
  <si>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</si>
  <si>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</si>
  <si>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</si>
  <si>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</si>
  <si>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</si>
  <si>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</si>
  <si>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</si>
  <si>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</si>
  <si>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</si>
  <si>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</si>
  <si>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</si>
  <si>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</si>
  <si>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</si>
  <si>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</si>
  <si>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</si>
  <si>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</si>
  <si>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</si>
  <si>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</si>
  <si>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</si>
  <si>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</si>
  <si>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</si>
  <si>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</si>
  <si>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</si>
  <si>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</si>
  <si>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</si>
  <si>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1</t>
  </si>
  <si>
    <t>STA</t>
  </si>
  <si>
    <t>{60f292ba-d11d-4af0-8b9b-eaec170d34ff}</t>
  </si>
  <si>
    <t>2</t>
  </si>
  <si>
    <t>/</t>
  </si>
  <si>
    <t>Architektonicko stavební řešení</t>
  </si>
  <si>
    <t>Soupis</t>
  </si>
  <si>
    <t>{27bcfcce-5835-496b-a63e-ff1c63bea100}</t>
  </si>
  <si>
    <t>Vedlejší rozpočtové náklady</t>
  </si>
  <si>
    <t>{5df1b503-88b3-4249-ab56-20fe3c959d4a}</t>
  </si>
  <si>
    <t>1) Krycí list soupisu</t>
  </si>
  <si>
    <t>2) Rekapitulace</t>
  </si>
  <si>
    <t>3) Soupis prací</t>
  </si>
  <si>
    <t>Zpět na list:</t>
  </si>
  <si>
    <t>Rekapitulace stavby</t>
  </si>
  <si>
    <t>KRYCÍ LIST SOUPISU</t>
  </si>
  <si>
    <t>Objekt:</t>
  </si>
  <si>
    <t>1 - Stezka pro cyklisty a chodce se společným provozem Hustopeče - Milotice nad Bečvou</t>
  </si>
  <si>
    <t>Soupis:</t>
  </si>
  <si>
    <t>1 - Architektonicko stavební řešení</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</si>
  <si>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</si>
  <si>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</si>
  <si>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</si>
  <si>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</si>
  <si>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</si>
  <si>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</si>
  <si>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</si>
  <si>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</si>
  <si>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</si>
  <si>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5 - Komunikace pozemní</t>
  </si>
  <si>
    <t xml:space="preserve">    6 - Úpravy povrchů, podlahy a osazování výplní</t>
  </si>
  <si>
    <t xml:space="preserve">    9 - Ostatní konstrukce a práce, bourání</t>
  </si>
  <si>
    <t xml:space="preserve">    998 - Přesun hmot</t>
  </si>
  <si>
    <t>PSV - Práce a dodávky PSV</t>
  </si>
  <si>
    <t xml:space="preserve">    711 - Izolace proti vodě, vlhkosti a plynům</t>
  </si>
  <si>
    <t xml:space="preserve">    766 - Konstrukce truhlářské</t>
  </si>
  <si>
    <t xml:space="preserve">    767 - Konstrukce zámečnické</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</si>
  <si>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</si>
  <si>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</si>
  <si>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</si>
  <si>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</si>
  <si>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</si>
  <si>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</si>
  <si>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</si>
  <si>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</si>
  <si>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</si>
  <si>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</si>
  <si>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</si>
  <si>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</si>
  <si>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</si>
  <si>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</si>
  <si>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</si>
  <si>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</si>
  <si>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</si>
  <si>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</si>
  <si>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</si>
  <si>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113154223</t>
  </si>
  <si>
    <t>Frézování živičného podkladu nebo krytu s naložením na dopravní prostředek plochy přes 500 do 1 000 m2 bez překážek v trase pruhu šířky do 1 m, tloušťky vrstvy 50 mm</t>
  </si>
  <si>
    <t>m2</t>
  </si>
  <si>
    <t>CS ÚRS 2017 01</t>
  </si>
  <si>
    <t>4</t>
  </si>
  <si>
    <t>1402065984</t>
  </si>
  <si>
    <t>VV</t>
  </si>
  <si>
    <t>Frézování stávající vozovky</t>
  </si>
  <si>
    <t>6*1*2</t>
  </si>
  <si>
    <t>Mezisoučet</t>
  </si>
  <si>
    <t>3</t>
  </si>
  <si>
    <t>Součet</t>
  </si>
  <si>
    <t>122201102</t>
  </si>
  <si>
    <t>Odkopávky a prokopávky nezapažené s přehozením výkopku na vzdálenost do 3 m nebo s naložením na dopravní prostředek v hornině tř. 3 přes 100 do 1 000 m3</t>
  </si>
  <si>
    <t>m3</t>
  </si>
  <si>
    <t>-1650626137</t>
  </si>
  <si>
    <t>Odkop pro podkladní konstrukce</t>
  </si>
  <si>
    <t>výpočet dle vč B1,2</t>
  </si>
  <si>
    <t>1663*5,2*0,5</t>
  </si>
  <si>
    <t>hospodářské sjezdy</t>
  </si>
  <si>
    <t>9,1*6*0,7</t>
  </si>
  <si>
    <t>2,11*6*0,7</t>
  </si>
  <si>
    <t>7*6,8*0,7</t>
  </si>
  <si>
    <t>7*1,82*0,7</t>
  </si>
  <si>
    <t>7*8,42*0,7</t>
  </si>
  <si>
    <t>7*2,03*0,7</t>
  </si>
  <si>
    <t>131201101</t>
  </si>
  <si>
    <t>Hloubení nezapažených jam a zářezů s urovnáním dna do předepsaného profilu a spádu v hornině tř. 3 do 100 m3</t>
  </si>
  <si>
    <t>-938239457</t>
  </si>
  <si>
    <t>Výkop pro patky propustku</t>
  </si>
  <si>
    <t>výpočet dle vč D3</t>
  </si>
  <si>
    <t>propustek Milotice</t>
  </si>
  <si>
    <t>1*1*0,6*3</t>
  </si>
  <si>
    <t>Výkop pro propustek přes milotický potok</t>
  </si>
  <si>
    <t>((3,2+6,5)/2*2,4)*6</t>
  </si>
  <si>
    <t>patky zábradlí</t>
  </si>
  <si>
    <t>0,5*0,5*0,9*8</t>
  </si>
  <si>
    <t>132201101</t>
  </si>
  <si>
    <t>Hloubení zapažených i nezapažených rýh šířky do 600 mm s urovnáním dna do předepsaného profilu a spádu v hornině tř. 3 do 100 m3</t>
  </si>
  <si>
    <t>549488335</t>
  </si>
  <si>
    <t>Výkop rýh pro základ propustku - potok Milotice</t>
  </si>
  <si>
    <t>výpočet dle vč D2</t>
  </si>
  <si>
    <t>((0,7+1,1)/2*0,4)*7,2</t>
  </si>
  <si>
    <t>Výkop pro propustek</t>
  </si>
  <si>
    <t>((0,7+3)/2*1)*6</t>
  </si>
  <si>
    <t>((0,7+3)/2*1)*1</t>
  </si>
  <si>
    <t>5</t>
  </si>
  <si>
    <t>162301102</t>
  </si>
  <si>
    <t>Vodorovné přemístění výkopku nebo sypaniny po suchu na obvyklém dopravním prostředku, bez naložení výkopku, avšak se složením bez rozhrnutí z horniny tř. 1 až 4 na vzdálenost přes 500 do 1 000 m</t>
  </si>
  <si>
    <t>-195282579</t>
  </si>
  <si>
    <t>Odvoz výkopku na deponii</t>
  </si>
  <si>
    <t>výpočet dle výkopků</t>
  </si>
  <si>
    <t>4464,325+75,24+18,134</t>
  </si>
  <si>
    <t>6</t>
  </si>
  <si>
    <t>162701105</t>
  </si>
  <si>
    <t>Vodorovné přemístění výkopku nebo sypaniny po suchu na obvyklém dopravním prostředku, bez naložení výkopku, avšak se složením bez rozhrnutí z horniny tř. 1 až 4 na vzdálenost přes 9 000 do 10 000 m</t>
  </si>
  <si>
    <t>89634078</t>
  </si>
  <si>
    <t>Odvoz výkopku</t>
  </si>
  <si>
    <t>zemina k využití</t>
  </si>
  <si>
    <t>4989*0,1*-1</t>
  </si>
  <si>
    <t>4989*0,4*-1</t>
  </si>
  <si>
    <t>7</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</si>
  <si>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</si>
  <si>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</si>
  <si>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-174742264</t>
  </si>
  <si>
    <t>Odvoz výkopku - příplatek 10  km</t>
  </si>
  <si>
    <t>2063,199*10</t>
  </si>
  <si>
    <t>8</t>
  </si>
  <si>
    <t>167101102</t>
  </si>
  <si>
    <t>Nakládání, skládání a překládání neulehlého výkopku nebo sypaniny nakládání, množství přes 100 m3, z hornin tř. 1 až 4</t>
  </si>
  <si>
    <t>-418189826</t>
  </si>
  <si>
    <t>na deponii</t>
  </si>
  <si>
    <t>4989*0,1</t>
  </si>
  <si>
    <t>4989*0,4</t>
  </si>
  <si>
    <t>9</t>
  </si>
  <si>
    <t>171101102</t>
  </si>
  <si>
    <t>Uložení sypaniny do násypů s rozprostřením sypaniny ve vrstvách a s hrubým urovnáním zhutněných s uzavřením povrchu násypu z hornin soudržných s předepsanou mírou zhutnění v procentech výsledků zkoušek Proctor-Standard (dále jen PS) na 96 % PS</t>
  </si>
  <si>
    <t>1905779151</t>
  </si>
  <si>
    <t>Uložení výkopku na deponii</t>
  </si>
  <si>
    <t>10</t>
  </si>
  <si>
    <t>171201201</t>
  </si>
  <si>
    <t>Uložení sypaniny na skládky</t>
  </si>
  <si>
    <t>-1431924813</t>
  </si>
  <si>
    <t>Uložení výkopku na skládce</t>
  </si>
  <si>
    <t>11</t>
  </si>
  <si>
    <t>171201211</t>
  </si>
  <si>
    <t>Uložení sypaniny poplatek za uložení sypaniny na skládce (skládkovné)</t>
  </si>
  <si>
    <t>t</t>
  </si>
  <si>
    <t>532334122</t>
  </si>
  <si>
    <t>Poplatek za  uložení zeminy</t>
  </si>
  <si>
    <t>výpočet dle výkopku</t>
  </si>
  <si>
    <t>2063,199*1,6</t>
  </si>
  <si>
    <t>12</t>
  </si>
  <si>
    <t>174101102</t>
  </si>
  <si>
    <t>Zásyp sypaninou z jakékoliv horniny s uložením výkopku ve vrstvách se zhutněním v uzavřených prostorách s urovnáním povrchu zásypu</t>
  </si>
  <si>
    <t>-1222950585</t>
  </si>
  <si>
    <t>Zásyp pro propustek přes milotický potok</t>
  </si>
  <si>
    <t>2,7*2*4*-1</t>
  </si>
  <si>
    <t>(PI*0,6*0,6*5,7)*-1</t>
  </si>
  <si>
    <t>(PI*0,6*0,6*1)*-1</t>
  </si>
  <si>
    <t>obsyp základů</t>
  </si>
  <si>
    <t>(1*1*0,5*3)-(0,6*0,8*0,5*3)</t>
  </si>
  <si>
    <t>rezerva</t>
  </si>
  <si>
    <t>13</t>
  </si>
  <si>
    <t>M</t>
  </si>
  <si>
    <t>583439300</t>
  </si>
  <si>
    <t>kamenivo drcené hrubé frakce 16-32</t>
  </si>
  <si>
    <t>1716196690</t>
  </si>
  <si>
    <t>materiál + 5%prořez</t>
  </si>
  <si>
    <t>69,392*1,8*1,05</t>
  </si>
  <si>
    <t>14</t>
  </si>
  <si>
    <t>181102302</t>
  </si>
  <si>
    <t>Úprava pláně na stavbách dálnic v zářezech mimo skalních se zhutněním</t>
  </si>
  <si>
    <t>1167451983</t>
  </si>
  <si>
    <t>Úprava pláně</t>
  </si>
  <si>
    <t>1663*5,2</t>
  </si>
  <si>
    <t>181411142</t>
  </si>
  <si>
    <t>Založení trávníku na půdě předem připravené plochy do 1000 m2 výsevem včetně utažení parterového na svahu přes 1:5 do 1:2</t>
  </si>
  <si>
    <t>962151190</t>
  </si>
  <si>
    <t>Osetí trávníku</t>
  </si>
  <si>
    <t>1663*1,4</t>
  </si>
  <si>
    <t>1663*1,6</t>
  </si>
  <si>
    <t>16</t>
  </si>
  <si>
    <t>005724740</t>
  </si>
  <si>
    <t>osivo směs travní krajinná - svahová</t>
  </si>
  <si>
    <t>kg</t>
  </si>
  <si>
    <t>686232705</t>
  </si>
  <si>
    <t>materiál</t>
  </si>
  <si>
    <t>4989*0,03*1,05</t>
  </si>
  <si>
    <t>17</t>
  </si>
  <si>
    <t>182201101</t>
  </si>
  <si>
    <t>Svahování trvalých svahů do projektovaných profilů s potřebným přemístěním výkopku při svahování násypů v jakékoliv hornině</t>
  </si>
  <si>
    <t>-2088405109</t>
  </si>
  <si>
    <t>Svahování terénu</t>
  </si>
  <si>
    <t>18</t>
  </si>
  <si>
    <t>182301131</t>
  </si>
  <si>
    <t>Rozprostření a urovnání ornice ve svahu sklonu přes 1:5 při souvislé ploše přes 500 m2, tl. vrstvy do 100 mm</t>
  </si>
  <si>
    <t>1775176408</t>
  </si>
  <si>
    <t>19</t>
  </si>
  <si>
    <t>103641010</t>
  </si>
  <si>
    <t>zemina pro terénní úpravy -  ornice</t>
  </si>
  <si>
    <t>1481005903</t>
  </si>
  <si>
    <t xml:space="preserve">materiál </t>
  </si>
  <si>
    <t>4989*0,1*1,6</t>
  </si>
  <si>
    <t>20</t>
  </si>
  <si>
    <t>183101114</t>
  </si>
  <si>
    <t>Hloubení jamek pro vysazování rostlin v zemině tř.1 až 4 bez výměny půdy v rovině nebo na svahu do 1:5, objemu přes 0,05 do 0,125 m3</t>
  </si>
  <si>
    <t>kus</t>
  </si>
  <si>
    <t>-1621262541</t>
  </si>
  <si>
    <t>Výsadba keřů - jamky</t>
  </si>
  <si>
    <t>výpočet dle vč C3</t>
  </si>
  <si>
    <t>105</t>
  </si>
  <si>
    <t>184103811</t>
  </si>
  <si>
    <t>Výsadba keřů bez balu výšky do 1 m se zřízením zářezů na svahu přes 1:5 do 1:2 při vzdálenosti zářezu do 1,0 m</t>
  </si>
  <si>
    <t>-1077461141</t>
  </si>
  <si>
    <t>Výsadba keřů</t>
  </si>
  <si>
    <t>55*0,5</t>
  </si>
  <si>
    <t>50*0,5</t>
  </si>
  <si>
    <t>22</t>
  </si>
  <si>
    <t>R-001-001</t>
  </si>
  <si>
    <t>sazenice keře - ptačí zob</t>
  </si>
  <si>
    <t>406586130</t>
  </si>
  <si>
    <t>52,5*2</t>
  </si>
  <si>
    <t>23</t>
  </si>
  <si>
    <t>184911311</t>
  </si>
  <si>
    <t>Položení mulčovací textilie proti prorůstání plevelů kolem vysázených rostlin v rovině nebo na svahu do 1:5</t>
  </si>
  <si>
    <t>836712464</t>
  </si>
  <si>
    <t>Výsadba keřů - mulčovací textilie</t>
  </si>
  <si>
    <t>24</t>
  </si>
  <si>
    <t>693112160</t>
  </si>
  <si>
    <t xml:space="preserve">textilie netkaná </t>
  </si>
  <si>
    <t>-1881381045</t>
  </si>
  <si>
    <t>52,5*1,15</t>
  </si>
  <si>
    <t>25</t>
  </si>
  <si>
    <t>184911421</t>
  </si>
  <si>
    <t>Mulčování vysazených rostlin mulčovací kůrou, tl. do 100 mm v rovině nebo na svahu do 1:5</t>
  </si>
  <si>
    <t>1156139397</t>
  </si>
  <si>
    <t>Výsadba keřů - mulčovací kůra</t>
  </si>
  <si>
    <t>26</t>
  </si>
  <si>
    <t>103911000</t>
  </si>
  <si>
    <t>kůra mulčovací VL</t>
  </si>
  <si>
    <t>-525337798</t>
  </si>
  <si>
    <t>52,5*0,1*1,05</t>
  </si>
  <si>
    <t>Zakládání</t>
  </si>
  <si>
    <t>27</t>
  </si>
  <si>
    <t>211561111</t>
  </si>
  <si>
    <t>Výplň kamenivem do rýh odvodňovacích žeber nebo trativodů bez zhutnění, s úpravou povrchu výplně kamenivem hrubým drceným frakce 4 až 16 mm</t>
  </si>
  <si>
    <t>1784671335</t>
  </si>
  <si>
    <t>Výplň drenážních rýh</t>
  </si>
  <si>
    <t>8*0,5*0,5*4</t>
  </si>
  <si>
    <t>28</t>
  </si>
  <si>
    <t>211971110</t>
  </si>
  <si>
    <t>Zřízení opláštění výplně z geotextilie odvodňovacích žeber nebo trativodů v rýze nebo zářezu se stěnami šikmými o sklonu do 1:2</t>
  </si>
  <si>
    <t>-853966554</t>
  </si>
  <si>
    <t>Oláštění drenážních rýh</t>
  </si>
  <si>
    <t>8*(0,5+0,5+0,5+0,5)*4</t>
  </si>
  <si>
    <t>29</t>
  </si>
  <si>
    <t>693111420</t>
  </si>
  <si>
    <t>geotextilie netkaná PP 200 g/m2 do š 8,8 m</t>
  </si>
  <si>
    <t>-1670208537</t>
  </si>
  <si>
    <t>64*1,15</t>
  </si>
  <si>
    <t>30</t>
  </si>
  <si>
    <t>212572121</t>
  </si>
  <si>
    <t>Lože pro trativody z kameniva drobného těženého</t>
  </si>
  <si>
    <t>-625325611</t>
  </si>
  <si>
    <t>8*0,5*0,2*4</t>
  </si>
  <si>
    <t>31</t>
  </si>
  <si>
    <t>212755214</t>
  </si>
  <si>
    <t>Trativody bez lože z drenážních trubek plastových flexibilních D 100 mm</t>
  </si>
  <si>
    <t>m</t>
  </si>
  <si>
    <t>-794893049</t>
  </si>
  <si>
    <t>Drenážní potrubí</t>
  </si>
  <si>
    <t>8*4</t>
  </si>
  <si>
    <t>32</t>
  </si>
  <si>
    <t>271572211</t>
  </si>
  <si>
    <t>Podsyp pod základové konstrukce se zhutněním a urovnáním povrchu ze štěrkopísku netříděného</t>
  </si>
  <si>
    <t>-2009395088</t>
  </si>
  <si>
    <t>Podkladní podsyp základu propustku</t>
  </si>
  <si>
    <t>0,7*0,1*7,2</t>
  </si>
  <si>
    <t>Podkladní podsyp  propustku</t>
  </si>
  <si>
    <t>3*3,1*0,15</t>
  </si>
  <si>
    <t>Podkladní podsyp patky trubního propustku</t>
  </si>
  <si>
    <t>0,7*0,9*0,1</t>
  </si>
  <si>
    <t>33</t>
  </si>
  <si>
    <t>274321411</t>
  </si>
  <si>
    <t>Základy z betonu železového (bez výztuže) pasy z betonu bez zvýšených nároků na prostředí tř. C 20/25</t>
  </si>
  <si>
    <t>-1386734600</t>
  </si>
  <si>
    <t>Základu propustku</t>
  </si>
  <si>
    <t>0,6*0,5*7,2</t>
  </si>
  <si>
    <t>34</t>
  </si>
  <si>
    <t>274351215</t>
  </si>
  <si>
    <t>Bednění základových stěn pasů svislé nebo šikmé (odkloněné), půdorysně přímé nebo zalomené ve volných nebo zapažených jámách, rýhách, šachtách, včetně případných vzpěr zřízení</t>
  </si>
  <si>
    <t>1389914326</t>
  </si>
  <si>
    <t>Základu propustku - bednění</t>
  </si>
  <si>
    <t>(7,2+7,2+0,5+0,5)*0,6</t>
  </si>
  <si>
    <t>35</t>
  </si>
  <si>
    <t>274351216</t>
  </si>
  <si>
    <t>Bednění základových stěn pasů svislé nebo šikmé (odkloněné), půdorysně přímé nebo zalomené ve volných nebo zapažených jámách, rýhách, šachtách, včetně případných vzpěr odstranění</t>
  </si>
  <si>
    <t>-1585920588</t>
  </si>
  <si>
    <t>Základu propustku - odbednění</t>
  </si>
  <si>
    <t>36</t>
  </si>
  <si>
    <t>275321411</t>
  </si>
  <si>
    <t>Základy z betonu železového (bez výztuže) patky z betonu bez zvýšených nároků na prostředí tř. C 20/25</t>
  </si>
  <si>
    <t>-1318473032</t>
  </si>
  <si>
    <t>Základová patka trubního propustku</t>
  </si>
  <si>
    <t>0,5*0,6*0,8</t>
  </si>
  <si>
    <t>37</t>
  </si>
  <si>
    <t>275351215</t>
  </si>
  <si>
    <t>Bednění základových stěn patek svislé nebo šikmé (odkloněné), půdorysně přímé nebo zalomené ve volných nebo zapažených jámách, rýhách, šachtách, včetně případných vzpěr zřízení</t>
  </si>
  <si>
    <t>708510159</t>
  </si>
  <si>
    <t>Základová patka trubního propustku - bednění</t>
  </si>
  <si>
    <t>(0,5+0,5+0,8+0,8)*0,6</t>
  </si>
  <si>
    <t>38</t>
  </si>
  <si>
    <t>275351216</t>
  </si>
  <si>
    <t>Bednění základových stěn patek svislé nebo šikmé (odkloněné), půdorysně přímé nebo zalomené ve volných nebo zapažených jámách, rýhách, šachtách, včetně případných vzpěr odstranění</t>
  </si>
  <si>
    <t>2019719179</t>
  </si>
  <si>
    <t>Základová patka trubního propustku - odbednění</t>
  </si>
  <si>
    <t>Svislé a kompletní konstrukce</t>
  </si>
  <si>
    <t>39</t>
  </si>
  <si>
    <t>311321814</t>
  </si>
  <si>
    <t>Nadzákladové zdi z betonu železového (bez výztuže) nosné pohledového (v přírodní barvě drtí a přísad) tř. C 25/30</t>
  </si>
  <si>
    <t>-1841447706</t>
  </si>
  <si>
    <t>Zeď propustku</t>
  </si>
  <si>
    <t>7,2*2,4*0,3*2</t>
  </si>
  <si>
    <t>2,7*1,6*0,3*-2</t>
  </si>
  <si>
    <t>40</t>
  </si>
  <si>
    <t>311351111</t>
  </si>
  <si>
    <t>Bednění nadzákladových zdí nosných svislé nebo šikmé (odkloněné), půdorysně přímé nebo zalomené ve volném prostranství, ve volných nebo zapažených jamách, rýhách, šachtách, včetně případných vzpěr, oboustranné za každou stranu, únosné nebo hladké nebo přesné (dle pozn. č. 2) zřízení</t>
  </si>
  <si>
    <t>-42021312</t>
  </si>
  <si>
    <t>Zeď propustku - bednění</t>
  </si>
  <si>
    <t>7,2*2,4*2</t>
  </si>
  <si>
    <t>2,4*0,3*2*2</t>
  </si>
  <si>
    <t>41</t>
  </si>
  <si>
    <t>311351112</t>
  </si>
  <si>
    <t>Bednění nadzákladových zdí nosných svislé nebo šikmé (odkloněné), půdorysně přímé nebo zalomené ve volném prostranství, ve volných nebo zapažených jamách, rýhách, šachtách, včetně případných vzpěr, oboustranné za každou stranu, únosné nebo hladké nebo přesné (dle pozn. č. 2) odstranění</t>
  </si>
  <si>
    <t>594012705</t>
  </si>
  <si>
    <t>Zeď propustku - odbednění</t>
  </si>
  <si>
    <t>42</t>
  </si>
  <si>
    <t>311361821</t>
  </si>
  <si>
    <t>Výztuž nadzákladových zdí nosných svislých nebo odkloněných od svislice, rovných nebo oblých z betonářské oceli 10 505 (R) nebo BSt 500</t>
  </si>
  <si>
    <t>-1855377192</t>
  </si>
  <si>
    <t>Výztuž stěn</t>
  </si>
  <si>
    <t>7,776*0,08</t>
  </si>
  <si>
    <t>43</t>
  </si>
  <si>
    <t>389121112</t>
  </si>
  <si>
    <t>Osazení dílců rámové konstrukce propustků a podchodů hmotnosti jednotlivě přes 5 do 10 t</t>
  </si>
  <si>
    <t>1829030334</t>
  </si>
  <si>
    <t>Montáž propustku</t>
  </si>
  <si>
    <t>44</t>
  </si>
  <si>
    <t>593834460</t>
  </si>
  <si>
    <t>propust rámová 178x445x340 cm</t>
  </si>
  <si>
    <t>-1111896033</t>
  </si>
  <si>
    <t>Komunikace pozemní</t>
  </si>
  <si>
    <t>45</t>
  </si>
  <si>
    <t>564231111</t>
  </si>
  <si>
    <t>Podklad nebo podsyp ze štěrkopísku ŠP s rozprostřením, vlhčením a zhutněním, po zhutnění tl. 100 mm</t>
  </si>
  <si>
    <t>1514575014</t>
  </si>
  <si>
    <t>Podsyp pod kamennou dlažbou</t>
  </si>
  <si>
    <t>((2+1)/2*2)</t>
  </si>
  <si>
    <t>8*0,8</t>
  </si>
  <si>
    <t>((2+0,8)/2*1)</t>
  </si>
  <si>
    <t>((3,5+1)/2*1,7)</t>
  </si>
  <si>
    <t>((4,6+2)/2*1,4)</t>
  </si>
  <si>
    <t>((3,3+2)/2*1)</t>
  </si>
  <si>
    <t>2*1</t>
  </si>
  <si>
    <t>((3,5+1)/2*1,4)</t>
  </si>
  <si>
    <t>propustek přes Milotický potok</t>
  </si>
  <si>
    <t>(2,1+2,2+2,1)*1</t>
  </si>
  <si>
    <t>46</t>
  </si>
  <si>
    <t>564861111</t>
  </si>
  <si>
    <t>Podklad ze štěrkodrti ŠD s rozprostřením a zhutněním, po zhutnění tl. 200 mm</t>
  </si>
  <si>
    <t>1109328329</t>
  </si>
  <si>
    <t>Skladba konstrukce - podkladní konstrukce</t>
  </si>
  <si>
    <t>1663*4,2</t>
  </si>
  <si>
    <t>9,1*5</t>
  </si>
  <si>
    <t>2,11*5</t>
  </si>
  <si>
    <t>6*6,8</t>
  </si>
  <si>
    <t>6*1,82</t>
  </si>
  <si>
    <t>6*8,42</t>
  </si>
  <si>
    <t>6*2,03</t>
  </si>
  <si>
    <t>47</t>
  </si>
  <si>
    <t>564871116</t>
  </si>
  <si>
    <t>Podklad ze štěrkodrti ŠD s rozprostřením a zhutněním, po zhutnění tl. 300 mm</t>
  </si>
  <si>
    <t>894639977</t>
  </si>
  <si>
    <t>9,1*6</t>
  </si>
  <si>
    <t>2,11*6</t>
  </si>
  <si>
    <t>7*6,8</t>
  </si>
  <si>
    <t>7*1,82</t>
  </si>
  <si>
    <t>7*8,42</t>
  </si>
  <si>
    <t>7*2,03</t>
  </si>
  <si>
    <t>48</t>
  </si>
  <si>
    <t>564952112</t>
  </si>
  <si>
    <t>Podklad z mechanicky zpevněného kameniva MZK (minerální beton) s rozprostřením a s hutněním, po zhutnění tl. 160 mm</t>
  </si>
  <si>
    <t>460632071</t>
  </si>
  <si>
    <t>3*5*-1</t>
  </si>
  <si>
    <t>6*3*-1</t>
  </si>
  <si>
    <t>49</t>
  </si>
  <si>
    <t>565221111</t>
  </si>
  <si>
    <t>Podklad ze štěrku částečně zpevněného cementovou maltou ŠCM s rozprostřením a s hutněním, po zhutnění tl. 160 mm</t>
  </si>
  <si>
    <t>CS ÚRS 2018 01</t>
  </si>
  <si>
    <t>1568083943</t>
  </si>
  <si>
    <t>Skladba konstrukce - podkladní konstrukce - přejezdy + sjezdy</t>
  </si>
  <si>
    <t>3*5</t>
  </si>
  <si>
    <t>6*3</t>
  </si>
  <si>
    <t>50</t>
  </si>
  <si>
    <t>573111113</t>
  </si>
  <si>
    <t>Postřik infiltrační PI z asfaltu silničního s posypem kamenivem, v množství 1,50 kg/m2</t>
  </si>
  <si>
    <t>-1075679632</t>
  </si>
  <si>
    <t>1663*3,7</t>
  </si>
  <si>
    <t>Skladba konstrukce - napojení na stávající vozovku</t>
  </si>
  <si>
    <t>5*0,5</t>
  </si>
  <si>
    <t>51</t>
  </si>
  <si>
    <t>573211109</t>
  </si>
  <si>
    <t>Postřik spojovací PS bez posypu kamenivem z asfaltu silničního, v množství 0,50 kg/m2</t>
  </si>
  <si>
    <t>-207125438</t>
  </si>
  <si>
    <t>1663*3,2</t>
  </si>
  <si>
    <t>52</t>
  </si>
  <si>
    <t>577133111</t>
  </si>
  <si>
    <t>Asfaltový beton vrstva obrusná ACO 8 (ABJ) s rozprostřením a se zhutněním z nemodifikovaného asfaltu v pruhu šířky do 3 m, po zhutnění tl. 40 mm</t>
  </si>
  <si>
    <t>-643853673</t>
  </si>
  <si>
    <t>Skladba konstrukce - povrch</t>
  </si>
  <si>
    <t>53</t>
  </si>
  <si>
    <t>577134111</t>
  </si>
  <si>
    <t>Asfaltový beton vrstva obrusná ACO 11 (ABS) s rozprostřením a se zhutněním z nemodifikovaného asfaltu v pruhu šířky do 3 m tř. I, po zhutnění tl. 40 mm</t>
  </si>
  <si>
    <t>1853749492</t>
  </si>
  <si>
    <t>54</t>
  </si>
  <si>
    <t>577145112</t>
  </si>
  <si>
    <t>Asfaltový beton vrstva ložní ACL 16 (ABH) s rozprostřením a zhutněním z nemodifikovaného asfaltu v pruhu šířky do 3 m, po zhutnění tl. 50 mm</t>
  </si>
  <si>
    <t>1427621128</t>
  </si>
  <si>
    <t>55</t>
  </si>
  <si>
    <t>594511111</t>
  </si>
  <si>
    <t>Dlažba nebo přídlažba z lomového kamene lomařsky upraveného rigolového v ploše vodorovné nebo ve sklonu tl. do 250 mm, bez vyplnění spár, s provedením lože tl. 50 mm z betonu</t>
  </si>
  <si>
    <t>-1500843362</t>
  </si>
  <si>
    <t>Vydláždění kamennou dlažbou</t>
  </si>
  <si>
    <t>56</t>
  </si>
  <si>
    <t>583807580</t>
  </si>
  <si>
    <t>kámen lomový  (1t = 1,5 m2)</t>
  </si>
  <si>
    <t>241760961</t>
  </si>
  <si>
    <t>42,995*1,5*1,05</t>
  </si>
  <si>
    <t>57</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</si>
  <si>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</si>
  <si>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</si>
  <si>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1798908035</t>
  </si>
  <si>
    <t>Kladení varovného pásu</t>
  </si>
  <si>
    <t>výpočet dle vč C6,D1</t>
  </si>
  <si>
    <t>4*0,6</t>
  </si>
  <si>
    <t>58</t>
  </si>
  <si>
    <t>592451190</t>
  </si>
  <si>
    <t>dlažba skladebná betonová slepecká 20x10x6 cm barevná</t>
  </si>
  <si>
    <t>-276946800</t>
  </si>
  <si>
    <t>P</t>
  </si>
  <si>
    <t>Poznámka k položce:
spotřeba: 50 kus/m2</t>
  </si>
  <si>
    <t>materiál +5% prořez</t>
  </si>
  <si>
    <t>4,8*1,05</t>
  </si>
  <si>
    <t>Úpravy povrchů, podlahy a osazování výplní</t>
  </si>
  <si>
    <t>59</t>
  </si>
  <si>
    <t>622111001</t>
  </si>
  <si>
    <t>Ubroušení výstupků betonu po odbednění neomítaných vnějších ploch ze spár bednicích desek do roviny povrchu stěn</t>
  </si>
  <si>
    <t>1529491783</t>
  </si>
  <si>
    <t>7,2*0,3*2</t>
  </si>
  <si>
    <t>60</t>
  </si>
  <si>
    <t>631311123</t>
  </si>
  <si>
    <t>Mazanina z betonu prostého bez zvýšených nároků na prostředí tl. přes 80 do 120 mm tř. C 12/15</t>
  </si>
  <si>
    <t>150142282</t>
  </si>
  <si>
    <t>Podkladní beton základu propustku</t>
  </si>
  <si>
    <t>Podkladní beton patky trubního propustku</t>
  </si>
  <si>
    <t>61</t>
  </si>
  <si>
    <t>631311133</t>
  </si>
  <si>
    <t>Mazanina z betonu prostého bez zvýšených nároků na prostředí tl. přes 120 do 240 mm tř. C 12/15</t>
  </si>
  <si>
    <t>1290937037</t>
  </si>
  <si>
    <t>Ostatní konstrukce a práce, bourání</t>
  </si>
  <si>
    <t>62</t>
  </si>
  <si>
    <t>914111111</t>
  </si>
  <si>
    <t>Montáž svislé dopravní značky základní velikosti do 1 m2 objímkami na sloupky nebo konzoly</t>
  </si>
  <si>
    <t>421235457</t>
  </si>
  <si>
    <t>63</t>
  </si>
  <si>
    <t>404442200</t>
  </si>
  <si>
    <t>značka dopravní svislá reflexní zákazová C AL- NK 900 mm</t>
  </si>
  <si>
    <t>-24091501</t>
  </si>
  <si>
    <t>64</t>
  </si>
  <si>
    <t>404440620</t>
  </si>
  <si>
    <t>značka dopravní svislá STOP FeZn NK P6 900 mm</t>
  </si>
  <si>
    <t>-1959559883</t>
  </si>
  <si>
    <t>65</t>
  </si>
  <si>
    <t>404441210</t>
  </si>
  <si>
    <t>značka dopravní svislá reflexní zákazová B AL- 3M 900 mm</t>
  </si>
  <si>
    <t>-27025804</t>
  </si>
  <si>
    <t>66</t>
  </si>
  <si>
    <t>404442210</t>
  </si>
  <si>
    <t>značka svislá reflexní C AL- 3M 900 mm</t>
  </si>
  <si>
    <t>-158591920</t>
  </si>
  <si>
    <t>67</t>
  </si>
  <si>
    <t>914511112</t>
  </si>
  <si>
    <t>Montáž sloupku dopravních značek délky do 3,5 m do hliníkové patky</t>
  </si>
  <si>
    <t>520511680</t>
  </si>
  <si>
    <t>68</t>
  </si>
  <si>
    <t>404452350</t>
  </si>
  <si>
    <t>sloupek Al 60 - 350</t>
  </si>
  <si>
    <t>813540760</t>
  </si>
  <si>
    <t>69</t>
  </si>
  <si>
    <t>404452540</t>
  </si>
  <si>
    <t>víčko plastové na sloupek 70</t>
  </si>
  <si>
    <t>2099980487</t>
  </si>
  <si>
    <t>70</t>
  </si>
  <si>
    <t>404452410</t>
  </si>
  <si>
    <t>patka hliníková pro sloupek D 70 mm</t>
  </si>
  <si>
    <t>838493297</t>
  </si>
  <si>
    <t>71</t>
  </si>
  <si>
    <t>915311111</t>
  </si>
  <si>
    <t>Vodorovné značení předformovaným termoplastem dopravní značky barevné velikosti do 1 m2</t>
  </si>
  <si>
    <t>930049488</t>
  </si>
  <si>
    <t>72</t>
  </si>
  <si>
    <t>915311112</t>
  </si>
  <si>
    <t>Vodorovné značení předformovaným termoplastem dopravní značky barevné velikosti do 2 m2</t>
  </si>
  <si>
    <t>-1661481204</t>
  </si>
  <si>
    <t>73</t>
  </si>
  <si>
    <t>916131213</t>
  </si>
  <si>
    <t>Osazení silničního obrubníku betonového se zřízením lože, s vyplněním a zatřením spár cementovou maltou stojatého s boční opěrou z betonu prostého tř. C 12/15, do lože z betonu prostého téže značky</t>
  </si>
  <si>
    <t>1900300515</t>
  </si>
  <si>
    <t>Obrubník v místě hospodářského sjezdu</t>
  </si>
  <si>
    <t>5+5</t>
  </si>
  <si>
    <t>6+6</t>
  </si>
  <si>
    <t>Nájezdový obrubník - nájezd a výjezd z ciklostezky</t>
  </si>
  <si>
    <t>4+4</t>
  </si>
  <si>
    <t>74</t>
  </si>
  <si>
    <t>592174650</t>
  </si>
  <si>
    <t>obrubník betonový silniční vibrolisovaný 100x15x25 cm</t>
  </si>
  <si>
    <t>-1805346879</t>
  </si>
  <si>
    <t>75</t>
  </si>
  <si>
    <t>592174680</t>
  </si>
  <si>
    <t>obrubník betonový silniční nájezdový vibrolisovaný 100x15x15 cm</t>
  </si>
  <si>
    <t>-1217724257</t>
  </si>
  <si>
    <t>76</t>
  </si>
  <si>
    <t>916991121</t>
  </si>
  <si>
    <t>Lože pod obrubníky, krajníky nebo obruby z dlažebních kostek z betonu prostého tř. C 16/20</t>
  </si>
  <si>
    <t>1828523964</t>
  </si>
  <si>
    <t>Lože pod obrubníky</t>
  </si>
  <si>
    <t>(4+4)*0,3*0,3</t>
  </si>
  <si>
    <t>34*0,3*0,3</t>
  </si>
  <si>
    <t>Kladení varovného pásu - podkladní beton</t>
  </si>
  <si>
    <t>4*0,6*0,05</t>
  </si>
  <si>
    <t>77</t>
  </si>
  <si>
    <t>313166630</t>
  </si>
  <si>
    <t>síť výztužná svařovaná,  100 x 100 mm, D 8 mm, 3 x 2 m</t>
  </si>
  <si>
    <t>507216351</t>
  </si>
  <si>
    <t>78</t>
  </si>
  <si>
    <t>919535557</t>
  </si>
  <si>
    <t>Obetonování trubního propustku betonem prostým bez zvýšených nároků na prostředí tř. C 16/20</t>
  </si>
  <si>
    <t>1298440055</t>
  </si>
  <si>
    <t>Montáž propustku - podkladek</t>
  </si>
  <si>
    <t>5,76*0,8*0,2</t>
  </si>
  <si>
    <t>1*0,8*0,2</t>
  </si>
  <si>
    <t>79</t>
  </si>
  <si>
    <t>919551114</t>
  </si>
  <si>
    <t>Zřízení propustku z trub plastových polyetylenových rýhovaných se spojkami nebo s hrdlem DN 600 mm</t>
  </si>
  <si>
    <t>544326165</t>
  </si>
  <si>
    <t>5,76</t>
  </si>
  <si>
    <t>80</t>
  </si>
  <si>
    <t>286138600</t>
  </si>
  <si>
    <t>potrubí kanalizační z PE-HD/PP, SN 8, 730/600 mm délka 6 m</t>
  </si>
  <si>
    <t>1092137717</t>
  </si>
  <si>
    <t>81</t>
  </si>
  <si>
    <t>286138590</t>
  </si>
  <si>
    <t>potrubí kanalizační z PE-HD/PP, SN 8, 730/600mm délka 3 m</t>
  </si>
  <si>
    <t>-1679086855</t>
  </si>
  <si>
    <t>82</t>
  </si>
  <si>
    <t>919726221</t>
  </si>
  <si>
    <t>Geotextilie tkaná pro vyztužení, separaci nebo filtraci z polyesteru, podélná/příčná pevnost v tahu 100/50 kN/m</t>
  </si>
  <si>
    <t>1328233842</t>
  </si>
  <si>
    <t>Podkladní textilie</t>
  </si>
  <si>
    <t>výpočet dle vč D1,2</t>
  </si>
  <si>
    <t>83</t>
  </si>
  <si>
    <t>953961116</t>
  </si>
  <si>
    <t>Kotvy chemické s vyvrtáním otvoru do betonu, železobetonu nebo tvrdého kamene tmel, velikost M 24, hloubka 210 mm</t>
  </si>
  <si>
    <t>568172289</t>
  </si>
  <si>
    <t>Kotvy pro kotvení zábradlí</t>
  </si>
  <si>
    <t>výpočet dle vč D2,3</t>
  </si>
  <si>
    <t>2*2*4</t>
  </si>
  <si>
    <t>5*2*4</t>
  </si>
  <si>
    <t>8*2</t>
  </si>
  <si>
    <t>998</t>
  </si>
  <si>
    <t>Přesun hmot</t>
  </si>
  <si>
    <t>84</t>
  </si>
  <si>
    <t>998225111</t>
  </si>
  <si>
    <t>Přesun hmot pro komunikace s krytem z kameniva, monolitickým betonovým nebo živičným dopravní vzdálenost do 200 m jakékoliv délky objektu</t>
  </si>
  <si>
    <t>-502448435</t>
  </si>
  <si>
    <t>PSV</t>
  </si>
  <si>
    <t>Práce a dodávky PSV</t>
  </si>
  <si>
    <t>711</t>
  </si>
  <si>
    <t>Izolace proti vodě, vlhkosti a plynům</t>
  </si>
  <si>
    <t>85</t>
  </si>
  <si>
    <t>711111001</t>
  </si>
  <si>
    <t>Provedení izolace proti zemní vlhkosti natěradly a tmely za studena na ploše vodorovné V nátěrem penetračním</t>
  </si>
  <si>
    <t>1242136523</t>
  </si>
  <si>
    <t>Izolace propustku - penetrace</t>
  </si>
  <si>
    <t>2,7*4</t>
  </si>
  <si>
    <t>86</t>
  </si>
  <si>
    <t>111631510</t>
  </si>
  <si>
    <t>Výrobky asfaltové izolační a zálivkové hmoty asfalty oxidované stavebně-izolační k penetraci suchých a očištěných podkladů pod asfaltové izolační krytiny a izolace ALP/9 bal 9 kg</t>
  </si>
  <si>
    <t>-314625662</t>
  </si>
  <si>
    <t>materiál + 15% ztratné</t>
  </si>
  <si>
    <t>10,8*0,3*1,15</t>
  </si>
  <si>
    <t>87</t>
  </si>
  <si>
    <t>711112001</t>
  </si>
  <si>
    <t>Provedení izolace proti zemní vlhkosti natěradly a tmely za studena na ploše svislé S nátěrem penetračním</t>
  </si>
  <si>
    <t>237466683</t>
  </si>
  <si>
    <t>2*4</t>
  </si>
  <si>
    <t>88</t>
  </si>
  <si>
    <t>1806259685</t>
  </si>
  <si>
    <t>16*0,3*1,15</t>
  </si>
  <si>
    <t>89</t>
  </si>
  <si>
    <t>711141559</t>
  </si>
  <si>
    <t>Provedení izolace proti zemní vlhkosti pásy přitavením NAIP na ploše vodorovné V</t>
  </si>
  <si>
    <t>-389032220</t>
  </si>
  <si>
    <t xml:space="preserve">Izolace propustku </t>
  </si>
  <si>
    <t>90</t>
  </si>
  <si>
    <t>628361090</t>
  </si>
  <si>
    <t>Pásy asfaltované těžké vložka profilovaná kovová folie s Al folií nosnou vložkou Bitagit 40 Al minerál</t>
  </si>
  <si>
    <t>1840594608</t>
  </si>
  <si>
    <t>materiál + 15% prořez</t>
  </si>
  <si>
    <t>10,8*1,15</t>
  </si>
  <si>
    <t>91</t>
  </si>
  <si>
    <t>711142559</t>
  </si>
  <si>
    <t>Provedení izolace proti zemní vlhkosti pásy přitavením NAIP na ploše svislé S</t>
  </si>
  <si>
    <t>-2108945559</t>
  </si>
  <si>
    <t>92</t>
  </si>
  <si>
    <t>-659301580</t>
  </si>
  <si>
    <t>16*1,15</t>
  </si>
  <si>
    <t>93</t>
  </si>
  <si>
    <t>998711101</t>
  </si>
  <si>
    <t>Přesun hmot pro izolace proti vodě, vlhkosti a plynům stanovený z hmotnosti přesunovaného materiálu vodorovná dopravní vzdálenost do 50 m v objektech výšky do 6 m</t>
  </si>
  <si>
    <t>-1449488884</t>
  </si>
  <si>
    <t>766</t>
  </si>
  <si>
    <t>Konstrukce truhlářské</t>
  </si>
  <si>
    <t>94</t>
  </si>
  <si>
    <t>766311111</t>
  </si>
  <si>
    <t xml:space="preserve">Montáž zábradlí dřevěného </t>
  </si>
  <si>
    <t>1237545788</t>
  </si>
  <si>
    <t>Montáž dřevěného zábradlí</t>
  </si>
  <si>
    <t>3,1*2</t>
  </si>
  <si>
    <t>6,8*2</t>
  </si>
  <si>
    <t>95</t>
  </si>
  <si>
    <t>R-766-001</t>
  </si>
  <si>
    <t>Dodávka dřevěného zázradlí z kulatiny, vč. povrchové úpravy</t>
  </si>
  <si>
    <t>811535042</t>
  </si>
  <si>
    <t>dodávka dřevěného zábradlí</t>
  </si>
  <si>
    <t>767</t>
  </si>
  <si>
    <t>Konstrukce zámečnické</t>
  </si>
  <si>
    <t>96</t>
  </si>
  <si>
    <t>R-767-001</t>
  </si>
  <si>
    <t>D+M kotevních ocelových prvků zábradlí</t>
  </si>
  <si>
    <t>285596044</t>
  </si>
  <si>
    <t>2*2</t>
  </si>
  <si>
    <t>4*2</t>
  </si>
  <si>
    <t>2 - Vedlejší rozpočtové náklady</t>
  </si>
  <si>
    <t>VRN - Vedlejší rozpočtové náklady</t>
  </si>
  <si>
    <t xml:space="preserve">    VRN1 - Průzkumné, geodetické a projektové práce</t>
  </si>
  <si>
    <t xml:space="preserve">    VRN3 - Zařízení staveniště</t>
  </si>
  <si>
    <t xml:space="preserve">    VRN7 - Provozní vlivy</t>
  </si>
  <si>
    <t>VRN</t>
  </si>
  <si>
    <t>VRN1</t>
  </si>
  <si>
    <t>Průzkumné, geodetické a projektové práce</t>
  </si>
  <si>
    <t>012103000</t>
  </si>
  <si>
    <t>Průzkumné, geodetické a projektové práce geodetické práce před výstavbou</t>
  </si>
  <si>
    <t>1024</t>
  </si>
  <si>
    <t>477301969</t>
  </si>
  <si>
    <t>012203000</t>
  </si>
  <si>
    <t>Průzkumné, geodetické a projektové práce geodetické práce při provádění stavby</t>
  </si>
  <si>
    <t>-865097479</t>
  </si>
  <si>
    <t>012303000</t>
  </si>
  <si>
    <t>Průzkumné, geodetické a projektové práce geodetické práce po výstavbě</t>
  </si>
  <si>
    <t>1169156645</t>
  </si>
  <si>
    <t>012403000</t>
  </si>
  <si>
    <t>Průzkumné, geodetické a projektové práce geodetické práce kartografické práce</t>
  </si>
  <si>
    <t>-1504376195</t>
  </si>
  <si>
    <t>VRN3</t>
  </si>
  <si>
    <t>Zařízení staveniště</t>
  </si>
  <si>
    <t>031002000</t>
  </si>
  <si>
    <t>-156853371</t>
  </si>
  <si>
    <t>034002000</t>
  </si>
  <si>
    <t>Hlavní tituly průvodních činností a nákladů zařízení staveniště zabezpečení staveniště</t>
  </si>
  <si>
    <t>-190916919</t>
  </si>
  <si>
    <t>034203000</t>
  </si>
  <si>
    <t>Zařízení staveniště zabezpečení staveniště oplocení staveniště</t>
  </si>
  <si>
    <t>643741951</t>
  </si>
  <si>
    <t>039002000</t>
  </si>
  <si>
    <t>Hlavní tituly průvodních činností a nákladů zařízení staveniště zrušení zařízení staveniště</t>
  </si>
  <si>
    <t>406940854</t>
  </si>
  <si>
    <t>VRN7</t>
  </si>
  <si>
    <t>Provozní vlivy</t>
  </si>
  <si>
    <t>071002000</t>
  </si>
  <si>
    <t>Hlavní tituly průvodních činností a nákladů provozní vlivy provoz investora, třetích osob</t>
  </si>
  <si>
    <t>445029629</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</si>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</sst>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9">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0000A8"/>
      <name val="Trebuchet MS"/>
    </font>
    <font>
      <sz val="8"/>
      <color rgb="FFFF0000"/>
      <name val="Trebuchet MS"/>
    </font>
    <font>
      <sz val="8"/>
      <color rgb="FFFAE682"/>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8"/>
      <color rgb="FF0000FF"/>
      <name val="Trebuchet MS"/>
    </font>
    <font>
      <i/>
      <sz val="7"/>
      <color rgb="FF969696"/>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7" fillId="0" borderId="0" applyNumberFormat="0" applyFill="0" applyBorder="0" applyAlignment="0" applyProtection="0"/>
  </cellStyleXfs>
  <cellXfs count="382">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pplyProtection="1">
      <alignment horizontal="center" vertical="center"/>
      <protection locked="0"/>
    </xf>
    <xf numFmtId="0" fontId="13" fillId="2" borderId="0" xfId="0" applyFont="1" applyFill="1" applyAlignment="1" applyProtection="1">
      <alignment horizontal="left" vertical="center"/>
    </xf>
    <xf numFmtId="0" fontId="5" fillId="2" borderId="0" xfId="0" applyFont="1" applyFill="1" applyAlignment="1" applyProtection="1">
      <alignment vertical="center"/>
    </xf>
    <xf numFmtId="0" fontId="14" fillId="2" borderId="0" xfId="0" applyFont="1" applyFill="1" applyAlignment="1" applyProtection="1">
      <alignment horizontal="left" vertical="center"/>
    </xf>
    <xf numFmtId="0" fontId="15" fillId="2" borderId="0" xfId="1" applyFont="1" applyFill="1" applyAlignment="1" applyProtection="1">
      <alignment vertical="center"/>
    </xf>
    <xf numFmtId="0" fontId="47" fillId="2" borderId="0" xfId="1" applyFill="1"/>
    <xf numFmtId="0" fontId="0" fillId="2" borderId="0" xfId="0" applyFill="1"/>
    <xf numFmtId="0" fontId="13" fillId="2" borderId="0" xfId="0" applyFont="1" applyFill="1" applyAlignment="1">
      <alignment horizontal="lef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7" fillId="0" borderId="0" xfId="0" applyFont="1" applyBorder="1" applyAlignment="1">
      <alignment horizontal="left" vertical="center"/>
    </xf>
    <xf numFmtId="0" fontId="0" fillId="0" borderId="6" xfId="0" applyBorder="1"/>
    <xf numFmtId="0" fontId="16"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9" fillId="0" borderId="0" xfId="0" applyFont="1" applyBorder="1" applyAlignment="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21"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5" borderId="0" xfId="0" applyFont="1" applyFill="1" applyBorder="1" applyAlignment="1">
      <alignment vertical="center"/>
    </xf>
    <xf numFmtId="0" fontId="3" fillId="5" borderId="9" xfId="0" applyFont="1" applyFill="1" applyBorder="1" applyAlignment="1">
      <alignment horizontal="left" vertical="center"/>
    </xf>
    <xf numFmtId="0" fontId="0" fillId="5" borderId="10" xfId="0" applyFont="1" applyFill="1" applyBorder="1" applyAlignment="1">
      <alignment vertical="center"/>
    </xf>
    <xf numFmtId="0" fontId="3" fillId="5" borderId="10" xfId="0" applyFont="1" applyFill="1" applyBorder="1" applyAlignment="1">
      <alignment horizontal="center" vertical="center"/>
    </xf>
    <xf numFmtId="0" fontId="0" fillId="5"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7" fillId="0" borderId="0" xfId="0" applyFont="1" applyAlignment="1">
      <alignment horizontal="left" vertical="center"/>
    </xf>
    <xf numFmtId="0" fontId="2" fillId="0" borderId="5" xfId="0" applyFont="1" applyBorder="1" applyAlignment="1">
      <alignment vertical="center"/>
    </xf>
    <xf numFmtId="0" fontId="19"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22"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6" borderId="10" xfId="0" applyFont="1" applyFill="1" applyBorder="1" applyAlignment="1">
      <alignment vertical="center"/>
    </xf>
    <xf numFmtId="0" fontId="2" fillId="6" borderId="11" xfId="0" applyFont="1" applyFill="1" applyBorder="1" applyAlignment="1">
      <alignment horizontal="center"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0" fillId="0" borderId="15"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0" fontId="3" fillId="0" borderId="0" xfId="0" applyFont="1" applyAlignment="1">
      <alignment horizontal="center" vertical="center"/>
    </xf>
    <xf numFmtId="4" fontId="23" fillId="0" borderId="18" xfId="0" applyNumberFormat="1" applyFont="1" applyBorder="1" applyAlignment="1">
      <alignment vertical="center"/>
    </xf>
    <xf numFmtId="4" fontId="23" fillId="0" borderId="0" xfId="0" applyNumberFormat="1" applyFont="1" applyBorder="1" applyAlignment="1">
      <alignment vertical="center"/>
    </xf>
    <xf numFmtId="166" fontId="23" fillId="0" borderId="0" xfId="0" applyNumberFormat="1" applyFont="1" applyBorder="1" applyAlignment="1">
      <alignment vertical="center"/>
    </xf>
    <xf numFmtId="4" fontId="23" fillId="0" borderId="19" xfId="0" applyNumberFormat="1" applyFont="1" applyBorder="1" applyAlignment="1">
      <alignment vertical="center"/>
    </xf>
    <xf numFmtId="0" fontId="25" fillId="0" borderId="0" xfId="0" applyFont="1" applyAlignment="1">
      <alignment horizontal="left" vertical="center"/>
    </xf>
    <xf numFmtId="0" fontId="4" fillId="0" borderId="5"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center"/>
    </xf>
    <xf numFmtId="4" fontId="29" fillId="0" borderId="18"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9" xfId="0" applyNumberFormat="1" applyFont="1" applyBorder="1" applyAlignment="1">
      <alignment vertical="center"/>
    </xf>
    <xf numFmtId="0" fontId="4" fillId="0" borderId="0" xfId="0" applyFont="1" applyAlignment="1">
      <alignment horizontal="left" vertical="center"/>
    </xf>
    <xf numFmtId="0" fontId="30" fillId="0" borderId="0" xfId="1" applyFont="1" applyAlignment="1">
      <alignment horizontal="center" vertical="center"/>
    </xf>
    <xf numFmtId="0" fontId="5" fillId="0" borderId="5" xfId="0" applyFont="1" applyBorder="1" applyAlignment="1">
      <alignment vertical="center"/>
    </xf>
    <xf numFmtId="0" fontId="5" fillId="0" borderId="0" xfId="0" applyFont="1" applyAlignment="1">
      <alignment horizontal="center" vertical="center"/>
    </xf>
    <xf numFmtId="4" fontId="32" fillId="0" borderId="18" xfId="0" applyNumberFormat="1" applyFont="1" applyBorder="1" applyAlignment="1">
      <alignment vertical="center"/>
    </xf>
    <xf numFmtId="4" fontId="32" fillId="0" borderId="0" xfId="0" applyNumberFormat="1" applyFont="1" applyBorder="1" applyAlignment="1">
      <alignment vertical="center"/>
    </xf>
    <xf numFmtId="166" fontId="32" fillId="0" borderId="0" xfId="0" applyNumberFormat="1" applyFont="1" applyBorder="1" applyAlignment="1">
      <alignment vertical="center"/>
    </xf>
    <xf numFmtId="4" fontId="32" fillId="0" borderId="19" xfId="0" applyNumberFormat="1" applyFont="1" applyBorder="1" applyAlignment="1">
      <alignment vertical="center"/>
    </xf>
    <xf numFmtId="0" fontId="5" fillId="0" borderId="0" xfId="0" applyFont="1" applyAlignment="1">
      <alignment horizontal="left" vertical="center"/>
    </xf>
    <xf numFmtId="4" fontId="32" fillId="0" borderId="23" xfId="0" applyNumberFormat="1" applyFont="1" applyBorder="1" applyAlignment="1">
      <alignment vertical="center"/>
    </xf>
    <xf numFmtId="4" fontId="32" fillId="0" borderId="24" xfId="0" applyNumberFormat="1" applyFont="1" applyBorder="1" applyAlignment="1">
      <alignment vertical="center"/>
    </xf>
    <xf numFmtId="166" fontId="32" fillId="0" borderId="24" xfId="0" applyNumberFormat="1" applyFont="1" applyBorder="1" applyAlignment="1">
      <alignment vertical="center"/>
    </xf>
    <xf numFmtId="4" fontId="32" fillId="0" borderId="25" xfId="0" applyNumberFormat="1" applyFont="1" applyBorder="1" applyAlignment="1">
      <alignment vertical="center"/>
    </xf>
    <xf numFmtId="0" fontId="0" fillId="0" borderId="0" xfId="0" applyProtection="1">
      <protection locked="0"/>
    </xf>
    <xf numFmtId="0" fontId="5" fillId="2" borderId="0" xfId="0" applyFont="1" applyFill="1" applyAlignment="1">
      <alignment vertical="center"/>
    </xf>
    <xf numFmtId="0" fontId="14" fillId="2" borderId="0" xfId="0" applyFont="1" applyFill="1" applyAlignment="1">
      <alignment horizontal="left" vertical="center"/>
    </xf>
    <xf numFmtId="0" fontId="33" fillId="2" borderId="0" xfId="1" applyFont="1" applyFill="1" applyAlignment="1">
      <alignment vertical="center"/>
    </xf>
    <xf numFmtId="0" fontId="5"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6" xfId="0" applyFont="1" applyBorder="1" applyAlignment="1" applyProtection="1">
      <alignment vertical="center"/>
      <protection locked="0"/>
    </xf>
    <xf numFmtId="0" fontId="0" fillId="0" borderId="26" xfId="0" applyFont="1" applyBorder="1" applyAlignment="1">
      <alignment vertical="center"/>
    </xf>
    <xf numFmtId="0" fontId="21" fillId="0" borderId="0" xfId="0" applyFont="1" applyBorder="1" applyAlignment="1">
      <alignment horizontal="left" vertical="center"/>
    </xf>
    <xf numFmtId="4" fontId="24"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3" fillId="6" borderId="10" xfId="0" applyFont="1" applyFill="1" applyBorder="1" applyAlignment="1">
      <alignment horizontal="right" vertical="center"/>
    </xf>
    <xf numFmtId="0" fontId="3" fillId="6" borderId="10" xfId="0" applyFont="1" applyFill="1" applyBorder="1" applyAlignment="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lignment vertical="center"/>
    </xf>
    <xf numFmtId="0" fontId="0" fillId="6" borderId="27" xfId="0" applyFont="1" applyFill="1" applyBorder="1" applyAlignment="1">
      <alignment vertical="center"/>
    </xf>
    <xf numFmtId="0" fontId="0" fillId="0" borderId="1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lignment horizontal="right" vertical="center"/>
    </xf>
    <xf numFmtId="0" fontId="0" fillId="6" borderId="6" xfId="0" applyFont="1" applyFill="1" applyBorder="1" applyAlignment="1">
      <alignment vertical="center"/>
    </xf>
    <xf numFmtId="0" fontId="34" fillId="0" borderId="0" xfId="0" applyFont="1" applyBorder="1" applyAlignment="1">
      <alignment horizontal="lef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lignment vertical="center"/>
    </xf>
    <xf numFmtId="0" fontId="6" fillId="0" borderId="6"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24" xfId="0" applyFont="1" applyBorder="1" applyAlignment="1">
      <alignment horizontal="left" vertical="center"/>
    </xf>
    <xf numFmtId="0" fontId="7" fillId="0" borderId="24" xfId="0" applyFont="1" applyBorder="1" applyAlignment="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lignment vertical="center"/>
    </xf>
    <xf numFmtId="0" fontId="7" fillId="0" borderId="6" xfId="0" applyFont="1" applyBorder="1" applyAlignment="1">
      <alignment vertical="center"/>
    </xf>
    <xf numFmtId="0" fontId="2" fillId="0" borderId="0" xfId="0" applyFont="1" applyAlignment="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lignment horizontal="center" vertical="center" wrapText="1"/>
    </xf>
    <xf numFmtId="4" fontId="24" fillId="0" borderId="0" xfId="0" applyNumberFormat="1" applyFont="1" applyAlignment="1"/>
    <xf numFmtId="166" fontId="35" fillId="0" borderId="16" xfId="0" applyNumberFormat="1" applyFont="1" applyBorder="1" applyAlignment="1"/>
    <xf numFmtId="166" fontId="35" fillId="0" borderId="17" xfId="0" applyNumberFormat="1" applyFont="1" applyBorder="1" applyAlignment="1"/>
    <xf numFmtId="4" fontId="36" fillId="0" borderId="0" xfId="0" applyNumberFormat="1" applyFont="1" applyAlignment="1">
      <alignment vertical="center"/>
    </xf>
    <xf numFmtId="0" fontId="8" fillId="0" borderId="5"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8" xfId="0" applyFont="1" applyBorder="1" applyAlignment="1"/>
    <xf numFmtId="0" fontId="8" fillId="0" borderId="0" xfId="0" applyFont="1" applyBorder="1" applyAlignment="1"/>
    <xf numFmtId="166" fontId="8" fillId="0" borderId="0" xfId="0" applyNumberFormat="1" applyFont="1" applyBorder="1" applyAlignment="1"/>
    <xf numFmtId="166" fontId="8" fillId="0" borderId="19"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4" borderId="28" xfId="0" applyFont="1" applyFill="1" applyBorder="1" applyAlignment="1" applyProtection="1">
      <alignment horizontal="left" vertical="center"/>
      <protection locked="0"/>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9" fillId="0" borderId="5" xfId="0" applyFont="1" applyBorder="1" applyAlignment="1">
      <alignment vertical="center"/>
    </xf>
    <xf numFmtId="0" fontId="37"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10" fillId="0" borderId="5"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8"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1" fillId="0" borderId="5"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8" xfId="0" applyFont="1" applyBorder="1" applyAlignment="1">
      <alignment vertical="center"/>
    </xf>
    <xf numFmtId="0" fontId="11" fillId="0" borderId="0" xfId="0" applyFont="1" applyBorder="1" applyAlignment="1">
      <alignment vertical="center"/>
    </xf>
    <xf numFmtId="0" fontId="11" fillId="0" borderId="19" xfId="0" applyFont="1" applyBorder="1" applyAlignment="1">
      <alignment vertical="center"/>
    </xf>
    <xf numFmtId="0" fontId="12" fillId="0" borderId="5"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8" xfId="0" applyFont="1" applyBorder="1" applyAlignment="1">
      <alignment vertical="center"/>
    </xf>
    <xf numFmtId="0" fontId="12" fillId="0" borderId="0" xfId="0" applyFont="1" applyBorder="1" applyAlignment="1">
      <alignment vertical="center"/>
    </xf>
    <xf numFmtId="0" fontId="12" fillId="0" borderId="19" xfId="0" applyFont="1" applyBorder="1" applyAlignment="1">
      <alignment vertical="center"/>
    </xf>
    <xf numFmtId="0" fontId="38" fillId="0" borderId="28" xfId="0" applyFont="1" applyBorder="1" applyAlignment="1" applyProtection="1">
      <alignment horizontal="center" vertical="center"/>
      <protection locked="0"/>
    </xf>
    <xf numFmtId="49" fontId="38" fillId="0" borderId="28" xfId="0" applyNumberFormat="1" applyFont="1" applyBorder="1" applyAlignment="1" applyProtection="1">
      <alignment horizontal="left" vertical="center" wrapText="1"/>
      <protection locked="0"/>
    </xf>
    <xf numFmtId="0" fontId="38" fillId="0" borderId="28" xfId="0" applyFont="1" applyBorder="1" applyAlignment="1" applyProtection="1">
      <alignment horizontal="left" vertical="center" wrapText="1"/>
      <protection locked="0"/>
    </xf>
    <xf numFmtId="0" fontId="38" fillId="0" borderId="28" xfId="0" applyFont="1" applyBorder="1" applyAlignment="1" applyProtection="1">
      <alignment horizontal="center" vertical="center" wrapText="1"/>
      <protection locked="0"/>
    </xf>
    <xf numFmtId="167" fontId="38" fillId="0" borderId="28" xfId="0" applyNumberFormat="1" applyFont="1" applyBorder="1" applyAlignment="1" applyProtection="1">
      <alignment vertical="center"/>
      <protection locked="0"/>
    </xf>
    <xf numFmtId="4" fontId="38" fillId="4" borderId="28" xfId="0" applyNumberFormat="1" applyFont="1" applyFill="1" applyBorder="1" applyAlignment="1" applyProtection="1">
      <alignment vertical="center"/>
      <protection locked="0"/>
    </xf>
    <xf numFmtId="4" fontId="38" fillId="0" borderId="28" xfId="0" applyNumberFormat="1" applyFont="1" applyBorder="1" applyAlignment="1" applyProtection="1">
      <alignment vertical="center"/>
      <protection locked="0"/>
    </xf>
    <xf numFmtId="0" fontId="38" fillId="0" borderId="5" xfId="0" applyFont="1" applyBorder="1" applyAlignment="1">
      <alignment vertical="center"/>
    </xf>
    <xf numFmtId="0" fontId="38" fillId="4" borderId="28" xfId="0" applyFont="1" applyFill="1" applyBorder="1" applyAlignment="1" applyProtection="1">
      <alignment horizontal="left" vertical="center"/>
      <protection locked="0"/>
    </xf>
    <xf numFmtId="0" fontId="38" fillId="0" borderId="0" xfId="0" applyFont="1" applyBorder="1" applyAlignment="1">
      <alignment horizontal="center" vertical="center"/>
    </xf>
    <xf numFmtId="0" fontId="39" fillId="0" borderId="0" xfId="0" applyFont="1" applyAlignment="1">
      <alignment vertical="center" wrapText="1"/>
    </xf>
    <xf numFmtId="0" fontId="0" fillId="0" borderId="0" xfId="0" applyFont="1" applyAlignment="1" applyProtection="1">
      <alignment vertical="center"/>
      <protection locked="0"/>
    </xf>
    <xf numFmtId="0" fontId="0" fillId="0" borderId="18"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 fillId="0" borderId="24" xfId="0" applyFont="1" applyBorder="1" applyAlignment="1">
      <alignment horizontal="center" vertical="center"/>
    </xf>
    <xf numFmtId="0" fontId="0" fillId="0" borderId="24" xfId="0" applyFont="1" applyBorder="1" applyAlignment="1">
      <alignment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0" fillId="0" borderId="0" xfId="0" applyAlignment="1" applyProtection="1">
      <alignment vertical="top"/>
      <protection locked="0"/>
    </xf>
    <xf numFmtId="0" fontId="40" fillId="0" borderId="29" xfId="0" applyFont="1" applyBorder="1" applyAlignment="1" applyProtection="1">
      <alignment vertical="center" wrapText="1"/>
      <protection locked="0"/>
    </xf>
    <xf numFmtId="0" fontId="40" fillId="0" borderId="30" xfId="0" applyFont="1" applyBorder="1" applyAlignment="1" applyProtection="1">
      <alignment vertical="center" wrapText="1"/>
      <protection locked="0"/>
    </xf>
    <xf numFmtId="0" fontId="40" fillId="0" borderId="31" xfId="0" applyFont="1" applyBorder="1" applyAlignment="1" applyProtection="1">
      <alignment vertical="center" wrapText="1"/>
      <protection locked="0"/>
    </xf>
    <xf numFmtId="0" fontId="40" fillId="0" borderId="3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protection locked="0"/>
    </xf>
    <xf numFmtId="0" fontId="40" fillId="0" borderId="32" xfId="0" applyFont="1" applyBorder="1" applyAlignment="1" applyProtection="1">
      <alignment vertical="center" wrapText="1"/>
      <protection locked="0"/>
    </xf>
    <xf numFmtId="0" fontId="40" fillId="0" borderId="33" xfId="0" applyFont="1" applyBorder="1" applyAlignment="1" applyProtection="1">
      <alignment vertical="center" wrapText="1"/>
      <protection locked="0"/>
    </xf>
    <xf numFmtId="0" fontId="42" fillId="0" borderId="1" xfId="0"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43" fillId="0" borderId="32" xfId="0" applyFont="1" applyBorder="1" applyAlignment="1" applyProtection="1">
      <alignment vertical="center" wrapText="1"/>
      <protection locked="0"/>
    </xf>
    <xf numFmtId="0" fontId="43" fillId="0" borderId="1" xfId="0" applyFont="1" applyBorder="1" applyAlignment="1" applyProtection="1">
      <alignment vertical="center" wrapText="1"/>
      <protection locked="0"/>
    </xf>
    <xf numFmtId="0" fontId="43" fillId="0" borderId="1" xfId="0" applyFont="1" applyBorder="1" applyAlignment="1" applyProtection="1">
      <alignment vertical="center"/>
      <protection locked="0"/>
    </xf>
    <xf numFmtId="0" fontId="43" fillId="0" borderId="1" xfId="0" applyFont="1" applyBorder="1" applyAlignment="1" applyProtection="1">
      <alignment horizontal="left" vertical="center"/>
      <protection locked="0"/>
    </xf>
    <xf numFmtId="49" fontId="43" fillId="0" borderId="1" xfId="0" applyNumberFormat="1" applyFont="1" applyBorder="1" applyAlignment="1" applyProtection="1">
      <alignment vertical="center" wrapText="1"/>
      <protection locked="0"/>
    </xf>
    <xf numFmtId="0" fontId="40" fillId="0" borderId="35" xfId="0" applyFont="1" applyBorder="1" applyAlignment="1" applyProtection="1">
      <alignment vertical="center" wrapText="1"/>
      <protection locked="0"/>
    </xf>
    <xf numFmtId="0" fontId="44" fillId="0" borderId="34" xfId="0" applyFont="1" applyBorder="1" applyAlignment="1" applyProtection="1">
      <alignment vertical="center" wrapText="1"/>
      <protection locked="0"/>
    </xf>
    <xf numFmtId="0" fontId="40" fillId="0" borderId="36" xfId="0" applyFont="1" applyBorder="1" applyAlignment="1" applyProtection="1">
      <alignment vertical="center" wrapText="1"/>
      <protection locked="0"/>
    </xf>
    <xf numFmtId="0" fontId="40" fillId="0" borderId="1" xfId="0" applyFont="1" applyBorder="1" applyAlignment="1" applyProtection="1">
      <alignment vertical="top"/>
      <protection locked="0"/>
    </xf>
    <xf numFmtId="0" fontId="40" fillId="0" borderId="0" xfId="0" applyFont="1" applyAlignment="1" applyProtection="1">
      <alignment vertical="top"/>
      <protection locked="0"/>
    </xf>
    <xf numFmtId="0" fontId="40" fillId="0" borderId="29" xfId="0" applyFont="1" applyBorder="1" applyAlignment="1" applyProtection="1">
      <alignment horizontal="left" vertical="center"/>
      <protection locked="0"/>
    </xf>
    <xf numFmtId="0" fontId="40" fillId="0" borderId="30" xfId="0" applyFont="1" applyBorder="1" applyAlignment="1" applyProtection="1">
      <alignment horizontal="left" vertical="center"/>
      <protection locked="0"/>
    </xf>
    <xf numFmtId="0" fontId="40" fillId="0" borderId="31" xfId="0" applyFont="1" applyBorder="1" applyAlignment="1" applyProtection="1">
      <alignment horizontal="left" vertical="center"/>
      <protection locked="0"/>
    </xf>
    <xf numFmtId="0" fontId="40" fillId="0" borderId="32" xfId="0" applyFont="1" applyBorder="1" applyAlignment="1" applyProtection="1">
      <alignment horizontal="left" vertical="center"/>
      <protection locked="0"/>
    </xf>
    <xf numFmtId="0" fontId="40" fillId="0" borderId="33"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42" fillId="0" borderId="34" xfId="0" applyFont="1" applyBorder="1" applyAlignment="1" applyProtection="1">
      <alignment horizontal="center" vertical="center"/>
      <protection locked="0"/>
    </xf>
    <xf numFmtId="0" fontId="45" fillId="0" borderId="34"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3" fillId="0" borderId="1" xfId="0" applyFont="1" applyBorder="1" applyAlignment="1" applyProtection="1">
      <alignment horizontal="center" vertical="center"/>
      <protection locked="0"/>
    </xf>
    <xf numFmtId="0" fontId="43" fillId="0" borderId="32" xfId="0" applyFont="1" applyBorder="1" applyAlignment="1" applyProtection="1">
      <alignment horizontal="left" vertical="center"/>
      <protection locked="0"/>
    </xf>
    <xf numFmtId="0" fontId="43" fillId="0" borderId="1" xfId="0" applyFont="1" applyFill="1" applyBorder="1" applyAlignment="1" applyProtection="1">
      <alignment horizontal="left" vertical="center"/>
      <protection locked="0"/>
    </xf>
    <xf numFmtId="0" fontId="43" fillId="0" borderId="1" xfId="0" applyFont="1" applyFill="1" applyBorder="1" applyAlignment="1" applyProtection="1">
      <alignment horizontal="center" vertical="center"/>
      <protection locked="0"/>
    </xf>
    <xf numFmtId="0" fontId="40" fillId="0" borderId="35" xfId="0" applyFont="1" applyBorder="1" applyAlignment="1" applyProtection="1">
      <alignment horizontal="left" vertical="center"/>
      <protection locked="0"/>
    </xf>
    <xf numFmtId="0" fontId="44" fillId="0" borderId="34"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0" fontId="43" fillId="0" borderId="34" xfId="0" applyFont="1" applyBorder="1" applyAlignment="1" applyProtection="1">
      <alignment horizontal="left" vertical="center"/>
      <protection locked="0"/>
    </xf>
    <xf numFmtId="0" fontId="40" fillId="0" borderId="1" xfId="0" applyFont="1" applyBorder="1" applyAlignment="1" applyProtection="1">
      <alignment horizontal="left" vertical="center" wrapText="1"/>
      <protection locked="0"/>
    </xf>
    <xf numFmtId="0" fontId="43" fillId="0" borderId="1" xfId="0" applyFont="1" applyBorder="1" applyAlignment="1" applyProtection="1">
      <alignment horizontal="center" vertical="center" wrapText="1"/>
      <protection locked="0"/>
    </xf>
    <xf numFmtId="0" fontId="40" fillId="0" borderId="29"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31"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5" fillId="0" borderId="32"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wrapText="1"/>
      <protection locked="0"/>
    </xf>
    <xf numFmtId="0" fontId="43" fillId="0" borderId="32"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protection locked="0"/>
    </xf>
    <xf numFmtId="0" fontId="43" fillId="0" borderId="35" xfId="0" applyFont="1" applyBorder="1" applyAlignment="1" applyProtection="1">
      <alignment horizontal="left" vertical="center" wrapText="1"/>
      <protection locked="0"/>
    </xf>
    <xf numFmtId="0" fontId="43" fillId="0" borderId="34" xfId="0" applyFont="1" applyBorder="1" applyAlignment="1" applyProtection="1">
      <alignment horizontal="left" vertical="center" wrapText="1"/>
      <protection locked="0"/>
    </xf>
    <xf numFmtId="0" fontId="43" fillId="0" borderId="36" xfId="0" applyFont="1" applyBorder="1" applyAlignment="1" applyProtection="1">
      <alignment horizontal="left" vertical="center" wrapText="1"/>
      <protection locked="0"/>
    </xf>
    <xf numFmtId="0" fontId="43" fillId="0" borderId="1" xfId="0" applyFont="1" applyBorder="1" applyAlignment="1" applyProtection="1">
      <alignment horizontal="left" vertical="top"/>
      <protection locked="0"/>
    </xf>
    <xf numFmtId="0" fontId="43" fillId="0" borderId="1" xfId="0" applyFont="1" applyBorder="1" applyAlignment="1" applyProtection="1">
      <alignment horizontal="center" vertical="top"/>
      <protection locked="0"/>
    </xf>
    <xf numFmtId="0" fontId="43" fillId="0" borderId="35" xfId="0" applyFont="1" applyBorder="1" applyAlignment="1" applyProtection="1">
      <alignment horizontal="left" vertical="center"/>
      <protection locked="0"/>
    </xf>
    <xf numFmtId="0" fontId="43" fillId="0" borderId="36" xfId="0" applyFont="1" applyBorder="1" applyAlignment="1" applyProtection="1">
      <alignment horizontal="left" vertical="center"/>
      <protection locked="0"/>
    </xf>
    <xf numFmtId="0" fontId="45" fillId="0" borderId="0" xfId="0" applyFont="1" applyAlignment="1" applyProtection="1">
      <alignment vertical="center"/>
      <protection locked="0"/>
    </xf>
    <xf numFmtId="0" fontId="42" fillId="0" borderId="1" xfId="0" applyFont="1" applyBorder="1" applyAlignment="1" applyProtection="1">
      <alignment vertical="center"/>
      <protection locked="0"/>
    </xf>
    <xf numFmtId="0" fontId="45" fillId="0" borderId="34"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3"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2" fillId="0" borderId="34" xfId="0" applyFont="1" applyBorder="1" applyAlignment="1" applyProtection="1">
      <alignment horizontal="left"/>
      <protection locked="0"/>
    </xf>
    <xf numFmtId="0" fontId="45" fillId="0" borderId="34" xfId="0" applyFont="1" applyBorder="1" applyAlignment="1" applyProtection="1">
      <protection locked="0"/>
    </xf>
    <xf numFmtId="0" fontId="40" fillId="0" borderId="32" xfId="0" applyFont="1" applyBorder="1" applyAlignment="1" applyProtection="1">
      <alignment vertical="top"/>
      <protection locked="0"/>
    </xf>
    <xf numFmtId="0" fontId="40" fillId="0" borderId="33" xfId="0" applyFont="1" applyBorder="1" applyAlignment="1" applyProtection="1">
      <alignment vertical="top"/>
      <protection locked="0"/>
    </xf>
    <xf numFmtId="0" fontId="40" fillId="0" borderId="1" xfId="0" applyFont="1" applyBorder="1" applyAlignment="1" applyProtection="1">
      <alignment horizontal="center" vertical="center"/>
      <protection locked="0"/>
    </xf>
    <xf numFmtId="0" fontId="40" fillId="0" borderId="1" xfId="0" applyFont="1" applyBorder="1" applyAlignment="1" applyProtection="1">
      <alignment horizontal="left" vertical="top"/>
      <protection locked="0"/>
    </xf>
    <xf numFmtId="0" fontId="40" fillId="0" borderId="35" xfId="0" applyFont="1" applyBorder="1" applyAlignment="1" applyProtection="1">
      <alignment vertical="top"/>
      <protection locked="0"/>
    </xf>
    <xf numFmtId="0" fontId="40" fillId="0" borderId="34" xfId="0" applyFont="1" applyBorder="1" applyAlignment="1" applyProtection="1">
      <alignment vertical="top"/>
      <protection locked="0"/>
    </xf>
    <xf numFmtId="0" fontId="40" fillId="0" borderId="36" xfId="0" applyFont="1" applyBorder="1" applyAlignment="1" applyProtection="1">
      <alignment vertical="top"/>
      <protection locked="0"/>
    </xf>
    <xf numFmtId="0" fontId="20" fillId="0" borderId="0" xfId="0" applyFont="1" applyAlignment="1">
      <alignment horizontal="left" vertical="top" wrapText="1"/>
    </xf>
    <xf numFmtId="0" fontId="20" fillId="0" borderId="0" xfId="0" applyFont="1" applyAlignment="1">
      <alignment horizontal="left" vertical="center"/>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4" fontId="21"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20" fillId="0" borderId="0" xfId="0" applyNumberFormat="1" applyFont="1" applyBorder="1" applyAlignment="1">
      <alignment vertical="center"/>
    </xf>
    <xf numFmtId="0" fontId="3" fillId="5" borderId="10" xfId="0" applyFont="1" applyFill="1" applyBorder="1" applyAlignment="1">
      <alignment horizontal="left" vertical="center"/>
    </xf>
    <xf numFmtId="0" fontId="0" fillId="5" borderId="10" xfId="0" applyFont="1" applyFill="1" applyBorder="1" applyAlignment="1">
      <alignment vertical="center"/>
    </xf>
    <xf numFmtId="4" fontId="3" fillId="5" borderId="10" xfId="0" applyNumberFormat="1" applyFont="1" applyFill="1" applyBorder="1" applyAlignment="1">
      <alignment vertical="center"/>
    </xf>
    <xf numFmtId="0" fontId="0" fillId="5" borderId="11"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2" fillId="6" borderId="9" xfId="0" applyFont="1" applyFill="1" applyBorder="1" applyAlignment="1">
      <alignment horizontal="center" vertical="center"/>
    </xf>
    <xf numFmtId="0" fontId="2" fillId="6" borderId="10" xfId="0" applyFont="1" applyFill="1" applyBorder="1" applyAlignment="1">
      <alignment horizontal="left" vertical="center"/>
    </xf>
    <xf numFmtId="0" fontId="2" fillId="6" borderId="10" xfId="0" applyFont="1" applyFill="1" applyBorder="1" applyAlignment="1">
      <alignment horizontal="center" vertical="center"/>
    </xf>
    <xf numFmtId="0" fontId="2" fillId="6" borderId="10" xfId="0" applyFont="1" applyFill="1" applyBorder="1" applyAlignment="1">
      <alignment horizontal="right" vertical="center"/>
    </xf>
    <xf numFmtId="4" fontId="27" fillId="0" borderId="0" xfId="0" applyNumberFormat="1" applyFont="1" applyAlignment="1">
      <alignment vertical="center"/>
    </xf>
    <xf numFmtId="0" fontId="27" fillId="0" borderId="0" xfId="0" applyFont="1" applyAlignment="1">
      <alignment vertical="center"/>
    </xf>
    <xf numFmtId="4" fontId="27" fillId="0" borderId="0" xfId="0" applyNumberFormat="1" applyFont="1" applyAlignment="1">
      <alignment horizontal="right" vertical="center"/>
    </xf>
    <xf numFmtId="0" fontId="26" fillId="0" borderId="0" xfId="0" applyFont="1" applyAlignment="1">
      <alignment horizontal="left" vertical="center" wrapText="1"/>
    </xf>
    <xf numFmtId="4" fontId="7" fillId="0" borderId="0" xfId="0" applyNumberFormat="1" applyFont="1" applyAlignment="1">
      <alignment vertical="center"/>
    </xf>
    <xf numFmtId="0" fontId="7" fillId="0" borderId="0" xfId="0" applyFont="1" applyAlignment="1">
      <alignment vertical="center"/>
    </xf>
    <xf numFmtId="0" fontId="31" fillId="0" borderId="0" xfId="0" applyFont="1" applyAlignment="1">
      <alignment horizontal="left" vertical="center" wrapText="1"/>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6" fillId="3" borderId="0" xfId="0" applyFont="1" applyFill="1" applyAlignment="1">
      <alignment horizontal="center" vertical="center"/>
    </xf>
    <xf numFmtId="0" fontId="0" fillId="0" borderId="0" xfId="0"/>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0" fillId="0" borderId="0" xfId="0" applyFont="1" applyBorder="1" applyAlignment="1">
      <alignment vertical="center"/>
    </xf>
    <xf numFmtId="0" fontId="3" fillId="0" borderId="0" xfId="0" applyFont="1" applyBorder="1" applyAlignment="1">
      <alignment horizontal="left" vertical="center" wrapText="1"/>
    </xf>
    <xf numFmtId="0" fontId="0" fillId="0" borderId="0" xfId="0" applyFont="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0" fillId="0" borderId="0" xfId="0" applyFont="1" applyAlignment="1">
      <alignment vertical="center"/>
    </xf>
    <xf numFmtId="0" fontId="33" fillId="2" borderId="0" xfId="1" applyFont="1" applyFill="1" applyAlignment="1">
      <alignment vertical="center"/>
    </xf>
    <xf numFmtId="0" fontId="43"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top"/>
      <protection locked="0"/>
    </xf>
    <xf numFmtId="0" fontId="42" fillId="0" borderId="34" xfId="0" applyFont="1" applyBorder="1" applyAlignment="1" applyProtection="1">
      <alignment horizontal="left"/>
      <protection locked="0"/>
    </xf>
    <xf numFmtId="0" fontId="41"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49" fontId="43" fillId="0" borderId="1" xfId="0" applyNumberFormat="1"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42"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6"/>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7" t="s">
        <v>0</v>
      </c>
      <c r="B1" s="18"/>
      <c r="C1" s="18"/>
      <c r="D1" s="19" t="s">
        <v>1</v>
      </c>
      <c r="E1" s="18"/>
      <c r="F1" s="18"/>
      <c r="G1" s="18"/>
      <c r="H1" s="18"/>
      <c r="I1" s="18"/>
      <c r="J1" s="18"/>
      <c r="K1" s="20" t="s">
        <v>2</v>
      </c>
      <c r="L1" s="20"/>
      <c r="M1" s="20"/>
      <c r="N1" s="20"/>
      <c r="O1" s="20"/>
      <c r="P1" s="20"/>
      <c r="Q1" s="20"/>
      <c r="R1" s="20"/>
      <c r="S1" s="20"/>
      <c r="T1" s="18"/>
      <c r="U1" s="18"/>
      <c r="V1" s="18"/>
      <c r="W1" s="20" t="s">
        <v>3</v>
      </c>
      <c r="X1" s="20"/>
      <c r="Y1" s="20"/>
      <c r="Z1" s="20"/>
      <c r="AA1" s="20"/>
      <c r="AB1" s="20"/>
      <c r="AC1" s="20"/>
      <c r="AD1" s="20"/>
      <c r="AE1" s="20"/>
      <c r="AF1" s="20"/>
      <c r="AG1" s="20"/>
      <c r="AH1" s="20"/>
      <c r="AI1" s="21"/>
      <c r="AJ1" s="22"/>
      <c r="AK1" s="22"/>
      <c r="AL1" s="22"/>
      <c r="AM1" s="22"/>
      <c r="AN1" s="22"/>
      <c r="AO1" s="22"/>
      <c r="AP1" s="22"/>
      <c r="AQ1" s="22"/>
      <c r="AR1" s="22"/>
      <c r="AS1" s="22"/>
      <c r="AT1" s="22"/>
      <c r="AU1" s="22"/>
      <c r="AV1" s="22"/>
      <c r="AW1" s="22"/>
      <c r="AX1" s="22"/>
      <c r="AY1" s="22"/>
      <c r="AZ1" s="22"/>
      <c r="BA1" s="23" t="s">
        <v>4</v>
      </c>
      <c r="BB1" s="23" t="s">
        <v>5</v>
      </c>
      <c r="BC1" s="22"/>
      <c r="BD1" s="22"/>
      <c r="BE1" s="22"/>
      <c r="BF1" s="22"/>
      <c r="BG1" s="22"/>
      <c r="BH1" s="22"/>
      <c r="BI1" s="22"/>
      <c r="BJ1" s="22"/>
      <c r="BK1" s="22"/>
      <c r="BL1" s="22"/>
      <c r="BM1" s="22"/>
      <c r="BN1" s="22"/>
      <c r="BO1" s="22"/>
      <c r="BP1" s="22"/>
      <c r="BQ1" s="22"/>
      <c r="BR1" s="22"/>
      <c r="BT1" s="24" t="s">
        <v>6</v>
      </c>
      <c r="BU1" s="24" t="s">
        <v>6</v>
      </c>
      <c r="BV1" s="24" t="s">
        <v>7</v>
      </c>
    </row>
    <row r="2" spans="1:74" ht="36.950000000000003" customHeight="1">
      <c r="AR2" s="363" t="s">
        <v>8</v>
      </c>
      <c r="AS2" s="364"/>
      <c r="AT2" s="364"/>
      <c r="AU2" s="364"/>
      <c r="AV2" s="364"/>
      <c r="AW2" s="364"/>
      <c r="AX2" s="364"/>
      <c r="AY2" s="364"/>
      <c r="AZ2" s="364"/>
      <c r="BA2" s="364"/>
      <c r="BB2" s="364"/>
      <c r="BC2" s="364"/>
      <c r="BD2" s="364"/>
      <c r="BE2" s="364"/>
      <c r="BS2" s="25" t="s">
        <v>9</v>
      </c>
      <c r="BT2" s="25" t="s">
        <v>10</v>
      </c>
    </row>
    <row r="3" spans="1:74" ht="6.95" customHeight="1">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8"/>
      <c r="BS3" s="25" t="s">
        <v>9</v>
      </c>
      <c r="BT3" s="25" t="s">
        <v>11</v>
      </c>
    </row>
    <row r="4" spans="1:74" ht="36.950000000000003" customHeight="1">
      <c r="B4" s="29"/>
      <c r="C4" s="30"/>
      <c r="D4" s="31" t="s">
        <v>12</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2"/>
      <c r="AS4" s="33" t="s">
        <v>13</v>
      </c>
      <c r="BE4" s="34" t="s">
        <v>14</v>
      </c>
      <c r="BS4" s="25" t="s">
        <v>15</v>
      </c>
    </row>
    <row r="5" spans="1:74" ht="14.45" customHeight="1">
      <c r="B5" s="29"/>
      <c r="C5" s="30"/>
      <c r="D5" s="35" t="s">
        <v>16</v>
      </c>
      <c r="E5" s="30"/>
      <c r="F5" s="30"/>
      <c r="G5" s="30"/>
      <c r="H5" s="30"/>
      <c r="I5" s="30"/>
      <c r="J5" s="30"/>
      <c r="K5" s="326" t="s">
        <v>17</v>
      </c>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0"/>
      <c r="AQ5" s="32"/>
      <c r="BE5" s="324" t="s">
        <v>18</v>
      </c>
      <c r="BS5" s="25" t="s">
        <v>9</v>
      </c>
    </row>
    <row r="6" spans="1:74" ht="36.950000000000003" customHeight="1">
      <c r="B6" s="29"/>
      <c r="C6" s="30"/>
      <c r="D6" s="37" t="s">
        <v>19</v>
      </c>
      <c r="E6" s="30"/>
      <c r="F6" s="30"/>
      <c r="G6" s="30"/>
      <c r="H6" s="30"/>
      <c r="I6" s="30"/>
      <c r="J6" s="30"/>
      <c r="K6" s="328" t="s">
        <v>20</v>
      </c>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0"/>
      <c r="AQ6" s="32"/>
      <c r="BE6" s="325"/>
      <c r="BS6" s="25" t="s">
        <v>9</v>
      </c>
    </row>
    <row r="7" spans="1:74" ht="14.45" customHeight="1">
      <c r="B7" s="29"/>
      <c r="C7" s="30"/>
      <c r="D7" s="38" t="s">
        <v>21</v>
      </c>
      <c r="E7" s="30"/>
      <c r="F7" s="30"/>
      <c r="G7" s="30"/>
      <c r="H7" s="30"/>
      <c r="I7" s="30"/>
      <c r="J7" s="30"/>
      <c r="K7" s="36" t="s">
        <v>5</v>
      </c>
      <c r="L7" s="30"/>
      <c r="M7" s="30"/>
      <c r="N7" s="30"/>
      <c r="O7" s="30"/>
      <c r="P7" s="30"/>
      <c r="Q7" s="30"/>
      <c r="R7" s="30"/>
      <c r="S7" s="30"/>
      <c r="T7" s="30"/>
      <c r="U7" s="30"/>
      <c r="V7" s="30"/>
      <c r="W7" s="30"/>
      <c r="X7" s="30"/>
      <c r="Y7" s="30"/>
      <c r="Z7" s="30"/>
      <c r="AA7" s="30"/>
      <c r="AB7" s="30"/>
      <c r="AC7" s="30"/>
      <c r="AD7" s="30"/>
      <c r="AE7" s="30"/>
      <c r="AF7" s="30"/>
      <c r="AG7" s="30"/>
      <c r="AH7" s="30"/>
      <c r="AI7" s="30"/>
      <c r="AJ7" s="30"/>
      <c r="AK7" s="38" t="s">
        <v>22</v>
      </c>
      <c r="AL7" s="30"/>
      <c r="AM7" s="30"/>
      <c r="AN7" s="36" t="s">
        <v>5</v>
      </c>
      <c r="AO7" s="30"/>
      <c r="AP7" s="30"/>
      <c r="AQ7" s="32"/>
      <c r="BE7" s="325"/>
      <c r="BS7" s="25" t="s">
        <v>9</v>
      </c>
    </row>
    <row r="8" spans="1:74" ht="14.45" customHeight="1">
      <c r="B8" s="29"/>
      <c r="C8" s="30"/>
      <c r="D8" s="38" t="s">
        <v>23</v>
      </c>
      <c r="E8" s="30"/>
      <c r="F8" s="30"/>
      <c r="G8" s="30"/>
      <c r="H8" s="30"/>
      <c r="I8" s="30"/>
      <c r="J8" s="30"/>
      <c r="K8" s="36" t="s">
        <v>24</v>
      </c>
      <c r="L8" s="30"/>
      <c r="M8" s="30"/>
      <c r="N8" s="30"/>
      <c r="O8" s="30"/>
      <c r="P8" s="30"/>
      <c r="Q8" s="30"/>
      <c r="R8" s="30"/>
      <c r="S8" s="30"/>
      <c r="T8" s="30"/>
      <c r="U8" s="30"/>
      <c r="V8" s="30"/>
      <c r="W8" s="30"/>
      <c r="X8" s="30"/>
      <c r="Y8" s="30"/>
      <c r="Z8" s="30"/>
      <c r="AA8" s="30"/>
      <c r="AB8" s="30"/>
      <c r="AC8" s="30"/>
      <c r="AD8" s="30"/>
      <c r="AE8" s="30"/>
      <c r="AF8" s="30"/>
      <c r="AG8" s="30"/>
      <c r="AH8" s="30"/>
      <c r="AI8" s="30"/>
      <c r="AJ8" s="30"/>
      <c r="AK8" s="38" t="s">
        <v>25</v>
      </c>
      <c r="AL8" s="30"/>
      <c r="AM8" s="30"/>
      <c r="AN8" s="39" t="s">
        <v>26</v>
      </c>
      <c r="AO8" s="30"/>
      <c r="AP8" s="30"/>
      <c r="AQ8" s="32"/>
      <c r="BE8" s="325"/>
      <c r="BS8" s="25" t="s">
        <v>9</v>
      </c>
    </row>
    <row r="9" spans="1:74" ht="14.45" customHeight="1">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2"/>
      <c r="BE9" s="325"/>
      <c r="BS9" s="25" t="s">
        <v>9</v>
      </c>
    </row>
    <row r="10" spans="1:74" ht="14.45" customHeight="1">
      <c r="B10" s="29"/>
      <c r="C10" s="30"/>
      <c r="D10" s="38" t="s">
        <v>27</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8" t="s">
        <v>28</v>
      </c>
      <c r="AL10" s="30"/>
      <c r="AM10" s="30"/>
      <c r="AN10" s="36" t="s">
        <v>5</v>
      </c>
      <c r="AO10" s="30"/>
      <c r="AP10" s="30"/>
      <c r="AQ10" s="32"/>
      <c r="BE10" s="325"/>
      <c r="BS10" s="25" t="s">
        <v>9</v>
      </c>
    </row>
    <row r="11" spans="1:74" ht="18.399999999999999" customHeight="1">
      <c r="B11" s="29"/>
      <c r="C11" s="30"/>
      <c r="D11" s="30"/>
      <c r="E11" s="36" t="s">
        <v>24</v>
      </c>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8" t="s">
        <v>29</v>
      </c>
      <c r="AL11" s="30"/>
      <c r="AM11" s="30"/>
      <c r="AN11" s="36" t="s">
        <v>5</v>
      </c>
      <c r="AO11" s="30"/>
      <c r="AP11" s="30"/>
      <c r="AQ11" s="32"/>
      <c r="BE11" s="325"/>
      <c r="BS11" s="25" t="s">
        <v>9</v>
      </c>
    </row>
    <row r="12" spans="1:74" ht="6.95" customHeight="1">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2"/>
      <c r="BE12" s="325"/>
      <c r="BS12" s="25" t="s">
        <v>9</v>
      </c>
    </row>
    <row r="13" spans="1:74" ht="14.45" customHeight="1">
      <c r="B13" s="29"/>
      <c r="C13" s="30"/>
      <c r="D13" s="38" t="s">
        <v>30</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8" t="s">
        <v>28</v>
      </c>
      <c r="AL13" s="30"/>
      <c r="AM13" s="30"/>
      <c r="AN13" s="40" t="s">
        <v>31</v>
      </c>
      <c r="AO13" s="30"/>
      <c r="AP13" s="30"/>
      <c r="AQ13" s="32"/>
      <c r="BE13" s="325"/>
      <c r="BS13" s="25" t="s">
        <v>9</v>
      </c>
    </row>
    <row r="14" spans="1:74">
      <c r="B14" s="29"/>
      <c r="C14" s="30"/>
      <c r="D14" s="30"/>
      <c r="E14" s="329" t="s">
        <v>31</v>
      </c>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8" t="s">
        <v>29</v>
      </c>
      <c r="AL14" s="30"/>
      <c r="AM14" s="30"/>
      <c r="AN14" s="40" t="s">
        <v>31</v>
      </c>
      <c r="AO14" s="30"/>
      <c r="AP14" s="30"/>
      <c r="AQ14" s="32"/>
      <c r="BE14" s="325"/>
      <c r="BS14" s="25" t="s">
        <v>9</v>
      </c>
    </row>
    <row r="15" spans="1:74" ht="6.95" customHeight="1">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2"/>
      <c r="BE15" s="325"/>
      <c r="BS15" s="25" t="s">
        <v>6</v>
      </c>
    </row>
    <row r="16" spans="1:74" ht="14.45" customHeight="1">
      <c r="B16" s="29"/>
      <c r="C16" s="30"/>
      <c r="D16" s="38" t="s">
        <v>32</v>
      </c>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8" t="s">
        <v>28</v>
      </c>
      <c r="AL16" s="30"/>
      <c r="AM16" s="30"/>
      <c r="AN16" s="36" t="s">
        <v>5</v>
      </c>
      <c r="AO16" s="30"/>
      <c r="AP16" s="30"/>
      <c r="AQ16" s="32"/>
      <c r="BE16" s="325"/>
      <c r="BS16" s="25" t="s">
        <v>6</v>
      </c>
    </row>
    <row r="17" spans="2:71" ht="18.399999999999999" customHeight="1">
      <c r="B17" s="29"/>
      <c r="C17" s="30"/>
      <c r="D17" s="30"/>
      <c r="E17" s="36" t="s">
        <v>33</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8" t="s">
        <v>29</v>
      </c>
      <c r="AL17" s="30"/>
      <c r="AM17" s="30"/>
      <c r="AN17" s="36" t="s">
        <v>5</v>
      </c>
      <c r="AO17" s="30"/>
      <c r="AP17" s="30"/>
      <c r="AQ17" s="32"/>
      <c r="BE17" s="325"/>
      <c r="BS17" s="25" t="s">
        <v>34</v>
      </c>
    </row>
    <row r="18" spans="2:71" ht="6.95" customHeight="1">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2"/>
      <c r="BE18" s="325"/>
      <c r="BS18" s="25" t="s">
        <v>9</v>
      </c>
    </row>
    <row r="19" spans="2:71" ht="14.45" customHeight="1">
      <c r="B19" s="29"/>
      <c r="C19" s="30"/>
      <c r="D19" s="38" t="s">
        <v>35</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2"/>
      <c r="BE19" s="325"/>
      <c r="BS19" s="25" t="s">
        <v>9</v>
      </c>
    </row>
    <row r="20" spans="2:71" ht="16.5" customHeight="1">
      <c r="B20" s="29"/>
      <c r="C20" s="30"/>
      <c r="D20" s="30"/>
      <c r="E20" s="331" t="s">
        <v>5</v>
      </c>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0"/>
      <c r="AP20" s="30"/>
      <c r="AQ20" s="32"/>
      <c r="BE20" s="325"/>
      <c r="BS20" s="25" t="s">
        <v>6</v>
      </c>
    </row>
    <row r="21" spans="2:71" ht="6.95" customHeight="1">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2"/>
      <c r="BE21" s="325"/>
    </row>
    <row r="22" spans="2:71" ht="6.95" customHeight="1">
      <c r="B22" s="29"/>
      <c r="C22" s="30"/>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30"/>
      <c r="AQ22" s="32"/>
      <c r="BE22" s="325"/>
    </row>
    <row r="23" spans="2:71" s="1" customFormat="1" ht="25.9" customHeight="1">
      <c r="B23" s="42"/>
      <c r="C23" s="43"/>
      <c r="D23" s="44" t="s">
        <v>36</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332">
        <f>ROUND(AG51,2)</f>
        <v>0</v>
      </c>
      <c r="AL23" s="333"/>
      <c r="AM23" s="333"/>
      <c r="AN23" s="333"/>
      <c r="AO23" s="333"/>
      <c r="AP23" s="43"/>
      <c r="AQ23" s="46"/>
      <c r="BE23" s="325"/>
    </row>
    <row r="24" spans="2:71" s="1" customFormat="1" ht="6.95" customHeight="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6"/>
      <c r="BE24" s="325"/>
    </row>
    <row r="25" spans="2:71" s="1" customFormat="1" ht="13.5">
      <c r="B25" s="42"/>
      <c r="C25" s="43"/>
      <c r="D25" s="43"/>
      <c r="E25" s="43"/>
      <c r="F25" s="43"/>
      <c r="G25" s="43"/>
      <c r="H25" s="43"/>
      <c r="I25" s="43"/>
      <c r="J25" s="43"/>
      <c r="K25" s="43"/>
      <c r="L25" s="334" t="s">
        <v>37</v>
      </c>
      <c r="M25" s="334"/>
      <c r="N25" s="334"/>
      <c r="O25" s="334"/>
      <c r="P25" s="43"/>
      <c r="Q25" s="43"/>
      <c r="R25" s="43"/>
      <c r="S25" s="43"/>
      <c r="T25" s="43"/>
      <c r="U25" s="43"/>
      <c r="V25" s="43"/>
      <c r="W25" s="334" t="s">
        <v>38</v>
      </c>
      <c r="X25" s="334"/>
      <c r="Y25" s="334"/>
      <c r="Z25" s="334"/>
      <c r="AA25" s="334"/>
      <c r="AB25" s="334"/>
      <c r="AC25" s="334"/>
      <c r="AD25" s="334"/>
      <c r="AE25" s="334"/>
      <c r="AF25" s="43"/>
      <c r="AG25" s="43"/>
      <c r="AH25" s="43"/>
      <c r="AI25" s="43"/>
      <c r="AJ25" s="43"/>
      <c r="AK25" s="334" t="s">
        <v>39</v>
      </c>
      <c r="AL25" s="334"/>
      <c r="AM25" s="334"/>
      <c r="AN25" s="334"/>
      <c r="AO25" s="334"/>
      <c r="AP25" s="43"/>
      <c r="AQ25" s="46"/>
      <c r="BE25" s="325"/>
    </row>
    <row r="26" spans="2:71" s="2" customFormat="1" ht="14.45" customHeight="1">
      <c r="B26" s="48"/>
      <c r="C26" s="49"/>
      <c r="D26" s="50" t="s">
        <v>40</v>
      </c>
      <c r="E26" s="49"/>
      <c r="F26" s="50" t="s">
        <v>41</v>
      </c>
      <c r="G26" s="49"/>
      <c r="H26" s="49"/>
      <c r="I26" s="49"/>
      <c r="J26" s="49"/>
      <c r="K26" s="49"/>
      <c r="L26" s="335">
        <v>0.21</v>
      </c>
      <c r="M26" s="336"/>
      <c r="N26" s="336"/>
      <c r="O26" s="336"/>
      <c r="P26" s="49"/>
      <c r="Q26" s="49"/>
      <c r="R26" s="49"/>
      <c r="S26" s="49"/>
      <c r="T26" s="49"/>
      <c r="U26" s="49"/>
      <c r="V26" s="49"/>
      <c r="W26" s="337">
        <f>ROUND(AZ51,2)</f>
        <v>0</v>
      </c>
      <c r="X26" s="336"/>
      <c r="Y26" s="336"/>
      <c r="Z26" s="336"/>
      <c r="AA26" s="336"/>
      <c r="AB26" s="336"/>
      <c r="AC26" s="336"/>
      <c r="AD26" s="336"/>
      <c r="AE26" s="336"/>
      <c r="AF26" s="49"/>
      <c r="AG26" s="49"/>
      <c r="AH26" s="49"/>
      <c r="AI26" s="49"/>
      <c r="AJ26" s="49"/>
      <c r="AK26" s="337">
        <f>ROUND(AV51,2)</f>
        <v>0</v>
      </c>
      <c r="AL26" s="336"/>
      <c r="AM26" s="336"/>
      <c r="AN26" s="336"/>
      <c r="AO26" s="336"/>
      <c r="AP26" s="49"/>
      <c r="AQ26" s="51"/>
      <c r="BE26" s="325"/>
    </row>
    <row r="27" spans="2:71" s="2" customFormat="1" ht="14.45" customHeight="1">
      <c r="B27" s="48"/>
      <c r="C27" s="49"/>
      <c r="D27" s="49"/>
      <c r="E27" s="49"/>
      <c r="F27" s="50" t="s">
        <v>42</v>
      </c>
      <c r="G27" s="49"/>
      <c r="H27" s="49"/>
      <c r="I27" s="49"/>
      <c r="J27" s="49"/>
      <c r="K27" s="49"/>
      <c r="L27" s="335">
        <v>0.15</v>
      </c>
      <c r="M27" s="336"/>
      <c r="N27" s="336"/>
      <c r="O27" s="336"/>
      <c r="P27" s="49"/>
      <c r="Q27" s="49"/>
      <c r="R27" s="49"/>
      <c r="S27" s="49"/>
      <c r="T27" s="49"/>
      <c r="U27" s="49"/>
      <c r="V27" s="49"/>
      <c r="W27" s="337">
        <f>ROUND(BA51,2)</f>
        <v>0</v>
      </c>
      <c r="X27" s="336"/>
      <c r="Y27" s="336"/>
      <c r="Z27" s="336"/>
      <c r="AA27" s="336"/>
      <c r="AB27" s="336"/>
      <c r="AC27" s="336"/>
      <c r="AD27" s="336"/>
      <c r="AE27" s="336"/>
      <c r="AF27" s="49"/>
      <c r="AG27" s="49"/>
      <c r="AH27" s="49"/>
      <c r="AI27" s="49"/>
      <c r="AJ27" s="49"/>
      <c r="AK27" s="337">
        <f>ROUND(AW51,2)</f>
        <v>0</v>
      </c>
      <c r="AL27" s="336"/>
      <c r="AM27" s="336"/>
      <c r="AN27" s="336"/>
      <c r="AO27" s="336"/>
      <c r="AP27" s="49"/>
      <c r="AQ27" s="51"/>
      <c r="BE27" s="325"/>
    </row>
    <row r="28" spans="2:71" s="2" customFormat="1" ht="14.45" hidden="1" customHeight="1">
      <c r="B28" s="48"/>
      <c r="C28" s="49"/>
      <c r="D28" s="49"/>
      <c r="E28" s="49"/>
      <c r="F28" s="50" t="s">
        <v>43</v>
      </c>
      <c r="G28" s="49"/>
      <c r="H28" s="49"/>
      <c r="I28" s="49"/>
      <c r="J28" s="49"/>
      <c r="K28" s="49"/>
      <c r="L28" s="335">
        <v>0.21</v>
      </c>
      <c r="M28" s="336"/>
      <c r="N28" s="336"/>
      <c r="O28" s="336"/>
      <c r="P28" s="49"/>
      <c r="Q28" s="49"/>
      <c r="R28" s="49"/>
      <c r="S28" s="49"/>
      <c r="T28" s="49"/>
      <c r="U28" s="49"/>
      <c r="V28" s="49"/>
      <c r="W28" s="337">
        <f>ROUND(BB51,2)</f>
        <v>0</v>
      </c>
      <c r="X28" s="336"/>
      <c r="Y28" s="336"/>
      <c r="Z28" s="336"/>
      <c r="AA28" s="336"/>
      <c r="AB28" s="336"/>
      <c r="AC28" s="336"/>
      <c r="AD28" s="336"/>
      <c r="AE28" s="336"/>
      <c r="AF28" s="49"/>
      <c r="AG28" s="49"/>
      <c r="AH28" s="49"/>
      <c r="AI28" s="49"/>
      <c r="AJ28" s="49"/>
      <c r="AK28" s="337">
        <v>0</v>
      </c>
      <c r="AL28" s="336"/>
      <c r="AM28" s="336"/>
      <c r="AN28" s="336"/>
      <c r="AO28" s="336"/>
      <c r="AP28" s="49"/>
      <c r="AQ28" s="51"/>
      <c r="BE28" s="325"/>
    </row>
    <row r="29" spans="2:71" s="2" customFormat="1" ht="14.45" hidden="1" customHeight="1">
      <c r="B29" s="48"/>
      <c r="C29" s="49"/>
      <c r="D29" s="49"/>
      <c r="E29" s="49"/>
      <c r="F29" s="50" t="s">
        <v>44</v>
      </c>
      <c r="G29" s="49"/>
      <c r="H29" s="49"/>
      <c r="I29" s="49"/>
      <c r="J29" s="49"/>
      <c r="K29" s="49"/>
      <c r="L29" s="335">
        <v>0.15</v>
      </c>
      <c r="M29" s="336"/>
      <c r="N29" s="336"/>
      <c r="O29" s="336"/>
      <c r="P29" s="49"/>
      <c r="Q29" s="49"/>
      <c r="R29" s="49"/>
      <c r="S29" s="49"/>
      <c r="T29" s="49"/>
      <c r="U29" s="49"/>
      <c r="V29" s="49"/>
      <c r="W29" s="337">
        <f>ROUND(BC51,2)</f>
        <v>0</v>
      </c>
      <c r="X29" s="336"/>
      <c r="Y29" s="336"/>
      <c r="Z29" s="336"/>
      <c r="AA29" s="336"/>
      <c r="AB29" s="336"/>
      <c r="AC29" s="336"/>
      <c r="AD29" s="336"/>
      <c r="AE29" s="336"/>
      <c r="AF29" s="49"/>
      <c r="AG29" s="49"/>
      <c r="AH29" s="49"/>
      <c r="AI29" s="49"/>
      <c r="AJ29" s="49"/>
      <c r="AK29" s="337">
        <v>0</v>
      </c>
      <c r="AL29" s="336"/>
      <c r="AM29" s="336"/>
      <c r="AN29" s="336"/>
      <c r="AO29" s="336"/>
      <c r="AP29" s="49"/>
      <c r="AQ29" s="51"/>
      <c r="BE29" s="325"/>
    </row>
    <row r="30" spans="2:71" s="2" customFormat="1" ht="14.45" hidden="1" customHeight="1">
      <c r="B30" s="48"/>
      <c r="C30" s="49"/>
      <c r="D30" s="49"/>
      <c r="E30" s="49"/>
      <c r="F30" s="50" t="s">
        <v>45</v>
      </c>
      <c r="G30" s="49"/>
      <c r="H30" s="49"/>
      <c r="I30" s="49"/>
      <c r="J30" s="49"/>
      <c r="K30" s="49"/>
      <c r="L30" s="335">
        <v>0</v>
      </c>
      <c r="M30" s="336"/>
      <c r="N30" s="336"/>
      <c r="O30" s="336"/>
      <c r="P30" s="49"/>
      <c r="Q30" s="49"/>
      <c r="R30" s="49"/>
      <c r="S30" s="49"/>
      <c r="T30" s="49"/>
      <c r="U30" s="49"/>
      <c r="V30" s="49"/>
      <c r="W30" s="337">
        <f>ROUND(BD51,2)</f>
        <v>0</v>
      </c>
      <c r="X30" s="336"/>
      <c r="Y30" s="336"/>
      <c r="Z30" s="336"/>
      <c r="AA30" s="336"/>
      <c r="AB30" s="336"/>
      <c r="AC30" s="336"/>
      <c r="AD30" s="336"/>
      <c r="AE30" s="336"/>
      <c r="AF30" s="49"/>
      <c r="AG30" s="49"/>
      <c r="AH30" s="49"/>
      <c r="AI30" s="49"/>
      <c r="AJ30" s="49"/>
      <c r="AK30" s="337">
        <v>0</v>
      </c>
      <c r="AL30" s="336"/>
      <c r="AM30" s="336"/>
      <c r="AN30" s="336"/>
      <c r="AO30" s="336"/>
      <c r="AP30" s="49"/>
      <c r="AQ30" s="51"/>
      <c r="BE30" s="325"/>
    </row>
    <row r="31" spans="2:71" s="1" customFormat="1" ht="6.95"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6"/>
      <c r="BE31" s="325"/>
    </row>
    <row r="32" spans="2:71" s="1" customFormat="1" ht="25.9" customHeight="1">
      <c r="B32" s="42"/>
      <c r="C32" s="52"/>
      <c r="D32" s="53" t="s">
        <v>46</v>
      </c>
      <c r="E32" s="54"/>
      <c r="F32" s="54"/>
      <c r="G32" s="54"/>
      <c r="H32" s="54"/>
      <c r="I32" s="54"/>
      <c r="J32" s="54"/>
      <c r="K32" s="54"/>
      <c r="L32" s="54"/>
      <c r="M32" s="54"/>
      <c r="N32" s="54"/>
      <c r="O32" s="54"/>
      <c r="P32" s="54"/>
      <c r="Q32" s="54"/>
      <c r="R32" s="54"/>
      <c r="S32" s="54"/>
      <c r="T32" s="55" t="s">
        <v>47</v>
      </c>
      <c r="U32" s="54"/>
      <c r="V32" s="54"/>
      <c r="W32" s="54"/>
      <c r="X32" s="338" t="s">
        <v>48</v>
      </c>
      <c r="Y32" s="339"/>
      <c r="Z32" s="339"/>
      <c r="AA32" s="339"/>
      <c r="AB32" s="339"/>
      <c r="AC32" s="54"/>
      <c r="AD32" s="54"/>
      <c r="AE32" s="54"/>
      <c r="AF32" s="54"/>
      <c r="AG32" s="54"/>
      <c r="AH32" s="54"/>
      <c r="AI32" s="54"/>
      <c r="AJ32" s="54"/>
      <c r="AK32" s="340">
        <f>SUM(AK23:AK30)</f>
        <v>0</v>
      </c>
      <c r="AL32" s="339"/>
      <c r="AM32" s="339"/>
      <c r="AN32" s="339"/>
      <c r="AO32" s="341"/>
      <c r="AP32" s="52"/>
      <c r="AQ32" s="56"/>
      <c r="BE32" s="325"/>
    </row>
    <row r="33" spans="2:56" s="1" customFormat="1" ht="6.95"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6"/>
    </row>
    <row r="34" spans="2:56" s="1" customFormat="1" ht="6.95" customHeight="1">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row>
    <row r="38" spans="2:56" s="1" customFormat="1" ht="6.95"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42"/>
    </row>
    <row r="39" spans="2:56" s="1" customFormat="1" ht="36.950000000000003" customHeight="1">
      <c r="B39" s="42"/>
      <c r="C39" s="62" t="s">
        <v>49</v>
      </c>
      <c r="AR39" s="42"/>
    </row>
    <row r="40" spans="2:56" s="1" customFormat="1" ht="6.95" customHeight="1">
      <c r="B40" s="42"/>
      <c r="AR40" s="42"/>
    </row>
    <row r="41" spans="2:56" s="3" customFormat="1" ht="14.45" customHeight="1">
      <c r="B41" s="63"/>
      <c r="C41" s="64" t="s">
        <v>16</v>
      </c>
      <c r="L41" s="3" t="str">
        <f>K5</f>
        <v>0352017</v>
      </c>
      <c r="AR41" s="63"/>
    </row>
    <row r="42" spans="2:56" s="4" customFormat="1" ht="36.950000000000003" customHeight="1">
      <c r="B42" s="65"/>
      <c r="C42" s="66" t="s">
        <v>19</v>
      </c>
      <c r="L42" s="342" t="str">
        <f>K6</f>
        <v>Stezka pro cyklisty a chodce se společným provozem Hustopeče - Milotice nad Bečvou</v>
      </c>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R42" s="65"/>
    </row>
    <row r="43" spans="2:56" s="1" customFormat="1" ht="6.95" customHeight="1">
      <c r="B43" s="42"/>
      <c r="AR43" s="42"/>
    </row>
    <row r="44" spans="2:56" s="1" customFormat="1">
      <c r="B44" s="42"/>
      <c r="C44" s="64" t="s">
        <v>23</v>
      </c>
      <c r="L44" s="67" t="str">
        <f>IF(K8="","",K8)</f>
        <v>Hustopeče, Milotice nad Bečvou</v>
      </c>
      <c r="AI44" s="64" t="s">
        <v>25</v>
      </c>
      <c r="AM44" s="344" t="str">
        <f>IF(AN8= "","",AN8)</f>
        <v>5. 9. 2017</v>
      </c>
      <c r="AN44" s="344"/>
      <c r="AR44" s="42"/>
    </row>
    <row r="45" spans="2:56" s="1" customFormat="1" ht="6.95" customHeight="1">
      <c r="B45" s="42"/>
      <c r="AR45" s="42"/>
    </row>
    <row r="46" spans="2:56" s="1" customFormat="1">
      <c r="B46" s="42"/>
      <c r="C46" s="64" t="s">
        <v>27</v>
      </c>
      <c r="L46" s="3" t="str">
        <f>IF(E11= "","",E11)</f>
        <v>Hustopeče, Milotice nad Bečvou</v>
      </c>
      <c r="AI46" s="64" t="s">
        <v>32</v>
      </c>
      <c r="AM46" s="345" t="str">
        <f>IF(E17="","",E17)</f>
        <v>Ing. Rostislav Grebík</v>
      </c>
      <c r="AN46" s="345"/>
      <c r="AO46" s="345"/>
      <c r="AP46" s="345"/>
      <c r="AR46" s="42"/>
      <c r="AS46" s="346" t="s">
        <v>50</v>
      </c>
      <c r="AT46" s="347"/>
      <c r="AU46" s="69"/>
      <c r="AV46" s="69"/>
      <c r="AW46" s="69"/>
      <c r="AX46" s="69"/>
      <c r="AY46" s="69"/>
      <c r="AZ46" s="69"/>
      <c r="BA46" s="69"/>
      <c r="BB46" s="69"/>
      <c r="BC46" s="69"/>
      <c r="BD46" s="70"/>
    </row>
    <row r="47" spans="2:56" s="1" customFormat="1">
      <c r="B47" s="42"/>
      <c r="C47" s="64" t="s">
        <v>30</v>
      </c>
      <c r="L47" s="3" t="str">
        <f>IF(E14= "Vyplň údaj","",E14)</f>
        <v/>
      </c>
      <c r="AR47" s="42"/>
      <c r="AS47" s="348"/>
      <c r="AT47" s="349"/>
      <c r="AU47" s="43"/>
      <c r="AV47" s="43"/>
      <c r="AW47" s="43"/>
      <c r="AX47" s="43"/>
      <c r="AY47" s="43"/>
      <c r="AZ47" s="43"/>
      <c r="BA47" s="43"/>
      <c r="BB47" s="43"/>
      <c r="BC47" s="43"/>
      <c r="BD47" s="71"/>
    </row>
    <row r="48" spans="2:56" s="1" customFormat="1" ht="10.9" customHeight="1">
      <c r="B48" s="42"/>
      <c r="AR48" s="42"/>
      <c r="AS48" s="348"/>
      <c r="AT48" s="349"/>
      <c r="AU48" s="43"/>
      <c r="AV48" s="43"/>
      <c r="AW48" s="43"/>
      <c r="AX48" s="43"/>
      <c r="AY48" s="43"/>
      <c r="AZ48" s="43"/>
      <c r="BA48" s="43"/>
      <c r="BB48" s="43"/>
      <c r="BC48" s="43"/>
      <c r="BD48" s="71"/>
    </row>
    <row r="49" spans="1:91" s="1" customFormat="1" ht="29.25" customHeight="1">
      <c r="B49" s="42"/>
      <c r="C49" s="350" t="s">
        <v>51</v>
      </c>
      <c r="D49" s="351"/>
      <c r="E49" s="351"/>
      <c r="F49" s="351"/>
      <c r="G49" s="351"/>
      <c r="H49" s="72"/>
      <c r="I49" s="352" t="s">
        <v>52</v>
      </c>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3" t="s">
        <v>53</v>
      </c>
      <c r="AH49" s="351"/>
      <c r="AI49" s="351"/>
      <c r="AJ49" s="351"/>
      <c r="AK49" s="351"/>
      <c r="AL49" s="351"/>
      <c r="AM49" s="351"/>
      <c r="AN49" s="352" t="s">
        <v>54</v>
      </c>
      <c r="AO49" s="351"/>
      <c r="AP49" s="351"/>
      <c r="AQ49" s="73" t="s">
        <v>55</v>
      </c>
      <c r="AR49" s="42"/>
      <c r="AS49" s="74" t="s">
        <v>56</v>
      </c>
      <c r="AT49" s="75" t="s">
        <v>57</v>
      </c>
      <c r="AU49" s="75" t="s">
        <v>58</v>
      </c>
      <c r="AV49" s="75" t="s">
        <v>59</v>
      </c>
      <c r="AW49" s="75" t="s">
        <v>60</v>
      </c>
      <c r="AX49" s="75" t="s">
        <v>61</v>
      </c>
      <c r="AY49" s="75" t="s">
        <v>62</v>
      </c>
      <c r="AZ49" s="75" t="s">
        <v>63</v>
      </c>
      <c r="BA49" s="75" t="s">
        <v>64</v>
      </c>
      <c r="BB49" s="75" t="s">
        <v>65</v>
      </c>
      <c r="BC49" s="75" t="s">
        <v>66</v>
      </c>
      <c r="BD49" s="76" t="s">
        <v>67</v>
      </c>
    </row>
    <row r="50" spans="1:91" s="1" customFormat="1" ht="10.9" customHeight="1">
      <c r="B50" s="42"/>
      <c r="AR50" s="42"/>
      <c r="AS50" s="77"/>
      <c r="AT50" s="69"/>
      <c r="AU50" s="69"/>
      <c r="AV50" s="69"/>
      <c r="AW50" s="69"/>
      <c r="AX50" s="69"/>
      <c r="AY50" s="69"/>
      <c r="AZ50" s="69"/>
      <c r="BA50" s="69"/>
      <c r="BB50" s="69"/>
      <c r="BC50" s="69"/>
      <c r="BD50" s="70"/>
    </row>
    <row r="51" spans="1:91" s="4" customFormat="1" ht="32.450000000000003" customHeight="1">
      <c r="B51" s="65"/>
      <c r="C51" s="78" t="s">
        <v>68</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361">
        <f>ROUND(AG52,2)</f>
        <v>0</v>
      </c>
      <c r="AH51" s="361"/>
      <c r="AI51" s="361"/>
      <c r="AJ51" s="361"/>
      <c r="AK51" s="361"/>
      <c r="AL51" s="361"/>
      <c r="AM51" s="361"/>
      <c r="AN51" s="362">
        <f>SUM(AG51,AT51)</f>
        <v>0</v>
      </c>
      <c r="AO51" s="362"/>
      <c r="AP51" s="362"/>
      <c r="AQ51" s="80" t="s">
        <v>5</v>
      </c>
      <c r="AR51" s="65"/>
      <c r="AS51" s="81">
        <f>ROUND(AS52,2)</f>
        <v>0</v>
      </c>
      <c r="AT51" s="82">
        <f>ROUND(SUM(AV51:AW51),2)</f>
        <v>0</v>
      </c>
      <c r="AU51" s="83">
        <f>ROUND(AU52,5)</f>
        <v>0</v>
      </c>
      <c r="AV51" s="82">
        <f>ROUND(AZ51*L26,2)</f>
        <v>0</v>
      </c>
      <c r="AW51" s="82">
        <f>ROUND(BA51*L27,2)</f>
        <v>0</v>
      </c>
      <c r="AX51" s="82">
        <f>ROUND(BB51*L26,2)</f>
        <v>0</v>
      </c>
      <c r="AY51" s="82">
        <f>ROUND(BC51*L27,2)</f>
        <v>0</v>
      </c>
      <c r="AZ51" s="82">
        <f>ROUND(AZ52,2)</f>
        <v>0</v>
      </c>
      <c r="BA51" s="82">
        <f>ROUND(BA52,2)</f>
        <v>0</v>
      </c>
      <c r="BB51" s="82">
        <f>ROUND(BB52,2)</f>
        <v>0</v>
      </c>
      <c r="BC51" s="82">
        <f>ROUND(BC52,2)</f>
        <v>0</v>
      </c>
      <c r="BD51" s="84">
        <f>ROUND(BD52,2)</f>
        <v>0</v>
      </c>
      <c r="BS51" s="66" t="s">
        <v>69</v>
      </c>
      <c r="BT51" s="66" t="s">
        <v>70</v>
      </c>
      <c r="BU51" s="85" t="s">
        <v>71</v>
      </c>
      <c r="BV51" s="66" t="s">
        <v>72</v>
      </c>
      <c r="BW51" s="66" t="s">
        <v>7</v>
      </c>
      <c r="BX51" s="66" t="s">
        <v>73</v>
      </c>
      <c r="CL51" s="66" t="s">
        <v>5</v>
      </c>
    </row>
    <row r="52" spans="1:91" s="5" customFormat="1" ht="47.25" customHeight="1">
      <c r="B52" s="86"/>
      <c r="C52" s="87"/>
      <c r="D52" s="357" t="s">
        <v>74</v>
      </c>
      <c r="E52" s="357"/>
      <c r="F52" s="357"/>
      <c r="G52" s="357"/>
      <c r="H52" s="357"/>
      <c r="I52" s="88"/>
      <c r="J52" s="357" t="s">
        <v>20</v>
      </c>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6">
        <f>ROUND(SUM(AG53:AG54),2)</f>
        <v>0</v>
      </c>
      <c r="AH52" s="355"/>
      <c r="AI52" s="355"/>
      <c r="AJ52" s="355"/>
      <c r="AK52" s="355"/>
      <c r="AL52" s="355"/>
      <c r="AM52" s="355"/>
      <c r="AN52" s="354">
        <f>SUM(AG52,AT52)</f>
        <v>0</v>
      </c>
      <c r="AO52" s="355"/>
      <c r="AP52" s="355"/>
      <c r="AQ52" s="89" t="s">
        <v>75</v>
      </c>
      <c r="AR52" s="86"/>
      <c r="AS52" s="90">
        <f>ROUND(SUM(AS53:AS54),2)</f>
        <v>0</v>
      </c>
      <c r="AT52" s="91">
        <f>ROUND(SUM(AV52:AW52),2)</f>
        <v>0</v>
      </c>
      <c r="AU52" s="92">
        <f>ROUND(SUM(AU53:AU54),5)</f>
        <v>0</v>
      </c>
      <c r="AV52" s="91">
        <f>ROUND(AZ52*L26,2)</f>
        <v>0</v>
      </c>
      <c r="AW52" s="91">
        <f>ROUND(BA52*L27,2)</f>
        <v>0</v>
      </c>
      <c r="AX52" s="91">
        <f>ROUND(BB52*L26,2)</f>
        <v>0</v>
      </c>
      <c r="AY52" s="91">
        <f>ROUND(BC52*L27,2)</f>
        <v>0</v>
      </c>
      <c r="AZ52" s="91">
        <f>ROUND(SUM(AZ53:AZ54),2)</f>
        <v>0</v>
      </c>
      <c r="BA52" s="91">
        <f>ROUND(SUM(BA53:BA54),2)</f>
        <v>0</v>
      </c>
      <c r="BB52" s="91">
        <f>ROUND(SUM(BB53:BB54),2)</f>
        <v>0</v>
      </c>
      <c r="BC52" s="91">
        <f>ROUND(SUM(BC53:BC54),2)</f>
        <v>0</v>
      </c>
      <c r="BD52" s="93">
        <f>ROUND(SUM(BD53:BD54),2)</f>
        <v>0</v>
      </c>
      <c r="BS52" s="94" t="s">
        <v>69</v>
      </c>
      <c r="BT52" s="94" t="s">
        <v>74</v>
      </c>
      <c r="BU52" s="94" t="s">
        <v>71</v>
      </c>
      <c r="BV52" s="94" t="s">
        <v>72</v>
      </c>
      <c r="BW52" s="94" t="s">
        <v>76</v>
      </c>
      <c r="BX52" s="94" t="s">
        <v>7</v>
      </c>
      <c r="CL52" s="94" t="s">
        <v>5</v>
      </c>
      <c r="CM52" s="94" t="s">
        <v>77</v>
      </c>
    </row>
    <row r="53" spans="1:91" s="6" customFormat="1" ht="16.5" customHeight="1">
      <c r="A53" s="95" t="s">
        <v>78</v>
      </c>
      <c r="B53" s="96"/>
      <c r="C53" s="9"/>
      <c r="D53" s="9"/>
      <c r="E53" s="360" t="s">
        <v>74</v>
      </c>
      <c r="F53" s="360"/>
      <c r="G53" s="360"/>
      <c r="H53" s="360"/>
      <c r="I53" s="360"/>
      <c r="J53" s="9"/>
      <c r="K53" s="360" t="s">
        <v>79</v>
      </c>
      <c r="L53" s="360"/>
      <c r="M53" s="360"/>
      <c r="N53" s="360"/>
      <c r="O53" s="360"/>
      <c r="P53" s="360"/>
      <c r="Q53" s="360"/>
      <c r="R53" s="360"/>
      <c r="S53" s="360"/>
      <c r="T53" s="360"/>
      <c r="U53" s="360"/>
      <c r="V53" s="360"/>
      <c r="W53" s="360"/>
      <c r="X53" s="360"/>
      <c r="Y53" s="360"/>
      <c r="Z53" s="360"/>
      <c r="AA53" s="360"/>
      <c r="AB53" s="360"/>
      <c r="AC53" s="360"/>
      <c r="AD53" s="360"/>
      <c r="AE53" s="360"/>
      <c r="AF53" s="360"/>
      <c r="AG53" s="358">
        <f>'1 - Architektonicko stave...'!J29</f>
        <v>0</v>
      </c>
      <c r="AH53" s="359"/>
      <c r="AI53" s="359"/>
      <c r="AJ53" s="359"/>
      <c r="AK53" s="359"/>
      <c r="AL53" s="359"/>
      <c r="AM53" s="359"/>
      <c r="AN53" s="358">
        <f>SUM(AG53,AT53)</f>
        <v>0</v>
      </c>
      <c r="AO53" s="359"/>
      <c r="AP53" s="359"/>
      <c r="AQ53" s="97" t="s">
        <v>80</v>
      </c>
      <c r="AR53" s="96"/>
      <c r="AS53" s="98">
        <v>0</v>
      </c>
      <c r="AT53" s="99">
        <f>ROUND(SUM(AV53:AW53),2)</f>
        <v>0</v>
      </c>
      <c r="AU53" s="100">
        <f>'1 - Architektonicko stave...'!P94</f>
        <v>0</v>
      </c>
      <c r="AV53" s="99">
        <f>'1 - Architektonicko stave...'!J32</f>
        <v>0</v>
      </c>
      <c r="AW53" s="99">
        <f>'1 - Architektonicko stave...'!J33</f>
        <v>0</v>
      </c>
      <c r="AX53" s="99">
        <f>'1 - Architektonicko stave...'!J34</f>
        <v>0</v>
      </c>
      <c r="AY53" s="99">
        <f>'1 - Architektonicko stave...'!J35</f>
        <v>0</v>
      </c>
      <c r="AZ53" s="99">
        <f>'1 - Architektonicko stave...'!F32</f>
        <v>0</v>
      </c>
      <c r="BA53" s="99">
        <f>'1 - Architektonicko stave...'!F33</f>
        <v>0</v>
      </c>
      <c r="BB53" s="99">
        <f>'1 - Architektonicko stave...'!F34</f>
        <v>0</v>
      </c>
      <c r="BC53" s="99">
        <f>'1 - Architektonicko stave...'!F35</f>
        <v>0</v>
      </c>
      <c r="BD53" s="101">
        <f>'1 - Architektonicko stave...'!F36</f>
        <v>0</v>
      </c>
      <c r="BT53" s="102" t="s">
        <v>77</v>
      </c>
      <c r="BV53" s="102" t="s">
        <v>72</v>
      </c>
      <c r="BW53" s="102" t="s">
        <v>81</v>
      </c>
      <c r="BX53" s="102" t="s">
        <v>76</v>
      </c>
      <c r="CL53" s="102" t="s">
        <v>5</v>
      </c>
    </row>
    <row r="54" spans="1:91" s="6" customFormat="1" ht="16.5" customHeight="1">
      <c r="A54" s="95" t="s">
        <v>78</v>
      </c>
      <c r="B54" s="96"/>
      <c r="C54" s="9"/>
      <c r="D54" s="9"/>
      <c r="E54" s="360" t="s">
        <v>77</v>
      </c>
      <c r="F54" s="360"/>
      <c r="G54" s="360"/>
      <c r="H54" s="360"/>
      <c r="I54" s="360"/>
      <c r="J54" s="9"/>
      <c r="K54" s="360" t="s">
        <v>82</v>
      </c>
      <c r="L54" s="360"/>
      <c r="M54" s="360"/>
      <c r="N54" s="360"/>
      <c r="O54" s="360"/>
      <c r="P54" s="360"/>
      <c r="Q54" s="360"/>
      <c r="R54" s="360"/>
      <c r="S54" s="360"/>
      <c r="T54" s="360"/>
      <c r="U54" s="360"/>
      <c r="V54" s="360"/>
      <c r="W54" s="360"/>
      <c r="X54" s="360"/>
      <c r="Y54" s="360"/>
      <c r="Z54" s="360"/>
      <c r="AA54" s="360"/>
      <c r="AB54" s="360"/>
      <c r="AC54" s="360"/>
      <c r="AD54" s="360"/>
      <c r="AE54" s="360"/>
      <c r="AF54" s="360"/>
      <c r="AG54" s="358">
        <f>'2 - Vedlejší rozpočtové n...'!J29</f>
        <v>0</v>
      </c>
      <c r="AH54" s="359"/>
      <c r="AI54" s="359"/>
      <c r="AJ54" s="359"/>
      <c r="AK54" s="359"/>
      <c r="AL54" s="359"/>
      <c r="AM54" s="359"/>
      <c r="AN54" s="358">
        <f>SUM(AG54,AT54)</f>
        <v>0</v>
      </c>
      <c r="AO54" s="359"/>
      <c r="AP54" s="359"/>
      <c r="AQ54" s="97" t="s">
        <v>80</v>
      </c>
      <c r="AR54" s="96"/>
      <c r="AS54" s="103">
        <v>0</v>
      </c>
      <c r="AT54" s="104">
        <f>ROUND(SUM(AV54:AW54),2)</f>
        <v>0</v>
      </c>
      <c r="AU54" s="105">
        <f>'2 - Vedlejší rozpočtové n...'!P86</f>
        <v>0</v>
      </c>
      <c r="AV54" s="104">
        <f>'2 - Vedlejší rozpočtové n...'!J32</f>
        <v>0</v>
      </c>
      <c r="AW54" s="104">
        <f>'2 - Vedlejší rozpočtové n...'!J33</f>
        <v>0</v>
      </c>
      <c r="AX54" s="104">
        <f>'2 - Vedlejší rozpočtové n...'!J34</f>
        <v>0</v>
      </c>
      <c r="AY54" s="104">
        <f>'2 - Vedlejší rozpočtové n...'!J35</f>
        <v>0</v>
      </c>
      <c r="AZ54" s="104">
        <f>'2 - Vedlejší rozpočtové n...'!F32</f>
        <v>0</v>
      </c>
      <c r="BA54" s="104">
        <f>'2 - Vedlejší rozpočtové n...'!F33</f>
        <v>0</v>
      </c>
      <c r="BB54" s="104">
        <f>'2 - Vedlejší rozpočtové n...'!F34</f>
        <v>0</v>
      </c>
      <c r="BC54" s="104">
        <f>'2 - Vedlejší rozpočtové n...'!F35</f>
        <v>0</v>
      </c>
      <c r="BD54" s="106">
        <f>'2 - Vedlejší rozpočtové n...'!F36</f>
        <v>0</v>
      </c>
      <c r="BT54" s="102" t="s">
        <v>77</v>
      </c>
      <c r="BV54" s="102" t="s">
        <v>72</v>
      </c>
      <c r="BW54" s="102" t="s">
        <v>83</v>
      </c>
      <c r="BX54" s="102" t="s">
        <v>76</v>
      </c>
      <c r="CL54" s="102" t="s">
        <v>5</v>
      </c>
    </row>
    <row r="55" spans="1:91" s="1" customFormat="1" ht="30" customHeight="1">
      <c r="B55" s="42"/>
      <c r="AR55" s="42"/>
    </row>
    <row r="56" spans="1:91" s="1" customFormat="1" ht="6.95" customHeight="1">
      <c r="B56" s="57"/>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42"/>
    </row>
  </sheetData>
  <mergeCells count="49">
    <mergeCell ref="AR2:BE2"/>
    <mergeCell ref="AN54:AP54"/>
    <mergeCell ref="AG54:AM54"/>
    <mergeCell ref="E54:I54"/>
    <mergeCell ref="K54:AF54"/>
    <mergeCell ref="AG51:AM51"/>
    <mergeCell ref="AN51:AP51"/>
    <mergeCell ref="AN52:AP52"/>
    <mergeCell ref="AG52:AM52"/>
    <mergeCell ref="D52:H52"/>
    <mergeCell ref="J52:AF52"/>
    <mergeCell ref="AN53:AP53"/>
    <mergeCell ref="AG53:AM53"/>
    <mergeCell ref="E53:I53"/>
    <mergeCell ref="K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3" location="'1 - Architektonicko stave...'!C2" display="/"/>
    <hyperlink ref="A54" location="'2 - Vedlejší rozpočtové n...'!C2" displa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2"/>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7"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2"/>
      <c r="B1" s="108"/>
      <c r="C1" s="108"/>
      <c r="D1" s="109" t="s">
        <v>1</v>
      </c>
      <c r="E1" s="108"/>
      <c r="F1" s="110" t="s">
        <v>84</v>
      </c>
      <c r="G1" s="373" t="s">
        <v>85</v>
      </c>
      <c r="H1" s="373"/>
      <c r="I1" s="111"/>
      <c r="J1" s="110" t="s">
        <v>86</v>
      </c>
      <c r="K1" s="109" t="s">
        <v>87</v>
      </c>
      <c r="L1" s="110" t="s">
        <v>88</v>
      </c>
      <c r="M1" s="110"/>
      <c r="N1" s="110"/>
      <c r="O1" s="110"/>
      <c r="P1" s="110"/>
      <c r="Q1" s="110"/>
      <c r="R1" s="110"/>
      <c r="S1" s="110"/>
      <c r="T1" s="110"/>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spans="1:70" ht="36.950000000000003" customHeight="1">
      <c r="L2" s="363" t="s">
        <v>8</v>
      </c>
      <c r="M2" s="364"/>
      <c r="N2" s="364"/>
      <c r="O2" s="364"/>
      <c r="P2" s="364"/>
      <c r="Q2" s="364"/>
      <c r="R2" s="364"/>
      <c r="S2" s="364"/>
      <c r="T2" s="364"/>
      <c r="U2" s="364"/>
      <c r="V2" s="364"/>
      <c r="AT2" s="25" t="s">
        <v>81</v>
      </c>
    </row>
    <row r="3" spans="1:70" ht="6.95" customHeight="1">
      <c r="B3" s="26"/>
      <c r="C3" s="27"/>
      <c r="D3" s="27"/>
      <c r="E3" s="27"/>
      <c r="F3" s="27"/>
      <c r="G3" s="27"/>
      <c r="H3" s="27"/>
      <c r="I3" s="112"/>
      <c r="J3" s="27"/>
      <c r="K3" s="28"/>
      <c r="AT3" s="25" t="s">
        <v>77</v>
      </c>
    </row>
    <row r="4" spans="1:70" ht="36.950000000000003" customHeight="1">
      <c r="B4" s="29"/>
      <c r="C4" s="30"/>
      <c r="D4" s="31" t="s">
        <v>89</v>
      </c>
      <c r="E4" s="30"/>
      <c r="F4" s="30"/>
      <c r="G4" s="30"/>
      <c r="H4" s="30"/>
      <c r="I4" s="113"/>
      <c r="J4" s="30"/>
      <c r="K4" s="32"/>
      <c r="M4" s="33" t="s">
        <v>13</v>
      </c>
      <c r="AT4" s="25" t="s">
        <v>6</v>
      </c>
    </row>
    <row r="5" spans="1:70" ht="6.95" customHeight="1">
      <c r="B5" s="29"/>
      <c r="C5" s="30"/>
      <c r="D5" s="30"/>
      <c r="E5" s="30"/>
      <c r="F5" s="30"/>
      <c r="G5" s="30"/>
      <c r="H5" s="30"/>
      <c r="I5" s="113"/>
      <c r="J5" s="30"/>
      <c r="K5" s="32"/>
    </row>
    <row r="6" spans="1:70">
      <c r="B6" s="29"/>
      <c r="C6" s="30"/>
      <c r="D6" s="38" t="s">
        <v>19</v>
      </c>
      <c r="E6" s="30"/>
      <c r="F6" s="30"/>
      <c r="G6" s="30"/>
      <c r="H6" s="30"/>
      <c r="I6" s="113"/>
      <c r="J6" s="30"/>
      <c r="K6" s="32"/>
    </row>
    <row r="7" spans="1:70" ht="16.5" customHeight="1">
      <c r="B7" s="29"/>
      <c r="C7" s="30"/>
      <c r="D7" s="30"/>
      <c r="E7" s="365" t="str">
        <f>'Rekapitulace stavby'!K6</f>
        <v>Stezka pro cyklisty a chodce se společným provozem Hustopeče - Milotice nad Bečvou</v>
      </c>
      <c r="F7" s="366"/>
      <c r="G7" s="366"/>
      <c r="H7" s="366"/>
      <c r="I7" s="113"/>
      <c r="J7" s="30"/>
      <c r="K7" s="32"/>
    </row>
    <row r="8" spans="1:70">
      <c r="B8" s="29"/>
      <c r="C8" s="30"/>
      <c r="D8" s="38" t="s">
        <v>90</v>
      </c>
      <c r="E8" s="30"/>
      <c r="F8" s="30"/>
      <c r="G8" s="30"/>
      <c r="H8" s="30"/>
      <c r="I8" s="113"/>
      <c r="J8" s="30"/>
      <c r="K8" s="32"/>
    </row>
    <row r="9" spans="1:70" s="1" customFormat="1" ht="16.5" customHeight="1">
      <c r="B9" s="42"/>
      <c r="C9" s="43"/>
      <c r="D9" s="43"/>
      <c r="E9" s="365" t="s">
        <v>91</v>
      </c>
      <c r="F9" s="367"/>
      <c r="G9" s="367"/>
      <c r="H9" s="367"/>
      <c r="I9" s="114"/>
      <c r="J9" s="43"/>
      <c r="K9" s="46"/>
    </row>
    <row r="10" spans="1:70" s="1" customFormat="1">
      <c r="B10" s="42"/>
      <c r="C10" s="43"/>
      <c r="D10" s="38" t="s">
        <v>92</v>
      </c>
      <c r="E10" s="43"/>
      <c r="F10" s="43"/>
      <c r="G10" s="43"/>
      <c r="H10" s="43"/>
      <c r="I10" s="114"/>
      <c r="J10" s="43"/>
      <c r="K10" s="46"/>
    </row>
    <row r="11" spans="1:70" s="1" customFormat="1" ht="36.950000000000003" customHeight="1">
      <c r="B11" s="42"/>
      <c r="C11" s="43"/>
      <c r="D11" s="43"/>
      <c r="E11" s="368" t="s">
        <v>93</v>
      </c>
      <c r="F11" s="367"/>
      <c r="G11" s="367"/>
      <c r="H11" s="367"/>
      <c r="I11" s="114"/>
      <c r="J11" s="43"/>
      <c r="K11" s="46"/>
    </row>
    <row r="12" spans="1:70" s="1" customFormat="1" ht="13.5">
      <c r="B12" s="42"/>
      <c r="C12" s="43"/>
      <c r="D12" s="43"/>
      <c r="E12" s="43"/>
      <c r="F12" s="43"/>
      <c r="G12" s="43"/>
      <c r="H12" s="43"/>
      <c r="I12" s="114"/>
      <c r="J12" s="43"/>
      <c r="K12" s="46"/>
    </row>
    <row r="13" spans="1:70" s="1" customFormat="1" ht="14.45" customHeight="1">
      <c r="B13" s="42"/>
      <c r="C13" s="43"/>
      <c r="D13" s="38" t="s">
        <v>21</v>
      </c>
      <c r="E13" s="43"/>
      <c r="F13" s="36" t="s">
        <v>5</v>
      </c>
      <c r="G13" s="43"/>
      <c r="H13" s="43"/>
      <c r="I13" s="115" t="s">
        <v>22</v>
      </c>
      <c r="J13" s="36" t="s">
        <v>5</v>
      </c>
      <c r="K13" s="46"/>
    </row>
    <row r="14" spans="1:70" s="1" customFormat="1" ht="14.45" customHeight="1">
      <c r="B14" s="42"/>
      <c r="C14" s="43"/>
      <c r="D14" s="38" t="s">
        <v>23</v>
      </c>
      <c r="E14" s="43"/>
      <c r="F14" s="36" t="s">
        <v>24</v>
      </c>
      <c r="G14" s="43"/>
      <c r="H14" s="43"/>
      <c r="I14" s="115" t="s">
        <v>25</v>
      </c>
      <c r="J14" s="116" t="str">
        <f>'Rekapitulace stavby'!AN8</f>
        <v>5. 9. 2017</v>
      </c>
      <c r="K14" s="46"/>
    </row>
    <row r="15" spans="1:70" s="1" customFormat="1" ht="10.9" customHeight="1">
      <c r="B15" s="42"/>
      <c r="C15" s="43"/>
      <c r="D15" s="43"/>
      <c r="E15" s="43"/>
      <c r="F15" s="43"/>
      <c r="G15" s="43"/>
      <c r="H15" s="43"/>
      <c r="I15" s="114"/>
      <c r="J15" s="43"/>
      <c r="K15" s="46"/>
    </row>
    <row r="16" spans="1:70" s="1" customFormat="1" ht="14.45" customHeight="1">
      <c r="B16" s="42"/>
      <c r="C16" s="43"/>
      <c r="D16" s="38" t="s">
        <v>27</v>
      </c>
      <c r="E16" s="43"/>
      <c r="F16" s="43"/>
      <c r="G16" s="43"/>
      <c r="H16" s="43"/>
      <c r="I16" s="115" t="s">
        <v>28</v>
      </c>
      <c r="J16" s="36" t="s">
        <v>5</v>
      </c>
      <c r="K16" s="46"/>
    </row>
    <row r="17" spans="2:11" s="1" customFormat="1" ht="18" customHeight="1">
      <c r="B17" s="42"/>
      <c r="C17" s="43"/>
      <c r="D17" s="43"/>
      <c r="E17" s="36" t="s">
        <v>24</v>
      </c>
      <c r="F17" s="43"/>
      <c r="G17" s="43"/>
      <c r="H17" s="43"/>
      <c r="I17" s="115" t="s">
        <v>29</v>
      </c>
      <c r="J17" s="36" t="s">
        <v>5</v>
      </c>
      <c r="K17" s="46"/>
    </row>
    <row r="18" spans="2:11" s="1" customFormat="1" ht="6.95" customHeight="1">
      <c r="B18" s="42"/>
      <c r="C18" s="43"/>
      <c r="D18" s="43"/>
      <c r="E18" s="43"/>
      <c r="F18" s="43"/>
      <c r="G18" s="43"/>
      <c r="H18" s="43"/>
      <c r="I18" s="114"/>
      <c r="J18" s="43"/>
      <c r="K18" s="46"/>
    </row>
    <row r="19" spans="2:11" s="1" customFormat="1" ht="14.45" customHeight="1">
      <c r="B19" s="42"/>
      <c r="C19" s="43"/>
      <c r="D19" s="38" t="s">
        <v>30</v>
      </c>
      <c r="E19" s="43"/>
      <c r="F19" s="43"/>
      <c r="G19" s="43"/>
      <c r="H19" s="43"/>
      <c r="I19" s="115" t="s">
        <v>28</v>
      </c>
      <c r="J19" s="36" t="str">
        <f>IF('Rekapitulace stavby'!AN13="Vyplň údaj","",IF('Rekapitulace stavby'!AN13="","",'Rekapitulace stavby'!AN13))</f>
        <v/>
      </c>
      <c r="K19" s="46"/>
    </row>
    <row r="20" spans="2:11" s="1" customFormat="1" ht="18" customHeight="1">
      <c r="B20" s="42"/>
      <c r="C20" s="43"/>
      <c r="D20" s="43"/>
      <c r="E20" s="36" t="str">
        <f>IF('Rekapitulace stavby'!E14="Vyplň údaj","",IF('Rekapitulace stavby'!E14="","",'Rekapitulace stavby'!E14))</f>
        <v/>
      </c>
      <c r="F20" s="43"/>
      <c r="G20" s="43"/>
      <c r="H20" s="43"/>
      <c r="I20" s="115" t="s">
        <v>29</v>
      </c>
      <c r="J20" s="36" t="str">
        <f>IF('Rekapitulace stavby'!AN14="Vyplň údaj","",IF('Rekapitulace stavby'!AN14="","",'Rekapitulace stavby'!AN14))</f>
        <v/>
      </c>
      <c r="K20" s="46"/>
    </row>
    <row r="21" spans="2:11" s="1" customFormat="1" ht="6.95" customHeight="1">
      <c r="B21" s="42"/>
      <c r="C21" s="43"/>
      <c r="D21" s="43"/>
      <c r="E21" s="43"/>
      <c r="F21" s="43"/>
      <c r="G21" s="43"/>
      <c r="H21" s="43"/>
      <c r="I21" s="114"/>
      <c r="J21" s="43"/>
      <c r="K21" s="46"/>
    </row>
    <row r="22" spans="2:11" s="1" customFormat="1" ht="14.45" customHeight="1">
      <c r="B22" s="42"/>
      <c r="C22" s="43"/>
      <c r="D22" s="38" t="s">
        <v>32</v>
      </c>
      <c r="E22" s="43"/>
      <c r="F22" s="43"/>
      <c r="G22" s="43"/>
      <c r="H22" s="43"/>
      <c r="I22" s="115" t="s">
        <v>28</v>
      </c>
      <c r="J22" s="36" t="s">
        <v>5</v>
      </c>
      <c r="K22" s="46"/>
    </row>
    <row r="23" spans="2:11" s="1" customFormat="1" ht="18" customHeight="1">
      <c r="B23" s="42"/>
      <c r="C23" s="43"/>
      <c r="D23" s="43"/>
      <c r="E23" s="36" t="s">
        <v>33</v>
      </c>
      <c r="F23" s="43"/>
      <c r="G23" s="43"/>
      <c r="H23" s="43"/>
      <c r="I23" s="115" t="s">
        <v>29</v>
      </c>
      <c r="J23" s="36" t="s">
        <v>5</v>
      </c>
      <c r="K23" s="46"/>
    </row>
    <row r="24" spans="2:11" s="1" customFormat="1" ht="6.95" customHeight="1">
      <c r="B24" s="42"/>
      <c r="C24" s="43"/>
      <c r="D24" s="43"/>
      <c r="E24" s="43"/>
      <c r="F24" s="43"/>
      <c r="G24" s="43"/>
      <c r="H24" s="43"/>
      <c r="I24" s="114"/>
      <c r="J24" s="43"/>
      <c r="K24" s="46"/>
    </row>
    <row r="25" spans="2:11" s="1" customFormat="1" ht="14.45" customHeight="1">
      <c r="B25" s="42"/>
      <c r="C25" s="43"/>
      <c r="D25" s="38" t="s">
        <v>35</v>
      </c>
      <c r="E25" s="43"/>
      <c r="F25" s="43"/>
      <c r="G25" s="43"/>
      <c r="H25" s="43"/>
      <c r="I25" s="114"/>
      <c r="J25" s="43"/>
      <c r="K25" s="46"/>
    </row>
    <row r="26" spans="2:11" s="7" customFormat="1" ht="16.5" customHeight="1">
      <c r="B26" s="117"/>
      <c r="C26" s="118"/>
      <c r="D26" s="118"/>
      <c r="E26" s="331" t="s">
        <v>5</v>
      </c>
      <c r="F26" s="331"/>
      <c r="G26" s="331"/>
      <c r="H26" s="331"/>
      <c r="I26" s="119"/>
      <c r="J26" s="118"/>
      <c r="K26" s="120"/>
    </row>
    <row r="27" spans="2:11" s="1" customFormat="1" ht="6.95" customHeight="1">
      <c r="B27" s="42"/>
      <c r="C27" s="43"/>
      <c r="D27" s="43"/>
      <c r="E27" s="43"/>
      <c r="F27" s="43"/>
      <c r="G27" s="43"/>
      <c r="H27" s="43"/>
      <c r="I27" s="114"/>
      <c r="J27" s="43"/>
      <c r="K27" s="46"/>
    </row>
    <row r="28" spans="2:11" s="1" customFormat="1" ht="6.95" customHeight="1">
      <c r="B28" s="42"/>
      <c r="C28" s="43"/>
      <c r="D28" s="69"/>
      <c r="E28" s="69"/>
      <c r="F28" s="69"/>
      <c r="G28" s="69"/>
      <c r="H28" s="69"/>
      <c r="I28" s="121"/>
      <c r="J28" s="69"/>
      <c r="K28" s="122"/>
    </row>
    <row r="29" spans="2:11" s="1" customFormat="1" ht="25.35" customHeight="1">
      <c r="B29" s="42"/>
      <c r="C29" s="43"/>
      <c r="D29" s="123" t="s">
        <v>36</v>
      </c>
      <c r="E29" s="43"/>
      <c r="F29" s="43"/>
      <c r="G29" s="43"/>
      <c r="H29" s="43"/>
      <c r="I29" s="114"/>
      <c r="J29" s="124">
        <f>ROUND(J94,2)</f>
        <v>0</v>
      </c>
      <c r="K29" s="46"/>
    </row>
    <row r="30" spans="2:11" s="1" customFormat="1" ht="6.95" customHeight="1">
      <c r="B30" s="42"/>
      <c r="C30" s="43"/>
      <c r="D30" s="69"/>
      <c r="E30" s="69"/>
      <c r="F30" s="69"/>
      <c r="G30" s="69"/>
      <c r="H30" s="69"/>
      <c r="I30" s="121"/>
      <c r="J30" s="69"/>
      <c r="K30" s="122"/>
    </row>
    <row r="31" spans="2:11" s="1" customFormat="1" ht="14.45" customHeight="1">
      <c r="B31" s="42"/>
      <c r="C31" s="43"/>
      <c r="D31" s="43"/>
      <c r="E31" s="43"/>
      <c r="F31" s="47" t="s">
        <v>38</v>
      </c>
      <c r="G31" s="43"/>
      <c r="H31" s="43"/>
      <c r="I31" s="125" t="s">
        <v>37</v>
      </c>
      <c r="J31" s="47" t="s">
        <v>39</v>
      </c>
      <c r="K31" s="46"/>
    </row>
    <row r="32" spans="2:11" s="1" customFormat="1" ht="14.45" customHeight="1">
      <c r="B32" s="42"/>
      <c r="C32" s="43"/>
      <c r="D32" s="50" t="s">
        <v>40</v>
      </c>
      <c r="E32" s="50" t="s">
        <v>41</v>
      </c>
      <c r="F32" s="126">
        <f>ROUND(SUM(BE94:BE801), 2)</f>
        <v>0</v>
      </c>
      <c r="G32" s="43"/>
      <c r="H32" s="43"/>
      <c r="I32" s="127">
        <v>0.21</v>
      </c>
      <c r="J32" s="126">
        <f>ROUND(ROUND((SUM(BE94:BE801)), 2)*I32, 2)</f>
        <v>0</v>
      </c>
      <c r="K32" s="46"/>
    </row>
    <row r="33" spans="2:11" s="1" customFormat="1" ht="14.45" customHeight="1">
      <c r="B33" s="42"/>
      <c r="C33" s="43"/>
      <c r="D33" s="43"/>
      <c r="E33" s="50" t="s">
        <v>42</v>
      </c>
      <c r="F33" s="126">
        <f>ROUND(SUM(BF94:BF801), 2)</f>
        <v>0</v>
      </c>
      <c r="G33" s="43"/>
      <c r="H33" s="43"/>
      <c r="I33" s="127">
        <v>0.15</v>
      </c>
      <c r="J33" s="126">
        <f>ROUND(ROUND((SUM(BF94:BF801)), 2)*I33, 2)</f>
        <v>0</v>
      </c>
      <c r="K33" s="46"/>
    </row>
    <row r="34" spans="2:11" s="1" customFormat="1" ht="14.45" hidden="1" customHeight="1">
      <c r="B34" s="42"/>
      <c r="C34" s="43"/>
      <c r="D34" s="43"/>
      <c r="E34" s="50" t="s">
        <v>43</v>
      </c>
      <c r="F34" s="126">
        <f>ROUND(SUM(BG94:BG801), 2)</f>
        <v>0</v>
      </c>
      <c r="G34" s="43"/>
      <c r="H34" s="43"/>
      <c r="I34" s="127">
        <v>0.21</v>
      </c>
      <c r="J34" s="126">
        <v>0</v>
      </c>
      <c r="K34" s="46"/>
    </row>
    <row r="35" spans="2:11" s="1" customFormat="1" ht="14.45" hidden="1" customHeight="1">
      <c r="B35" s="42"/>
      <c r="C35" s="43"/>
      <c r="D35" s="43"/>
      <c r="E35" s="50" t="s">
        <v>44</v>
      </c>
      <c r="F35" s="126">
        <f>ROUND(SUM(BH94:BH801), 2)</f>
        <v>0</v>
      </c>
      <c r="G35" s="43"/>
      <c r="H35" s="43"/>
      <c r="I35" s="127">
        <v>0.15</v>
      </c>
      <c r="J35" s="126">
        <v>0</v>
      </c>
      <c r="K35" s="46"/>
    </row>
    <row r="36" spans="2:11" s="1" customFormat="1" ht="14.45" hidden="1" customHeight="1">
      <c r="B36" s="42"/>
      <c r="C36" s="43"/>
      <c r="D36" s="43"/>
      <c r="E36" s="50" t="s">
        <v>45</v>
      </c>
      <c r="F36" s="126">
        <f>ROUND(SUM(BI94:BI801), 2)</f>
        <v>0</v>
      </c>
      <c r="G36" s="43"/>
      <c r="H36" s="43"/>
      <c r="I36" s="127">
        <v>0</v>
      </c>
      <c r="J36" s="126">
        <v>0</v>
      </c>
      <c r="K36" s="46"/>
    </row>
    <row r="37" spans="2:11" s="1" customFormat="1" ht="6.95" customHeight="1">
      <c r="B37" s="42"/>
      <c r="C37" s="43"/>
      <c r="D37" s="43"/>
      <c r="E37" s="43"/>
      <c r="F37" s="43"/>
      <c r="G37" s="43"/>
      <c r="H37" s="43"/>
      <c r="I37" s="114"/>
      <c r="J37" s="43"/>
      <c r="K37" s="46"/>
    </row>
    <row r="38" spans="2:11" s="1" customFormat="1" ht="25.35" customHeight="1">
      <c r="B38" s="42"/>
      <c r="C38" s="128"/>
      <c r="D38" s="129" t="s">
        <v>46</v>
      </c>
      <c r="E38" s="72"/>
      <c r="F38" s="72"/>
      <c r="G38" s="130" t="s">
        <v>47</v>
      </c>
      <c r="H38" s="131" t="s">
        <v>48</v>
      </c>
      <c r="I38" s="132"/>
      <c r="J38" s="133">
        <f>SUM(J29:J36)</f>
        <v>0</v>
      </c>
      <c r="K38" s="134"/>
    </row>
    <row r="39" spans="2:11" s="1" customFormat="1" ht="14.45" customHeight="1">
      <c r="B39" s="57"/>
      <c r="C39" s="58"/>
      <c r="D39" s="58"/>
      <c r="E39" s="58"/>
      <c r="F39" s="58"/>
      <c r="G39" s="58"/>
      <c r="H39" s="58"/>
      <c r="I39" s="135"/>
      <c r="J39" s="58"/>
      <c r="K39" s="59"/>
    </row>
    <row r="43" spans="2:11" s="1" customFormat="1" ht="6.95" customHeight="1">
      <c r="B43" s="60"/>
      <c r="C43" s="61"/>
      <c r="D43" s="61"/>
      <c r="E43" s="61"/>
      <c r="F43" s="61"/>
      <c r="G43" s="61"/>
      <c r="H43" s="61"/>
      <c r="I43" s="136"/>
      <c r="J43" s="61"/>
      <c r="K43" s="137"/>
    </row>
    <row r="44" spans="2:11" s="1" customFormat="1" ht="36.950000000000003" customHeight="1">
      <c r="B44" s="42"/>
      <c r="C44" s="31" t="s">
        <v>94</v>
      </c>
      <c r="D44" s="43"/>
      <c r="E44" s="43"/>
      <c r="F44" s="43"/>
      <c r="G44" s="43"/>
      <c r="H44" s="43"/>
      <c r="I44" s="114"/>
      <c r="J44" s="43"/>
      <c r="K44" s="46"/>
    </row>
    <row r="45" spans="2:11" s="1" customFormat="1" ht="6.95" customHeight="1">
      <c r="B45" s="42"/>
      <c r="C45" s="43"/>
      <c r="D45" s="43"/>
      <c r="E45" s="43"/>
      <c r="F45" s="43"/>
      <c r="G45" s="43"/>
      <c r="H45" s="43"/>
      <c r="I45" s="114"/>
      <c r="J45" s="43"/>
      <c r="K45" s="46"/>
    </row>
    <row r="46" spans="2:11" s="1" customFormat="1" ht="14.45" customHeight="1">
      <c r="B46" s="42"/>
      <c r="C46" s="38" t="s">
        <v>19</v>
      </c>
      <c r="D46" s="43"/>
      <c r="E46" s="43"/>
      <c r="F46" s="43"/>
      <c r="G46" s="43"/>
      <c r="H46" s="43"/>
      <c r="I46" s="114"/>
      <c r="J46" s="43"/>
      <c r="K46" s="46"/>
    </row>
    <row r="47" spans="2:11" s="1" customFormat="1" ht="16.5" customHeight="1">
      <c r="B47" s="42"/>
      <c r="C47" s="43"/>
      <c r="D47" s="43"/>
      <c r="E47" s="365" t="str">
        <f>E7</f>
        <v>Stezka pro cyklisty a chodce se společným provozem Hustopeče - Milotice nad Bečvou</v>
      </c>
      <c r="F47" s="366"/>
      <c r="G47" s="366"/>
      <c r="H47" s="366"/>
      <c r="I47" s="114"/>
      <c r="J47" s="43"/>
      <c r="K47" s="46"/>
    </row>
    <row r="48" spans="2:11">
      <c r="B48" s="29"/>
      <c r="C48" s="38" t="s">
        <v>90</v>
      </c>
      <c r="D48" s="30"/>
      <c r="E48" s="30"/>
      <c r="F48" s="30"/>
      <c r="G48" s="30"/>
      <c r="H48" s="30"/>
      <c r="I48" s="113"/>
      <c r="J48" s="30"/>
      <c r="K48" s="32"/>
    </row>
    <row r="49" spans="2:47" s="1" customFormat="1" ht="16.5" customHeight="1">
      <c r="B49" s="42"/>
      <c r="C49" s="43"/>
      <c r="D49" s="43"/>
      <c r="E49" s="365" t="s">
        <v>91</v>
      </c>
      <c r="F49" s="367"/>
      <c r="G49" s="367"/>
      <c r="H49" s="367"/>
      <c r="I49" s="114"/>
      <c r="J49" s="43"/>
      <c r="K49" s="46"/>
    </row>
    <row r="50" spans="2:47" s="1" customFormat="1" ht="14.45" customHeight="1">
      <c r="B50" s="42"/>
      <c r="C50" s="38" t="s">
        <v>92</v>
      </c>
      <c r="D50" s="43"/>
      <c r="E50" s="43"/>
      <c r="F50" s="43"/>
      <c r="G50" s="43"/>
      <c r="H50" s="43"/>
      <c r="I50" s="114"/>
      <c r="J50" s="43"/>
      <c r="K50" s="46"/>
    </row>
    <row r="51" spans="2:47" s="1" customFormat="1" ht="17.25" customHeight="1">
      <c r="B51" s="42"/>
      <c r="C51" s="43"/>
      <c r="D51" s="43"/>
      <c r="E51" s="368" t="str">
        <f>E11</f>
        <v>1 - Architektonicko stavební řešení</v>
      </c>
      <c r="F51" s="367"/>
      <c r="G51" s="367"/>
      <c r="H51" s="367"/>
      <c r="I51" s="114"/>
      <c r="J51" s="43"/>
      <c r="K51" s="46"/>
    </row>
    <row r="52" spans="2:47" s="1" customFormat="1" ht="6.95" customHeight="1">
      <c r="B52" s="42"/>
      <c r="C52" s="43"/>
      <c r="D52" s="43"/>
      <c r="E52" s="43"/>
      <c r="F52" s="43"/>
      <c r="G52" s="43"/>
      <c r="H52" s="43"/>
      <c r="I52" s="114"/>
      <c r="J52" s="43"/>
      <c r="K52" s="46"/>
    </row>
    <row r="53" spans="2:47" s="1" customFormat="1" ht="18" customHeight="1">
      <c r="B53" s="42"/>
      <c r="C53" s="38" t="s">
        <v>23</v>
      </c>
      <c r="D53" s="43"/>
      <c r="E53" s="43"/>
      <c r="F53" s="36" t="str">
        <f>F14</f>
        <v>Hustopeče, Milotice nad Bečvou</v>
      </c>
      <c r="G53" s="43"/>
      <c r="H53" s="43"/>
      <c r="I53" s="115" t="s">
        <v>25</v>
      </c>
      <c r="J53" s="116" t="str">
        <f>IF(J14="","",J14)</f>
        <v>5. 9. 2017</v>
      </c>
      <c r="K53" s="46"/>
    </row>
    <row r="54" spans="2:47" s="1" customFormat="1" ht="6.95" customHeight="1">
      <c r="B54" s="42"/>
      <c r="C54" s="43"/>
      <c r="D54" s="43"/>
      <c r="E54" s="43"/>
      <c r="F54" s="43"/>
      <c r="G54" s="43"/>
      <c r="H54" s="43"/>
      <c r="I54" s="114"/>
      <c r="J54" s="43"/>
      <c r="K54" s="46"/>
    </row>
    <row r="55" spans="2:47" s="1" customFormat="1">
      <c r="B55" s="42"/>
      <c r="C55" s="38" t="s">
        <v>27</v>
      </c>
      <c r="D55" s="43"/>
      <c r="E55" s="43"/>
      <c r="F55" s="36" t="str">
        <f>E17</f>
        <v>Hustopeče, Milotice nad Bečvou</v>
      </c>
      <c r="G55" s="43"/>
      <c r="H55" s="43"/>
      <c r="I55" s="115" t="s">
        <v>32</v>
      </c>
      <c r="J55" s="331" t="str">
        <f>E23</f>
        <v>Ing. Rostislav Grebík</v>
      </c>
      <c r="K55" s="46"/>
    </row>
    <row r="56" spans="2:47" s="1" customFormat="1" ht="14.45" customHeight="1">
      <c r="B56" s="42"/>
      <c r="C56" s="38" t="s">
        <v>30</v>
      </c>
      <c r="D56" s="43"/>
      <c r="E56" s="43"/>
      <c r="F56" s="36" t="str">
        <f>IF(E20="","",E20)</f>
        <v/>
      </c>
      <c r="G56" s="43"/>
      <c r="H56" s="43"/>
      <c r="I56" s="114"/>
      <c r="J56" s="369"/>
      <c r="K56" s="46"/>
    </row>
    <row r="57" spans="2:47" s="1" customFormat="1" ht="10.35" customHeight="1">
      <c r="B57" s="42"/>
      <c r="C57" s="43"/>
      <c r="D57" s="43"/>
      <c r="E57" s="43"/>
      <c r="F57" s="43"/>
      <c r="G57" s="43"/>
      <c r="H57" s="43"/>
      <c r="I57" s="114"/>
      <c r="J57" s="43"/>
      <c r="K57" s="46"/>
    </row>
    <row r="58" spans="2:47" s="1" customFormat="1" ht="29.25" customHeight="1">
      <c r="B58" s="42"/>
      <c r="C58" s="138" t="s">
        <v>95</v>
      </c>
      <c r="D58" s="128"/>
      <c r="E58" s="128"/>
      <c r="F58" s="128"/>
      <c r="G58" s="128"/>
      <c r="H58" s="128"/>
      <c r="I58" s="139"/>
      <c r="J58" s="140" t="s">
        <v>96</v>
      </c>
      <c r="K58" s="141"/>
    </row>
    <row r="59" spans="2:47" s="1" customFormat="1" ht="10.35" customHeight="1">
      <c r="B59" s="42"/>
      <c r="C59" s="43"/>
      <c r="D59" s="43"/>
      <c r="E59" s="43"/>
      <c r="F59" s="43"/>
      <c r="G59" s="43"/>
      <c r="H59" s="43"/>
      <c r="I59" s="114"/>
      <c r="J59" s="43"/>
      <c r="K59" s="46"/>
    </row>
    <row r="60" spans="2:47" s="1" customFormat="1" ht="29.25" customHeight="1">
      <c r="B60" s="42"/>
      <c r="C60" s="142" t="s">
        <v>97</v>
      </c>
      <c r="D60" s="43"/>
      <c r="E60" s="43"/>
      <c r="F60" s="43"/>
      <c r="G60" s="43"/>
      <c r="H60" s="43"/>
      <c r="I60" s="114"/>
      <c r="J60" s="124">
        <f>J94</f>
        <v>0</v>
      </c>
      <c r="K60" s="46"/>
      <c r="AU60" s="25" t="s">
        <v>98</v>
      </c>
    </row>
    <row r="61" spans="2:47" s="8" customFormat="1" ht="24.95" customHeight="1">
      <c r="B61" s="143"/>
      <c r="C61" s="144"/>
      <c r="D61" s="145" t="s">
        <v>99</v>
      </c>
      <c r="E61" s="146"/>
      <c r="F61" s="146"/>
      <c r="G61" s="146"/>
      <c r="H61" s="146"/>
      <c r="I61" s="147"/>
      <c r="J61" s="148">
        <f>J95</f>
        <v>0</v>
      </c>
      <c r="K61" s="149"/>
    </row>
    <row r="62" spans="2:47" s="9" customFormat="1" ht="19.899999999999999" customHeight="1">
      <c r="B62" s="150"/>
      <c r="C62" s="151"/>
      <c r="D62" s="152" t="s">
        <v>100</v>
      </c>
      <c r="E62" s="153"/>
      <c r="F62" s="153"/>
      <c r="G62" s="153"/>
      <c r="H62" s="153"/>
      <c r="I62" s="154"/>
      <c r="J62" s="155">
        <f>J96</f>
        <v>0</v>
      </c>
      <c r="K62" s="156"/>
    </row>
    <row r="63" spans="2:47" s="9" customFormat="1" ht="19.899999999999999" customHeight="1">
      <c r="B63" s="150"/>
      <c r="C63" s="151"/>
      <c r="D63" s="152" t="s">
        <v>101</v>
      </c>
      <c r="E63" s="153"/>
      <c r="F63" s="153"/>
      <c r="G63" s="153"/>
      <c r="H63" s="153"/>
      <c r="I63" s="154"/>
      <c r="J63" s="155">
        <f>J295</f>
        <v>0</v>
      </c>
      <c r="K63" s="156"/>
    </row>
    <row r="64" spans="2:47" s="9" customFormat="1" ht="19.899999999999999" customHeight="1">
      <c r="B64" s="150"/>
      <c r="C64" s="151"/>
      <c r="D64" s="152" t="s">
        <v>102</v>
      </c>
      <c r="E64" s="153"/>
      <c r="F64" s="153"/>
      <c r="G64" s="153"/>
      <c r="H64" s="153"/>
      <c r="I64" s="154"/>
      <c r="J64" s="155">
        <f>J386</f>
        <v>0</v>
      </c>
      <c r="K64" s="156"/>
    </row>
    <row r="65" spans="2:12" s="9" customFormat="1" ht="19.899999999999999" customHeight="1">
      <c r="B65" s="150"/>
      <c r="C65" s="151"/>
      <c r="D65" s="152" t="s">
        <v>103</v>
      </c>
      <c r="E65" s="153"/>
      <c r="F65" s="153"/>
      <c r="G65" s="153"/>
      <c r="H65" s="153"/>
      <c r="I65" s="154"/>
      <c r="J65" s="155">
        <f>J424</f>
        <v>0</v>
      </c>
      <c r="K65" s="156"/>
    </row>
    <row r="66" spans="2:12" s="9" customFormat="1" ht="19.899999999999999" customHeight="1">
      <c r="B66" s="150"/>
      <c r="C66" s="151"/>
      <c r="D66" s="152" t="s">
        <v>104</v>
      </c>
      <c r="E66" s="153"/>
      <c r="F66" s="153"/>
      <c r="G66" s="153"/>
      <c r="H66" s="153"/>
      <c r="I66" s="154"/>
      <c r="J66" s="155">
        <f>J603</f>
        <v>0</v>
      </c>
      <c r="K66" s="156"/>
    </row>
    <row r="67" spans="2:12" s="9" customFormat="1" ht="19.899999999999999" customHeight="1">
      <c r="B67" s="150"/>
      <c r="C67" s="151"/>
      <c r="D67" s="152" t="s">
        <v>105</v>
      </c>
      <c r="E67" s="153"/>
      <c r="F67" s="153"/>
      <c r="G67" s="153"/>
      <c r="H67" s="153"/>
      <c r="I67" s="154"/>
      <c r="J67" s="155">
        <f>J629</f>
        <v>0</v>
      </c>
      <c r="K67" s="156"/>
    </row>
    <row r="68" spans="2:12" s="9" customFormat="1" ht="19.899999999999999" customHeight="1">
      <c r="B68" s="150"/>
      <c r="C68" s="151"/>
      <c r="D68" s="152" t="s">
        <v>106</v>
      </c>
      <c r="E68" s="153"/>
      <c r="F68" s="153"/>
      <c r="G68" s="153"/>
      <c r="H68" s="153"/>
      <c r="I68" s="154"/>
      <c r="J68" s="155">
        <f>J722</f>
        <v>0</v>
      </c>
      <c r="K68" s="156"/>
    </row>
    <row r="69" spans="2:12" s="8" customFormat="1" ht="24.95" customHeight="1">
      <c r="B69" s="143"/>
      <c r="C69" s="144"/>
      <c r="D69" s="145" t="s">
        <v>107</v>
      </c>
      <c r="E69" s="146"/>
      <c r="F69" s="146"/>
      <c r="G69" s="146"/>
      <c r="H69" s="146"/>
      <c r="I69" s="147"/>
      <c r="J69" s="148">
        <f>J724</f>
        <v>0</v>
      </c>
      <c r="K69" s="149"/>
    </row>
    <row r="70" spans="2:12" s="9" customFormat="1" ht="19.899999999999999" customHeight="1">
      <c r="B70" s="150"/>
      <c r="C70" s="151"/>
      <c r="D70" s="152" t="s">
        <v>108</v>
      </c>
      <c r="E70" s="153"/>
      <c r="F70" s="153"/>
      <c r="G70" s="153"/>
      <c r="H70" s="153"/>
      <c r="I70" s="154"/>
      <c r="J70" s="155">
        <f>J725</f>
        <v>0</v>
      </c>
      <c r="K70" s="156"/>
    </row>
    <row r="71" spans="2:12" s="9" customFormat="1" ht="19.899999999999999" customHeight="1">
      <c r="B71" s="150"/>
      <c r="C71" s="151"/>
      <c r="D71" s="152" t="s">
        <v>109</v>
      </c>
      <c r="E71" s="153"/>
      <c r="F71" s="153"/>
      <c r="G71" s="153"/>
      <c r="H71" s="153"/>
      <c r="I71" s="154"/>
      <c r="J71" s="155">
        <f>J773</f>
        <v>0</v>
      </c>
      <c r="K71" s="156"/>
    </row>
    <row r="72" spans="2:12" s="9" customFormat="1" ht="19.899999999999999" customHeight="1">
      <c r="B72" s="150"/>
      <c r="C72" s="151"/>
      <c r="D72" s="152" t="s">
        <v>110</v>
      </c>
      <c r="E72" s="153"/>
      <c r="F72" s="153"/>
      <c r="G72" s="153"/>
      <c r="H72" s="153"/>
      <c r="I72" s="154"/>
      <c r="J72" s="155">
        <f>J792</f>
        <v>0</v>
      </c>
      <c r="K72" s="156"/>
    </row>
    <row r="73" spans="2:12" s="1" customFormat="1" ht="21.75" customHeight="1">
      <c r="B73" s="42"/>
      <c r="C73" s="43"/>
      <c r="D73" s="43"/>
      <c r="E73" s="43"/>
      <c r="F73" s="43"/>
      <c r="G73" s="43"/>
      <c r="H73" s="43"/>
      <c r="I73" s="114"/>
      <c r="J73" s="43"/>
      <c r="K73" s="46"/>
    </row>
    <row r="74" spans="2:12" s="1" customFormat="1" ht="6.95" customHeight="1">
      <c r="B74" s="57"/>
      <c r="C74" s="58"/>
      <c r="D74" s="58"/>
      <c r="E74" s="58"/>
      <c r="F74" s="58"/>
      <c r="G74" s="58"/>
      <c r="H74" s="58"/>
      <c r="I74" s="135"/>
      <c r="J74" s="58"/>
      <c r="K74" s="59"/>
    </row>
    <row r="78" spans="2:12" s="1" customFormat="1" ht="6.95" customHeight="1">
      <c r="B78" s="60"/>
      <c r="C78" s="61"/>
      <c r="D78" s="61"/>
      <c r="E78" s="61"/>
      <c r="F78" s="61"/>
      <c r="G78" s="61"/>
      <c r="H78" s="61"/>
      <c r="I78" s="136"/>
      <c r="J78" s="61"/>
      <c r="K78" s="61"/>
      <c r="L78" s="42"/>
    </row>
    <row r="79" spans="2:12" s="1" customFormat="1" ht="36.950000000000003" customHeight="1">
      <c r="B79" s="42"/>
      <c r="C79" s="62" t="s">
        <v>111</v>
      </c>
      <c r="L79" s="42"/>
    </row>
    <row r="80" spans="2:12" s="1" customFormat="1" ht="6.95" customHeight="1">
      <c r="B80" s="42"/>
      <c r="L80" s="42"/>
    </row>
    <row r="81" spans="2:63" s="1" customFormat="1" ht="14.45" customHeight="1">
      <c r="B81" s="42"/>
      <c r="C81" s="64" t="s">
        <v>19</v>
      </c>
      <c r="L81" s="42"/>
    </row>
    <row r="82" spans="2:63" s="1" customFormat="1" ht="16.5" customHeight="1">
      <c r="B82" s="42"/>
      <c r="E82" s="370" t="str">
        <f>E7</f>
        <v>Stezka pro cyklisty a chodce se společným provozem Hustopeče - Milotice nad Bečvou</v>
      </c>
      <c r="F82" s="371"/>
      <c r="G82" s="371"/>
      <c r="H82" s="371"/>
      <c r="L82" s="42"/>
    </row>
    <row r="83" spans="2:63">
      <c r="B83" s="29"/>
      <c r="C83" s="64" t="s">
        <v>90</v>
      </c>
      <c r="L83" s="29"/>
    </row>
    <row r="84" spans="2:63" s="1" customFormat="1" ht="16.5" customHeight="1">
      <c r="B84" s="42"/>
      <c r="E84" s="370" t="s">
        <v>91</v>
      </c>
      <c r="F84" s="372"/>
      <c r="G84" s="372"/>
      <c r="H84" s="372"/>
      <c r="L84" s="42"/>
    </row>
    <row r="85" spans="2:63" s="1" customFormat="1" ht="14.45" customHeight="1">
      <c r="B85" s="42"/>
      <c r="C85" s="64" t="s">
        <v>92</v>
      </c>
      <c r="L85" s="42"/>
    </row>
    <row r="86" spans="2:63" s="1" customFormat="1" ht="17.25" customHeight="1">
      <c r="B86" s="42"/>
      <c r="E86" s="342" t="str">
        <f>E11</f>
        <v>1 - Architektonicko stavební řešení</v>
      </c>
      <c r="F86" s="372"/>
      <c r="G86" s="372"/>
      <c r="H86" s="372"/>
      <c r="L86" s="42"/>
    </row>
    <row r="87" spans="2:63" s="1" customFormat="1" ht="6.95" customHeight="1">
      <c r="B87" s="42"/>
      <c r="L87" s="42"/>
    </row>
    <row r="88" spans="2:63" s="1" customFormat="1" ht="18" customHeight="1">
      <c r="B88" s="42"/>
      <c r="C88" s="64" t="s">
        <v>23</v>
      </c>
      <c r="F88" s="157" t="str">
        <f>F14</f>
        <v>Hustopeče, Milotice nad Bečvou</v>
      </c>
      <c r="I88" s="158" t="s">
        <v>25</v>
      </c>
      <c r="J88" s="68" t="str">
        <f>IF(J14="","",J14)</f>
        <v>5. 9. 2017</v>
      </c>
      <c r="L88" s="42"/>
    </row>
    <row r="89" spans="2:63" s="1" customFormat="1" ht="6.95" customHeight="1">
      <c r="B89" s="42"/>
      <c r="L89" s="42"/>
    </row>
    <row r="90" spans="2:63" s="1" customFormat="1">
      <c r="B90" s="42"/>
      <c r="C90" s="64" t="s">
        <v>27</v>
      </c>
      <c r="F90" s="157" t="str">
        <f>E17</f>
        <v>Hustopeče, Milotice nad Bečvou</v>
      </c>
      <c r="I90" s="158" t="s">
        <v>32</v>
      </c>
      <c r="J90" s="157" t="str">
        <f>E23</f>
        <v>Ing. Rostislav Grebík</v>
      </c>
      <c r="L90" s="42"/>
    </row>
    <row r="91" spans="2:63" s="1" customFormat="1" ht="14.45" customHeight="1">
      <c r="B91" s="42"/>
      <c r="C91" s="64" t="s">
        <v>30</v>
      </c>
      <c r="F91" s="157" t="str">
        <f>IF(E20="","",E20)</f>
        <v/>
      </c>
      <c r="L91" s="42"/>
    </row>
    <row r="92" spans="2:63" s="1" customFormat="1" ht="10.35" customHeight="1">
      <c r="B92" s="42"/>
      <c r="L92" s="42"/>
    </row>
    <row r="93" spans="2:63" s="10" customFormat="1" ht="29.25" customHeight="1">
      <c r="B93" s="159"/>
      <c r="C93" s="160" t="s">
        <v>112</v>
      </c>
      <c r="D93" s="161" t="s">
        <v>55</v>
      </c>
      <c r="E93" s="161" t="s">
        <v>51</v>
      </c>
      <c r="F93" s="161" t="s">
        <v>113</v>
      </c>
      <c r="G93" s="161" t="s">
        <v>114</v>
      </c>
      <c r="H93" s="161" t="s">
        <v>115</v>
      </c>
      <c r="I93" s="162" t="s">
        <v>116</v>
      </c>
      <c r="J93" s="161" t="s">
        <v>96</v>
      </c>
      <c r="K93" s="163" t="s">
        <v>117</v>
      </c>
      <c r="L93" s="159"/>
      <c r="M93" s="74" t="s">
        <v>118</v>
      </c>
      <c r="N93" s="75" t="s">
        <v>40</v>
      </c>
      <c r="O93" s="75" t="s">
        <v>119</v>
      </c>
      <c r="P93" s="75" t="s">
        <v>120</v>
      </c>
      <c r="Q93" s="75" t="s">
        <v>121</v>
      </c>
      <c r="R93" s="75" t="s">
        <v>122</v>
      </c>
      <c r="S93" s="75" t="s">
        <v>123</v>
      </c>
      <c r="T93" s="76" t="s">
        <v>124</v>
      </c>
    </row>
    <row r="94" spans="2:63" s="1" customFormat="1" ht="29.25" customHeight="1">
      <c r="B94" s="42"/>
      <c r="C94" s="78" t="s">
        <v>97</v>
      </c>
      <c r="J94" s="164">
        <f>BK94</f>
        <v>0</v>
      </c>
      <c r="L94" s="42"/>
      <c r="M94" s="77"/>
      <c r="N94" s="69"/>
      <c r="O94" s="69"/>
      <c r="P94" s="165">
        <f>P95+P724</f>
        <v>0</v>
      </c>
      <c r="Q94" s="69"/>
      <c r="R94" s="165">
        <f>R95+R724</f>
        <v>1121.10071948</v>
      </c>
      <c r="S94" s="69"/>
      <c r="T94" s="166">
        <f>T95+T724</f>
        <v>3.0720000000000001</v>
      </c>
      <c r="AT94" s="25" t="s">
        <v>69</v>
      </c>
      <c r="AU94" s="25" t="s">
        <v>98</v>
      </c>
      <c r="BK94" s="167">
        <f>BK95+BK724</f>
        <v>0</v>
      </c>
    </row>
    <row r="95" spans="2:63" s="11" customFormat="1" ht="37.35" customHeight="1">
      <c r="B95" s="168"/>
      <c r="D95" s="169" t="s">
        <v>69</v>
      </c>
      <c r="E95" s="170" t="s">
        <v>125</v>
      </c>
      <c r="F95" s="170" t="s">
        <v>126</v>
      </c>
      <c r="I95" s="171"/>
      <c r="J95" s="172">
        <f>BK95</f>
        <v>0</v>
      </c>
      <c r="L95" s="168"/>
      <c r="M95" s="173"/>
      <c r="N95" s="174"/>
      <c r="O95" s="174"/>
      <c r="P95" s="175">
        <f>P96+P295+P386+P424+P603+P629+P722</f>
        <v>0</v>
      </c>
      <c r="Q95" s="174"/>
      <c r="R95" s="175">
        <f>R96+R295+R386+R424+R603+R629+R722</f>
        <v>1120.9267003800001</v>
      </c>
      <c r="S95" s="174"/>
      <c r="T95" s="176">
        <f>T96+T295+T386+T424+T603+T629+T722</f>
        <v>3.0720000000000001</v>
      </c>
      <c r="AR95" s="169" t="s">
        <v>74</v>
      </c>
      <c r="AT95" s="177" t="s">
        <v>69</v>
      </c>
      <c r="AU95" s="177" t="s">
        <v>70</v>
      </c>
      <c r="AY95" s="169" t="s">
        <v>127</v>
      </c>
      <c r="BK95" s="178">
        <f>BK96+BK295+BK386+BK424+BK603+BK629+BK722</f>
        <v>0</v>
      </c>
    </row>
    <row r="96" spans="2:63" s="11" customFormat="1" ht="19.899999999999999" customHeight="1">
      <c r="B96" s="168"/>
      <c r="D96" s="169" t="s">
        <v>69</v>
      </c>
      <c r="E96" s="179" t="s">
        <v>74</v>
      </c>
      <c r="F96" s="179" t="s">
        <v>128</v>
      </c>
      <c r="I96" s="171"/>
      <c r="J96" s="180">
        <f>BK96</f>
        <v>0</v>
      </c>
      <c r="L96" s="168"/>
      <c r="M96" s="173"/>
      <c r="N96" s="174"/>
      <c r="O96" s="174"/>
      <c r="P96" s="175">
        <f>SUM(P97:P294)</f>
        <v>0</v>
      </c>
      <c r="Q96" s="174"/>
      <c r="R96" s="175">
        <f>SUM(R97:R294)</f>
        <v>930.70051650000005</v>
      </c>
      <c r="S96" s="174"/>
      <c r="T96" s="176">
        <f>SUM(T97:T294)</f>
        <v>3.0720000000000001</v>
      </c>
      <c r="AR96" s="169" t="s">
        <v>74</v>
      </c>
      <c r="AT96" s="177" t="s">
        <v>69</v>
      </c>
      <c r="AU96" s="177" t="s">
        <v>74</v>
      </c>
      <c r="AY96" s="169" t="s">
        <v>127</v>
      </c>
      <c r="BK96" s="178">
        <f>SUM(BK97:BK294)</f>
        <v>0</v>
      </c>
    </row>
    <row r="97" spans="2:65" s="1" customFormat="1" ht="38.25" customHeight="1">
      <c r="B97" s="181"/>
      <c r="C97" s="182" t="s">
        <v>74</v>
      </c>
      <c r="D97" s="182" t="s">
        <v>129</v>
      </c>
      <c r="E97" s="183" t="s">
        <v>130</v>
      </c>
      <c r="F97" s="184" t="s">
        <v>131</v>
      </c>
      <c r="G97" s="185" t="s">
        <v>132</v>
      </c>
      <c r="H97" s="186">
        <v>24</v>
      </c>
      <c r="I97" s="187"/>
      <c r="J97" s="188">
        <f>ROUND(I97*H97,2)</f>
        <v>0</v>
      </c>
      <c r="K97" s="184" t="s">
        <v>133</v>
      </c>
      <c r="L97" s="42"/>
      <c r="M97" s="189" t="s">
        <v>5</v>
      </c>
      <c r="N97" s="190" t="s">
        <v>41</v>
      </c>
      <c r="O97" s="43"/>
      <c r="P97" s="191">
        <f>O97*H97</f>
        <v>0</v>
      </c>
      <c r="Q97" s="191">
        <v>5.0000000000000002E-5</v>
      </c>
      <c r="R97" s="191">
        <f>Q97*H97</f>
        <v>1.2000000000000001E-3</v>
      </c>
      <c r="S97" s="191">
        <v>0.128</v>
      </c>
      <c r="T97" s="192">
        <f>S97*H97</f>
        <v>3.0720000000000001</v>
      </c>
      <c r="AR97" s="25" t="s">
        <v>134</v>
      </c>
      <c r="AT97" s="25" t="s">
        <v>129</v>
      </c>
      <c r="AU97" s="25" t="s">
        <v>77</v>
      </c>
      <c r="AY97" s="25" t="s">
        <v>127</v>
      </c>
      <c r="BE97" s="193">
        <f>IF(N97="základní",J97,0)</f>
        <v>0</v>
      </c>
      <c r="BF97" s="193">
        <f>IF(N97="snížená",J97,0)</f>
        <v>0</v>
      </c>
      <c r="BG97" s="193">
        <f>IF(N97="zákl. přenesená",J97,0)</f>
        <v>0</v>
      </c>
      <c r="BH97" s="193">
        <f>IF(N97="sníž. přenesená",J97,0)</f>
        <v>0</v>
      </c>
      <c r="BI97" s="193">
        <f>IF(N97="nulová",J97,0)</f>
        <v>0</v>
      </c>
      <c r="BJ97" s="25" t="s">
        <v>74</v>
      </c>
      <c r="BK97" s="193">
        <f>ROUND(I97*H97,2)</f>
        <v>0</v>
      </c>
      <c r="BL97" s="25" t="s">
        <v>134</v>
      </c>
      <c r="BM97" s="25" t="s">
        <v>135</v>
      </c>
    </row>
    <row r="98" spans="2:65" s="12" customFormat="1" ht="13.5">
      <c r="B98" s="194"/>
      <c r="D98" s="195" t="s">
        <v>136</v>
      </c>
      <c r="E98" s="196" t="s">
        <v>5</v>
      </c>
      <c r="F98" s="197" t="s">
        <v>137</v>
      </c>
      <c r="H98" s="196" t="s">
        <v>5</v>
      </c>
      <c r="I98" s="198"/>
      <c r="L98" s="194"/>
      <c r="M98" s="199"/>
      <c r="N98" s="200"/>
      <c r="O98" s="200"/>
      <c r="P98" s="200"/>
      <c r="Q98" s="200"/>
      <c r="R98" s="200"/>
      <c r="S98" s="200"/>
      <c r="T98" s="201"/>
      <c r="AT98" s="196" t="s">
        <v>136</v>
      </c>
      <c r="AU98" s="196" t="s">
        <v>77</v>
      </c>
      <c r="AV98" s="12" t="s">
        <v>74</v>
      </c>
      <c r="AW98" s="12" t="s">
        <v>34</v>
      </c>
      <c r="AX98" s="12" t="s">
        <v>70</v>
      </c>
      <c r="AY98" s="196" t="s">
        <v>127</v>
      </c>
    </row>
    <row r="99" spans="2:65" s="13" customFormat="1" ht="13.5">
      <c r="B99" s="202"/>
      <c r="D99" s="195" t="s">
        <v>136</v>
      </c>
      <c r="E99" s="203" t="s">
        <v>5</v>
      </c>
      <c r="F99" s="204" t="s">
        <v>138</v>
      </c>
      <c r="H99" s="205">
        <v>12</v>
      </c>
      <c r="I99" s="206"/>
      <c r="L99" s="202"/>
      <c r="M99" s="207"/>
      <c r="N99" s="208"/>
      <c r="O99" s="208"/>
      <c r="P99" s="208"/>
      <c r="Q99" s="208"/>
      <c r="R99" s="208"/>
      <c r="S99" s="208"/>
      <c r="T99" s="209"/>
      <c r="AT99" s="203" t="s">
        <v>136</v>
      </c>
      <c r="AU99" s="203" t="s">
        <v>77</v>
      </c>
      <c r="AV99" s="13" t="s">
        <v>77</v>
      </c>
      <c r="AW99" s="13" t="s">
        <v>34</v>
      </c>
      <c r="AX99" s="13" t="s">
        <v>70</v>
      </c>
      <c r="AY99" s="203" t="s">
        <v>127</v>
      </c>
    </row>
    <row r="100" spans="2:65" s="13" customFormat="1" ht="13.5">
      <c r="B100" s="202"/>
      <c r="D100" s="195" t="s">
        <v>136</v>
      </c>
      <c r="E100" s="203" t="s">
        <v>5</v>
      </c>
      <c r="F100" s="204" t="s">
        <v>138</v>
      </c>
      <c r="H100" s="205">
        <v>12</v>
      </c>
      <c r="I100" s="206"/>
      <c r="L100" s="202"/>
      <c r="M100" s="207"/>
      <c r="N100" s="208"/>
      <c r="O100" s="208"/>
      <c r="P100" s="208"/>
      <c r="Q100" s="208"/>
      <c r="R100" s="208"/>
      <c r="S100" s="208"/>
      <c r="T100" s="209"/>
      <c r="AT100" s="203" t="s">
        <v>136</v>
      </c>
      <c r="AU100" s="203" t="s">
        <v>77</v>
      </c>
      <c r="AV100" s="13" t="s">
        <v>77</v>
      </c>
      <c r="AW100" s="13" t="s">
        <v>34</v>
      </c>
      <c r="AX100" s="13" t="s">
        <v>70</v>
      </c>
      <c r="AY100" s="203" t="s">
        <v>127</v>
      </c>
    </row>
    <row r="101" spans="2:65" s="14" customFormat="1" ht="13.5">
      <c r="B101" s="210"/>
      <c r="D101" s="195" t="s">
        <v>136</v>
      </c>
      <c r="E101" s="211" t="s">
        <v>5</v>
      </c>
      <c r="F101" s="212" t="s">
        <v>139</v>
      </c>
      <c r="H101" s="213">
        <v>24</v>
      </c>
      <c r="I101" s="214"/>
      <c r="L101" s="210"/>
      <c r="M101" s="215"/>
      <c r="N101" s="216"/>
      <c r="O101" s="216"/>
      <c r="P101" s="216"/>
      <c r="Q101" s="216"/>
      <c r="R101" s="216"/>
      <c r="S101" s="216"/>
      <c r="T101" s="217"/>
      <c r="AT101" s="211" t="s">
        <v>136</v>
      </c>
      <c r="AU101" s="211" t="s">
        <v>77</v>
      </c>
      <c r="AV101" s="14" t="s">
        <v>140</v>
      </c>
      <c r="AW101" s="14" t="s">
        <v>34</v>
      </c>
      <c r="AX101" s="14" t="s">
        <v>70</v>
      </c>
      <c r="AY101" s="211" t="s">
        <v>127</v>
      </c>
    </row>
    <row r="102" spans="2:65" s="15" customFormat="1" ht="13.5">
      <c r="B102" s="218"/>
      <c r="D102" s="195" t="s">
        <v>136</v>
      </c>
      <c r="E102" s="219" t="s">
        <v>5</v>
      </c>
      <c r="F102" s="220" t="s">
        <v>141</v>
      </c>
      <c r="H102" s="221">
        <v>24</v>
      </c>
      <c r="I102" s="222"/>
      <c r="L102" s="218"/>
      <c r="M102" s="223"/>
      <c r="N102" s="224"/>
      <c r="O102" s="224"/>
      <c r="P102" s="224"/>
      <c r="Q102" s="224"/>
      <c r="R102" s="224"/>
      <c r="S102" s="224"/>
      <c r="T102" s="225"/>
      <c r="AT102" s="219" t="s">
        <v>136</v>
      </c>
      <c r="AU102" s="219" t="s">
        <v>77</v>
      </c>
      <c r="AV102" s="15" t="s">
        <v>134</v>
      </c>
      <c r="AW102" s="15" t="s">
        <v>34</v>
      </c>
      <c r="AX102" s="15" t="s">
        <v>74</v>
      </c>
      <c r="AY102" s="219" t="s">
        <v>127</v>
      </c>
    </row>
    <row r="103" spans="2:65" s="1" customFormat="1" ht="38.25" customHeight="1">
      <c r="B103" s="181"/>
      <c r="C103" s="182" t="s">
        <v>77</v>
      </c>
      <c r="D103" s="182" t="s">
        <v>129</v>
      </c>
      <c r="E103" s="183" t="s">
        <v>142</v>
      </c>
      <c r="F103" s="184" t="s">
        <v>143</v>
      </c>
      <c r="G103" s="185" t="s">
        <v>144</v>
      </c>
      <c r="H103" s="186">
        <v>4464.3249999999998</v>
      </c>
      <c r="I103" s="187"/>
      <c r="J103" s="188">
        <f>ROUND(I103*H103,2)</f>
        <v>0</v>
      </c>
      <c r="K103" s="184" t="s">
        <v>133</v>
      </c>
      <c r="L103" s="42"/>
      <c r="M103" s="189" t="s">
        <v>5</v>
      </c>
      <c r="N103" s="190" t="s">
        <v>41</v>
      </c>
      <c r="O103" s="43"/>
      <c r="P103" s="191">
        <f>O103*H103</f>
        <v>0</v>
      </c>
      <c r="Q103" s="191">
        <v>0</v>
      </c>
      <c r="R103" s="191">
        <f>Q103*H103</f>
        <v>0</v>
      </c>
      <c r="S103" s="191">
        <v>0</v>
      </c>
      <c r="T103" s="192">
        <f>S103*H103</f>
        <v>0</v>
      </c>
      <c r="AR103" s="25" t="s">
        <v>134</v>
      </c>
      <c r="AT103" s="25" t="s">
        <v>129</v>
      </c>
      <c r="AU103" s="25" t="s">
        <v>77</v>
      </c>
      <c r="AY103" s="25" t="s">
        <v>127</v>
      </c>
      <c r="BE103" s="193">
        <f>IF(N103="základní",J103,0)</f>
        <v>0</v>
      </c>
      <c r="BF103" s="193">
        <f>IF(N103="snížená",J103,0)</f>
        <v>0</v>
      </c>
      <c r="BG103" s="193">
        <f>IF(N103="zákl. přenesená",J103,0)</f>
        <v>0</v>
      </c>
      <c r="BH103" s="193">
        <f>IF(N103="sníž. přenesená",J103,0)</f>
        <v>0</v>
      </c>
      <c r="BI103" s="193">
        <f>IF(N103="nulová",J103,0)</f>
        <v>0</v>
      </c>
      <c r="BJ103" s="25" t="s">
        <v>74</v>
      </c>
      <c r="BK103" s="193">
        <f>ROUND(I103*H103,2)</f>
        <v>0</v>
      </c>
      <c r="BL103" s="25" t="s">
        <v>134</v>
      </c>
      <c r="BM103" s="25" t="s">
        <v>145</v>
      </c>
    </row>
    <row r="104" spans="2:65" s="12" customFormat="1" ht="13.5">
      <c r="B104" s="194"/>
      <c r="D104" s="195" t="s">
        <v>136</v>
      </c>
      <c r="E104" s="196" t="s">
        <v>5</v>
      </c>
      <c r="F104" s="197" t="s">
        <v>146</v>
      </c>
      <c r="H104" s="196" t="s">
        <v>5</v>
      </c>
      <c r="I104" s="198"/>
      <c r="L104" s="194"/>
      <c r="M104" s="199"/>
      <c r="N104" s="200"/>
      <c r="O104" s="200"/>
      <c r="P104" s="200"/>
      <c r="Q104" s="200"/>
      <c r="R104" s="200"/>
      <c r="S104" s="200"/>
      <c r="T104" s="201"/>
      <c r="AT104" s="196" t="s">
        <v>136</v>
      </c>
      <c r="AU104" s="196" t="s">
        <v>77</v>
      </c>
      <c r="AV104" s="12" t="s">
        <v>74</v>
      </c>
      <c r="AW104" s="12" t="s">
        <v>34</v>
      </c>
      <c r="AX104" s="12" t="s">
        <v>70</v>
      </c>
      <c r="AY104" s="196" t="s">
        <v>127</v>
      </c>
    </row>
    <row r="105" spans="2:65" s="12" customFormat="1" ht="13.5">
      <c r="B105" s="194"/>
      <c r="D105" s="195" t="s">
        <v>136</v>
      </c>
      <c r="E105" s="196" t="s">
        <v>5</v>
      </c>
      <c r="F105" s="197" t="s">
        <v>147</v>
      </c>
      <c r="H105" s="196" t="s">
        <v>5</v>
      </c>
      <c r="I105" s="198"/>
      <c r="L105" s="194"/>
      <c r="M105" s="199"/>
      <c r="N105" s="200"/>
      <c r="O105" s="200"/>
      <c r="P105" s="200"/>
      <c r="Q105" s="200"/>
      <c r="R105" s="200"/>
      <c r="S105" s="200"/>
      <c r="T105" s="201"/>
      <c r="AT105" s="196" t="s">
        <v>136</v>
      </c>
      <c r="AU105" s="196" t="s">
        <v>77</v>
      </c>
      <c r="AV105" s="12" t="s">
        <v>74</v>
      </c>
      <c r="AW105" s="12" t="s">
        <v>34</v>
      </c>
      <c r="AX105" s="12" t="s">
        <v>70</v>
      </c>
      <c r="AY105" s="196" t="s">
        <v>127</v>
      </c>
    </row>
    <row r="106" spans="2:65" s="13" customFormat="1" ht="13.5">
      <c r="B106" s="202"/>
      <c r="D106" s="195" t="s">
        <v>136</v>
      </c>
      <c r="E106" s="203" t="s">
        <v>5</v>
      </c>
      <c r="F106" s="204" t="s">
        <v>148</v>
      </c>
      <c r="H106" s="205">
        <v>4323.8</v>
      </c>
      <c r="I106" s="206"/>
      <c r="L106" s="202"/>
      <c r="M106" s="207"/>
      <c r="N106" s="208"/>
      <c r="O106" s="208"/>
      <c r="P106" s="208"/>
      <c r="Q106" s="208"/>
      <c r="R106" s="208"/>
      <c r="S106" s="208"/>
      <c r="T106" s="209"/>
      <c r="AT106" s="203" t="s">
        <v>136</v>
      </c>
      <c r="AU106" s="203" t="s">
        <v>77</v>
      </c>
      <c r="AV106" s="13" t="s">
        <v>77</v>
      </c>
      <c r="AW106" s="13" t="s">
        <v>34</v>
      </c>
      <c r="AX106" s="13" t="s">
        <v>70</v>
      </c>
      <c r="AY106" s="203" t="s">
        <v>127</v>
      </c>
    </row>
    <row r="107" spans="2:65" s="14" customFormat="1" ht="13.5">
      <c r="B107" s="210"/>
      <c r="D107" s="195" t="s">
        <v>136</v>
      </c>
      <c r="E107" s="211" t="s">
        <v>5</v>
      </c>
      <c r="F107" s="212" t="s">
        <v>139</v>
      </c>
      <c r="H107" s="213">
        <v>4323.8</v>
      </c>
      <c r="I107" s="214"/>
      <c r="L107" s="210"/>
      <c r="M107" s="215"/>
      <c r="N107" s="216"/>
      <c r="O107" s="216"/>
      <c r="P107" s="216"/>
      <c r="Q107" s="216"/>
      <c r="R107" s="216"/>
      <c r="S107" s="216"/>
      <c r="T107" s="217"/>
      <c r="AT107" s="211" t="s">
        <v>136</v>
      </c>
      <c r="AU107" s="211" t="s">
        <v>77</v>
      </c>
      <c r="AV107" s="14" t="s">
        <v>140</v>
      </c>
      <c r="AW107" s="14" t="s">
        <v>34</v>
      </c>
      <c r="AX107" s="14" t="s">
        <v>70</v>
      </c>
      <c r="AY107" s="211" t="s">
        <v>127</v>
      </c>
    </row>
    <row r="108" spans="2:65" s="12" customFormat="1" ht="13.5">
      <c r="B108" s="194"/>
      <c r="D108" s="195" t="s">
        <v>136</v>
      </c>
      <c r="E108" s="196" t="s">
        <v>5</v>
      </c>
      <c r="F108" s="197" t="s">
        <v>149</v>
      </c>
      <c r="H108" s="196" t="s">
        <v>5</v>
      </c>
      <c r="I108" s="198"/>
      <c r="L108" s="194"/>
      <c r="M108" s="199"/>
      <c r="N108" s="200"/>
      <c r="O108" s="200"/>
      <c r="P108" s="200"/>
      <c r="Q108" s="200"/>
      <c r="R108" s="200"/>
      <c r="S108" s="200"/>
      <c r="T108" s="201"/>
      <c r="AT108" s="196" t="s">
        <v>136</v>
      </c>
      <c r="AU108" s="196" t="s">
        <v>77</v>
      </c>
      <c r="AV108" s="12" t="s">
        <v>74</v>
      </c>
      <c r="AW108" s="12" t="s">
        <v>34</v>
      </c>
      <c r="AX108" s="12" t="s">
        <v>70</v>
      </c>
      <c r="AY108" s="196" t="s">
        <v>127</v>
      </c>
    </row>
    <row r="109" spans="2:65" s="13" customFormat="1" ht="13.5">
      <c r="B109" s="202"/>
      <c r="D109" s="195" t="s">
        <v>136</v>
      </c>
      <c r="E109" s="203" t="s">
        <v>5</v>
      </c>
      <c r="F109" s="204" t="s">
        <v>150</v>
      </c>
      <c r="H109" s="205">
        <v>38.22</v>
      </c>
      <c r="I109" s="206"/>
      <c r="L109" s="202"/>
      <c r="M109" s="207"/>
      <c r="N109" s="208"/>
      <c r="O109" s="208"/>
      <c r="P109" s="208"/>
      <c r="Q109" s="208"/>
      <c r="R109" s="208"/>
      <c r="S109" s="208"/>
      <c r="T109" s="209"/>
      <c r="AT109" s="203" t="s">
        <v>136</v>
      </c>
      <c r="AU109" s="203" t="s">
        <v>77</v>
      </c>
      <c r="AV109" s="13" t="s">
        <v>77</v>
      </c>
      <c r="AW109" s="13" t="s">
        <v>34</v>
      </c>
      <c r="AX109" s="13" t="s">
        <v>70</v>
      </c>
      <c r="AY109" s="203" t="s">
        <v>127</v>
      </c>
    </row>
    <row r="110" spans="2:65" s="13" customFormat="1" ht="13.5">
      <c r="B110" s="202"/>
      <c r="D110" s="195" t="s">
        <v>136</v>
      </c>
      <c r="E110" s="203" t="s">
        <v>5</v>
      </c>
      <c r="F110" s="204" t="s">
        <v>151</v>
      </c>
      <c r="H110" s="205">
        <v>8.8620000000000001</v>
      </c>
      <c r="I110" s="206"/>
      <c r="L110" s="202"/>
      <c r="M110" s="207"/>
      <c r="N110" s="208"/>
      <c r="O110" s="208"/>
      <c r="P110" s="208"/>
      <c r="Q110" s="208"/>
      <c r="R110" s="208"/>
      <c r="S110" s="208"/>
      <c r="T110" s="209"/>
      <c r="AT110" s="203" t="s">
        <v>136</v>
      </c>
      <c r="AU110" s="203" t="s">
        <v>77</v>
      </c>
      <c r="AV110" s="13" t="s">
        <v>77</v>
      </c>
      <c r="AW110" s="13" t="s">
        <v>34</v>
      </c>
      <c r="AX110" s="13" t="s">
        <v>70</v>
      </c>
      <c r="AY110" s="203" t="s">
        <v>127</v>
      </c>
    </row>
    <row r="111" spans="2:65" s="13" customFormat="1" ht="13.5">
      <c r="B111" s="202"/>
      <c r="D111" s="195" t="s">
        <v>136</v>
      </c>
      <c r="E111" s="203" t="s">
        <v>5</v>
      </c>
      <c r="F111" s="204" t="s">
        <v>152</v>
      </c>
      <c r="H111" s="205">
        <v>33.32</v>
      </c>
      <c r="I111" s="206"/>
      <c r="L111" s="202"/>
      <c r="M111" s="207"/>
      <c r="N111" s="208"/>
      <c r="O111" s="208"/>
      <c r="P111" s="208"/>
      <c r="Q111" s="208"/>
      <c r="R111" s="208"/>
      <c r="S111" s="208"/>
      <c r="T111" s="209"/>
      <c r="AT111" s="203" t="s">
        <v>136</v>
      </c>
      <c r="AU111" s="203" t="s">
        <v>77</v>
      </c>
      <c r="AV111" s="13" t="s">
        <v>77</v>
      </c>
      <c r="AW111" s="13" t="s">
        <v>34</v>
      </c>
      <c r="AX111" s="13" t="s">
        <v>70</v>
      </c>
      <c r="AY111" s="203" t="s">
        <v>127</v>
      </c>
    </row>
    <row r="112" spans="2:65" s="13" customFormat="1" ht="13.5">
      <c r="B112" s="202"/>
      <c r="D112" s="195" t="s">
        <v>136</v>
      </c>
      <c r="E112" s="203" t="s">
        <v>5</v>
      </c>
      <c r="F112" s="204" t="s">
        <v>153</v>
      </c>
      <c r="H112" s="205">
        <v>8.9179999999999993</v>
      </c>
      <c r="I112" s="206"/>
      <c r="L112" s="202"/>
      <c r="M112" s="207"/>
      <c r="N112" s="208"/>
      <c r="O112" s="208"/>
      <c r="P112" s="208"/>
      <c r="Q112" s="208"/>
      <c r="R112" s="208"/>
      <c r="S112" s="208"/>
      <c r="T112" s="209"/>
      <c r="AT112" s="203" t="s">
        <v>136</v>
      </c>
      <c r="AU112" s="203" t="s">
        <v>77</v>
      </c>
      <c r="AV112" s="13" t="s">
        <v>77</v>
      </c>
      <c r="AW112" s="13" t="s">
        <v>34</v>
      </c>
      <c r="AX112" s="13" t="s">
        <v>70</v>
      </c>
      <c r="AY112" s="203" t="s">
        <v>127</v>
      </c>
    </row>
    <row r="113" spans="2:65" s="13" customFormat="1" ht="13.5">
      <c r="B113" s="202"/>
      <c r="D113" s="195" t="s">
        <v>136</v>
      </c>
      <c r="E113" s="203" t="s">
        <v>5</v>
      </c>
      <c r="F113" s="204" t="s">
        <v>154</v>
      </c>
      <c r="H113" s="205">
        <v>41.258000000000003</v>
      </c>
      <c r="I113" s="206"/>
      <c r="L113" s="202"/>
      <c r="M113" s="207"/>
      <c r="N113" s="208"/>
      <c r="O113" s="208"/>
      <c r="P113" s="208"/>
      <c r="Q113" s="208"/>
      <c r="R113" s="208"/>
      <c r="S113" s="208"/>
      <c r="T113" s="209"/>
      <c r="AT113" s="203" t="s">
        <v>136</v>
      </c>
      <c r="AU113" s="203" t="s">
        <v>77</v>
      </c>
      <c r="AV113" s="13" t="s">
        <v>77</v>
      </c>
      <c r="AW113" s="13" t="s">
        <v>34</v>
      </c>
      <c r="AX113" s="13" t="s">
        <v>70</v>
      </c>
      <c r="AY113" s="203" t="s">
        <v>127</v>
      </c>
    </row>
    <row r="114" spans="2:65" s="13" customFormat="1" ht="13.5">
      <c r="B114" s="202"/>
      <c r="D114" s="195" t="s">
        <v>136</v>
      </c>
      <c r="E114" s="203" t="s">
        <v>5</v>
      </c>
      <c r="F114" s="204" t="s">
        <v>155</v>
      </c>
      <c r="H114" s="205">
        <v>9.9469999999999992</v>
      </c>
      <c r="I114" s="206"/>
      <c r="L114" s="202"/>
      <c r="M114" s="207"/>
      <c r="N114" s="208"/>
      <c r="O114" s="208"/>
      <c r="P114" s="208"/>
      <c r="Q114" s="208"/>
      <c r="R114" s="208"/>
      <c r="S114" s="208"/>
      <c r="T114" s="209"/>
      <c r="AT114" s="203" t="s">
        <v>136</v>
      </c>
      <c r="AU114" s="203" t="s">
        <v>77</v>
      </c>
      <c r="AV114" s="13" t="s">
        <v>77</v>
      </c>
      <c r="AW114" s="13" t="s">
        <v>34</v>
      </c>
      <c r="AX114" s="13" t="s">
        <v>70</v>
      </c>
      <c r="AY114" s="203" t="s">
        <v>127</v>
      </c>
    </row>
    <row r="115" spans="2:65" s="14" customFormat="1" ht="13.5">
      <c r="B115" s="210"/>
      <c r="D115" s="195" t="s">
        <v>136</v>
      </c>
      <c r="E115" s="211" t="s">
        <v>5</v>
      </c>
      <c r="F115" s="212" t="s">
        <v>139</v>
      </c>
      <c r="H115" s="213">
        <v>140.52500000000001</v>
      </c>
      <c r="I115" s="214"/>
      <c r="L115" s="210"/>
      <c r="M115" s="215"/>
      <c r="N115" s="216"/>
      <c r="O115" s="216"/>
      <c r="P115" s="216"/>
      <c r="Q115" s="216"/>
      <c r="R115" s="216"/>
      <c r="S115" s="216"/>
      <c r="T115" s="217"/>
      <c r="AT115" s="211" t="s">
        <v>136</v>
      </c>
      <c r="AU115" s="211" t="s">
        <v>77</v>
      </c>
      <c r="AV115" s="14" t="s">
        <v>140</v>
      </c>
      <c r="AW115" s="14" t="s">
        <v>34</v>
      </c>
      <c r="AX115" s="14" t="s">
        <v>70</v>
      </c>
      <c r="AY115" s="211" t="s">
        <v>127</v>
      </c>
    </row>
    <row r="116" spans="2:65" s="15" customFormat="1" ht="13.5">
      <c r="B116" s="218"/>
      <c r="D116" s="195" t="s">
        <v>136</v>
      </c>
      <c r="E116" s="219" t="s">
        <v>5</v>
      </c>
      <c r="F116" s="220" t="s">
        <v>141</v>
      </c>
      <c r="H116" s="221">
        <v>4464.3249999999998</v>
      </c>
      <c r="I116" s="222"/>
      <c r="L116" s="218"/>
      <c r="M116" s="223"/>
      <c r="N116" s="224"/>
      <c r="O116" s="224"/>
      <c r="P116" s="224"/>
      <c r="Q116" s="224"/>
      <c r="R116" s="224"/>
      <c r="S116" s="224"/>
      <c r="T116" s="225"/>
      <c r="AT116" s="219" t="s">
        <v>136</v>
      </c>
      <c r="AU116" s="219" t="s">
        <v>77</v>
      </c>
      <c r="AV116" s="15" t="s">
        <v>134</v>
      </c>
      <c r="AW116" s="15" t="s">
        <v>34</v>
      </c>
      <c r="AX116" s="15" t="s">
        <v>74</v>
      </c>
      <c r="AY116" s="219" t="s">
        <v>127</v>
      </c>
    </row>
    <row r="117" spans="2:65" s="1" customFormat="1" ht="25.5" customHeight="1">
      <c r="B117" s="181"/>
      <c r="C117" s="182" t="s">
        <v>140</v>
      </c>
      <c r="D117" s="182" t="s">
        <v>129</v>
      </c>
      <c r="E117" s="183" t="s">
        <v>156</v>
      </c>
      <c r="F117" s="184" t="s">
        <v>157</v>
      </c>
      <c r="G117" s="185" t="s">
        <v>144</v>
      </c>
      <c r="H117" s="186">
        <v>75.239999999999995</v>
      </c>
      <c r="I117" s="187"/>
      <c r="J117" s="188">
        <f>ROUND(I117*H117,2)</f>
        <v>0</v>
      </c>
      <c r="K117" s="184" t="s">
        <v>133</v>
      </c>
      <c r="L117" s="42"/>
      <c r="M117" s="189" t="s">
        <v>5</v>
      </c>
      <c r="N117" s="190" t="s">
        <v>41</v>
      </c>
      <c r="O117" s="43"/>
      <c r="P117" s="191">
        <f>O117*H117</f>
        <v>0</v>
      </c>
      <c r="Q117" s="191">
        <v>0</v>
      </c>
      <c r="R117" s="191">
        <f>Q117*H117</f>
        <v>0</v>
      </c>
      <c r="S117" s="191">
        <v>0</v>
      </c>
      <c r="T117" s="192">
        <f>S117*H117</f>
        <v>0</v>
      </c>
      <c r="AR117" s="25" t="s">
        <v>134</v>
      </c>
      <c r="AT117" s="25" t="s">
        <v>129</v>
      </c>
      <c r="AU117" s="25" t="s">
        <v>77</v>
      </c>
      <c r="AY117" s="25" t="s">
        <v>127</v>
      </c>
      <c r="BE117" s="193">
        <f>IF(N117="základní",J117,0)</f>
        <v>0</v>
      </c>
      <c r="BF117" s="193">
        <f>IF(N117="snížená",J117,0)</f>
        <v>0</v>
      </c>
      <c r="BG117" s="193">
        <f>IF(N117="zákl. přenesená",J117,0)</f>
        <v>0</v>
      </c>
      <c r="BH117" s="193">
        <f>IF(N117="sníž. přenesená",J117,0)</f>
        <v>0</v>
      </c>
      <c r="BI117" s="193">
        <f>IF(N117="nulová",J117,0)</f>
        <v>0</v>
      </c>
      <c r="BJ117" s="25" t="s">
        <v>74</v>
      </c>
      <c r="BK117" s="193">
        <f>ROUND(I117*H117,2)</f>
        <v>0</v>
      </c>
      <c r="BL117" s="25" t="s">
        <v>134</v>
      </c>
      <c r="BM117" s="25" t="s">
        <v>158</v>
      </c>
    </row>
    <row r="118" spans="2:65" s="12" customFormat="1" ht="13.5">
      <c r="B118" s="194"/>
      <c r="D118" s="195" t="s">
        <v>136</v>
      </c>
      <c r="E118" s="196" t="s">
        <v>5</v>
      </c>
      <c r="F118" s="197" t="s">
        <v>159</v>
      </c>
      <c r="H118" s="196" t="s">
        <v>5</v>
      </c>
      <c r="I118" s="198"/>
      <c r="L118" s="194"/>
      <c r="M118" s="199"/>
      <c r="N118" s="200"/>
      <c r="O118" s="200"/>
      <c r="P118" s="200"/>
      <c r="Q118" s="200"/>
      <c r="R118" s="200"/>
      <c r="S118" s="200"/>
      <c r="T118" s="201"/>
      <c r="AT118" s="196" t="s">
        <v>136</v>
      </c>
      <c r="AU118" s="196" t="s">
        <v>77</v>
      </c>
      <c r="AV118" s="12" t="s">
        <v>74</v>
      </c>
      <c r="AW118" s="12" t="s">
        <v>34</v>
      </c>
      <c r="AX118" s="12" t="s">
        <v>70</v>
      </c>
      <c r="AY118" s="196" t="s">
        <v>127</v>
      </c>
    </row>
    <row r="119" spans="2:65" s="12" customFormat="1" ht="13.5">
      <c r="B119" s="194"/>
      <c r="D119" s="195" t="s">
        <v>136</v>
      </c>
      <c r="E119" s="196" t="s">
        <v>5</v>
      </c>
      <c r="F119" s="197" t="s">
        <v>160</v>
      </c>
      <c r="H119" s="196" t="s">
        <v>5</v>
      </c>
      <c r="I119" s="198"/>
      <c r="L119" s="194"/>
      <c r="M119" s="199"/>
      <c r="N119" s="200"/>
      <c r="O119" s="200"/>
      <c r="P119" s="200"/>
      <c r="Q119" s="200"/>
      <c r="R119" s="200"/>
      <c r="S119" s="200"/>
      <c r="T119" s="201"/>
      <c r="AT119" s="196" t="s">
        <v>136</v>
      </c>
      <c r="AU119" s="196" t="s">
        <v>77</v>
      </c>
      <c r="AV119" s="12" t="s">
        <v>74</v>
      </c>
      <c r="AW119" s="12" t="s">
        <v>34</v>
      </c>
      <c r="AX119" s="12" t="s">
        <v>70</v>
      </c>
      <c r="AY119" s="196" t="s">
        <v>127</v>
      </c>
    </row>
    <row r="120" spans="2:65" s="12" customFormat="1" ht="13.5">
      <c r="B120" s="194"/>
      <c r="D120" s="195" t="s">
        <v>136</v>
      </c>
      <c r="E120" s="196" t="s">
        <v>5</v>
      </c>
      <c r="F120" s="197" t="s">
        <v>161</v>
      </c>
      <c r="H120" s="196" t="s">
        <v>5</v>
      </c>
      <c r="I120" s="198"/>
      <c r="L120" s="194"/>
      <c r="M120" s="199"/>
      <c r="N120" s="200"/>
      <c r="O120" s="200"/>
      <c r="P120" s="200"/>
      <c r="Q120" s="200"/>
      <c r="R120" s="200"/>
      <c r="S120" s="200"/>
      <c r="T120" s="201"/>
      <c r="AT120" s="196" t="s">
        <v>136</v>
      </c>
      <c r="AU120" s="196" t="s">
        <v>77</v>
      </c>
      <c r="AV120" s="12" t="s">
        <v>74</v>
      </c>
      <c r="AW120" s="12" t="s">
        <v>34</v>
      </c>
      <c r="AX120" s="12" t="s">
        <v>70</v>
      </c>
      <c r="AY120" s="196" t="s">
        <v>127</v>
      </c>
    </row>
    <row r="121" spans="2:65" s="13" customFormat="1" ht="13.5">
      <c r="B121" s="202"/>
      <c r="D121" s="195" t="s">
        <v>136</v>
      </c>
      <c r="E121" s="203" t="s">
        <v>5</v>
      </c>
      <c r="F121" s="204" t="s">
        <v>162</v>
      </c>
      <c r="H121" s="205">
        <v>1.8</v>
      </c>
      <c r="I121" s="206"/>
      <c r="L121" s="202"/>
      <c r="M121" s="207"/>
      <c r="N121" s="208"/>
      <c r="O121" s="208"/>
      <c r="P121" s="208"/>
      <c r="Q121" s="208"/>
      <c r="R121" s="208"/>
      <c r="S121" s="208"/>
      <c r="T121" s="209"/>
      <c r="AT121" s="203" t="s">
        <v>136</v>
      </c>
      <c r="AU121" s="203" t="s">
        <v>77</v>
      </c>
      <c r="AV121" s="13" t="s">
        <v>77</v>
      </c>
      <c r="AW121" s="13" t="s">
        <v>34</v>
      </c>
      <c r="AX121" s="13" t="s">
        <v>70</v>
      </c>
      <c r="AY121" s="203" t="s">
        <v>127</v>
      </c>
    </row>
    <row r="122" spans="2:65" s="14" customFormat="1" ht="13.5">
      <c r="B122" s="210"/>
      <c r="D122" s="195" t="s">
        <v>136</v>
      </c>
      <c r="E122" s="211" t="s">
        <v>5</v>
      </c>
      <c r="F122" s="212" t="s">
        <v>139</v>
      </c>
      <c r="H122" s="213">
        <v>1.8</v>
      </c>
      <c r="I122" s="214"/>
      <c r="L122" s="210"/>
      <c r="M122" s="215"/>
      <c r="N122" s="216"/>
      <c r="O122" s="216"/>
      <c r="P122" s="216"/>
      <c r="Q122" s="216"/>
      <c r="R122" s="216"/>
      <c r="S122" s="216"/>
      <c r="T122" s="217"/>
      <c r="AT122" s="211" t="s">
        <v>136</v>
      </c>
      <c r="AU122" s="211" t="s">
        <v>77</v>
      </c>
      <c r="AV122" s="14" t="s">
        <v>140</v>
      </c>
      <c r="AW122" s="14" t="s">
        <v>34</v>
      </c>
      <c r="AX122" s="14" t="s">
        <v>70</v>
      </c>
      <c r="AY122" s="211" t="s">
        <v>127</v>
      </c>
    </row>
    <row r="123" spans="2:65" s="12" customFormat="1" ht="13.5">
      <c r="B123" s="194"/>
      <c r="D123" s="195" t="s">
        <v>136</v>
      </c>
      <c r="E123" s="196" t="s">
        <v>5</v>
      </c>
      <c r="F123" s="197" t="s">
        <v>163</v>
      </c>
      <c r="H123" s="196" t="s">
        <v>5</v>
      </c>
      <c r="I123" s="198"/>
      <c r="L123" s="194"/>
      <c r="M123" s="199"/>
      <c r="N123" s="200"/>
      <c r="O123" s="200"/>
      <c r="P123" s="200"/>
      <c r="Q123" s="200"/>
      <c r="R123" s="200"/>
      <c r="S123" s="200"/>
      <c r="T123" s="201"/>
      <c r="AT123" s="196" t="s">
        <v>136</v>
      </c>
      <c r="AU123" s="196" t="s">
        <v>77</v>
      </c>
      <c r="AV123" s="12" t="s">
        <v>74</v>
      </c>
      <c r="AW123" s="12" t="s">
        <v>34</v>
      </c>
      <c r="AX123" s="12" t="s">
        <v>70</v>
      </c>
      <c r="AY123" s="196" t="s">
        <v>127</v>
      </c>
    </row>
    <row r="124" spans="2:65" s="13" customFormat="1" ht="13.5">
      <c r="B124" s="202"/>
      <c r="D124" s="195" t="s">
        <v>136</v>
      </c>
      <c r="E124" s="203" t="s">
        <v>5</v>
      </c>
      <c r="F124" s="204" t="s">
        <v>164</v>
      </c>
      <c r="H124" s="205">
        <v>69.84</v>
      </c>
      <c r="I124" s="206"/>
      <c r="L124" s="202"/>
      <c r="M124" s="207"/>
      <c r="N124" s="208"/>
      <c r="O124" s="208"/>
      <c r="P124" s="208"/>
      <c r="Q124" s="208"/>
      <c r="R124" s="208"/>
      <c r="S124" s="208"/>
      <c r="T124" s="209"/>
      <c r="AT124" s="203" t="s">
        <v>136</v>
      </c>
      <c r="AU124" s="203" t="s">
        <v>77</v>
      </c>
      <c r="AV124" s="13" t="s">
        <v>77</v>
      </c>
      <c r="AW124" s="13" t="s">
        <v>34</v>
      </c>
      <c r="AX124" s="13" t="s">
        <v>70</v>
      </c>
      <c r="AY124" s="203" t="s">
        <v>127</v>
      </c>
    </row>
    <row r="125" spans="2:65" s="14" customFormat="1" ht="13.5">
      <c r="B125" s="210"/>
      <c r="D125" s="195" t="s">
        <v>136</v>
      </c>
      <c r="E125" s="211" t="s">
        <v>5</v>
      </c>
      <c r="F125" s="212" t="s">
        <v>139</v>
      </c>
      <c r="H125" s="213">
        <v>69.84</v>
      </c>
      <c r="I125" s="214"/>
      <c r="L125" s="210"/>
      <c r="M125" s="215"/>
      <c r="N125" s="216"/>
      <c r="O125" s="216"/>
      <c r="P125" s="216"/>
      <c r="Q125" s="216"/>
      <c r="R125" s="216"/>
      <c r="S125" s="216"/>
      <c r="T125" s="217"/>
      <c r="AT125" s="211" t="s">
        <v>136</v>
      </c>
      <c r="AU125" s="211" t="s">
        <v>77</v>
      </c>
      <c r="AV125" s="14" t="s">
        <v>140</v>
      </c>
      <c r="AW125" s="14" t="s">
        <v>34</v>
      </c>
      <c r="AX125" s="14" t="s">
        <v>70</v>
      </c>
      <c r="AY125" s="211" t="s">
        <v>127</v>
      </c>
    </row>
    <row r="126" spans="2:65" s="12" customFormat="1" ht="13.5">
      <c r="B126" s="194"/>
      <c r="D126" s="195" t="s">
        <v>136</v>
      </c>
      <c r="E126" s="196" t="s">
        <v>5</v>
      </c>
      <c r="F126" s="197" t="s">
        <v>165</v>
      </c>
      <c r="H126" s="196" t="s">
        <v>5</v>
      </c>
      <c r="I126" s="198"/>
      <c r="L126" s="194"/>
      <c r="M126" s="199"/>
      <c r="N126" s="200"/>
      <c r="O126" s="200"/>
      <c r="P126" s="200"/>
      <c r="Q126" s="200"/>
      <c r="R126" s="200"/>
      <c r="S126" s="200"/>
      <c r="T126" s="201"/>
      <c r="AT126" s="196" t="s">
        <v>136</v>
      </c>
      <c r="AU126" s="196" t="s">
        <v>77</v>
      </c>
      <c r="AV126" s="12" t="s">
        <v>74</v>
      </c>
      <c r="AW126" s="12" t="s">
        <v>34</v>
      </c>
      <c r="AX126" s="12" t="s">
        <v>70</v>
      </c>
      <c r="AY126" s="196" t="s">
        <v>127</v>
      </c>
    </row>
    <row r="127" spans="2:65" s="13" customFormat="1" ht="13.5">
      <c r="B127" s="202"/>
      <c r="D127" s="195" t="s">
        <v>136</v>
      </c>
      <c r="E127" s="203" t="s">
        <v>5</v>
      </c>
      <c r="F127" s="204" t="s">
        <v>166</v>
      </c>
      <c r="H127" s="205">
        <v>1.8</v>
      </c>
      <c r="I127" s="206"/>
      <c r="L127" s="202"/>
      <c r="M127" s="207"/>
      <c r="N127" s="208"/>
      <c r="O127" s="208"/>
      <c r="P127" s="208"/>
      <c r="Q127" s="208"/>
      <c r="R127" s="208"/>
      <c r="S127" s="208"/>
      <c r="T127" s="209"/>
      <c r="AT127" s="203" t="s">
        <v>136</v>
      </c>
      <c r="AU127" s="203" t="s">
        <v>77</v>
      </c>
      <c r="AV127" s="13" t="s">
        <v>77</v>
      </c>
      <c r="AW127" s="13" t="s">
        <v>34</v>
      </c>
      <c r="AX127" s="13" t="s">
        <v>70</v>
      </c>
      <c r="AY127" s="203" t="s">
        <v>127</v>
      </c>
    </row>
    <row r="128" spans="2:65" s="13" customFormat="1" ht="13.5">
      <c r="B128" s="202"/>
      <c r="D128" s="195" t="s">
        <v>136</v>
      </c>
      <c r="E128" s="203" t="s">
        <v>5</v>
      </c>
      <c r="F128" s="204" t="s">
        <v>166</v>
      </c>
      <c r="H128" s="205">
        <v>1.8</v>
      </c>
      <c r="I128" s="206"/>
      <c r="L128" s="202"/>
      <c r="M128" s="207"/>
      <c r="N128" s="208"/>
      <c r="O128" s="208"/>
      <c r="P128" s="208"/>
      <c r="Q128" s="208"/>
      <c r="R128" s="208"/>
      <c r="S128" s="208"/>
      <c r="T128" s="209"/>
      <c r="AT128" s="203" t="s">
        <v>136</v>
      </c>
      <c r="AU128" s="203" t="s">
        <v>77</v>
      </c>
      <c r="AV128" s="13" t="s">
        <v>77</v>
      </c>
      <c r="AW128" s="13" t="s">
        <v>34</v>
      </c>
      <c r="AX128" s="13" t="s">
        <v>70</v>
      </c>
      <c r="AY128" s="203" t="s">
        <v>127</v>
      </c>
    </row>
    <row r="129" spans="2:65" s="14" customFormat="1" ht="13.5">
      <c r="B129" s="210"/>
      <c r="D129" s="195" t="s">
        <v>136</v>
      </c>
      <c r="E129" s="211" t="s">
        <v>5</v>
      </c>
      <c r="F129" s="212" t="s">
        <v>139</v>
      </c>
      <c r="H129" s="213">
        <v>3.6</v>
      </c>
      <c r="I129" s="214"/>
      <c r="L129" s="210"/>
      <c r="M129" s="215"/>
      <c r="N129" s="216"/>
      <c r="O129" s="216"/>
      <c r="P129" s="216"/>
      <c r="Q129" s="216"/>
      <c r="R129" s="216"/>
      <c r="S129" s="216"/>
      <c r="T129" s="217"/>
      <c r="AT129" s="211" t="s">
        <v>136</v>
      </c>
      <c r="AU129" s="211" t="s">
        <v>77</v>
      </c>
      <c r="AV129" s="14" t="s">
        <v>140</v>
      </c>
      <c r="AW129" s="14" t="s">
        <v>34</v>
      </c>
      <c r="AX129" s="14" t="s">
        <v>70</v>
      </c>
      <c r="AY129" s="211" t="s">
        <v>127</v>
      </c>
    </row>
    <row r="130" spans="2:65" s="15" customFormat="1" ht="13.5">
      <c r="B130" s="218"/>
      <c r="D130" s="195" t="s">
        <v>136</v>
      </c>
      <c r="E130" s="219" t="s">
        <v>5</v>
      </c>
      <c r="F130" s="220" t="s">
        <v>141</v>
      </c>
      <c r="H130" s="221">
        <v>75.239999999999995</v>
      </c>
      <c r="I130" s="222"/>
      <c r="L130" s="218"/>
      <c r="M130" s="223"/>
      <c r="N130" s="224"/>
      <c r="O130" s="224"/>
      <c r="P130" s="224"/>
      <c r="Q130" s="224"/>
      <c r="R130" s="224"/>
      <c r="S130" s="224"/>
      <c r="T130" s="225"/>
      <c r="AT130" s="219" t="s">
        <v>136</v>
      </c>
      <c r="AU130" s="219" t="s">
        <v>77</v>
      </c>
      <c r="AV130" s="15" t="s">
        <v>134</v>
      </c>
      <c r="AW130" s="15" t="s">
        <v>34</v>
      </c>
      <c r="AX130" s="15" t="s">
        <v>74</v>
      </c>
      <c r="AY130" s="219" t="s">
        <v>127</v>
      </c>
    </row>
    <row r="131" spans="2:65" s="1" customFormat="1" ht="25.5" customHeight="1">
      <c r="B131" s="181"/>
      <c r="C131" s="182" t="s">
        <v>134</v>
      </c>
      <c r="D131" s="182" t="s">
        <v>129</v>
      </c>
      <c r="E131" s="183" t="s">
        <v>167</v>
      </c>
      <c r="F131" s="184" t="s">
        <v>168</v>
      </c>
      <c r="G131" s="185" t="s">
        <v>144</v>
      </c>
      <c r="H131" s="186">
        <v>18.134</v>
      </c>
      <c r="I131" s="187"/>
      <c r="J131" s="188">
        <f>ROUND(I131*H131,2)</f>
        <v>0</v>
      </c>
      <c r="K131" s="184" t="s">
        <v>133</v>
      </c>
      <c r="L131" s="42"/>
      <c r="M131" s="189" t="s">
        <v>5</v>
      </c>
      <c r="N131" s="190" t="s">
        <v>41</v>
      </c>
      <c r="O131" s="43"/>
      <c r="P131" s="191">
        <f>O131*H131</f>
        <v>0</v>
      </c>
      <c r="Q131" s="191">
        <v>0</v>
      </c>
      <c r="R131" s="191">
        <f>Q131*H131</f>
        <v>0</v>
      </c>
      <c r="S131" s="191">
        <v>0</v>
      </c>
      <c r="T131" s="192">
        <f>S131*H131</f>
        <v>0</v>
      </c>
      <c r="AR131" s="25" t="s">
        <v>134</v>
      </c>
      <c r="AT131" s="25" t="s">
        <v>129</v>
      </c>
      <c r="AU131" s="25" t="s">
        <v>77</v>
      </c>
      <c r="AY131" s="25" t="s">
        <v>127</v>
      </c>
      <c r="BE131" s="193">
        <f>IF(N131="základní",J131,0)</f>
        <v>0</v>
      </c>
      <c r="BF131" s="193">
        <f>IF(N131="snížená",J131,0)</f>
        <v>0</v>
      </c>
      <c r="BG131" s="193">
        <f>IF(N131="zákl. přenesená",J131,0)</f>
        <v>0</v>
      </c>
      <c r="BH131" s="193">
        <f>IF(N131="sníž. přenesená",J131,0)</f>
        <v>0</v>
      </c>
      <c r="BI131" s="193">
        <f>IF(N131="nulová",J131,0)</f>
        <v>0</v>
      </c>
      <c r="BJ131" s="25" t="s">
        <v>74</v>
      </c>
      <c r="BK131" s="193">
        <f>ROUND(I131*H131,2)</f>
        <v>0</v>
      </c>
      <c r="BL131" s="25" t="s">
        <v>134</v>
      </c>
      <c r="BM131" s="25" t="s">
        <v>169</v>
      </c>
    </row>
    <row r="132" spans="2:65" s="12" customFormat="1" ht="13.5">
      <c r="B132" s="194"/>
      <c r="D132" s="195" t="s">
        <v>136</v>
      </c>
      <c r="E132" s="196" t="s">
        <v>5</v>
      </c>
      <c r="F132" s="197" t="s">
        <v>170</v>
      </c>
      <c r="H132" s="196" t="s">
        <v>5</v>
      </c>
      <c r="I132" s="198"/>
      <c r="L132" s="194"/>
      <c r="M132" s="199"/>
      <c r="N132" s="200"/>
      <c r="O132" s="200"/>
      <c r="P132" s="200"/>
      <c r="Q132" s="200"/>
      <c r="R132" s="200"/>
      <c r="S132" s="200"/>
      <c r="T132" s="201"/>
      <c r="AT132" s="196" t="s">
        <v>136</v>
      </c>
      <c r="AU132" s="196" t="s">
        <v>77</v>
      </c>
      <c r="AV132" s="12" t="s">
        <v>74</v>
      </c>
      <c r="AW132" s="12" t="s">
        <v>34</v>
      </c>
      <c r="AX132" s="12" t="s">
        <v>70</v>
      </c>
      <c r="AY132" s="196" t="s">
        <v>127</v>
      </c>
    </row>
    <row r="133" spans="2:65" s="12" customFormat="1" ht="13.5">
      <c r="B133" s="194"/>
      <c r="D133" s="195" t="s">
        <v>136</v>
      </c>
      <c r="E133" s="196" t="s">
        <v>5</v>
      </c>
      <c r="F133" s="197" t="s">
        <v>171</v>
      </c>
      <c r="H133" s="196" t="s">
        <v>5</v>
      </c>
      <c r="I133" s="198"/>
      <c r="L133" s="194"/>
      <c r="M133" s="199"/>
      <c r="N133" s="200"/>
      <c r="O133" s="200"/>
      <c r="P133" s="200"/>
      <c r="Q133" s="200"/>
      <c r="R133" s="200"/>
      <c r="S133" s="200"/>
      <c r="T133" s="201"/>
      <c r="AT133" s="196" t="s">
        <v>136</v>
      </c>
      <c r="AU133" s="196" t="s">
        <v>77</v>
      </c>
      <c r="AV133" s="12" t="s">
        <v>74</v>
      </c>
      <c r="AW133" s="12" t="s">
        <v>34</v>
      </c>
      <c r="AX133" s="12" t="s">
        <v>70</v>
      </c>
      <c r="AY133" s="196" t="s">
        <v>127</v>
      </c>
    </row>
    <row r="134" spans="2:65" s="13" customFormat="1" ht="13.5">
      <c r="B134" s="202"/>
      <c r="D134" s="195" t="s">
        <v>136</v>
      </c>
      <c r="E134" s="203" t="s">
        <v>5</v>
      </c>
      <c r="F134" s="204" t="s">
        <v>172</v>
      </c>
      <c r="H134" s="205">
        <v>2.5920000000000001</v>
      </c>
      <c r="I134" s="206"/>
      <c r="L134" s="202"/>
      <c r="M134" s="207"/>
      <c r="N134" s="208"/>
      <c r="O134" s="208"/>
      <c r="P134" s="208"/>
      <c r="Q134" s="208"/>
      <c r="R134" s="208"/>
      <c r="S134" s="208"/>
      <c r="T134" s="209"/>
      <c r="AT134" s="203" t="s">
        <v>136</v>
      </c>
      <c r="AU134" s="203" t="s">
        <v>77</v>
      </c>
      <c r="AV134" s="13" t="s">
        <v>77</v>
      </c>
      <c r="AW134" s="13" t="s">
        <v>34</v>
      </c>
      <c r="AX134" s="13" t="s">
        <v>70</v>
      </c>
      <c r="AY134" s="203" t="s">
        <v>127</v>
      </c>
    </row>
    <row r="135" spans="2:65" s="13" customFormat="1" ht="13.5">
      <c r="B135" s="202"/>
      <c r="D135" s="195" t="s">
        <v>136</v>
      </c>
      <c r="E135" s="203" t="s">
        <v>5</v>
      </c>
      <c r="F135" s="204" t="s">
        <v>172</v>
      </c>
      <c r="H135" s="205">
        <v>2.5920000000000001</v>
      </c>
      <c r="I135" s="206"/>
      <c r="L135" s="202"/>
      <c r="M135" s="207"/>
      <c r="N135" s="208"/>
      <c r="O135" s="208"/>
      <c r="P135" s="208"/>
      <c r="Q135" s="208"/>
      <c r="R135" s="208"/>
      <c r="S135" s="208"/>
      <c r="T135" s="209"/>
      <c r="AT135" s="203" t="s">
        <v>136</v>
      </c>
      <c r="AU135" s="203" t="s">
        <v>77</v>
      </c>
      <c r="AV135" s="13" t="s">
        <v>77</v>
      </c>
      <c r="AW135" s="13" t="s">
        <v>34</v>
      </c>
      <c r="AX135" s="13" t="s">
        <v>70</v>
      </c>
      <c r="AY135" s="203" t="s">
        <v>127</v>
      </c>
    </row>
    <row r="136" spans="2:65" s="14" customFormat="1" ht="13.5">
      <c r="B136" s="210"/>
      <c r="D136" s="195" t="s">
        <v>136</v>
      </c>
      <c r="E136" s="211" t="s">
        <v>5</v>
      </c>
      <c r="F136" s="212" t="s">
        <v>139</v>
      </c>
      <c r="H136" s="213">
        <v>5.1840000000000002</v>
      </c>
      <c r="I136" s="214"/>
      <c r="L136" s="210"/>
      <c r="M136" s="215"/>
      <c r="N136" s="216"/>
      <c r="O136" s="216"/>
      <c r="P136" s="216"/>
      <c r="Q136" s="216"/>
      <c r="R136" s="216"/>
      <c r="S136" s="216"/>
      <c r="T136" s="217"/>
      <c r="AT136" s="211" t="s">
        <v>136</v>
      </c>
      <c r="AU136" s="211" t="s">
        <v>77</v>
      </c>
      <c r="AV136" s="14" t="s">
        <v>140</v>
      </c>
      <c r="AW136" s="14" t="s">
        <v>34</v>
      </c>
      <c r="AX136" s="14" t="s">
        <v>70</v>
      </c>
      <c r="AY136" s="211" t="s">
        <v>127</v>
      </c>
    </row>
    <row r="137" spans="2:65" s="12" customFormat="1" ht="13.5">
      <c r="B137" s="194"/>
      <c r="D137" s="195" t="s">
        <v>136</v>
      </c>
      <c r="E137" s="196" t="s">
        <v>5</v>
      </c>
      <c r="F137" s="197" t="s">
        <v>173</v>
      </c>
      <c r="H137" s="196" t="s">
        <v>5</v>
      </c>
      <c r="I137" s="198"/>
      <c r="L137" s="194"/>
      <c r="M137" s="199"/>
      <c r="N137" s="200"/>
      <c r="O137" s="200"/>
      <c r="P137" s="200"/>
      <c r="Q137" s="200"/>
      <c r="R137" s="200"/>
      <c r="S137" s="200"/>
      <c r="T137" s="201"/>
      <c r="AT137" s="196" t="s">
        <v>136</v>
      </c>
      <c r="AU137" s="196" t="s">
        <v>77</v>
      </c>
      <c r="AV137" s="12" t="s">
        <v>74</v>
      </c>
      <c r="AW137" s="12" t="s">
        <v>34</v>
      </c>
      <c r="AX137" s="12" t="s">
        <v>70</v>
      </c>
      <c r="AY137" s="196" t="s">
        <v>127</v>
      </c>
    </row>
    <row r="138" spans="2:65" s="12" customFormat="1" ht="13.5">
      <c r="B138" s="194"/>
      <c r="D138" s="195" t="s">
        <v>136</v>
      </c>
      <c r="E138" s="196" t="s">
        <v>5</v>
      </c>
      <c r="F138" s="197" t="s">
        <v>160</v>
      </c>
      <c r="H138" s="196" t="s">
        <v>5</v>
      </c>
      <c r="I138" s="198"/>
      <c r="L138" s="194"/>
      <c r="M138" s="199"/>
      <c r="N138" s="200"/>
      <c r="O138" s="200"/>
      <c r="P138" s="200"/>
      <c r="Q138" s="200"/>
      <c r="R138" s="200"/>
      <c r="S138" s="200"/>
      <c r="T138" s="201"/>
      <c r="AT138" s="196" t="s">
        <v>136</v>
      </c>
      <c r="AU138" s="196" t="s">
        <v>77</v>
      </c>
      <c r="AV138" s="12" t="s">
        <v>74</v>
      </c>
      <c r="AW138" s="12" t="s">
        <v>34</v>
      </c>
      <c r="AX138" s="12" t="s">
        <v>70</v>
      </c>
      <c r="AY138" s="196" t="s">
        <v>127</v>
      </c>
    </row>
    <row r="139" spans="2:65" s="12" customFormat="1" ht="13.5">
      <c r="B139" s="194"/>
      <c r="D139" s="195" t="s">
        <v>136</v>
      </c>
      <c r="E139" s="196" t="s">
        <v>5</v>
      </c>
      <c r="F139" s="197" t="s">
        <v>161</v>
      </c>
      <c r="H139" s="196" t="s">
        <v>5</v>
      </c>
      <c r="I139" s="198"/>
      <c r="L139" s="194"/>
      <c r="M139" s="199"/>
      <c r="N139" s="200"/>
      <c r="O139" s="200"/>
      <c r="P139" s="200"/>
      <c r="Q139" s="200"/>
      <c r="R139" s="200"/>
      <c r="S139" s="200"/>
      <c r="T139" s="201"/>
      <c r="AT139" s="196" t="s">
        <v>136</v>
      </c>
      <c r="AU139" s="196" t="s">
        <v>77</v>
      </c>
      <c r="AV139" s="12" t="s">
        <v>74</v>
      </c>
      <c r="AW139" s="12" t="s">
        <v>34</v>
      </c>
      <c r="AX139" s="12" t="s">
        <v>70</v>
      </c>
      <c r="AY139" s="196" t="s">
        <v>127</v>
      </c>
    </row>
    <row r="140" spans="2:65" s="13" customFormat="1" ht="13.5">
      <c r="B140" s="202"/>
      <c r="D140" s="195" t="s">
        <v>136</v>
      </c>
      <c r="E140" s="203" t="s">
        <v>5</v>
      </c>
      <c r="F140" s="204" t="s">
        <v>174</v>
      </c>
      <c r="H140" s="205">
        <v>11.1</v>
      </c>
      <c r="I140" s="206"/>
      <c r="L140" s="202"/>
      <c r="M140" s="207"/>
      <c r="N140" s="208"/>
      <c r="O140" s="208"/>
      <c r="P140" s="208"/>
      <c r="Q140" s="208"/>
      <c r="R140" s="208"/>
      <c r="S140" s="208"/>
      <c r="T140" s="209"/>
      <c r="AT140" s="203" t="s">
        <v>136</v>
      </c>
      <c r="AU140" s="203" t="s">
        <v>77</v>
      </c>
      <c r="AV140" s="13" t="s">
        <v>77</v>
      </c>
      <c r="AW140" s="13" t="s">
        <v>34</v>
      </c>
      <c r="AX140" s="13" t="s">
        <v>70</v>
      </c>
      <c r="AY140" s="203" t="s">
        <v>127</v>
      </c>
    </row>
    <row r="141" spans="2:65" s="13" customFormat="1" ht="13.5">
      <c r="B141" s="202"/>
      <c r="D141" s="195" t="s">
        <v>136</v>
      </c>
      <c r="E141" s="203" t="s">
        <v>5</v>
      </c>
      <c r="F141" s="204" t="s">
        <v>175</v>
      </c>
      <c r="H141" s="205">
        <v>1.85</v>
      </c>
      <c r="I141" s="206"/>
      <c r="L141" s="202"/>
      <c r="M141" s="207"/>
      <c r="N141" s="208"/>
      <c r="O141" s="208"/>
      <c r="P141" s="208"/>
      <c r="Q141" s="208"/>
      <c r="R141" s="208"/>
      <c r="S141" s="208"/>
      <c r="T141" s="209"/>
      <c r="AT141" s="203" t="s">
        <v>136</v>
      </c>
      <c r="AU141" s="203" t="s">
        <v>77</v>
      </c>
      <c r="AV141" s="13" t="s">
        <v>77</v>
      </c>
      <c r="AW141" s="13" t="s">
        <v>34</v>
      </c>
      <c r="AX141" s="13" t="s">
        <v>70</v>
      </c>
      <c r="AY141" s="203" t="s">
        <v>127</v>
      </c>
    </row>
    <row r="142" spans="2:65" s="14" customFormat="1" ht="13.5">
      <c r="B142" s="210"/>
      <c r="D142" s="195" t="s">
        <v>136</v>
      </c>
      <c r="E142" s="211" t="s">
        <v>5</v>
      </c>
      <c r="F142" s="212" t="s">
        <v>139</v>
      </c>
      <c r="H142" s="213">
        <v>12.95</v>
      </c>
      <c r="I142" s="214"/>
      <c r="L142" s="210"/>
      <c r="M142" s="215"/>
      <c r="N142" s="216"/>
      <c r="O142" s="216"/>
      <c r="P142" s="216"/>
      <c r="Q142" s="216"/>
      <c r="R142" s="216"/>
      <c r="S142" s="216"/>
      <c r="T142" s="217"/>
      <c r="AT142" s="211" t="s">
        <v>136</v>
      </c>
      <c r="AU142" s="211" t="s">
        <v>77</v>
      </c>
      <c r="AV142" s="14" t="s">
        <v>140</v>
      </c>
      <c r="AW142" s="14" t="s">
        <v>34</v>
      </c>
      <c r="AX142" s="14" t="s">
        <v>70</v>
      </c>
      <c r="AY142" s="211" t="s">
        <v>127</v>
      </c>
    </row>
    <row r="143" spans="2:65" s="15" customFormat="1" ht="13.5">
      <c r="B143" s="218"/>
      <c r="D143" s="195" t="s">
        <v>136</v>
      </c>
      <c r="E143" s="219" t="s">
        <v>5</v>
      </c>
      <c r="F143" s="220" t="s">
        <v>141</v>
      </c>
      <c r="H143" s="221">
        <v>18.134</v>
      </c>
      <c r="I143" s="222"/>
      <c r="L143" s="218"/>
      <c r="M143" s="223"/>
      <c r="N143" s="224"/>
      <c r="O143" s="224"/>
      <c r="P143" s="224"/>
      <c r="Q143" s="224"/>
      <c r="R143" s="224"/>
      <c r="S143" s="224"/>
      <c r="T143" s="225"/>
      <c r="AT143" s="219" t="s">
        <v>136</v>
      </c>
      <c r="AU143" s="219" t="s">
        <v>77</v>
      </c>
      <c r="AV143" s="15" t="s">
        <v>134</v>
      </c>
      <c r="AW143" s="15" t="s">
        <v>34</v>
      </c>
      <c r="AX143" s="15" t="s">
        <v>74</v>
      </c>
      <c r="AY143" s="219" t="s">
        <v>127</v>
      </c>
    </row>
    <row r="144" spans="2:65" s="1" customFormat="1" ht="51" customHeight="1">
      <c r="B144" s="181"/>
      <c r="C144" s="182" t="s">
        <v>176</v>
      </c>
      <c r="D144" s="182" t="s">
        <v>129</v>
      </c>
      <c r="E144" s="183" t="s">
        <v>177</v>
      </c>
      <c r="F144" s="184" t="s">
        <v>178</v>
      </c>
      <c r="G144" s="185" t="s">
        <v>144</v>
      </c>
      <c r="H144" s="186">
        <v>4557.6989999999996</v>
      </c>
      <c r="I144" s="187"/>
      <c r="J144" s="188">
        <f>ROUND(I144*H144,2)</f>
        <v>0</v>
      </c>
      <c r="K144" s="184" t="s">
        <v>133</v>
      </c>
      <c r="L144" s="42"/>
      <c r="M144" s="189" t="s">
        <v>5</v>
      </c>
      <c r="N144" s="190" t="s">
        <v>41</v>
      </c>
      <c r="O144" s="43"/>
      <c r="P144" s="191">
        <f>O144*H144</f>
        <v>0</v>
      </c>
      <c r="Q144" s="191">
        <v>0</v>
      </c>
      <c r="R144" s="191">
        <f>Q144*H144</f>
        <v>0</v>
      </c>
      <c r="S144" s="191">
        <v>0</v>
      </c>
      <c r="T144" s="192">
        <f>S144*H144</f>
        <v>0</v>
      </c>
      <c r="AR144" s="25" t="s">
        <v>134</v>
      </c>
      <c r="AT144" s="25" t="s">
        <v>129</v>
      </c>
      <c r="AU144" s="25" t="s">
        <v>77</v>
      </c>
      <c r="AY144" s="25" t="s">
        <v>127</v>
      </c>
      <c r="BE144" s="193">
        <f>IF(N144="základní",J144,0)</f>
        <v>0</v>
      </c>
      <c r="BF144" s="193">
        <f>IF(N144="snížená",J144,0)</f>
        <v>0</v>
      </c>
      <c r="BG144" s="193">
        <f>IF(N144="zákl. přenesená",J144,0)</f>
        <v>0</v>
      </c>
      <c r="BH144" s="193">
        <f>IF(N144="sníž. přenesená",J144,0)</f>
        <v>0</v>
      </c>
      <c r="BI144" s="193">
        <f>IF(N144="nulová",J144,0)</f>
        <v>0</v>
      </c>
      <c r="BJ144" s="25" t="s">
        <v>74</v>
      </c>
      <c r="BK144" s="193">
        <f>ROUND(I144*H144,2)</f>
        <v>0</v>
      </c>
      <c r="BL144" s="25" t="s">
        <v>134</v>
      </c>
      <c r="BM144" s="25" t="s">
        <v>179</v>
      </c>
    </row>
    <row r="145" spans="2:65" s="12" customFormat="1" ht="13.5">
      <c r="B145" s="194"/>
      <c r="D145" s="195" t="s">
        <v>136</v>
      </c>
      <c r="E145" s="196" t="s">
        <v>5</v>
      </c>
      <c r="F145" s="197" t="s">
        <v>180</v>
      </c>
      <c r="H145" s="196" t="s">
        <v>5</v>
      </c>
      <c r="I145" s="198"/>
      <c r="L145" s="194"/>
      <c r="M145" s="199"/>
      <c r="N145" s="200"/>
      <c r="O145" s="200"/>
      <c r="P145" s="200"/>
      <c r="Q145" s="200"/>
      <c r="R145" s="200"/>
      <c r="S145" s="200"/>
      <c r="T145" s="201"/>
      <c r="AT145" s="196" t="s">
        <v>136</v>
      </c>
      <c r="AU145" s="196" t="s">
        <v>77</v>
      </c>
      <c r="AV145" s="12" t="s">
        <v>74</v>
      </c>
      <c r="AW145" s="12" t="s">
        <v>34</v>
      </c>
      <c r="AX145" s="12" t="s">
        <v>70</v>
      </c>
      <c r="AY145" s="196" t="s">
        <v>127</v>
      </c>
    </row>
    <row r="146" spans="2:65" s="12" customFormat="1" ht="13.5">
      <c r="B146" s="194"/>
      <c r="D146" s="195" t="s">
        <v>136</v>
      </c>
      <c r="E146" s="196" t="s">
        <v>5</v>
      </c>
      <c r="F146" s="197" t="s">
        <v>181</v>
      </c>
      <c r="H146" s="196" t="s">
        <v>5</v>
      </c>
      <c r="I146" s="198"/>
      <c r="L146" s="194"/>
      <c r="M146" s="199"/>
      <c r="N146" s="200"/>
      <c r="O146" s="200"/>
      <c r="P146" s="200"/>
      <c r="Q146" s="200"/>
      <c r="R146" s="200"/>
      <c r="S146" s="200"/>
      <c r="T146" s="201"/>
      <c r="AT146" s="196" t="s">
        <v>136</v>
      </c>
      <c r="AU146" s="196" t="s">
        <v>77</v>
      </c>
      <c r="AV146" s="12" t="s">
        <v>74</v>
      </c>
      <c r="AW146" s="12" t="s">
        <v>34</v>
      </c>
      <c r="AX146" s="12" t="s">
        <v>70</v>
      </c>
      <c r="AY146" s="196" t="s">
        <v>127</v>
      </c>
    </row>
    <row r="147" spans="2:65" s="13" customFormat="1" ht="13.5">
      <c r="B147" s="202"/>
      <c r="D147" s="195" t="s">
        <v>136</v>
      </c>
      <c r="E147" s="203" t="s">
        <v>5</v>
      </c>
      <c r="F147" s="204" t="s">
        <v>182</v>
      </c>
      <c r="H147" s="205">
        <v>4557.6989999999996</v>
      </c>
      <c r="I147" s="206"/>
      <c r="L147" s="202"/>
      <c r="M147" s="207"/>
      <c r="N147" s="208"/>
      <c r="O147" s="208"/>
      <c r="P147" s="208"/>
      <c r="Q147" s="208"/>
      <c r="R147" s="208"/>
      <c r="S147" s="208"/>
      <c r="T147" s="209"/>
      <c r="AT147" s="203" t="s">
        <v>136</v>
      </c>
      <c r="AU147" s="203" t="s">
        <v>77</v>
      </c>
      <c r="AV147" s="13" t="s">
        <v>77</v>
      </c>
      <c r="AW147" s="13" t="s">
        <v>34</v>
      </c>
      <c r="AX147" s="13" t="s">
        <v>70</v>
      </c>
      <c r="AY147" s="203" t="s">
        <v>127</v>
      </c>
    </row>
    <row r="148" spans="2:65" s="14" customFormat="1" ht="13.5">
      <c r="B148" s="210"/>
      <c r="D148" s="195" t="s">
        <v>136</v>
      </c>
      <c r="E148" s="211" t="s">
        <v>5</v>
      </c>
      <c r="F148" s="212" t="s">
        <v>139</v>
      </c>
      <c r="H148" s="213">
        <v>4557.6989999999996</v>
      </c>
      <c r="I148" s="214"/>
      <c r="L148" s="210"/>
      <c r="M148" s="215"/>
      <c r="N148" s="216"/>
      <c r="O148" s="216"/>
      <c r="P148" s="216"/>
      <c r="Q148" s="216"/>
      <c r="R148" s="216"/>
      <c r="S148" s="216"/>
      <c r="T148" s="217"/>
      <c r="AT148" s="211" t="s">
        <v>136</v>
      </c>
      <c r="AU148" s="211" t="s">
        <v>77</v>
      </c>
      <c r="AV148" s="14" t="s">
        <v>140</v>
      </c>
      <c r="AW148" s="14" t="s">
        <v>34</v>
      </c>
      <c r="AX148" s="14" t="s">
        <v>70</v>
      </c>
      <c r="AY148" s="211" t="s">
        <v>127</v>
      </c>
    </row>
    <row r="149" spans="2:65" s="15" customFormat="1" ht="13.5">
      <c r="B149" s="218"/>
      <c r="D149" s="195" t="s">
        <v>136</v>
      </c>
      <c r="E149" s="219" t="s">
        <v>5</v>
      </c>
      <c r="F149" s="220" t="s">
        <v>141</v>
      </c>
      <c r="H149" s="221">
        <v>4557.6989999999996</v>
      </c>
      <c r="I149" s="222"/>
      <c r="L149" s="218"/>
      <c r="M149" s="223"/>
      <c r="N149" s="224"/>
      <c r="O149" s="224"/>
      <c r="P149" s="224"/>
      <c r="Q149" s="224"/>
      <c r="R149" s="224"/>
      <c r="S149" s="224"/>
      <c r="T149" s="225"/>
      <c r="AT149" s="219" t="s">
        <v>136</v>
      </c>
      <c r="AU149" s="219" t="s">
        <v>77</v>
      </c>
      <c r="AV149" s="15" t="s">
        <v>134</v>
      </c>
      <c r="AW149" s="15" t="s">
        <v>34</v>
      </c>
      <c r="AX149" s="15" t="s">
        <v>74</v>
      </c>
      <c r="AY149" s="219" t="s">
        <v>127</v>
      </c>
    </row>
    <row r="150" spans="2:65" s="1" customFormat="1" ht="51" customHeight="1">
      <c r="B150" s="181"/>
      <c r="C150" s="182" t="s">
        <v>183</v>
      </c>
      <c r="D150" s="182" t="s">
        <v>129</v>
      </c>
      <c r="E150" s="183" t="s">
        <v>184</v>
      </c>
      <c r="F150" s="184" t="s">
        <v>185</v>
      </c>
      <c r="G150" s="185" t="s">
        <v>144</v>
      </c>
      <c r="H150" s="186">
        <v>2063.1990000000001</v>
      </c>
      <c r="I150" s="187"/>
      <c r="J150" s="188">
        <f>ROUND(I150*H150,2)</f>
        <v>0</v>
      </c>
      <c r="K150" s="184" t="s">
        <v>133</v>
      </c>
      <c r="L150" s="42"/>
      <c r="M150" s="189" t="s">
        <v>5</v>
      </c>
      <c r="N150" s="190" t="s">
        <v>41</v>
      </c>
      <c r="O150" s="43"/>
      <c r="P150" s="191">
        <f>O150*H150</f>
        <v>0</v>
      </c>
      <c r="Q150" s="191">
        <v>0</v>
      </c>
      <c r="R150" s="191">
        <f>Q150*H150</f>
        <v>0</v>
      </c>
      <c r="S150" s="191">
        <v>0</v>
      </c>
      <c r="T150" s="192">
        <f>S150*H150</f>
        <v>0</v>
      </c>
      <c r="AR150" s="25" t="s">
        <v>134</v>
      </c>
      <c r="AT150" s="25" t="s">
        <v>129</v>
      </c>
      <c r="AU150" s="25" t="s">
        <v>77</v>
      </c>
      <c r="AY150" s="25" t="s">
        <v>127</v>
      </c>
      <c r="BE150" s="193">
        <f>IF(N150="základní",J150,0)</f>
        <v>0</v>
      </c>
      <c r="BF150" s="193">
        <f>IF(N150="snížená",J150,0)</f>
        <v>0</v>
      </c>
      <c r="BG150" s="193">
        <f>IF(N150="zákl. přenesená",J150,0)</f>
        <v>0</v>
      </c>
      <c r="BH150" s="193">
        <f>IF(N150="sníž. přenesená",J150,0)</f>
        <v>0</v>
      </c>
      <c r="BI150" s="193">
        <f>IF(N150="nulová",J150,0)</f>
        <v>0</v>
      </c>
      <c r="BJ150" s="25" t="s">
        <v>74</v>
      </c>
      <c r="BK150" s="193">
        <f>ROUND(I150*H150,2)</f>
        <v>0</v>
      </c>
      <c r="BL150" s="25" t="s">
        <v>134</v>
      </c>
      <c r="BM150" s="25" t="s">
        <v>186</v>
      </c>
    </row>
    <row r="151" spans="2:65" s="12" customFormat="1" ht="13.5">
      <c r="B151" s="194"/>
      <c r="D151" s="195" t="s">
        <v>136</v>
      </c>
      <c r="E151" s="196" t="s">
        <v>5</v>
      </c>
      <c r="F151" s="197" t="s">
        <v>187</v>
      </c>
      <c r="H151" s="196" t="s">
        <v>5</v>
      </c>
      <c r="I151" s="198"/>
      <c r="L151" s="194"/>
      <c r="M151" s="199"/>
      <c r="N151" s="200"/>
      <c r="O151" s="200"/>
      <c r="P151" s="200"/>
      <c r="Q151" s="200"/>
      <c r="R151" s="200"/>
      <c r="S151" s="200"/>
      <c r="T151" s="201"/>
      <c r="AT151" s="196" t="s">
        <v>136</v>
      </c>
      <c r="AU151" s="196" t="s">
        <v>77</v>
      </c>
      <c r="AV151" s="12" t="s">
        <v>74</v>
      </c>
      <c r="AW151" s="12" t="s">
        <v>34</v>
      </c>
      <c r="AX151" s="12" t="s">
        <v>70</v>
      </c>
      <c r="AY151" s="196" t="s">
        <v>127</v>
      </c>
    </row>
    <row r="152" spans="2:65" s="12" customFormat="1" ht="13.5">
      <c r="B152" s="194"/>
      <c r="D152" s="195" t="s">
        <v>136</v>
      </c>
      <c r="E152" s="196" t="s">
        <v>5</v>
      </c>
      <c r="F152" s="197" t="s">
        <v>181</v>
      </c>
      <c r="H152" s="196" t="s">
        <v>5</v>
      </c>
      <c r="I152" s="198"/>
      <c r="L152" s="194"/>
      <c r="M152" s="199"/>
      <c r="N152" s="200"/>
      <c r="O152" s="200"/>
      <c r="P152" s="200"/>
      <c r="Q152" s="200"/>
      <c r="R152" s="200"/>
      <c r="S152" s="200"/>
      <c r="T152" s="201"/>
      <c r="AT152" s="196" t="s">
        <v>136</v>
      </c>
      <c r="AU152" s="196" t="s">
        <v>77</v>
      </c>
      <c r="AV152" s="12" t="s">
        <v>74</v>
      </c>
      <c r="AW152" s="12" t="s">
        <v>34</v>
      </c>
      <c r="AX152" s="12" t="s">
        <v>70</v>
      </c>
      <c r="AY152" s="196" t="s">
        <v>127</v>
      </c>
    </row>
    <row r="153" spans="2:65" s="13" customFormat="1" ht="13.5">
      <c r="B153" s="202"/>
      <c r="D153" s="195" t="s">
        <v>136</v>
      </c>
      <c r="E153" s="203" t="s">
        <v>5</v>
      </c>
      <c r="F153" s="204" t="s">
        <v>182</v>
      </c>
      <c r="H153" s="205">
        <v>4557.6989999999996</v>
      </c>
      <c r="I153" s="206"/>
      <c r="L153" s="202"/>
      <c r="M153" s="207"/>
      <c r="N153" s="208"/>
      <c r="O153" s="208"/>
      <c r="P153" s="208"/>
      <c r="Q153" s="208"/>
      <c r="R153" s="208"/>
      <c r="S153" s="208"/>
      <c r="T153" s="209"/>
      <c r="AT153" s="203" t="s">
        <v>136</v>
      </c>
      <c r="AU153" s="203" t="s">
        <v>77</v>
      </c>
      <c r="AV153" s="13" t="s">
        <v>77</v>
      </c>
      <c r="AW153" s="13" t="s">
        <v>34</v>
      </c>
      <c r="AX153" s="13" t="s">
        <v>70</v>
      </c>
      <c r="AY153" s="203" t="s">
        <v>127</v>
      </c>
    </row>
    <row r="154" spans="2:65" s="12" customFormat="1" ht="13.5">
      <c r="B154" s="194"/>
      <c r="D154" s="195" t="s">
        <v>136</v>
      </c>
      <c r="E154" s="196" t="s">
        <v>5</v>
      </c>
      <c r="F154" s="197" t="s">
        <v>188</v>
      </c>
      <c r="H154" s="196" t="s">
        <v>5</v>
      </c>
      <c r="I154" s="198"/>
      <c r="L154" s="194"/>
      <c r="M154" s="199"/>
      <c r="N154" s="200"/>
      <c r="O154" s="200"/>
      <c r="P154" s="200"/>
      <c r="Q154" s="200"/>
      <c r="R154" s="200"/>
      <c r="S154" s="200"/>
      <c r="T154" s="201"/>
      <c r="AT154" s="196" t="s">
        <v>136</v>
      </c>
      <c r="AU154" s="196" t="s">
        <v>77</v>
      </c>
      <c r="AV154" s="12" t="s">
        <v>74</v>
      </c>
      <c r="AW154" s="12" t="s">
        <v>34</v>
      </c>
      <c r="AX154" s="12" t="s">
        <v>70</v>
      </c>
      <c r="AY154" s="196" t="s">
        <v>127</v>
      </c>
    </row>
    <row r="155" spans="2:65" s="13" customFormat="1" ht="13.5">
      <c r="B155" s="202"/>
      <c r="D155" s="195" t="s">
        <v>136</v>
      </c>
      <c r="E155" s="203" t="s">
        <v>5</v>
      </c>
      <c r="F155" s="204" t="s">
        <v>189</v>
      </c>
      <c r="H155" s="205">
        <v>-498.9</v>
      </c>
      <c r="I155" s="206"/>
      <c r="L155" s="202"/>
      <c r="M155" s="207"/>
      <c r="N155" s="208"/>
      <c r="O155" s="208"/>
      <c r="P155" s="208"/>
      <c r="Q155" s="208"/>
      <c r="R155" s="208"/>
      <c r="S155" s="208"/>
      <c r="T155" s="209"/>
      <c r="AT155" s="203" t="s">
        <v>136</v>
      </c>
      <c r="AU155" s="203" t="s">
        <v>77</v>
      </c>
      <c r="AV155" s="13" t="s">
        <v>77</v>
      </c>
      <c r="AW155" s="13" t="s">
        <v>34</v>
      </c>
      <c r="AX155" s="13" t="s">
        <v>70</v>
      </c>
      <c r="AY155" s="203" t="s">
        <v>127</v>
      </c>
    </row>
    <row r="156" spans="2:65" s="13" customFormat="1" ht="13.5">
      <c r="B156" s="202"/>
      <c r="D156" s="195" t="s">
        <v>136</v>
      </c>
      <c r="E156" s="203" t="s">
        <v>5</v>
      </c>
      <c r="F156" s="204" t="s">
        <v>190</v>
      </c>
      <c r="H156" s="205">
        <v>-1995.6</v>
      </c>
      <c r="I156" s="206"/>
      <c r="L156" s="202"/>
      <c r="M156" s="207"/>
      <c r="N156" s="208"/>
      <c r="O156" s="208"/>
      <c r="P156" s="208"/>
      <c r="Q156" s="208"/>
      <c r="R156" s="208"/>
      <c r="S156" s="208"/>
      <c r="T156" s="209"/>
      <c r="AT156" s="203" t="s">
        <v>136</v>
      </c>
      <c r="AU156" s="203" t="s">
        <v>77</v>
      </c>
      <c r="AV156" s="13" t="s">
        <v>77</v>
      </c>
      <c r="AW156" s="13" t="s">
        <v>34</v>
      </c>
      <c r="AX156" s="13" t="s">
        <v>70</v>
      </c>
      <c r="AY156" s="203" t="s">
        <v>127</v>
      </c>
    </row>
    <row r="157" spans="2:65" s="14" customFormat="1" ht="13.5">
      <c r="B157" s="210"/>
      <c r="D157" s="195" t="s">
        <v>136</v>
      </c>
      <c r="E157" s="211" t="s">
        <v>5</v>
      </c>
      <c r="F157" s="212" t="s">
        <v>139</v>
      </c>
      <c r="H157" s="213">
        <v>2063.1990000000001</v>
      </c>
      <c r="I157" s="214"/>
      <c r="L157" s="210"/>
      <c r="M157" s="215"/>
      <c r="N157" s="216"/>
      <c r="O157" s="216"/>
      <c r="P157" s="216"/>
      <c r="Q157" s="216"/>
      <c r="R157" s="216"/>
      <c r="S157" s="216"/>
      <c r="T157" s="217"/>
      <c r="AT157" s="211" t="s">
        <v>136</v>
      </c>
      <c r="AU157" s="211" t="s">
        <v>77</v>
      </c>
      <c r="AV157" s="14" t="s">
        <v>140</v>
      </c>
      <c r="AW157" s="14" t="s">
        <v>34</v>
      </c>
      <c r="AX157" s="14" t="s">
        <v>70</v>
      </c>
      <c r="AY157" s="211" t="s">
        <v>127</v>
      </c>
    </row>
    <row r="158" spans="2:65" s="15" customFormat="1" ht="13.5">
      <c r="B158" s="218"/>
      <c r="D158" s="195" t="s">
        <v>136</v>
      </c>
      <c r="E158" s="219" t="s">
        <v>5</v>
      </c>
      <c r="F158" s="220" t="s">
        <v>141</v>
      </c>
      <c r="H158" s="221">
        <v>2063.1990000000001</v>
      </c>
      <c r="I158" s="222"/>
      <c r="L158" s="218"/>
      <c r="M158" s="223"/>
      <c r="N158" s="224"/>
      <c r="O158" s="224"/>
      <c r="P158" s="224"/>
      <c r="Q158" s="224"/>
      <c r="R158" s="224"/>
      <c r="S158" s="224"/>
      <c r="T158" s="225"/>
      <c r="AT158" s="219" t="s">
        <v>136</v>
      </c>
      <c r="AU158" s="219" t="s">
        <v>77</v>
      </c>
      <c r="AV158" s="15" t="s">
        <v>134</v>
      </c>
      <c r="AW158" s="15" t="s">
        <v>34</v>
      </c>
      <c r="AX158" s="15" t="s">
        <v>74</v>
      </c>
      <c r="AY158" s="219" t="s">
        <v>127</v>
      </c>
    </row>
    <row r="159" spans="2:65" s="1" customFormat="1" ht="51" customHeight="1">
      <c r="B159" s="181"/>
      <c r="C159" s="182" t="s">
        <v>191</v>
      </c>
      <c r="D159" s="182" t="s">
        <v>129</v>
      </c>
      <c r="E159" s="183" t="s">
        <v>192</v>
      </c>
      <c r="F159" s="184" t="s">
        <v>193</v>
      </c>
      <c r="G159" s="185" t="s">
        <v>144</v>
      </c>
      <c r="H159" s="186">
        <v>20631.990000000002</v>
      </c>
      <c r="I159" s="187"/>
      <c r="J159" s="188">
        <f>ROUND(I159*H159,2)</f>
        <v>0</v>
      </c>
      <c r="K159" s="184" t="s">
        <v>133</v>
      </c>
      <c r="L159" s="42"/>
      <c r="M159" s="189" t="s">
        <v>5</v>
      </c>
      <c r="N159" s="190" t="s">
        <v>41</v>
      </c>
      <c r="O159" s="43"/>
      <c r="P159" s="191">
        <f>O159*H159</f>
        <v>0</v>
      </c>
      <c r="Q159" s="191">
        <v>0</v>
      </c>
      <c r="R159" s="191">
        <f>Q159*H159</f>
        <v>0</v>
      </c>
      <c r="S159" s="191">
        <v>0</v>
      </c>
      <c r="T159" s="192">
        <f>S159*H159</f>
        <v>0</v>
      </c>
      <c r="AR159" s="25" t="s">
        <v>134</v>
      </c>
      <c r="AT159" s="25" t="s">
        <v>129</v>
      </c>
      <c r="AU159" s="25" t="s">
        <v>77</v>
      </c>
      <c r="AY159" s="25" t="s">
        <v>127</v>
      </c>
      <c r="BE159" s="193">
        <f>IF(N159="základní",J159,0)</f>
        <v>0</v>
      </c>
      <c r="BF159" s="193">
        <f>IF(N159="snížená",J159,0)</f>
        <v>0</v>
      </c>
      <c r="BG159" s="193">
        <f>IF(N159="zákl. přenesená",J159,0)</f>
        <v>0</v>
      </c>
      <c r="BH159" s="193">
        <f>IF(N159="sníž. přenesená",J159,0)</f>
        <v>0</v>
      </c>
      <c r="BI159" s="193">
        <f>IF(N159="nulová",J159,0)</f>
        <v>0</v>
      </c>
      <c r="BJ159" s="25" t="s">
        <v>74</v>
      </c>
      <c r="BK159" s="193">
        <f>ROUND(I159*H159,2)</f>
        <v>0</v>
      </c>
      <c r="BL159" s="25" t="s">
        <v>134</v>
      </c>
      <c r="BM159" s="25" t="s">
        <v>194</v>
      </c>
    </row>
    <row r="160" spans="2:65" s="12" customFormat="1" ht="13.5">
      <c r="B160" s="194"/>
      <c r="D160" s="195" t="s">
        <v>136</v>
      </c>
      <c r="E160" s="196" t="s">
        <v>5</v>
      </c>
      <c r="F160" s="197" t="s">
        <v>195</v>
      </c>
      <c r="H160" s="196" t="s">
        <v>5</v>
      </c>
      <c r="I160" s="198"/>
      <c r="L160" s="194"/>
      <c r="M160" s="199"/>
      <c r="N160" s="200"/>
      <c r="O160" s="200"/>
      <c r="P160" s="200"/>
      <c r="Q160" s="200"/>
      <c r="R160" s="200"/>
      <c r="S160" s="200"/>
      <c r="T160" s="201"/>
      <c r="AT160" s="196" t="s">
        <v>136</v>
      </c>
      <c r="AU160" s="196" t="s">
        <v>77</v>
      </c>
      <c r="AV160" s="12" t="s">
        <v>74</v>
      </c>
      <c r="AW160" s="12" t="s">
        <v>34</v>
      </c>
      <c r="AX160" s="12" t="s">
        <v>70</v>
      </c>
      <c r="AY160" s="196" t="s">
        <v>127</v>
      </c>
    </row>
    <row r="161" spans="2:65" s="12" customFormat="1" ht="13.5">
      <c r="B161" s="194"/>
      <c r="D161" s="195" t="s">
        <v>136</v>
      </c>
      <c r="E161" s="196" t="s">
        <v>5</v>
      </c>
      <c r="F161" s="197" t="s">
        <v>181</v>
      </c>
      <c r="H161" s="196" t="s">
        <v>5</v>
      </c>
      <c r="I161" s="198"/>
      <c r="L161" s="194"/>
      <c r="M161" s="199"/>
      <c r="N161" s="200"/>
      <c r="O161" s="200"/>
      <c r="P161" s="200"/>
      <c r="Q161" s="200"/>
      <c r="R161" s="200"/>
      <c r="S161" s="200"/>
      <c r="T161" s="201"/>
      <c r="AT161" s="196" t="s">
        <v>136</v>
      </c>
      <c r="AU161" s="196" t="s">
        <v>77</v>
      </c>
      <c r="AV161" s="12" t="s">
        <v>74</v>
      </c>
      <c r="AW161" s="12" t="s">
        <v>34</v>
      </c>
      <c r="AX161" s="12" t="s">
        <v>70</v>
      </c>
      <c r="AY161" s="196" t="s">
        <v>127</v>
      </c>
    </row>
    <row r="162" spans="2:65" s="13" customFormat="1" ht="13.5">
      <c r="B162" s="202"/>
      <c r="D162" s="195" t="s">
        <v>136</v>
      </c>
      <c r="E162" s="203" t="s">
        <v>5</v>
      </c>
      <c r="F162" s="204" t="s">
        <v>196</v>
      </c>
      <c r="H162" s="205">
        <v>20631.990000000002</v>
      </c>
      <c r="I162" s="206"/>
      <c r="L162" s="202"/>
      <c r="M162" s="207"/>
      <c r="N162" s="208"/>
      <c r="O162" s="208"/>
      <c r="P162" s="208"/>
      <c r="Q162" s="208"/>
      <c r="R162" s="208"/>
      <c r="S162" s="208"/>
      <c r="T162" s="209"/>
      <c r="AT162" s="203" t="s">
        <v>136</v>
      </c>
      <c r="AU162" s="203" t="s">
        <v>77</v>
      </c>
      <c r="AV162" s="13" t="s">
        <v>77</v>
      </c>
      <c r="AW162" s="13" t="s">
        <v>34</v>
      </c>
      <c r="AX162" s="13" t="s">
        <v>70</v>
      </c>
      <c r="AY162" s="203" t="s">
        <v>127</v>
      </c>
    </row>
    <row r="163" spans="2:65" s="14" customFormat="1" ht="13.5">
      <c r="B163" s="210"/>
      <c r="D163" s="195" t="s">
        <v>136</v>
      </c>
      <c r="E163" s="211" t="s">
        <v>5</v>
      </c>
      <c r="F163" s="212" t="s">
        <v>139</v>
      </c>
      <c r="H163" s="213">
        <v>20631.990000000002</v>
      </c>
      <c r="I163" s="214"/>
      <c r="L163" s="210"/>
      <c r="M163" s="215"/>
      <c r="N163" s="216"/>
      <c r="O163" s="216"/>
      <c r="P163" s="216"/>
      <c r="Q163" s="216"/>
      <c r="R163" s="216"/>
      <c r="S163" s="216"/>
      <c r="T163" s="217"/>
      <c r="AT163" s="211" t="s">
        <v>136</v>
      </c>
      <c r="AU163" s="211" t="s">
        <v>77</v>
      </c>
      <c r="AV163" s="14" t="s">
        <v>140</v>
      </c>
      <c r="AW163" s="14" t="s">
        <v>34</v>
      </c>
      <c r="AX163" s="14" t="s">
        <v>70</v>
      </c>
      <c r="AY163" s="211" t="s">
        <v>127</v>
      </c>
    </row>
    <row r="164" spans="2:65" s="15" customFormat="1" ht="13.5">
      <c r="B164" s="218"/>
      <c r="D164" s="195" t="s">
        <v>136</v>
      </c>
      <c r="E164" s="219" t="s">
        <v>5</v>
      </c>
      <c r="F164" s="220" t="s">
        <v>141</v>
      </c>
      <c r="H164" s="221">
        <v>20631.990000000002</v>
      </c>
      <c r="I164" s="222"/>
      <c r="L164" s="218"/>
      <c r="M164" s="223"/>
      <c r="N164" s="224"/>
      <c r="O164" s="224"/>
      <c r="P164" s="224"/>
      <c r="Q164" s="224"/>
      <c r="R164" s="224"/>
      <c r="S164" s="224"/>
      <c r="T164" s="225"/>
      <c r="AT164" s="219" t="s">
        <v>136</v>
      </c>
      <c r="AU164" s="219" t="s">
        <v>77</v>
      </c>
      <c r="AV164" s="15" t="s">
        <v>134</v>
      </c>
      <c r="AW164" s="15" t="s">
        <v>34</v>
      </c>
      <c r="AX164" s="15" t="s">
        <v>74</v>
      </c>
      <c r="AY164" s="219" t="s">
        <v>127</v>
      </c>
    </row>
    <row r="165" spans="2:65" s="1" customFormat="1" ht="25.5" customHeight="1">
      <c r="B165" s="181"/>
      <c r="C165" s="182" t="s">
        <v>197</v>
      </c>
      <c r="D165" s="182" t="s">
        <v>129</v>
      </c>
      <c r="E165" s="183" t="s">
        <v>198</v>
      </c>
      <c r="F165" s="184" t="s">
        <v>199</v>
      </c>
      <c r="G165" s="185" t="s">
        <v>144</v>
      </c>
      <c r="H165" s="186">
        <v>7052.1989999999996</v>
      </c>
      <c r="I165" s="187"/>
      <c r="J165" s="188">
        <f>ROUND(I165*H165,2)</f>
        <v>0</v>
      </c>
      <c r="K165" s="184" t="s">
        <v>133</v>
      </c>
      <c r="L165" s="42"/>
      <c r="M165" s="189" t="s">
        <v>5</v>
      </c>
      <c r="N165" s="190" t="s">
        <v>41</v>
      </c>
      <c r="O165" s="43"/>
      <c r="P165" s="191">
        <f>O165*H165</f>
        <v>0</v>
      </c>
      <c r="Q165" s="191">
        <v>0</v>
      </c>
      <c r="R165" s="191">
        <f>Q165*H165</f>
        <v>0</v>
      </c>
      <c r="S165" s="191">
        <v>0</v>
      </c>
      <c r="T165" s="192">
        <f>S165*H165</f>
        <v>0</v>
      </c>
      <c r="AR165" s="25" t="s">
        <v>134</v>
      </c>
      <c r="AT165" s="25" t="s">
        <v>129</v>
      </c>
      <c r="AU165" s="25" t="s">
        <v>77</v>
      </c>
      <c r="AY165" s="25" t="s">
        <v>127</v>
      </c>
      <c r="BE165" s="193">
        <f>IF(N165="základní",J165,0)</f>
        <v>0</v>
      </c>
      <c r="BF165" s="193">
        <f>IF(N165="snížená",J165,0)</f>
        <v>0</v>
      </c>
      <c r="BG165" s="193">
        <f>IF(N165="zákl. přenesená",J165,0)</f>
        <v>0</v>
      </c>
      <c r="BH165" s="193">
        <f>IF(N165="sníž. přenesená",J165,0)</f>
        <v>0</v>
      </c>
      <c r="BI165" s="193">
        <f>IF(N165="nulová",J165,0)</f>
        <v>0</v>
      </c>
      <c r="BJ165" s="25" t="s">
        <v>74</v>
      </c>
      <c r="BK165" s="193">
        <f>ROUND(I165*H165,2)</f>
        <v>0</v>
      </c>
      <c r="BL165" s="25" t="s">
        <v>134</v>
      </c>
      <c r="BM165" s="25" t="s">
        <v>200</v>
      </c>
    </row>
    <row r="166" spans="2:65" s="12" customFormat="1" ht="13.5">
      <c r="B166" s="194"/>
      <c r="D166" s="195" t="s">
        <v>136</v>
      </c>
      <c r="E166" s="196" t="s">
        <v>5</v>
      </c>
      <c r="F166" s="197" t="s">
        <v>187</v>
      </c>
      <c r="H166" s="196" t="s">
        <v>5</v>
      </c>
      <c r="I166" s="198"/>
      <c r="L166" s="194"/>
      <c r="M166" s="199"/>
      <c r="N166" s="200"/>
      <c r="O166" s="200"/>
      <c r="P166" s="200"/>
      <c r="Q166" s="200"/>
      <c r="R166" s="200"/>
      <c r="S166" s="200"/>
      <c r="T166" s="201"/>
      <c r="AT166" s="196" t="s">
        <v>136</v>
      </c>
      <c r="AU166" s="196" t="s">
        <v>77</v>
      </c>
      <c r="AV166" s="12" t="s">
        <v>74</v>
      </c>
      <c r="AW166" s="12" t="s">
        <v>34</v>
      </c>
      <c r="AX166" s="12" t="s">
        <v>70</v>
      </c>
      <c r="AY166" s="196" t="s">
        <v>127</v>
      </c>
    </row>
    <row r="167" spans="2:65" s="12" customFormat="1" ht="13.5">
      <c r="B167" s="194"/>
      <c r="D167" s="195" t="s">
        <v>136</v>
      </c>
      <c r="E167" s="196" t="s">
        <v>5</v>
      </c>
      <c r="F167" s="197" t="s">
        <v>181</v>
      </c>
      <c r="H167" s="196" t="s">
        <v>5</v>
      </c>
      <c r="I167" s="198"/>
      <c r="L167" s="194"/>
      <c r="M167" s="199"/>
      <c r="N167" s="200"/>
      <c r="O167" s="200"/>
      <c r="P167" s="200"/>
      <c r="Q167" s="200"/>
      <c r="R167" s="200"/>
      <c r="S167" s="200"/>
      <c r="T167" s="201"/>
      <c r="AT167" s="196" t="s">
        <v>136</v>
      </c>
      <c r="AU167" s="196" t="s">
        <v>77</v>
      </c>
      <c r="AV167" s="12" t="s">
        <v>74</v>
      </c>
      <c r="AW167" s="12" t="s">
        <v>34</v>
      </c>
      <c r="AX167" s="12" t="s">
        <v>70</v>
      </c>
      <c r="AY167" s="196" t="s">
        <v>127</v>
      </c>
    </row>
    <row r="168" spans="2:65" s="12" customFormat="1" ht="13.5">
      <c r="B168" s="194"/>
      <c r="D168" s="195" t="s">
        <v>136</v>
      </c>
      <c r="E168" s="196" t="s">
        <v>5</v>
      </c>
      <c r="F168" s="197" t="s">
        <v>201</v>
      </c>
      <c r="H168" s="196" t="s">
        <v>5</v>
      </c>
      <c r="I168" s="198"/>
      <c r="L168" s="194"/>
      <c r="M168" s="199"/>
      <c r="N168" s="200"/>
      <c r="O168" s="200"/>
      <c r="P168" s="200"/>
      <c r="Q168" s="200"/>
      <c r="R168" s="200"/>
      <c r="S168" s="200"/>
      <c r="T168" s="201"/>
      <c r="AT168" s="196" t="s">
        <v>136</v>
      </c>
      <c r="AU168" s="196" t="s">
        <v>77</v>
      </c>
      <c r="AV168" s="12" t="s">
        <v>74</v>
      </c>
      <c r="AW168" s="12" t="s">
        <v>34</v>
      </c>
      <c r="AX168" s="12" t="s">
        <v>70</v>
      </c>
      <c r="AY168" s="196" t="s">
        <v>127</v>
      </c>
    </row>
    <row r="169" spans="2:65" s="13" customFormat="1" ht="13.5">
      <c r="B169" s="202"/>
      <c r="D169" s="195" t="s">
        <v>136</v>
      </c>
      <c r="E169" s="203" t="s">
        <v>5</v>
      </c>
      <c r="F169" s="204" t="s">
        <v>182</v>
      </c>
      <c r="H169" s="205">
        <v>4557.6989999999996</v>
      </c>
      <c r="I169" s="206"/>
      <c r="L169" s="202"/>
      <c r="M169" s="207"/>
      <c r="N169" s="208"/>
      <c r="O169" s="208"/>
      <c r="P169" s="208"/>
      <c r="Q169" s="208"/>
      <c r="R169" s="208"/>
      <c r="S169" s="208"/>
      <c r="T169" s="209"/>
      <c r="AT169" s="203" t="s">
        <v>136</v>
      </c>
      <c r="AU169" s="203" t="s">
        <v>77</v>
      </c>
      <c r="AV169" s="13" t="s">
        <v>77</v>
      </c>
      <c r="AW169" s="13" t="s">
        <v>34</v>
      </c>
      <c r="AX169" s="13" t="s">
        <v>70</v>
      </c>
      <c r="AY169" s="203" t="s">
        <v>127</v>
      </c>
    </row>
    <row r="170" spans="2:65" s="12" customFormat="1" ht="13.5">
      <c r="B170" s="194"/>
      <c r="D170" s="195" t="s">
        <v>136</v>
      </c>
      <c r="E170" s="196" t="s">
        <v>5</v>
      </c>
      <c r="F170" s="197" t="s">
        <v>188</v>
      </c>
      <c r="H170" s="196" t="s">
        <v>5</v>
      </c>
      <c r="I170" s="198"/>
      <c r="L170" s="194"/>
      <c r="M170" s="199"/>
      <c r="N170" s="200"/>
      <c r="O170" s="200"/>
      <c r="P170" s="200"/>
      <c r="Q170" s="200"/>
      <c r="R170" s="200"/>
      <c r="S170" s="200"/>
      <c r="T170" s="201"/>
      <c r="AT170" s="196" t="s">
        <v>136</v>
      </c>
      <c r="AU170" s="196" t="s">
        <v>77</v>
      </c>
      <c r="AV170" s="12" t="s">
        <v>74</v>
      </c>
      <c r="AW170" s="12" t="s">
        <v>34</v>
      </c>
      <c r="AX170" s="12" t="s">
        <v>70</v>
      </c>
      <c r="AY170" s="196" t="s">
        <v>127</v>
      </c>
    </row>
    <row r="171" spans="2:65" s="13" customFormat="1" ht="13.5">
      <c r="B171" s="202"/>
      <c r="D171" s="195" t="s">
        <v>136</v>
      </c>
      <c r="E171" s="203" t="s">
        <v>5</v>
      </c>
      <c r="F171" s="204" t="s">
        <v>202</v>
      </c>
      <c r="H171" s="205">
        <v>498.9</v>
      </c>
      <c r="I171" s="206"/>
      <c r="L171" s="202"/>
      <c r="M171" s="207"/>
      <c r="N171" s="208"/>
      <c r="O171" s="208"/>
      <c r="P171" s="208"/>
      <c r="Q171" s="208"/>
      <c r="R171" s="208"/>
      <c r="S171" s="208"/>
      <c r="T171" s="209"/>
      <c r="AT171" s="203" t="s">
        <v>136</v>
      </c>
      <c r="AU171" s="203" t="s">
        <v>77</v>
      </c>
      <c r="AV171" s="13" t="s">
        <v>77</v>
      </c>
      <c r="AW171" s="13" t="s">
        <v>34</v>
      </c>
      <c r="AX171" s="13" t="s">
        <v>70</v>
      </c>
      <c r="AY171" s="203" t="s">
        <v>127</v>
      </c>
    </row>
    <row r="172" spans="2:65" s="13" customFormat="1" ht="13.5">
      <c r="B172" s="202"/>
      <c r="D172" s="195" t="s">
        <v>136</v>
      </c>
      <c r="E172" s="203" t="s">
        <v>5</v>
      </c>
      <c r="F172" s="204" t="s">
        <v>203</v>
      </c>
      <c r="H172" s="205">
        <v>1995.6</v>
      </c>
      <c r="I172" s="206"/>
      <c r="L172" s="202"/>
      <c r="M172" s="207"/>
      <c r="N172" s="208"/>
      <c r="O172" s="208"/>
      <c r="P172" s="208"/>
      <c r="Q172" s="208"/>
      <c r="R172" s="208"/>
      <c r="S172" s="208"/>
      <c r="T172" s="209"/>
      <c r="AT172" s="203" t="s">
        <v>136</v>
      </c>
      <c r="AU172" s="203" t="s">
        <v>77</v>
      </c>
      <c r="AV172" s="13" t="s">
        <v>77</v>
      </c>
      <c r="AW172" s="13" t="s">
        <v>34</v>
      </c>
      <c r="AX172" s="13" t="s">
        <v>70</v>
      </c>
      <c r="AY172" s="203" t="s">
        <v>127</v>
      </c>
    </row>
    <row r="173" spans="2:65" s="14" customFormat="1" ht="13.5">
      <c r="B173" s="210"/>
      <c r="D173" s="195" t="s">
        <v>136</v>
      </c>
      <c r="E173" s="211" t="s">
        <v>5</v>
      </c>
      <c r="F173" s="212" t="s">
        <v>139</v>
      </c>
      <c r="H173" s="213">
        <v>7052.1989999999996</v>
      </c>
      <c r="I173" s="214"/>
      <c r="L173" s="210"/>
      <c r="M173" s="215"/>
      <c r="N173" s="216"/>
      <c r="O173" s="216"/>
      <c r="P173" s="216"/>
      <c r="Q173" s="216"/>
      <c r="R173" s="216"/>
      <c r="S173" s="216"/>
      <c r="T173" s="217"/>
      <c r="AT173" s="211" t="s">
        <v>136</v>
      </c>
      <c r="AU173" s="211" t="s">
        <v>77</v>
      </c>
      <c r="AV173" s="14" t="s">
        <v>140</v>
      </c>
      <c r="AW173" s="14" t="s">
        <v>34</v>
      </c>
      <c r="AX173" s="14" t="s">
        <v>70</v>
      </c>
      <c r="AY173" s="211" t="s">
        <v>127</v>
      </c>
    </row>
    <row r="174" spans="2:65" s="15" customFormat="1" ht="13.5">
      <c r="B174" s="218"/>
      <c r="D174" s="195" t="s">
        <v>136</v>
      </c>
      <c r="E174" s="219" t="s">
        <v>5</v>
      </c>
      <c r="F174" s="220" t="s">
        <v>141</v>
      </c>
      <c r="H174" s="221">
        <v>7052.1989999999996</v>
      </c>
      <c r="I174" s="222"/>
      <c r="L174" s="218"/>
      <c r="M174" s="223"/>
      <c r="N174" s="224"/>
      <c r="O174" s="224"/>
      <c r="P174" s="224"/>
      <c r="Q174" s="224"/>
      <c r="R174" s="224"/>
      <c r="S174" s="224"/>
      <c r="T174" s="225"/>
      <c r="AT174" s="219" t="s">
        <v>136</v>
      </c>
      <c r="AU174" s="219" t="s">
        <v>77</v>
      </c>
      <c r="AV174" s="15" t="s">
        <v>134</v>
      </c>
      <c r="AW174" s="15" t="s">
        <v>34</v>
      </c>
      <c r="AX174" s="15" t="s">
        <v>74</v>
      </c>
      <c r="AY174" s="219" t="s">
        <v>127</v>
      </c>
    </row>
    <row r="175" spans="2:65" s="1" customFormat="1" ht="51" customHeight="1">
      <c r="B175" s="181"/>
      <c r="C175" s="182" t="s">
        <v>204</v>
      </c>
      <c r="D175" s="182" t="s">
        <v>129</v>
      </c>
      <c r="E175" s="183" t="s">
        <v>205</v>
      </c>
      <c r="F175" s="184" t="s">
        <v>206</v>
      </c>
      <c r="G175" s="185" t="s">
        <v>144</v>
      </c>
      <c r="H175" s="186">
        <v>4557.6989999999996</v>
      </c>
      <c r="I175" s="187"/>
      <c r="J175" s="188">
        <f>ROUND(I175*H175,2)</f>
        <v>0</v>
      </c>
      <c r="K175" s="184" t="s">
        <v>133</v>
      </c>
      <c r="L175" s="42"/>
      <c r="M175" s="189" t="s">
        <v>5</v>
      </c>
      <c r="N175" s="190" t="s">
        <v>41</v>
      </c>
      <c r="O175" s="43"/>
      <c r="P175" s="191">
        <f>O175*H175</f>
        <v>0</v>
      </c>
      <c r="Q175" s="191">
        <v>0</v>
      </c>
      <c r="R175" s="191">
        <f>Q175*H175</f>
        <v>0</v>
      </c>
      <c r="S175" s="191">
        <v>0</v>
      </c>
      <c r="T175" s="192">
        <f>S175*H175</f>
        <v>0</v>
      </c>
      <c r="AR175" s="25" t="s">
        <v>134</v>
      </c>
      <c r="AT175" s="25" t="s">
        <v>129</v>
      </c>
      <c r="AU175" s="25" t="s">
        <v>77</v>
      </c>
      <c r="AY175" s="25" t="s">
        <v>127</v>
      </c>
      <c r="BE175" s="193">
        <f>IF(N175="základní",J175,0)</f>
        <v>0</v>
      </c>
      <c r="BF175" s="193">
        <f>IF(N175="snížená",J175,0)</f>
        <v>0</v>
      </c>
      <c r="BG175" s="193">
        <f>IF(N175="zákl. přenesená",J175,0)</f>
        <v>0</v>
      </c>
      <c r="BH175" s="193">
        <f>IF(N175="sníž. přenesená",J175,0)</f>
        <v>0</v>
      </c>
      <c r="BI175" s="193">
        <f>IF(N175="nulová",J175,0)</f>
        <v>0</v>
      </c>
      <c r="BJ175" s="25" t="s">
        <v>74</v>
      </c>
      <c r="BK175" s="193">
        <f>ROUND(I175*H175,2)</f>
        <v>0</v>
      </c>
      <c r="BL175" s="25" t="s">
        <v>134</v>
      </c>
      <c r="BM175" s="25" t="s">
        <v>207</v>
      </c>
    </row>
    <row r="176" spans="2:65" s="12" customFormat="1" ht="13.5">
      <c r="B176" s="194"/>
      <c r="D176" s="195" t="s">
        <v>136</v>
      </c>
      <c r="E176" s="196" t="s">
        <v>5</v>
      </c>
      <c r="F176" s="197" t="s">
        <v>208</v>
      </c>
      <c r="H176" s="196" t="s">
        <v>5</v>
      </c>
      <c r="I176" s="198"/>
      <c r="L176" s="194"/>
      <c r="M176" s="199"/>
      <c r="N176" s="200"/>
      <c r="O176" s="200"/>
      <c r="P176" s="200"/>
      <c r="Q176" s="200"/>
      <c r="R176" s="200"/>
      <c r="S176" s="200"/>
      <c r="T176" s="201"/>
      <c r="AT176" s="196" t="s">
        <v>136</v>
      </c>
      <c r="AU176" s="196" t="s">
        <v>77</v>
      </c>
      <c r="AV176" s="12" t="s">
        <v>74</v>
      </c>
      <c r="AW176" s="12" t="s">
        <v>34</v>
      </c>
      <c r="AX176" s="12" t="s">
        <v>70</v>
      </c>
      <c r="AY176" s="196" t="s">
        <v>127</v>
      </c>
    </row>
    <row r="177" spans="2:65" s="12" customFormat="1" ht="13.5">
      <c r="B177" s="194"/>
      <c r="D177" s="195" t="s">
        <v>136</v>
      </c>
      <c r="E177" s="196" t="s">
        <v>5</v>
      </c>
      <c r="F177" s="197" t="s">
        <v>181</v>
      </c>
      <c r="H177" s="196" t="s">
        <v>5</v>
      </c>
      <c r="I177" s="198"/>
      <c r="L177" s="194"/>
      <c r="M177" s="199"/>
      <c r="N177" s="200"/>
      <c r="O177" s="200"/>
      <c r="P177" s="200"/>
      <c r="Q177" s="200"/>
      <c r="R177" s="200"/>
      <c r="S177" s="200"/>
      <c r="T177" s="201"/>
      <c r="AT177" s="196" t="s">
        <v>136</v>
      </c>
      <c r="AU177" s="196" t="s">
        <v>77</v>
      </c>
      <c r="AV177" s="12" t="s">
        <v>74</v>
      </c>
      <c r="AW177" s="12" t="s">
        <v>34</v>
      </c>
      <c r="AX177" s="12" t="s">
        <v>70</v>
      </c>
      <c r="AY177" s="196" t="s">
        <v>127</v>
      </c>
    </row>
    <row r="178" spans="2:65" s="13" customFormat="1" ht="13.5">
      <c r="B178" s="202"/>
      <c r="D178" s="195" t="s">
        <v>136</v>
      </c>
      <c r="E178" s="203" t="s">
        <v>5</v>
      </c>
      <c r="F178" s="204" t="s">
        <v>182</v>
      </c>
      <c r="H178" s="205">
        <v>4557.6989999999996</v>
      </c>
      <c r="I178" s="206"/>
      <c r="L178" s="202"/>
      <c r="M178" s="207"/>
      <c r="N178" s="208"/>
      <c r="O178" s="208"/>
      <c r="P178" s="208"/>
      <c r="Q178" s="208"/>
      <c r="R178" s="208"/>
      <c r="S178" s="208"/>
      <c r="T178" s="209"/>
      <c r="AT178" s="203" t="s">
        <v>136</v>
      </c>
      <c r="AU178" s="203" t="s">
        <v>77</v>
      </c>
      <c r="AV178" s="13" t="s">
        <v>77</v>
      </c>
      <c r="AW178" s="13" t="s">
        <v>34</v>
      </c>
      <c r="AX178" s="13" t="s">
        <v>70</v>
      </c>
      <c r="AY178" s="203" t="s">
        <v>127</v>
      </c>
    </row>
    <row r="179" spans="2:65" s="14" customFormat="1" ht="13.5">
      <c r="B179" s="210"/>
      <c r="D179" s="195" t="s">
        <v>136</v>
      </c>
      <c r="E179" s="211" t="s">
        <v>5</v>
      </c>
      <c r="F179" s="212" t="s">
        <v>139</v>
      </c>
      <c r="H179" s="213">
        <v>4557.6989999999996</v>
      </c>
      <c r="I179" s="214"/>
      <c r="L179" s="210"/>
      <c r="M179" s="215"/>
      <c r="N179" s="216"/>
      <c r="O179" s="216"/>
      <c r="P179" s="216"/>
      <c r="Q179" s="216"/>
      <c r="R179" s="216"/>
      <c r="S179" s="216"/>
      <c r="T179" s="217"/>
      <c r="AT179" s="211" t="s">
        <v>136</v>
      </c>
      <c r="AU179" s="211" t="s">
        <v>77</v>
      </c>
      <c r="AV179" s="14" t="s">
        <v>140</v>
      </c>
      <c r="AW179" s="14" t="s">
        <v>34</v>
      </c>
      <c r="AX179" s="14" t="s">
        <v>70</v>
      </c>
      <c r="AY179" s="211" t="s">
        <v>127</v>
      </c>
    </row>
    <row r="180" spans="2:65" s="15" customFormat="1" ht="13.5">
      <c r="B180" s="218"/>
      <c r="D180" s="195" t="s">
        <v>136</v>
      </c>
      <c r="E180" s="219" t="s">
        <v>5</v>
      </c>
      <c r="F180" s="220" t="s">
        <v>141</v>
      </c>
      <c r="H180" s="221">
        <v>4557.6989999999996</v>
      </c>
      <c r="I180" s="222"/>
      <c r="L180" s="218"/>
      <c r="M180" s="223"/>
      <c r="N180" s="224"/>
      <c r="O180" s="224"/>
      <c r="P180" s="224"/>
      <c r="Q180" s="224"/>
      <c r="R180" s="224"/>
      <c r="S180" s="224"/>
      <c r="T180" s="225"/>
      <c r="AT180" s="219" t="s">
        <v>136</v>
      </c>
      <c r="AU180" s="219" t="s">
        <v>77</v>
      </c>
      <c r="AV180" s="15" t="s">
        <v>134</v>
      </c>
      <c r="AW180" s="15" t="s">
        <v>34</v>
      </c>
      <c r="AX180" s="15" t="s">
        <v>74</v>
      </c>
      <c r="AY180" s="219" t="s">
        <v>127</v>
      </c>
    </row>
    <row r="181" spans="2:65" s="1" customFormat="1" ht="16.5" customHeight="1">
      <c r="B181" s="181"/>
      <c r="C181" s="182" t="s">
        <v>209</v>
      </c>
      <c r="D181" s="182" t="s">
        <v>129</v>
      </c>
      <c r="E181" s="183" t="s">
        <v>210</v>
      </c>
      <c r="F181" s="184" t="s">
        <v>211</v>
      </c>
      <c r="G181" s="185" t="s">
        <v>144</v>
      </c>
      <c r="H181" s="186">
        <v>2063.1990000000001</v>
      </c>
      <c r="I181" s="187"/>
      <c r="J181" s="188">
        <f>ROUND(I181*H181,2)</f>
        <v>0</v>
      </c>
      <c r="K181" s="184" t="s">
        <v>133</v>
      </c>
      <c r="L181" s="42"/>
      <c r="M181" s="189" t="s">
        <v>5</v>
      </c>
      <c r="N181" s="190" t="s">
        <v>41</v>
      </c>
      <c r="O181" s="43"/>
      <c r="P181" s="191">
        <f>O181*H181</f>
        <v>0</v>
      </c>
      <c r="Q181" s="191">
        <v>0</v>
      </c>
      <c r="R181" s="191">
        <f>Q181*H181</f>
        <v>0</v>
      </c>
      <c r="S181" s="191">
        <v>0</v>
      </c>
      <c r="T181" s="192">
        <f>S181*H181</f>
        <v>0</v>
      </c>
      <c r="AR181" s="25" t="s">
        <v>134</v>
      </c>
      <c r="AT181" s="25" t="s">
        <v>129</v>
      </c>
      <c r="AU181" s="25" t="s">
        <v>77</v>
      </c>
      <c r="AY181" s="25" t="s">
        <v>127</v>
      </c>
      <c r="BE181" s="193">
        <f>IF(N181="základní",J181,0)</f>
        <v>0</v>
      </c>
      <c r="BF181" s="193">
        <f>IF(N181="snížená",J181,0)</f>
        <v>0</v>
      </c>
      <c r="BG181" s="193">
        <f>IF(N181="zákl. přenesená",J181,0)</f>
        <v>0</v>
      </c>
      <c r="BH181" s="193">
        <f>IF(N181="sníž. přenesená",J181,0)</f>
        <v>0</v>
      </c>
      <c r="BI181" s="193">
        <f>IF(N181="nulová",J181,0)</f>
        <v>0</v>
      </c>
      <c r="BJ181" s="25" t="s">
        <v>74</v>
      </c>
      <c r="BK181" s="193">
        <f>ROUND(I181*H181,2)</f>
        <v>0</v>
      </c>
      <c r="BL181" s="25" t="s">
        <v>134</v>
      </c>
      <c r="BM181" s="25" t="s">
        <v>212</v>
      </c>
    </row>
    <row r="182" spans="2:65" s="12" customFormat="1" ht="13.5">
      <c r="B182" s="194"/>
      <c r="D182" s="195" t="s">
        <v>136</v>
      </c>
      <c r="E182" s="196" t="s">
        <v>5</v>
      </c>
      <c r="F182" s="197" t="s">
        <v>213</v>
      </c>
      <c r="H182" s="196" t="s">
        <v>5</v>
      </c>
      <c r="I182" s="198"/>
      <c r="L182" s="194"/>
      <c r="M182" s="199"/>
      <c r="N182" s="200"/>
      <c r="O182" s="200"/>
      <c r="P182" s="200"/>
      <c r="Q182" s="200"/>
      <c r="R182" s="200"/>
      <c r="S182" s="200"/>
      <c r="T182" s="201"/>
      <c r="AT182" s="196" t="s">
        <v>136</v>
      </c>
      <c r="AU182" s="196" t="s">
        <v>77</v>
      </c>
      <c r="AV182" s="12" t="s">
        <v>74</v>
      </c>
      <c r="AW182" s="12" t="s">
        <v>34</v>
      </c>
      <c r="AX182" s="12" t="s">
        <v>70</v>
      </c>
      <c r="AY182" s="196" t="s">
        <v>127</v>
      </c>
    </row>
    <row r="183" spans="2:65" s="12" customFormat="1" ht="13.5">
      <c r="B183" s="194"/>
      <c r="D183" s="195" t="s">
        <v>136</v>
      </c>
      <c r="E183" s="196" t="s">
        <v>5</v>
      </c>
      <c r="F183" s="197" t="s">
        <v>181</v>
      </c>
      <c r="H183" s="196" t="s">
        <v>5</v>
      </c>
      <c r="I183" s="198"/>
      <c r="L183" s="194"/>
      <c r="M183" s="199"/>
      <c r="N183" s="200"/>
      <c r="O183" s="200"/>
      <c r="P183" s="200"/>
      <c r="Q183" s="200"/>
      <c r="R183" s="200"/>
      <c r="S183" s="200"/>
      <c r="T183" s="201"/>
      <c r="AT183" s="196" t="s">
        <v>136</v>
      </c>
      <c r="AU183" s="196" t="s">
        <v>77</v>
      </c>
      <c r="AV183" s="12" t="s">
        <v>74</v>
      </c>
      <c r="AW183" s="12" t="s">
        <v>34</v>
      </c>
      <c r="AX183" s="12" t="s">
        <v>70</v>
      </c>
      <c r="AY183" s="196" t="s">
        <v>127</v>
      </c>
    </row>
    <row r="184" spans="2:65" s="13" customFormat="1" ht="13.5">
      <c r="B184" s="202"/>
      <c r="D184" s="195" t="s">
        <v>136</v>
      </c>
      <c r="E184" s="203" t="s">
        <v>5</v>
      </c>
      <c r="F184" s="204" t="s">
        <v>182</v>
      </c>
      <c r="H184" s="205">
        <v>4557.6989999999996</v>
      </c>
      <c r="I184" s="206"/>
      <c r="L184" s="202"/>
      <c r="M184" s="207"/>
      <c r="N184" s="208"/>
      <c r="O184" s="208"/>
      <c r="P184" s="208"/>
      <c r="Q184" s="208"/>
      <c r="R184" s="208"/>
      <c r="S184" s="208"/>
      <c r="T184" s="209"/>
      <c r="AT184" s="203" t="s">
        <v>136</v>
      </c>
      <c r="AU184" s="203" t="s">
        <v>77</v>
      </c>
      <c r="AV184" s="13" t="s">
        <v>77</v>
      </c>
      <c r="AW184" s="13" t="s">
        <v>34</v>
      </c>
      <c r="AX184" s="13" t="s">
        <v>70</v>
      </c>
      <c r="AY184" s="203" t="s">
        <v>127</v>
      </c>
    </row>
    <row r="185" spans="2:65" s="12" customFormat="1" ht="13.5">
      <c r="B185" s="194"/>
      <c r="D185" s="195" t="s">
        <v>136</v>
      </c>
      <c r="E185" s="196" t="s">
        <v>5</v>
      </c>
      <c r="F185" s="197" t="s">
        <v>188</v>
      </c>
      <c r="H185" s="196" t="s">
        <v>5</v>
      </c>
      <c r="I185" s="198"/>
      <c r="L185" s="194"/>
      <c r="M185" s="199"/>
      <c r="N185" s="200"/>
      <c r="O185" s="200"/>
      <c r="P185" s="200"/>
      <c r="Q185" s="200"/>
      <c r="R185" s="200"/>
      <c r="S185" s="200"/>
      <c r="T185" s="201"/>
      <c r="AT185" s="196" t="s">
        <v>136</v>
      </c>
      <c r="AU185" s="196" t="s">
        <v>77</v>
      </c>
      <c r="AV185" s="12" t="s">
        <v>74</v>
      </c>
      <c r="AW185" s="12" t="s">
        <v>34</v>
      </c>
      <c r="AX185" s="12" t="s">
        <v>70</v>
      </c>
      <c r="AY185" s="196" t="s">
        <v>127</v>
      </c>
    </row>
    <row r="186" spans="2:65" s="13" customFormat="1" ht="13.5">
      <c r="B186" s="202"/>
      <c r="D186" s="195" t="s">
        <v>136</v>
      </c>
      <c r="E186" s="203" t="s">
        <v>5</v>
      </c>
      <c r="F186" s="204" t="s">
        <v>189</v>
      </c>
      <c r="H186" s="205">
        <v>-498.9</v>
      </c>
      <c r="I186" s="206"/>
      <c r="L186" s="202"/>
      <c r="M186" s="207"/>
      <c r="N186" s="208"/>
      <c r="O186" s="208"/>
      <c r="P186" s="208"/>
      <c r="Q186" s="208"/>
      <c r="R186" s="208"/>
      <c r="S186" s="208"/>
      <c r="T186" s="209"/>
      <c r="AT186" s="203" t="s">
        <v>136</v>
      </c>
      <c r="AU186" s="203" t="s">
        <v>77</v>
      </c>
      <c r="AV186" s="13" t="s">
        <v>77</v>
      </c>
      <c r="AW186" s="13" t="s">
        <v>34</v>
      </c>
      <c r="AX186" s="13" t="s">
        <v>70</v>
      </c>
      <c r="AY186" s="203" t="s">
        <v>127</v>
      </c>
    </row>
    <row r="187" spans="2:65" s="13" customFormat="1" ht="13.5">
      <c r="B187" s="202"/>
      <c r="D187" s="195" t="s">
        <v>136</v>
      </c>
      <c r="E187" s="203" t="s">
        <v>5</v>
      </c>
      <c r="F187" s="204" t="s">
        <v>190</v>
      </c>
      <c r="H187" s="205">
        <v>-1995.6</v>
      </c>
      <c r="I187" s="206"/>
      <c r="L187" s="202"/>
      <c r="M187" s="207"/>
      <c r="N187" s="208"/>
      <c r="O187" s="208"/>
      <c r="P187" s="208"/>
      <c r="Q187" s="208"/>
      <c r="R187" s="208"/>
      <c r="S187" s="208"/>
      <c r="T187" s="209"/>
      <c r="AT187" s="203" t="s">
        <v>136</v>
      </c>
      <c r="AU187" s="203" t="s">
        <v>77</v>
      </c>
      <c r="AV187" s="13" t="s">
        <v>77</v>
      </c>
      <c r="AW187" s="13" t="s">
        <v>34</v>
      </c>
      <c r="AX187" s="13" t="s">
        <v>70</v>
      </c>
      <c r="AY187" s="203" t="s">
        <v>127</v>
      </c>
    </row>
    <row r="188" spans="2:65" s="14" customFormat="1" ht="13.5">
      <c r="B188" s="210"/>
      <c r="D188" s="195" t="s">
        <v>136</v>
      </c>
      <c r="E188" s="211" t="s">
        <v>5</v>
      </c>
      <c r="F188" s="212" t="s">
        <v>139</v>
      </c>
      <c r="H188" s="213">
        <v>2063.1990000000001</v>
      </c>
      <c r="I188" s="214"/>
      <c r="L188" s="210"/>
      <c r="M188" s="215"/>
      <c r="N188" s="216"/>
      <c r="O188" s="216"/>
      <c r="P188" s="216"/>
      <c r="Q188" s="216"/>
      <c r="R188" s="216"/>
      <c r="S188" s="216"/>
      <c r="T188" s="217"/>
      <c r="AT188" s="211" t="s">
        <v>136</v>
      </c>
      <c r="AU188" s="211" t="s">
        <v>77</v>
      </c>
      <c r="AV188" s="14" t="s">
        <v>140</v>
      </c>
      <c r="AW188" s="14" t="s">
        <v>34</v>
      </c>
      <c r="AX188" s="14" t="s">
        <v>70</v>
      </c>
      <c r="AY188" s="211" t="s">
        <v>127</v>
      </c>
    </row>
    <row r="189" spans="2:65" s="15" customFormat="1" ht="13.5">
      <c r="B189" s="218"/>
      <c r="D189" s="195" t="s">
        <v>136</v>
      </c>
      <c r="E189" s="219" t="s">
        <v>5</v>
      </c>
      <c r="F189" s="220" t="s">
        <v>141</v>
      </c>
      <c r="H189" s="221">
        <v>2063.1990000000001</v>
      </c>
      <c r="I189" s="222"/>
      <c r="L189" s="218"/>
      <c r="M189" s="223"/>
      <c r="N189" s="224"/>
      <c r="O189" s="224"/>
      <c r="P189" s="224"/>
      <c r="Q189" s="224"/>
      <c r="R189" s="224"/>
      <c r="S189" s="224"/>
      <c r="T189" s="225"/>
      <c r="AT189" s="219" t="s">
        <v>136</v>
      </c>
      <c r="AU189" s="219" t="s">
        <v>77</v>
      </c>
      <c r="AV189" s="15" t="s">
        <v>134</v>
      </c>
      <c r="AW189" s="15" t="s">
        <v>34</v>
      </c>
      <c r="AX189" s="15" t="s">
        <v>74</v>
      </c>
      <c r="AY189" s="219" t="s">
        <v>127</v>
      </c>
    </row>
    <row r="190" spans="2:65" s="1" customFormat="1" ht="16.5" customHeight="1">
      <c r="B190" s="181"/>
      <c r="C190" s="182" t="s">
        <v>214</v>
      </c>
      <c r="D190" s="182" t="s">
        <v>129</v>
      </c>
      <c r="E190" s="183" t="s">
        <v>215</v>
      </c>
      <c r="F190" s="184" t="s">
        <v>216</v>
      </c>
      <c r="G190" s="185" t="s">
        <v>217</v>
      </c>
      <c r="H190" s="186">
        <v>3301.1179999999999</v>
      </c>
      <c r="I190" s="187"/>
      <c r="J190" s="188">
        <f>ROUND(I190*H190,2)</f>
        <v>0</v>
      </c>
      <c r="K190" s="184" t="s">
        <v>133</v>
      </c>
      <c r="L190" s="42"/>
      <c r="M190" s="189" t="s">
        <v>5</v>
      </c>
      <c r="N190" s="190" t="s">
        <v>41</v>
      </c>
      <c r="O190" s="43"/>
      <c r="P190" s="191">
        <f>O190*H190</f>
        <v>0</v>
      </c>
      <c r="Q190" s="191">
        <v>0</v>
      </c>
      <c r="R190" s="191">
        <f>Q190*H190</f>
        <v>0</v>
      </c>
      <c r="S190" s="191">
        <v>0</v>
      </c>
      <c r="T190" s="192">
        <f>S190*H190</f>
        <v>0</v>
      </c>
      <c r="AR190" s="25" t="s">
        <v>134</v>
      </c>
      <c r="AT190" s="25" t="s">
        <v>129</v>
      </c>
      <c r="AU190" s="25" t="s">
        <v>77</v>
      </c>
      <c r="AY190" s="25" t="s">
        <v>127</v>
      </c>
      <c r="BE190" s="193">
        <f>IF(N190="základní",J190,0)</f>
        <v>0</v>
      </c>
      <c r="BF190" s="193">
        <f>IF(N190="snížená",J190,0)</f>
        <v>0</v>
      </c>
      <c r="BG190" s="193">
        <f>IF(N190="zákl. přenesená",J190,0)</f>
        <v>0</v>
      </c>
      <c r="BH190" s="193">
        <f>IF(N190="sníž. přenesená",J190,0)</f>
        <v>0</v>
      </c>
      <c r="BI190" s="193">
        <f>IF(N190="nulová",J190,0)</f>
        <v>0</v>
      </c>
      <c r="BJ190" s="25" t="s">
        <v>74</v>
      </c>
      <c r="BK190" s="193">
        <f>ROUND(I190*H190,2)</f>
        <v>0</v>
      </c>
      <c r="BL190" s="25" t="s">
        <v>134</v>
      </c>
      <c r="BM190" s="25" t="s">
        <v>218</v>
      </c>
    </row>
    <row r="191" spans="2:65" s="12" customFormat="1" ht="13.5">
      <c r="B191" s="194"/>
      <c r="D191" s="195" t="s">
        <v>136</v>
      </c>
      <c r="E191" s="196" t="s">
        <v>5</v>
      </c>
      <c r="F191" s="197" t="s">
        <v>219</v>
      </c>
      <c r="H191" s="196" t="s">
        <v>5</v>
      </c>
      <c r="I191" s="198"/>
      <c r="L191" s="194"/>
      <c r="M191" s="199"/>
      <c r="N191" s="200"/>
      <c r="O191" s="200"/>
      <c r="P191" s="200"/>
      <c r="Q191" s="200"/>
      <c r="R191" s="200"/>
      <c r="S191" s="200"/>
      <c r="T191" s="201"/>
      <c r="AT191" s="196" t="s">
        <v>136</v>
      </c>
      <c r="AU191" s="196" t="s">
        <v>77</v>
      </c>
      <c r="AV191" s="12" t="s">
        <v>74</v>
      </c>
      <c r="AW191" s="12" t="s">
        <v>34</v>
      </c>
      <c r="AX191" s="12" t="s">
        <v>70</v>
      </c>
      <c r="AY191" s="196" t="s">
        <v>127</v>
      </c>
    </row>
    <row r="192" spans="2:65" s="12" customFormat="1" ht="13.5">
      <c r="B192" s="194"/>
      <c r="D192" s="195" t="s">
        <v>136</v>
      </c>
      <c r="E192" s="196" t="s">
        <v>5</v>
      </c>
      <c r="F192" s="197" t="s">
        <v>220</v>
      </c>
      <c r="H192" s="196" t="s">
        <v>5</v>
      </c>
      <c r="I192" s="198"/>
      <c r="L192" s="194"/>
      <c r="M192" s="199"/>
      <c r="N192" s="200"/>
      <c r="O192" s="200"/>
      <c r="P192" s="200"/>
      <c r="Q192" s="200"/>
      <c r="R192" s="200"/>
      <c r="S192" s="200"/>
      <c r="T192" s="201"/>
      <c r="AT192" s="196" t="s">
        <v>136</v>
      </c>
      <c r="AU192" s="196" t="s">
        <v>77</v>
      </c>
      <c r="AV192" s="12" t="s">
        <v>74</v>
      </c>
      <c r="AW192" s="12" t="s">
        <v>34</v>
      </c>
      <c r="AX192" s="12" t="s">
        <v>70</v>
      </c>
      <c r="AY192" s="196" t="s">
        <v>127</v>
      </c>
    </row>
    <row r="193" spans="2:65" s="13" customFormat="1" ht="13.5">
      <c r="B193" s="202"/>
      <c r="D193" s="195" t="s">
        <v>136</v>
      </c>
      <c r="E193" s="203" t="s">
        <v>5</v>
      </c>
      <c r="F193" s="204" t="s">
        <v>221</v>
      </c>
      <c r="H193" s="205">
        <v>3301.1179999999999</v>
      </c>
      <c r="I193" s="206"/>
      <c r="L193" s="202"/>
      <c r="M193" s="207"/>
      <c r="N193" s="208"/>
      <c r="O193" s="208"/>
      <c r="P193" s="208"/>
      <c r="Q193" s="208"/>
      <c r="R193" s="208"/>
      <c r="S193" s="208"/>
      <c r="T193" s="209"/>
      <c r="AT193" s="203" t="s">
        <v>136</v>
      </c>
      <c r="AU193" s="203" t="s">
        <v>77</v>
      </c>
      <c r="AV193" s="13" t="s">
        <v>77</v>
      </c>
      <c r="AW193" s="13" t="s">
        <v>34</v>
      </c>
      <c r="AX193" s="13" t="s">
        <v>70</v>
      </c>
      <c r="AY193" s="203" t="s">
        <v>127</v>
      </c>
    </row>
    <row r="194" spans="2:65" s="14" customFormat="1" ht="13.5">
      <c r="B194" s="210"/>
      <c r="D194" s="195" t="s">
        <v>136</v>
      </c>
      <c r="E194" s="211" t="s">
        <v>5</v>
      </c>
      <c r="F194" s="212" t="s">
        <v>139</v>
      </c>
      <c r="H194" s="213">
        <v>3301.1179999999999</v>
      </c>
      <c r="I194" s="214"/>
      <c r="L194" s="210"/>
      <c r="M194" s="215"/>
      <c r="N194" s="216"/>
      <c r="O194" s="216"/>
      <c r="P194" s="216"/>
      <c r="Q194" s="216"/>
      <c r="R194" s="216"/>
      <c r="S194" s="216"/>
      <c r="T194" s="217"/>
      <c r="AT194" s="211" t="s">
        <v>136</v>
      </c>
      <c r="AU194" s="211" t="s">
        <v>77</v>
      </c>
      <c r="AV194" s="14" t="s">
        <v>140</v>
      </c>
      <c r="AW194" s="14" t="s">
        <v>34</v>
      </c>
      <c r="AX194" s="14" t="s">
        <v>70</v>
      </c>
      <c r="AY194" s="211" t="s">
        <v>127</v>
      </c>
    </row>
    <row r="195" spans="2:65" s="15" customFormat="1" ht="13.5">
      <c r="B195" s="218"/>
      <c r="D195" s="195" t="s">
        <v>136</v>
      </c>
      <c r="E195" s="219" t="s">
        <v>5</v>
      </c>
      <c r="F195" s="220" t="s">
        <v>141</v>
      </c>
      <c r="H195" s="221">
        <v>3301.1179999999999</v>
      </c>
      <c r="I195" s="222"/>
      <c r="L195" s="218"/>
      <c r="M195" s="223"/>
      <c r="N195" s="224"/>
      <c r="O195" s="224"/>
      <c r="P195" s="224"/>
      <c r="Q195" s="224"/>
      <c r="R195" s="224"/>
      <c r="S195" s="224"/>
      <c r="T195" s="225"/>
      <c r="AT195" s="219" t="s">
        <v>136</v>
      </c>
      <c r="AU195" s="219" t="s">
        <v>77</v>
      </c>
      <c r="AV195" s="15" t="s">
        <v>134</v>
      </c>
      <c r="AW195" s="15" t="s">
        <v>34</v>
      </c>
      <c r="AX195" s="15" t="s">
        <v>74</v>
      </c>
      <c r="AY195" s="219" t="s">
        <v>127</v>
      </c>
    </row>
    <row r="196" spans="2:65" s="1" customFormat="1" ht="25.5" customHeight="1">
      <c r="B196" s="181"/>
      <c r="C196" s="182" t="s">
        <v>222</v>
      </c>
      <c r="D196" s="182" t="s">
        <v>129</v>
      </c>
      <c r="E196" s="183" t="s">
        <v>223</v>
      </c>
      <c r="F196" s="184" t="s">
        <v>224</v>
      </c>
      <c r="G196" s="185" t="s">
        <v>144</v>
      </c>
      <c r="H196" s="186">
        <v>69.391999999999996</v>
      </c>
      <c r="I196" s="187"/>
      <c r="J196" s="188">
        <f>ROUND(I196*H196,2)</f>
        <v>0</v>
      </c>
      <c r="K196" s="184" t="s">
        <v>133</v>
      </c>
      <c r="L196" s="42"/>
      <c r="M196" s="189" t="s">
        <v>5</v>
      </c>
      <c r="N196" s="190" t="s">
        <v>41</v>
      </c>
      <c r="O196" s="43"/>
      <c r="P196" s="191">
        <f>O196*H196</f>
        <v>0</v>
      </c>
      <c r="Q196" s="191">
        <v>0</v>
      </c>
      <c r="R196" s="191">
        <f>Q196*H196</f>
        <v>0</v>
      </c>
      <c r="S196" s="191">
        <v>0</v>
      </c>
      <c r="T196" s="192">
        <f>S196*H196</f>
        <v>0</v>
      </c>
      <c r="AR196" s="25" t="s">
        <v>134</v>
      </c>
      <c r="AT196" s="25" t="s">
        <v>129</v>
      </c>
      <c r="AU196" s="25" t="s">
        <v>77</v>
      </c>
      <c r="AY196" s="25" t="s">
        <v>127</v>
      </c>
      <c r="BE196" s="193">
        <f>IF(N196="základní",J196,0)</f>
        <v>0</v>
      </c>
      <c r="BF196" s="193">
        <f>IF(N196="snížená",J196,0)</f>
        <v>0</v>
      </c>
      <c r="BG196" s="193">
        <f>IF(N196="zákl. přenesená",J196,0)</f>
        <v>0</v>
      </c>
      <c r="BH196" s="193">
        <f>IF(N196="sníž. přenesená",J196,0)</f>
        <v>0</v>
      </c>
      <c r="BI196" s="193">
        <f>IF(N196="nulová",J196,0)</f>
        <v>0</v>
      </c>
      <c r="BJ196" s="25" t="s">
        <v>74</v>
      </c>
      <c r="BK196" s="193">
        <f>ROUND(I196*H196,2)</f>
        <v>0</v>
      </c>
      <c r="BL196" s="25" t="s">
        <v>134</v>
      </c>
      <c r="BM196" s="25" t="s">
        <v>225</v>
      </c>
    </row>
    <row r="197" spans="2:65" s="12" customFormat="1" ht="13.5">
      <c r="B197" s="194"/>
      <c r="D197" s="195" t="s">
        <v>136</v>
      </c>
      <c r="E197" s="196" t="s">
        <v>5</v>
      </c>
      <c r="F197" s="197" t="s">
        <v>226</v>
      </c>
      <c r="H197" s="196" t="s">
        <v>5</v>
      </c>
      <c r="I197" s="198"/>
      <c r="L197" s="194"/>
      <c r="M197" s="199"/>
      <c r="N197" s="200"/>
      <c r="O197" s="200"/>
      <c r="P197" s="200"/>
      <c r="Q197" s="200"/>
      <c r="R197" s="200"/>
      <c r="S197" s="200"/>
      <c r="T197" s="201"/>
      <c r="AT197" s="196" t="s">
        <v>136</v>
      </c>
      <c r="AU197" s="196" t="s">
        <v>77</v>
      </c>
      <c r="AV197" s="12" t="s">
        <v>74</v>
      </c>
      <c r="AW197" s="12" t="s">
        <v>34</v>
      </c>
      <c r="AX197" s="12" t="s">
        <v>70</v>
      </c>
      <c r="AY197" s="196" t="s">
        <v>127</v>
      </c>
    </row>
    <row r="198" spans="2:65" s="13" customFormat="1" ht="13.5">
      <c r="B198" s="202"/>
      <c r="D198" s="195" t="s">
        <v>136</v>
      </c>
      <c r="E198" s="203" t="s">
        <v>5</v>
      </c>
      <c r="F198" s="204" t="s">
        <v>164</v>
      </c>
      <c r="H198" s="205">
        <v>69.84</v>
      </c>
      <c r="I198" s="206"/>
      <c r="L198" s="202"/>
      <c r="M198" s="207"/>
      <c r="N198" s="208"/>
      <c r="O198" s="208"/>
      <c r="P198" s="208"/>
      <c r="Q198" s="208"/>
      <c r="R198" s="208"/>
      <c r="S198" s="208"/>
      <c r="T198" s="209"/>
      <c r="AT198" s="203" t="s">
        <v>136</v>
      </c>
      <c r="AU198" s="203" t="s">
        <v>77</v>
      </c>
      <c r="AV198" s="13" t="s">
        <v>77</v>
      </c>
      <c r="AW198" s="13" t="s">
        <v>34</v>
      </c>
      <c r="AX198" s="13" t="s">
        <v>70</v>
      </c>
      <c r="AY198" s="203" t="s">
        <v>127</v>
      </c>
    </row>
    <row r="199" spans="2:65" s="13" customFormat="1" ht="13.5">
      <c r="B199" s="202"/>
      <c r="D199" s="195" t="s">
        <v>136</v>
      </c>
      <c r="E199" s="203" t="s">
        <v>5</v>
      </c>
      <c r="F199" s="204" t="s">
        <v>227</v>
      </c>
      <c r="H199" s="205">
        <v>-21.6</v>
      </c>
      <c r="I199" s="206"/>
      <c r="L199" s="202"/>
      <c r="M199" s="207"/>
      <c r="N199" s="208"/>
      <c r="O199" s="208"/>
      <c r="P199" s="208"/>
      <c r="Q199" s="208"/>
      <c r="R199" s="208"/>
      <c r="S199" s="208"/>
      <c r="T199" s="209"/>
      <c r="AT199" s="203" t="s">
        <v>136</v>
      </c>
      <c r="AU199" s="203" t="s">
        <v>77</v>
      </c>
      <c r="AV199" s="13" t="s">
        <v>77</v>
      </c>
      <c r="AW199" s="13" t="s">
        <v>34</v>
      </c>
      <c r="AX199" s="13" t="s">
        <v>70</v>
      </c>
      <c r="AY199" s="203" t="s">
        <v>127</v>
      </c>
    </row>
    <row r="200" spans="2:65" s="14" customFormat="1" ht="13.5">
      <c r="B200" s="210"/>
      <c r="D200" s="195" t="s">
        <v>136</v>
      </c>
      <c r="E200" s="211" t="s">
        <v>5</v>
      </c>
      <c r="F200" s="212" t="s">
        <v>139</v>
      </c>
      <c r="H200" s="213">
        <v>48.24</v>
      </c>
      <c r="I200" s="214"/>
      <c r="L200" s="210"/>
      <c r="M200" s="215"/>
      <c r="N200" s="216"/>
      <c r="O200" s="216"/>
      <c r="P200" s="216"/>
      <c r="Q200" s="216"/>
      <c r="R200" s="216"/>
      <c r="S200" s="216"/>
      <c r="T200" s="217"/>
      <c r="AT200" s="211" t="s">
        <v>136</v>
      </c>
      <c r="AU200" s="211" t="s">
        <v>77</v>
      </c>
      <c r="AV200" s="14" t="s">
        <v>140</v>
      </c>
      <c r="AW200" s="14" t="s">
        <v>34</v>
      </c>
      <c r="AX200" s="14" t="s">
        <v>70</v>
      </c>
      <c r="AY200" s="211" t="s">
        <v>127</v>
      </c>
    </row>
    <row r="201" spans="2:65" s="13" customFormat="1" ht="13.5">
      <c r="B201" s="202"/>
      <c r="D201" s="195" t="s">
        <v>136</v>
      </c>
      <c r="E201" s="203" t="s">
        <v>5</v>
      </c>
      <c r="F201" s="204" t="s">
        <v>174</v>
      </c>
      <c r="H201" s="205">
        <v>11.1</v>
      </c>
      <c r="I201" s="206"/>
      <c r="L201" s="202"/>
      <c r="M201" s="207"/>
      <c r="N201" s="208"/>
      <c r="O201" s="208"/>
      <c r="P201" s="208"/>
      <c r="Q201" s="208"/>
      <c r="R201" s="208"/>
      <c r="S201" s="208"/>
      <c r="T201" s="209"/>
      <c r="AT201" s="203" t="s">
        <v>136</v>
      </c>
      <c r="AU201" s="203" t="s">
        <v>77</v>
      </c>
      <c r="AV201" s="13" t="s">
        <v>77</v>
      </c>
      <c r="AW201" s="13" t="s">
        <v>34</v>
      </c>
      <c r="AX201" s="13" t="s">
        <v>70</v>
      </c>
      <c r="AY201" s="203" t="s">
        <v>127</v>
      </c>
    </row>
    <row r="202" spans="2:65" s="13" customFormat="1" ht="13.5">
      <c r="B202" s="202"/>
      <c r="D202" s="195" t="s">
        <v>136</v>
      </c>
      <c r="E202" s="203" t="s">
        <v>5</v>
      </c>
      <c r="F202" s="204" t="s">
        <v>175</v>
      </c>
      <c r="H202" s="205">
        <v>1.85</v>
      </c>
      <c r="I202" s="206"/>
      <c r="L202" s="202"/>
      <c r="M202" s="207"/>
      <c r="N202" s="208"/>
      <c r="O202" s="208"/>
      <c r="P202" s="208"/>
      <c r="Q202" s="208"/>
      <c r="R202" s="208"/>
      <c r="S202" s="208"/>
      <c r="T202" s="209"/>
      <c r="AT202" s="203" t="s">
        <v>136</v>
      </c>
      <c r="AU202" s="203" t="s">
        <v>77</v>
      </c>
      <c r="AV202" s="13" t="s">
        <v>77</v>
      </c>
      <c r="AW202" s="13" t="s">
        <v>34</v>
      </c>
      <c r="AX202" s="13" t="s">
        <v>70</v>
      </c>
      <c r="AY202" s="203" t="s">
        <v>127</v>
      </c>
    </row>
    <row r="203" spans="2:65" s="13" customFormat="1" ht="13.5">
      <c r="B203" s="202"/>
      <c r="D203" s="195" t="s">
        <v>136</v>
      </c>
      <c r="E203" s="203" t="s">
        <v>5</v>
      </c>
      <c r="F203" s="204" t="s">
        <v>228</v>
      </c>
      <c r="H203" s="205">
        <v>-6.4470000000000001</v>
      </c>
      <c r="I203" s="206"/>
      <c r="L203" s="202"/>
      <c r="M203" s="207"/>
      <c r="N203" s="208"/>
      <c r="O203" s="208"/>
      <c r="P203" s="208"/>
      <c r="Q203" s="208"/>
      <c r="R203" s="208"/>
      <c r="S203" s="208"/>
      <c r="T203" s="209"/>
      <c r="AT203" s="203" t="s">
        <v>136</v>
      </c>
      <c r="AU203" s="203" t="s">
        <v>77</v>
      </c>
      <c r="AV203" s="13" t="s">
        <v>77</v>
      </c>
      <c r="AW203" s="13" t="s">
        <v>34</v>
      </c>
      <c r="AX203" s="13" t="s">
        <v>70</v>
      </c>
      <c r="AY203" s="203" t="s">
        <v>127</v>
      </c>
    </row>
    <row r="204" spans="2:65" s="13" customFormat="1" ht="13.5">
      <c r="B204" s="202"/>
      <c r="D204" s="195" t="s">
        <v>136</v>
      </c>
      <c r="E204" s="203" t="s">
        <v>5</v>
      </c>
      <c r="F204" s="204" t="s">
        <v>229</v>
      </c>
      <c r="H204" s="205">
        <v>-1.131</v>
      </c>
      <c r="I204" s="206"/>
      <c r="L204" s="202"/>
      <c r="M204" s="207"/>
      <c r="N204" s="208"/>
      <c r="O204" s="208"/>
      <c r="P204" s="208"/>
      <c r="Q204" s="208"/>
      <c r="R204" s="208"/>
      <c r="S204" s="208"/>
      <c r="T204" s="209"/>
      <c r="AT204" s="203" t="s">
        <v>136</v>
      </c>
      <c r="AU204" s="203" t="s">
        <v>77</v>
      </c>
      <c r="AV204" s="13" t="s">
        <v>77</v>
      </c>
      <c r="AW204" s="13" t="s">
        <v>34</v>
      </c>
      <c r="AX204" s="13" t="s">
        <v>70</v>
      </c>
      <c r="AY204" s="203" t="s">
        <v>127</v>
      </c>
    </row>
    <row r="205" spans="2:65" s="12" customFormat="1" ht="13.5">
      <c r="B205" s="194"/>
      <c r="D205" s="195" t="s">
        <v>136</v>
      </c>
      <c r="E205" s="196" t="s">
        <v>5</v>
      </c>
      <c r="F205" s="197" t="s">
        <v>230</v>
      </c>
      <c r="H205" s="196" t="s">
        <v>5</v>
      </c>
      <c r="I205" s="198"/>
      <c r="L205" s="194"/>
      <c r="M205" s="199"/>
      <c r="N205" s="200"/>
      <c r="O205" s="200"/>
      <c r="P205" s="200"/>
      <c r="Q205" s="200"/>
      <c r="R205" s="200"/>
      <c r="S205" s="200"/>
      <c r="T205" s="201"/>
      <c r="AT205" s="196" t="s">
        <v>136</v>
      </c>
      <c r="AU205" s="196" t="s">
        <v>77</v>
      </c>
      <c r="AV205" s="12" t="s">
        <v>74</v>
      </c>
      <c r="AW205" s="12" t="s">
        <v>34</v>
      </c>
      <c r="AX205" s="12" t="s">
        <v>70</v>
      </c>
      <c r="AY205" s="196" t="s">
        <v>127</v>
      </c>
    </row>
    <row r="206" spans="2:65" s="13" customFormat="1" ht="13.5">
      <c r="B206" s="202"/>
      <c r="D206" s="195" t="s">
        <v>136</v>
      </c>
      <c r="E206" s="203" t="s">
        <v>5</v>
      </c>
      <c r="F206" s="204" t="s">
        <v>231</v>
      </c>
      <c r="H206" s="205">
        <v>0.78</v>
      </c>
      <c r="I206" s="206"/>
      <c r="L206" s="202"/>
      <c r="M206" s="207"/>
      <c r="N206" s="208"/>
      <c r="O206" s="208"/>
      <c r="P206" s="208"/>
      <c r="Q206" s="208"/>
      <c r="R206" s="208"/>
      <c r="S206" s="208"/>
      <c r="T206" s="209"/>
      <c r="AT206" s="203" t="s">
        <v>136</v>
      </c>
      <c r="AU206" s="203" t="s">
        <v>77</v>
      </c>
      <c r="AV206" s="13" t="s">
        <v>77</v>
      </c>
      <c r="AW206" s="13" t="s">
        <v>34</v>
      </c>
      <c r="AX206" s="13" t="s">
        <v>70</v>
      </c>
      <c r="AY206" s="203" t="s">
        <v>127</v>
      </c>
    </row>
    <row r="207" spans="2:65" s="12" customFormat="1" ht="13.5">
      <c r="B207" s="194"/>
      <c r="D207" s="195" t="s">
        <v>136</v>
      </c>
      <c r="E207" s="196" t="s">
        <v>5</v>
      </c>
      <c r="F207" s="197" t="s">
        <v>232</v>
      </c>
      <c r="H207" s="196" t="s">
        <v>5</v>
      </c>
      <c r="I207" s="198"/>
      <c r="L207" s="194"/>
      <c r="M207" s="199"/>
      <c r="N207" s="200"/>
      <c r="O207" s="200"/>
      <c r="P207" s="200"/>
      <c r="Q207" s="200"/>
      <c r="R207" s="200"/>
      <c r="S207" s="200"/>
      <c r="T207" s="201"/>
      <c r="AT207" s="196" t="s">
        <v>136</v>
      </c>
      <c r="AU207" s="196" t="s">
        <v>77</v>
      </c>
      <c r="AV207" s="12" t="s">
        <v>74</v>
      </c>
      <c r="AW207" s="12" t="s">
        <v>34</v>
      </c>
      <c r="AX207" s="12" t="s">
        <v>70</v>
      </c>
      <c r="AY207" s="196" t="s">
        <v>127</v>
      </c>
    </row>
    <row r="208" spans="2:65" s="13" customFormat="1" ht="13.5">
      <c r="B208" s="202"/>
      <c r="D208" s="195" t="s">
        <v>136</v>
      </c>
      <c r="E208" s="203" t="s">
        <v>5</v>
      </c>
      <c r="F208" s="204" t="s">
        <v>11</v>
      </c>
      <c r="H208" s="205">
        <v>15</v>
      </c>
      <c r="I208" s="206"/>
      <c r="L208" s="202"/>
      <c r="M208" s="207"/>
      <c r="N208" s="208"/>
      <c r="O208" s="208"/>
      <c r="P208" s="208"/>
      <c r="Q208" s="208"/>
      <c r="R208" s="208"/>
      <c r="S208" s="208"/>
      <c r="T208" s="209"/>
      <c r="AT208" s="203" t="s">
        <v>136</v>
      </c>
      <c r="AU208" s="203" t="s">
        <v>77</v>
      </c>
      <c r="AV208" s="13" t="s">
        <v>77</v>
      </c>
      <c r="AW208" s="13" t="s">
        <v>34</v>
      </c>
      <c r="AX208" s="13" t="s">
        <v>70</v>
      </c>
      <c r="AY208" s="203" t="s">
        <v>127</v>
      </c>
    </row>
    <row r="209" spans="2:65" s="14" customFormat="1" ht="13.5">
      <c r="B209" s="210"/>
      <c r="D209" s="195" t="s">
        <v>136</v>
      </c>
      <c r="E209" s="211" t="s">
        <v>5</v>
      </c>
      <c r="F209" s="212" t="s">
        <v>139</v>
      </c>
      <c r="H209" s="213">
        <v>21.152000000000001</v>
      </c>
      <c r="I209" s="214"/>
      <c r="L209" s="210"/>
      <c r="M209" s="215"/>
      <c r="N209" s="216"/>
      <c r="O209" s="216"/>
      <c r="P209" s="216"/>
      <c r="Q209" s="216"/>
      <c r="R209" s="216"/>
      <c r="S209" s="216"/>
      <c r="T209" s="217"/>
      <c r="AT209" s="211" t="s">
        <v>136</v>
      </c>
      <c r="AU209" s="211" t="s">
        <v>77</v>
      </c>
      <c r="AV209" s="14" t="s">
        <v>140</v>
      </c>
      <c r="AW209" s="14" t="s">
        <v>34</v>
      </c>
      <c r="AX209" s="14" t="s">
        <v>70</v>
      </c>
      <c r="AY209" s="211" t="s">
        <v>127</v>
      </c>
    </row>
    <row r="210" spans="2:65" s="15" customFormat="1" ht="13.5">
      <c r="B210" s="218"/>
      <c r="D210" s="195" t="s">
        <v>136</v>
      </c>
      <c r="E210" s="219" t="s">
        <v>5</v>
      </c>
      <c r="F210" s="220" t="s">
        <v>141</v>
      </c>
      <c r="H210" s="221">
        <v>69.391999999999996</v>
      </c>
      <c r="I210" s="222"/>
      <c r="L210" s="218"/>
      <c r="M210" s="223"/>
      <c r="N210" s="224"/>
      <c r="O210" s="224"/>
      <c r="P210" s="224"/>
      <c r="Q210" s="224"/>
      <c r="R210" s="224"/>
      <c r="S210" s="224"/>
      <c r="T210" s="225"/>
      <c r="AT210" s="219" t="s">
        <v>136</v>
      </c>
      <c r="AU210" s="219" t="s">
        <v>77</v>
      </c>
      <c r="AV210" s="15" t="s">
        <v>134</v>
      </c>
      <c r="AW210" s="15" t="s">
        <v>34</v>
      </c>
      <c r="AX210" s="15" t="s">
        <v>74</v>
      </c>
      <c r="AY210" s="219" t="s">
        <v>127</v>
      </c>
    </row>
    <row r="211" spans="2:65" s="1" customFormat="1" ht="16.5" customHeight="1">
      <c r="B211" s="181"/>
      <c r="C211" s="226" t="s">
        <v>233</v>
      </c>
      <c r="D211" s="226" t="s">
        <v>234</v>
      </c>
      <c r="E211" s="227" t="s">
        <v>235</v>
      </c>
      <c r="F211" s="228" t="s">
        <v>236</v>
      </c>
      <c r="G211" s="229" t="s">
        <v>217</v>
      </c>
      <c r="H211" s="230">
        <v>131.15100000000001</v>
      </c>
      <c r="I211" s="231"/>
      <c r="J211" s="232">
        <f>ROUND(I211*H211,2)</f>
        <v>0</v>
      </c>
      <c r="K211" s="228" t="s">
        <v>133</v>
      </c>
      <c r="L211" s="233"/>
      <c r="M211" s="234" t="s">
        <v>5</v>
      </c>
      <c r="N211" s="235" t="s">
        <v>41</v>
      </c>
      <c r="O211" s="43"/>
      <c r="P211" s="191">
        <f>O211*H211</f>
        <v>0</v>
      </c>
      <c r="Q211" s="191">
        <v>1</v>
      </c>
      <c r="R211" s="191">
        <f>Q211*H211</f>
        <v>131.15100000000001</v>
      </c>
      <c r="S211" s="191">
        <v>0</v>
      </c>
      <c r="T211" s="192">
        <f>S211*H211</f>
        <v>0</v>
      </c>
      <c r="AR211" s="25" t="s">
        <v>197</v>
      </c>
      <c r="AT211" s="25" t="s">
        <v>234</v>
      </c>
      <c r="AU211" s="25" t="s">
        <v>77</v>
      </c>
      <c r="AY211" s="25" t="s">
        <v>127</v>
      </c>
      <c r="BE211" s="193">
        <f>IF(N211="základní",J211,0)</f>
        <v>0</v>
      </c>
      <c r="BF211" s="193">
        <f>IF(N211="snížená",J211,0)</f>
        <v>0</v>
      </c>
      <c r="BG211" s="193">
        <f>IF(N211="zákl. přenesená",J211,0)</f>
        <v>0</v>
      </c>
      <c r="BH211" s="193">
        <f>IF(N211="sníž. přenesená",J211,0)</f>
        <v>0</v>
      </c>
      <c r="BI211" s="193">
        <f>IF(N211="nulová",J211,0)</f>
        <v>0</v>
      </c>
      <c r="BJ211" s="25" t="s">
        <v>74</v>
      </c>
      <c r="BK211" s="193">
        <f>ROUND(I211*H211,2)</f>
        <v>0</v>
      </c>
      <c r="BL211" s="25" t="s">
        <v>134</v>
      </c>
      <c r="BM211" s="25" t="s">
        <v>237</v>
      </c>
    </row>
    <row r="212" spans="2:65" s="12" customFormat="1" ht="13.5">
      <c r="B212" s="194"/>
      <c r="D212" s="195" t="s">
        <v>136</v>
      </c>
      <c r="E212" s="196" t="s">
        <v>5</v>
      </c>
      <c r="F212" s="197" t="s">
        <v>238</v>
      </c>
      <c r="H212" s="196" t="s">
        <v>5</v>
      </c>
      <c r="I212" s="198"/>
      <c r="L212" s="194"/>
      <c r="M212" s="199"/>
      <c r="N212" s="200"/>
      <c r="O212" s="200"/>
      <c r="P212" s="200"/>
      <c r="Q212" s="200"/>
      <c r="R212" s="200"/>
      <c r="S212" s="200"/>
      <c r="T212" s="201"/>
      <c r="AT212" s="196" t="s">
        <v>136</v>
      </c>
      <c r="AU212" s="196" t="s">
        <v>77</v>
      </c>
      <c r="AV212" s="12" t="s">
        <v>74</v>
      </c>
      <c r="AW212" s="12" t="s">
        <v>34</v>
      </c>
      <c r="AX212" s="12" t="s">
        <v>70</v>
      </c>
      <c r="AY212" s="196" t="s">
        <v>127</v>
      </c>
    </row>
    <row r="213" spans="2:65" s="13" customFormat="1" ht="13.5">
      <c r="B213" s="202"/>
      <c r="D213" s="195" t="s">
        <v>136</v>
      </c>
      <c r="E213" s="203" t="s">
        <v>5</v>
      </c>
      <c r="F213" s="204" t="s">
        <v>239</v>
      </c>
      <c r="H213" s="205">
        <v>131.15100000000001</v>
      </c>
      <c r="I213" s="206"/>
      <c r="L213" s="202"/>
      <c r="M213" s="207"/>
      <c r="N213" s="208"/>
      <c r="O213" s="208"/>
      <c r="P213" s="208"/>
      <c r="Q213" s="208"/>
      <c r="R213" s="208"/>
      <c r="S213" s="208"/>
      <c r="T213" s="209"/>
      <c r="AT213" s="203" t="s">
        <v>136</v>
      </c>
      <c r="AU213" s="203" t="s">
        <v>77</v>
      </c>
      <c r="AV213" s="13" t="s">
        <v>77</v>
      </c>
      <c r="AW213" s="13" t="s">
        <v>34</v>
      </c>
      <c r="AX213" s="13" t="s">
        <v>70</v>
      </c>
      <c r="AY213" s="203" t="s">
        <v>127</v>
      </c>
    </row>
    <row r="214" spans="2:65" s="14" customFormat="1" ht="13.5">
      <c r="B214" s="210"/>
      <c r="D214" s="195" t="s">
        <v>136</v>
      </c>
      <c r="E214" s="211" t="s">
        <v>5</v>
      </c>
      <c r="F214" s="212" t="s">
        <v>139</v>
      </c>
      <c r="H214" s="213">
        <v>131.15100000000001</v>
      </c>
      <c r="I214" s="214"/>
      <c r="L214" s="210"/>
      <c r="M214" s="215"/>
      <c r="N214" s="216"/>
      <c r="O214" s="216"/>
      <c r="P214" s="216"/>
      <c r="Q214" s="216"/>
      <c r="R214" s="216"/>
      <c r="S214" s="216"/>
      <c r="T214" s="217"/>
      <c r="AT214" s="211" t="s">
        <v>136</v>
      </c>
      <c r="AU214" s="211" t="s">
        <v>77</v>
      </c>
      <c r="AV214" s="14" t="s">
        <v>140</v>
      </c>
      <c r="AW214" s="14" t="s">
        <v>34</v>
      </c>
      <c r="AX214" s="14" t="s">
        <v>70</v>
      </c>
      <c r="AY214" s="211" t="s">
        <v>127</v>
      </c>
    </row>
    <row r="215" spans="2:65" s="15" customFormat="1" ht="13.5">
      <c r="B215" s="218"/>
      <c r="D215" s="195" t="s">
        <v>136</v>
      </c>
      <c r="E215" s="219" t="s">
        <v>5</v>
      </c>
      <c r="F215" s="220" t="s">
        <v>141</v>
      </c>
      <c r="H215" s="221">
        <v>131.15100000000001</v>
      </c>
      <c r="I215" s="222"/>
      <c r="L215" s="218"/>
      <c r="M215" s="223"/>
      <c r="N215" s="224"/>
      <c r="O215" s="224"/>
      <c r="P215" s="224"/>
      <c r="Q215" s="224"/>
      <c r="R215" s="224"/>
      <c r="S215" s="224"/>
      <c r="T215" s="225"/>
      <c r="AT215" s="219" t="s">
        <v>136</v>
      </c>
      <c r="AU215" s="219" t="s">
        <v>77</v>
      </c>
      <c r="AV215" s="15" t="s">
        <v>134</v>
      </c>
      <c r="AW215" s="15" t="s">
        <v>34</v>
      </c>
      <c r="AX215" s="15" t="s">
        <v>74</v>
      </c>
      <c r="AY215" s="219" t="s">
        <v>127</v>
      </c>
    </row>
    <row r="216" spans="2:65" s="1" customFormat="1" ht="25.5" customHeight="1">
      <c r="B216" s="181"/>
      <c r="C216" s="182" t="s">
        <v>240</v>
      </c>
      <c r="D216" s="182" t="s">
        <v>129</v>
      </c>
      <c r="E216" s="183" t="s">
        <v>241</v>
      </c>
      <c r="F216" s="184" t="s">
        <v>242</v>
      </c>
      <c r="G216" s="185" t="s">
        <v>132</v>
      </c>
      <c r="H216" s="186">
        <v>8647.6</v>
      </c>
      <c r="I216" s="187"/>
      <c r="J216" s="188">
        <f>ROUND(I216*H216,2)</f>
        <v>0</v>
      </c>
      <c r="K216" s="184" t="s">
        <v>133</v>
      </c>
      <c r="L216" s="42"/>
      <c r="M216" s="189" t="s">
        <v>5</v>
      </c>
      <c r="N216" s="190" t="s">
        <v>41</v>
      </c>
      <c r="O216" s="43"/>
      <c r="P216" s="191">
        <f>O216*H216</f>
        <v>0</v>
      </c>
      <c r="Q216" s="191">
        <v>0</v>
      </c>
      <c r="R216" s="191">
        <f>Q216*H216</f>
        <v>0</v>
      </c>
      <c r="S216" s="191">
        <v>0</v>
      </c>
      <c r="T216" s="192">
        <f>S216*H216</f>
        <v>0</v>
      </c>
      <c r="AR216" s="25" t="s">
        <v>134</v>
      </c>
      <c r="AT216" s="25" t="s">
        <v>129</v>
      </c>
      <c r="AU216" s="25" t="s">
        <v>77</v>
      </c>
      <c r="AY216" s="25" t="s">
        <v>127</v>
      </c>
      <c r="BE216" s="193">
        <f>IF(N216="základní",J216,0)</f>
        <v>0</v>
      </c>
      <c r="BF216" s="193">
        <f>IF(N216="snížená",J216,0)</f>
        <v>0</v>
      </c>
      <c r="BG216" s="193">
        <f>IF(N216="zákl. přenesená",J216,0)</f>
        <v>0</v>
      </c>
      <c r="BH216" s="193">
        <f>IF(N216="sníž. přenesená",J216,0)</f>
        <v>0</v>
      </c>
      <c r="BI216" s="193">
        <f>IF(N216="nulová",J216,0)</f>
        <v>0</v>
      </c>
      <c r="BJ216" s="25" t="s">
        <v>74</v>
      </c>
      <c r="BK216" s="193">
        <f>ROUND(I216*H216,2)</f>
        <v>0</v>
      </c>
      <c r="BL216" s="25" t="s">
        <v>134</v>
      </c>
      <c r="BM216" s="25" t="s">
        <v>243</v>
      </c>
    </row>
    <row r="217" spans="2:65" s="12" customFormat="1" ht="13.5">
      <c r="B217" s="194"/>
      <c r="D217" s="195" t="s">
        <v>136</v>
      </c>
      <c r="E217" s="196" t="s">
        <v>5</v>
      </c>
      <c r="F217" s="197" t="s">
        <v>244</v>
      </c>
      <c r="H217" s="196" t="s">
        <v>5</v>
      </c>
      <c r="I217" s="198"/>
      <c r="L217" s="194"/>
      <c r="M217" s="199"/>
      <c r="N217" s="200"/>
      <c r="O217" s="200"/>
      <c r="P217" s="200"/>
      <c r="Q217" s="200"/>
      <c r="R217" s="200"/>
      <c r="S217" s="200"/>
      <c r="T217" s="201"/>
      <c r="AT217" s="196" t="s">
        <v>136</v>
      </c>
      <c r="AU217" s="196" t="s">
        <v>77</v>
      </c>
      <c r="AV217" s="12" t="s">
        <v>74</v>
      </c>
      <c r="AW217" s="12" t="s">
        <v>34</v>
      </c>
      <c r="AX217" s="12" t="s">
        <v>70</v>
      </c>
      <c r="AY217" s="196" t="s">
        <v>127</v>
      </c>
    </row>
    <row r="218" spans="2:65" s="12" customFormat="1" ht="13.5">
      <c r="B218" s="194"/>
      <c r="D218" s="195" t="s">
        <v>136</v>
      </c>
      <c r="E218" s="196" t="s">
        <v>5</v>
      </c>
      <c r="F218" s="197" t="s">
        <v>147</v>
      </c>
      <c r="H218" s="196" t="s">
        <v>5</v>
      </c>
      <c r="I218" s="198"/>
      <c r="L218" s="194"/>
      <c r="M218" s="199"/>
      <c r="N218" s="200"/>
      <c r="O218" s="200"/>
      <c r="P218" s="200"/>
      <c r="Q218" s="200"/>
      <c r="R218" s="200"/>
      <c r="S218" s="200"/>
      <c r="T218" s="201"/>
      <c r="AT218" s="196" t="s">
        <v>136</v>
      </c>
      <c r="AU218" s="196" t="s">
        <v>77</v>
      </c>
      <c r="AV218" s="12" t="s">
        <v>74</v>
      </c>
      <c r="AW218" s="12" t="s">
        <v>34</v>
      </c>
      <c r="AX218" s="12" t="s">
        <v>70</v>
      </c>
      <c r="AY218" s="196" t="s">
        <v>127</v>
      </c>
    </row>
    <row r="219" spans="2:65" s="13" customFormat="1" ht="13.5">
      <c r="B219" s="202"/>
      <c r="D219" s="195" t="s">
        <v>136</v>
      </c>
      <c r="E219" s="203" t="s">
        <v>5</v>
      </c>
      <c r="F219" s="204" t="s">
        <v>245</v>
      </c>
      <c r="H219" s="205">
        <v>8647.6</v>
      </c>
      <c r="I219" s="206"/>
      <c r="L219" s="202"/>
      <c r="M219" s="207"/>
      <c r="N219" s="208"/>
      <c r="O219" s="208"/>
      <c r="P219" s="208"/>
      <c r="Q219" s="208"/>
      <c r="R219" s="208"/>
      <c r="S219" s="208"/>
      <c r="T219" s="209"/>
      <c r="AT219" s="203" t="s">
        <v>136</v>
      </c>
      <c r="AU219" s="203" t="s">
        <v>77</v>
      </c>
      <c r="AV219" s="13" t="s">
        <v>77</v>
      </c>
      <c r="AW219" s="13" t="s">
        <v>34</v>
      </c>
      <c r="AX219" s="13" t="s">
        <v>70</v>
      </c>
      <c r="AY219" s="203" t="s">
        <v>127</v>
      </c>
    </row>
    <row r="220" spans="2:65" s="14" customFormat="1" ht="13.5">
      <c r="B220" s="210"/>
      <c r="D220" s="195" t="s">
        <v>136</v>
      </c>
      <c r="E220" s="211" t="s">
        <v>5</v>
      </c>
      <c r="F220" s="212" t="s">
        <v>139</v>
      </c>
      <c r="H220" s="213">
        <v>8647.6</v>
      </c>
      <c r="I220" s="214"/>
      <c r="L220" s="210"/>
      <c r="M220" s="215"/>
      <c r="N220" s="216"/>
      <c r="O220" s="216"/>
      <c r="P220" s="216"/>
      <c r="Q220" s="216"/>
      <c r="R220" s="216"/>
      <c r="S220" s="216"/>
      <c r="T220" s="217"/>
      <c r="AT220" s="211" t="s">
        <v>136</v>
      </c>
      <c r="AU220" s="211" t="s">
        <v>77</v>
      </c>
      <c r="AV220" s="14" t="s">
        <v>140</v>
      </c>
      <c r="AW220" s="14" t="s">
        <v>34</v>
      </c>
      <c r="AX220" s="14" t="s">
        <v>70</v>
      </c>
      <c r="AY220" s="211" t="s">
        <v>127</v>
      </c>
    </row>
    <row r="221" spans="2:65" s="15" customFormat="1" ht="13.5">
      <c r="B221" s="218"/>
      <c r="D221" s="195" t="s">
        <v>136</v>
      </c>
      <c r="E221" s="219" t="s">
        <v>5</v>
      </c>
      <c r="F221" s="220" t="s">
        <v>141</v>
      </c>
      <c r="H221" s="221">
        <v>8647.6</v>
      </c>
      <c r="I221" s="222"/>
      <c r="L221" s="218"/>
      <c r="M221" s="223"/>
      <c r="N221" s="224"/>
      <c r="O221" s="224"/>
      <c r="P221" s="224"/>
      <c r="Q221" s="224"/>
      <c r="R221" s="224"/>
      <c r="S221" s="224"/>
      <c r="T221" s="225"/>
      <c r="AT221" s="219" t="s">
        <v>136</v>
      </c>
      <c r="AU221" s="219" t="s">
        <v>77</v>
      </c>
      <c r="AV221" s="15" t="s">
        <v>134</v>
      </c>
      <c r="AW221" s="15" t="s">
        <v>34</v>
      </c>
      <c r="AX221" s="15" t="s">
        <v>74</v>
      </c>
      <c r="AY221" s="219" t="s">
        <v>127</v>
      </c>
    </row>
    <row r="222" spans="2:65" s="1" customFormat="1" ht="25.5" customHeight="1">
      <c r="B222" s="181"/>
      <c r="C222" s="182" t="s">
        <v>11</v>
      </c>
      <c r="D222" s="182" t="s">
        <v>129</v>
      </c>
      <c r="E222" s="183" t="s">
        <v>246</v>
      </c>
      <c r="F222" s="184" t="s">
        <v>247</v>
      </c>
      <c r="G222" s="185" t="s">
        <v>132</v>
      </c>
      <c r="H222" s="186">
        <v>4989</v>
      </c>
      <c r="I222" s="187"/>
      <c r="J222" s="188">
        <f>ROUND(I222*H222,2)</f>
        <v>0</v>
      </c>
      <c r="K222" s="184" t="s">
        <v>133</v>
      </c>
      <c r="L222" s="42"/>
      <c r="M222" s="189" t="s">
        <v>5</v>
      </c>
      <c r="N222" s="190" t="s">
        <v>41</v>
      </c>
      <c r="O222" s="43"/>
      <c r="P222" s="191">
        <f>O222*H222</f>
        <v>0</v>
      </c>
      <c r="Q222" s="191">
        <v>0</v>
      </c>
      <c r="R222" s="191">
        <f>Q222*H222</f>
        <v>0</v>
      </c>
      <c r="S222" s="191">
        <v>0</v>
      </c>
      <c r="T222" s="192">
        <f>S222*H222</f>
        <v>0</v>
      </c>
      <c r="AR222" s="25" t="s">
        <v>134</v>
      </c>
      <c r="AT222" s="25" t="s">
        <v>129</v>
      </c>
      <c r="AU222" s="25" t="s">
        <v>77</v>
      </c>
      <c r="AY222" s="25" t="s">
        <v>127</v>
      </c>
      <c r="BE222" s="193">
        <f>IF(N222="základní",J222,0)</f>
        <v>0</v>
      </c>
      <c r="BF222" s="193">
        <f>IF(N222="snížená",J222,0)</f>
        <v>0</v>
      </c>
      <c r="BG222" s="193">
        <f>IF(N222="zákl. přenesená",J222,0)</f>
        <v>0</v>
      </c>
      <c r="BH222" s="193">
        <f>IF(N222="sníž. přenesená",J222,0)</f>
        <v>0</v>
      </c>
      <c r="BI222" s="193">
        <f>IF(N222="nulová",J222,0)</f>
        <v>0</v>
      </c>
      <c r="BJ222" s="25" t="s">
        <v>74</v>
      </c>
      <c r="BK222" s="193">
        <f>ROUND(I222*H222,2)</f>
        <v>0</v>
      </c>
      <c r="BL222" s="25" t="s">
        <v>134</v>
      </c>
      <c r="BM222" s="25" t="s">
        <v>248</v>
      </c>
    </row>
    <row r="223" spans="2:65" s="12" customFormat="1" ht="13.5">
      <c r="B223" s="194"/>
      <c r="D223" s="195" t="s">
        <v>136</v>
      </c>
      <c r="E223" s="196" t="s">
        <v>5</v>
      </c>
      <c r="F223" s="197" t="s">
        <v>249</v>
      </c>
      <c r="H223" s="196" t="s">
        <v>5</v>
      </c>
      <c r="I223" s="198"/>
      <c r="L223" s="194"/>
      <c r="M223" s="199"/>
      <c r="N223" s="200"/>
      <c r="O223" s="200"/>
      <c r="P223" s="200"/>
      <c r="Q223" s="200"/>
      <c r="R223" s="200"/>
      <c r="S223" s="200"/>
      <c r="T223" s="201"/>
      <c r="AT223" s="196" t="s">
        <v>136</v>
      </c>
      <c r="AU223" s="196" t="s">
        <v>77</v>
      </c>
      <c r="AV223" s="12" t="s">
        <v>74</v>
      </c>
      <c r="AW223" s="12" t="s">
        <v>34</v>
      </c>
      <c r="AX223" s="12" t="s">
        <v>70</v>
      </c>
      <c r="AY223" s="196" t="s">
        <v>127</v>
      </c>
    </row>
    <row r="224" spans="2:65" s="12" customFormat="1" ht="13.5">
      <c r="B224" s="194"/>
      <c r="D224" s="195" t="s">
        <v>136</v>
      </c>
      <c r="E224" s="196" t="s">
        <v>5</v>
      </c>
      <c r="F224" s="197" t="s">
        <v>147</v>
      </c>
      <c r="H224" s="196" t="s">
        <v>5</v>
      </c>
      <c r="I224" s="198"/>
      <c r="L224" s="194"/>
      <c r="M224" s="199"/>
      <c r="N224" s="200"/>
      <c r="O224" s="200"/>
      <c r="P224" s="200"/>
      <c r="Q224" s="200"/>
      <c r="R224" s="200"/>
      <c r="S224" s="200"/>
      <c r="T224" s="201"/>
      <c r="AT224" s="196" t="s">
        <v>136</v>
      </c>
      <c r="AU224" s="196" t="s">
        <v>77</v>
      </c>
      <c r="AV224" s="12" t="s">
        <v>74</v>
      </c>
      <c r="AW224" s="12" t="s">
        <v>34</v>
      </c>
      <c r="AX224" s="12" t="s">
        <v>70</v>
      </c>
      <c r="AY224" s="196" t="s">
        <v>127</v>
      </c>
    </row>
    <row r="225" spans="2:65" s="13" customFormat="1" ht="13.5">
      <c r="B225" s="202"/>
      <c r="D225" s="195" t="s">
        <v>136</v>
      </c>
      <c r="E225" s="203" t="s">
        <v>5</v>
      </c>
      <c r="F225" s="204" t="s">
        <v>250</v>
      </c>
      <c r="H225" s="205">
        <v>2328.1999999999998</v>
      </c>
      <c r="I225" s="206"/>
      <c r="L225" s="202"/>
      <c r="M225" s="207"/>
      <c r="N225" s="208"/>
      <c r="O225" s="208"/>
      <c r="P225" s="208"/>
      <c r="Q225" s="208"/>
      <c r="R225" s="208"/>
      <c r="S225" s="208"/>
      <c r="T225" s="209"/>
      <c r="AT225" s="203" t="s">
        <v>136</v>
      </c>
      <c r="AU225" s="203" t="s">
        <v>77</v>
      </c>
      <c r="AV225" s="13" t="s">
        <v>77</v>
      </c>
      <c r="AW225" s="13" t="s">
        <v>34</v>
      </c>
      <c r="AX225" s="13" t="s">
        <v>70</v>
      </c>
      <c r="AY225" s="203" t="s">
        <v>127</v>
      </c>
    </row>
    <row r="226" spans="2:65" s="13" customFormat="1" ht="13.5">
      <c r="B226" s="202"/>
      <c r="D226" s="195" t="s">
        <v>136</v>
      </c>
      <c r="E226" s="203" t="s">
        <v>5</v>
      </c>
      <c r="F226" s="204" t="s">
        <v>251</v>
      </c>
      <c r="H226" s="205">
        <v>2660.8</v>
      </c>
      <c r="I226" s="206"/>
      <c r="L226" s="202"/>
      <c r="M226" s="207"/>
      <c r="N226" s="208"/>
      <c r="O226" s="208"/>
      <c r="P226" s="208"/>
      <c r="Q226" s="208"/>
      <c r="R226" s="208"/>
      <c r="S226" s="208"/>
      <c r="T226" s="209"/>
      <c r="AT226" s="203" t="s">
        <v>136</v>
      </c>
      <c r="AU226" s="203" t="s">
        <v>77</v>
      </c>
      <c r="AV226" s="13" t="s">
        <v>77</v>
      </c>
      <c r="AW226" s="13" t="s">
        <v>34</v>
      </c>
      <c r="AX226" s="13" t="s">
        <v>70</v>
      </c>
      <c r="AY226" s="203" t="s">
        <v>127</v>
      </c>
    </row>
    <row r="227" spans="2:65" s="14" customFormat="1" ht="13.5">
      <c r="B227" s="210"/>
      <c r="D227" s="195" t="s">
        <v>136</v>
      </c>
      <c r="E227" s="211" t="s">
        <v>5</v>
      </c>
      <c r="F227" s="212" t="s">
        <v>139</v>
      </c>
      <c r="H227" s="213">
        <v>4989</v>
      </c>
      <c r="I227" s="214"/>
      <c r="L227" s="210"/>
      <c r="M227" s="215"/>
      <c r="N227" s="216"/>
      <c r="O227" s="216"/>
      <c r="P227" s="216"/>
      <c r="Q227" s="216"/>
      <c r="R227" s="216"/>
      <c r="S227" s="216"/>
      <c r="T227" s="217"/>
      <c r="AT227" s="211" t="s">
        <v>136</v>
      </c>
      <c r="AU227" s="211" t="s">
        <v>77</v>
      </c>
      <c r="AV227" s="14" t="s">
        <v>140</v>
      </c>
      <c r="AW227" s="14" t="s">
        <v>34</v>
      </c>
      <c r="AX227" s="14" t="s">
        <v>70</v>
      </c>
      <c r="AY227" s="211" t="s">
        <v>127</v>
      </c>
    </row>
    <row r="228" spans="2:65" s="15" customFormat="1" ht="13.5">
      <c r="B228" s="218"/>
      <c r="D228" s="195" t="s">
        <v>136</v>
      </c>
      <c r="E228" s="219" t="s">
        <v>5</v>
      </c>
      <c r="F228" s="220" t="s">
        <v>141</v>
      </c>
      <c r="H228" s="221">
        <v>4989</v>
      </c>
      <c r="I228" s="222"/>
      <c r="L228" s="218"/>
      <c r="M228" s="223"/>
      <c r="N228" s="224"/>
      <c r="O228" s="224"/>
      <c r="P228" s="224"/>
      <c r="Q228" s="224"/>
      <c r="R228" s="224"/>
      <c r="S228" s="224"/>
      <c r="T228" s="225"/>
      <c r="AT228" s="219" t="s">
        <v>136</v>
      </c>
      <c r="AU228" s="219" t="s">
        <v>77</v>
      </c>
      <c r="AV228" s="15" t="s">
        <v>134</v>
      </c>
      <c r="AW228" s="15" t="s">
        <v>34</v>
      </c>
      <c r="AX228" s="15" t="s">
        <v>74</v>
      </c>
      <c r="AY228" s="219" t="s">
        <v>127</v>
      </c>
    </row>
    <row r="229" spans="2:65" s="1" customFormat="1" ht="16.5" customHeight="1">
      <c r="B229" s="181"/>
      <c r="C229" s="226" t="s">
        <v>252</v>
      </c>
      <c r="D229" s="226" t="s">
        <v>234</v>
      </c>
      <c r="E229" s="227" t="s">
        <v>253</v>
      </c>
      <c r="F229" s="228" t="s">
        <v>254</v>
      </c>
      <c r="G229" s="229" t="s">
        <v>255</v>
      </c>
      <c r="H229" s="230">
        <v>157.154</v>
      </c>
      <c r="I229" s="231"/>
      <c r="J229" s="232">
        <f>ROUND(I229*H229,2)</f>
        <v>0</v>
      </c>
      <c r="K229" s="228" t="s">
        <v>133</v>
      </c>
      <c r="L229" s="233"/>
      <c r="M229" s="234" t="s">
        <v>5</v>
      </c>
      <c r="N229" s="235" t="s">
        <v>41</v>
      </c>
      <c r="O229" s="43"/>
      <c r="P229" s="191">
        <f>O229*H229</f>
        <v>0</v>
      </c>
      <c r="Q229" s="191">
        <v>1E-3</v>
      </c>
      <c r="R229" s="191">
        <f>Q229*H229</f>
        <v>0.15715399999999999</v>
      </c>
      <c r="S229" s="191">
        <v>0</v>
      </c>
      <c r="T229" s="192">
        <f>S229*H229</f>
        <v>0</v>
      </c>
      <c r="AR229" s="25" t="s">
        <v>197</v>
      </c>
      <c r="AT229" s="25" t="s">
        <v>234</v>
      </c>
      <c r="AU229" s="25" t="s">
        <v>77</v>
      </c>
      <c r="AY229" s="25" t="s">
        <v>127</v>
      </c>
      <c r="BE229" s="193">
        <f>IF(N229="základní",J229,0)</f>
        <v>0</v>
      </c>
      <c r="BF229" s="193">
        <f>IF(N229="snížená",J229,0)</f>
        <v>0</v>
      </c>
      <c r="BG229" s="193">
        <f>IF(N229="zákl. přenesená",J229,0)</f>
        <v>0</v>
      </c>
      <c r="BH229" s="193">
        <f>IF(N229="sníž. přenesená",J229,0)</f>
        <v>0</v>
      </c>
      <c r="BI229" s="193">
        <f>IF(N229="nulová",J229,0)</f>
        <v>0</v>
      </c>
      <c r="BJ229" s="25" t="s">
        <v>74</v>
      </c>
      <c r="BK229" s="193">
        <f>ROUND(I229*H229,2)</f>
        <v>0</v>
      </c>
      <c r="BL229" s="25" t="s">
        <v>134</v>
      </c>
      <c r="BM229" s="25" t="s">
        <v>256</v>
      </c>
    </row>
    <row r="230" spans="2:65" s="12" customFormat="1" ht="13.5">
      <c r="B230" s="194"/>
      <c r="D230" s="195" t="s">
        <v>136</v>
      </c>
      <c r="E230" s="196" t="s">
        <v>5</v>
      </c>
      <c r="F230" s="197" t="s">
        <v>257</v>
      </c>
      <c r="H230" s="196" t="s">
        <v>5</v>
      </c>
      <c r="I230" s="198"/>
      <c r="L230" s="194"/>
      <c r="M230" s="199"/>
      <c r="N230" s="200"/>
      <c r="O230" s="200"/>
      <c r="P230" s="200"/>
      <c r="Q230" s="200"/>
      <c r="R230" s="200"/>
      <c r="S230" s="200"/>
      <c r="T230" s="201"/>
      <c r="AT230" s="196" t="s">
        <v>136</v>
      </c>
      <c r="AU230" s="196" t="s">
        <v>77</v>
      </c>
      <c r="AV230" s="12" t="s">
        <v>74</v>
      </c>
      <c r="AW230" s="12" t="s">
        <v>34</v>
      </c>
      <c r="AX230" s="12" t="s">
        <v>70</v>
      </c>
      <c r="AY230" s="196" t="s">
        <v>127</v>
      </c>
    </row>
    <row r="231" spans="2:65" s="13" customFormat="1" ht="13.5">
      <c r="B231" s="202"/>
      <c r="D231" s="195" t="s">
        <v>136</v>
      </c>
      <c r="E231" s="203" t="s">
        <v>5</v>
      </c>
      <c r="F231" s="204" t="s">
        <v>258</v>
      </c>
      <c r="H231" s="205">
        <v>157.154</v>
      </c>
      <c r="I231" s="206"/>
      <c r="L231" s="202"/>
      <c r="M231" s="207"/>
      <c r="N231" s="208"/>
      <c r="O231" s="208"/>
      <c r="P231" s="208"/>
      <c r="Q231" s="208"/>
      <c r="R231" s="208"/>
      <c r="S231" s="208"/>
      <c r="T231" s="209"/>
      <c r="AT231" s="203" t="s">
        <v>136</v>
      </c>
      <c r="AU231" s="203" t="s">
        <v>77</v>
      </c>
      <c r="AV231" s="13" t="s">
        <v>77</v>
      </c>
      <c r="AW231" s="13" t="s">
        <v>34</v>
      </c>
      <c r="AX231" s="13" t="s">
        <v>70</v>
      </c>
      <c r="AY231" s="203" t="s">
        <v>127</v>
      </c>
    </row>
    <row r="232" spans="2:65" s="14" customFormat="1" ht="13.5">
      <c r="B232" s="210"/>
      <c r="D232" s="195" t="s">
        <v>136</v>
      </c>
      <c r="E232" s="211" t="s">
        <v>5</v>
      </c>
      <c r="F232" s="212" t="s">
        <v>139</v>
      </c>
      <c r="H232" s="213">
        <v>157.154</v>
      </c>
      <c r="I232" s="214"/>
      <c r="L232" s="210"/>
      <c r="M232" s="215"/>
      <c r="N232" s="216"/>
      <c r="O232" s="216"/>
      <c r="P232" s="216"/>
      <c r="Q232" s="216"/>
      <c r="R232" s="216"/>
      <c r="S232" s="216"/>
      <c r="T232" s="217"/>
      <c r="AT232" s="211" t="s">
        <v>136</v>
      </c>
      <c r="AU232" s="211" t="s">
        <v>77</v>
      </c>
      <c r="AV232" s="14" t="s">
        <v>140</v>
      </c>
      <c r="AW232" s="14" t="s">
        <v>34</v>
      </c>
      <c r="AX232" s="14" t="s">
        <v>70</v>
      </c>
      <c r="AY232" s="211" t="s">
        <v>127</v>
      </c>
    </row>
    <row r="233" spans="2:65" s="15" customFormat="1" ht="13.5">
      <c r="B233" s="218"/>
      <c r="D233" s="195" t="s">
        <v>136</v>
      </c>
      <c r="E233" s="219" t="s">
        <v>5</v>
      </c>
      <c r="F233" s="220" t="s">
        <v>141</v>
      </c>
      <c r="H233" s="221">
        <v>157.154</v>
      </c>
      <c r="I233" s="222"/>
      <c r="L233" s="218"/>
      <c r="M233" s="223"/>
      <c r="N233" s="224"/>
      <c r="O233" s="224"/>
      <c r="P233" s="224"/>
      <c r="Q233" s="224"/>
      <c r="R233" s="224"/>
      <c r="S233" s="224"/>
      <c r="T233" s="225"/>
      <c r="AT233" s="219" t="s">
        <v>136</v>
      </c>
      <c r="AU233" s="219" t="s">
        <v>77</v>
      </c>
      <c r="AV233" s="15" t="s">
        <v>134</v>
      </c>
      <c r="AW233" s="15" t="s">
        <v>34</v>
      </c>
      <c r="AX233" s="15" t="s">
        <v>74</v>
      </c>
      <c r="AY233" s="219" t="s">
        <v>127</v>
      </c>
    </row>
    <row r="234" spans="2:65" s="1" customFormat="1" ht="25.5" customHeight="1">
      <c r="B234" s="181"/>
      <c r="C234" s="182" t="s">
        <v>259</v>
      </c>
      <c r="D234" s="182" t="s">
        <v>129</v>
      </c>
      <c r="E234" s="183" t="s">
        <v>260</v>
      </c>
      <c r="F234" s="184" t="s">
        <v>261</v>
      </c>
      <c r="G234" s="185" t="s">
        <v>132</v>
      </c>
      <c r="H234" s="186">
        <v>4989</v>
      </c>
      <c r="I234" s="187"/>
      <c r="J234" s="188">
        <f>ROUND(I234*H234,2)</f>
        <v>0</v>
      </c>
      <c r="K234" s="184" t="s">
        <v>133</v>
      </c>
      <c r="L234" s="42"/>
      <c r="M234" s="189" t="s">
        <v>5</v>
      </c>
      <c r="N234" s="190" t="s">
        <v>41</v>
      </c>
      <c r="O234" s="43"/>
      <c r="P234" s="191">
        <f>O234*H234</f>
        <v>0</v>
      </c>
      <c r="Q234" s="191">
        <v>0</v>
      </c>
      <c r="R234" s="191">
        <f>Q234*H234</f>
        <v>0</v>
      </c>
      <c r="S234" s="191">
        <v>0</v>
      </c>
      <c r="T234" s="192">
        <f>S234*H234</f>
        <v>0</v>
      </c>
      <c r="AR234" s="25" t="s">
        <v>134</v>
      </c>
      <c r="AT234" s="25" t="s">
        <v>129</v>
      </c>
      <c r="AU234" s="25" t="s">
        <v>77</v>
      </c>
      <c r="AY234" s="25" t="s">
        <v>127</v>
      </c>
      <c r="BE234" s="193">
        <f>IF(N234="základní",J234,0)</f>
        <v>0</v>
      </c>
      <c r="BF234" s="193">
        <f>IF(N234="snížená",J234,0)</f>
        <v>0</v>
      </c>
      <c r="BG234" s="193">
        <f>IF(N234="zákl. přenesená",J234,0)</f>
        <v>0</v>
      </c>
      <c r="BH234" s="193">
        <f>IF(N234="sníž. přenesená",J234,0)</f>
        <v>0</v>
      </c>
      <c r="BI234" s="193">
        <f>IF(N234="nulová",J234,0)</f>
        <v>0</v>
      </c>
      <c r="BJ234" s="25" t="s">
        <v>74</v>
      </c>
      <c r="BK234" s="193">
        <f>ROUND(I234*H234,2)</f>
        <v>0</v>
      </c>
      <c r="BL234" s="25" t="s">
        <v>134</v>
      </c>
      <c r="BM234" s="25" t="s">
        <v>262</v>
      </c>
    </row>
    <row r="235" spans="2:65" s="12" customFormat="1" ht="13.5">
      <c r="B235" s="194"/>
      <c r="D235" s="195" t="s">
        <v>136</v>
      </c>
      <c r="E235" s="196" t="s">
        <v>5</v>
      </c>
      <c r="F235" s="197" t="s">
        <v>263</v>
      </c>
      <c r="H235" s="196" t="s">
        <v>5</v>
      </c>
      <c r="I235" s="198"/>
      <c r="L235" s="194"/>
      <c r="M235" s="199"/>
      <c r="N235" s="200"/>
      <c r="O235" s="200"/>
      <c r="P235" s="200"/>
      <c r="Q235" s="200"/>
      <c r="R235" s="200"/>
      <c r="S235" s="200"/>
      <c r="T235" s="201"/>
      <c r="AT235" s="196" t="s">
        <v>136</v>
      </c>
      <c r="AU235" s="196" t="s">
        <v>77</v>
      </c>
      <c r="AV235" s="12" t="s">
        <v>74</v>
      </c>
      <c r="AW235" s="12" t="s">
        <v>34</v>
      </c>
      <c r="AX235" s="12" t="s">
        <v>70</v>
      </c>
      <c r="AY235" s="196" t="s">
        <v>127</v>
      </c>
    </row>
    <row r="236" spans="2:65" s="12" customFormat="1" ht="13.5">
      <c r="B236" s="194"/>
      <c r="D236" s="195" t="s">
        <v>136</v>
      </c>
      <c r="E236" s="196" t="s">
        <v>5</v>
      </c>
      <c r="F236" s="197" t="s">
        <v>147</v>
      </c>
      <c r="H236" s="196" t="s">
        <v>5</v>
      </c>
      <c r="I236" s="198"/>
      <c r="L236" s="194"/>
      <c r="M236" s="199"/>
      <c r="N236" s="200"/>
      <c r="O236" s="200"/>
      <c r="P236" s="200"/>
      <c r="Q236" s="200"/>
      <c r="R236" s="200"/>
      <c r="S236" s="200"/>
      <c r="T236" s="201"/>
      <c r="AT236" s="196" t="s">
        <v>136</v>
      </c>
      <c r="AU236" s="196" t="s">
        <v>77</v>
      </c>
      <c r="AV236" s="12" t="s">
        <v>74</v>
      </c>
      <c r="AW236" s="12" t="s">
        <v>34</v>
      </c>
      <c r="AX236" s="12" t="s">
        <v>70</v>
      </c>
      <c r="AY236" s="196" t="s">
        <v>127</v>
      </c>
    </row>
    <row r="237" spans="2:65" s="13" customFormat="1" ht="13.5">
      <c r="B237" s="202"/>
      <c r="D237" s="195" t="s">
        <v>136</v>
      </c>
      <c r="E237" s="203" t="s">
        <v>5</v>
      </c>
      <c r="F237" s="204" t="s">
        <v>250</v>
      </c>
      <c r="H237" s="205">
        <v>2328.1999999999998</v>
      </c>
      <c r="I237" s="206"/>
      <c r="L237" s="202"/>
      <c r="M237" s="207"/>
      <c r="N237" s="208"/>
      <c r="O237" s="208"/>
      <c r="P237" s="208"/>
      <c r="Q237" s="208"/>
      <c r="R237" s="208"/>
      <c r="S237" s="208"/>
      <c r="T237" s="209"/>
      <c r="AT237" s="203" t="s">
        <v>136</v>
      </c>
      <c r="AU237" s="203" t="s">
        <v>77</v>
      </c>
      <c r="AV237" s="13" t="s">
        <v>77</v>
      </c>
      <c r="AW237" s="13" t="s">
        <v>34</v>
      </c>
      <c r="AX237" s="13" t="s">
        <v>70</v>
      </c>
      <c r="AY237" s="203" t="s">
        <v>127</v>
      </c>
    </row>
    <row r="238" spans="2:65" s="13" customFormat="1" ht="13.5">
      <c r="B238" s="202"/>
      <c r="D238" s="195" t="s">
        <v>136</v>
      </c>
      <c r="E238" s="203" t="s">
        <v>5</v>
      </c>
      <c r="F238" s="204" t="s">
        <v>251</v>
      </c>
      <c r="H238" s="205">
        <v>2660.8</v>
      </c>
      <c r="I238" s="206"/>
      <c r="L238" s="202"/>
      <c r="M238" s="207"/>
      <c r="N238" s="208"/>
      <c r="O238" s="208"/>
      <c r="P238" s="208"/>
      <c r="Q238" s="208"/>
      <c r="R238" s="208"/>
      <c r="S238" s="208"/>
      <c r="T238" s="209"/>
      <c r="AT238" s="203" t="s">
        <v>136</v>
      </c>
      <c r="AU238" s="203" t="s">
        <v>77</v>
      </c>
      <c r="AV238" s="13" t="s">
        <v>77</v>
      </c>
      <c r="AW238" s="13" t="s">
        <v>34</v>
      </c>
      <c r="AX238" s="13" t="s">
        <v>70</v>
      </c>
      <c r="AY238" s="203" t="s">
        <v>127</v>
      </c>
    </row>
    <row r="239" spans="2:65" s="14" customFormat="1" ht="13.5">
      <c r="B239" s="210"/>
      <c r="D239" s="195" t="s">
        <v>136</v>
      </c>
      <c r="E239" s="211" t="s">
        <v>5</v>
      </c>
      <c r="F239" s="212" t="s">
        <v>139</v>
      </c>
      <c r="H239" s="213">
        <v>4989</v>
      </c>
      <c r="I239" s="214"/>
      <c r="L239" s="210"/>
      <c r="M239" s="215"/>
      <c r="N239" s="216"/>
      <c r="O239" s="216"/>
      <c r="P239" s="216"/>
      <c r="Q239" s="216"/>
      <c r="R239" s="216"/>
      <c r="S239" s="216"/>
      <c r="T239" s="217"/>
      <c r="AT239" s="211" t="s">
        <v>136</v>
      </c>
      <c r="AU239" s="211" t="s">
        <v>77</v>
      </c>
      <c r="AV239" s="14" t="s">
        <v>140</v>
      </c>
      <c r="AW239" s="14" t="s">
        <v>34</v>
      </c>
      <c r="AX239" s="14" t="s">
        <v>70</v>
      </c>
      <c r="AY239" s="211" t="s">
        <v>127</v>
      </c>
    </row>
    <row r="240" spans="2:65" s="15" customFormat="1" ht="13.5">
      <c r="B240" s="218"/>
      <c r="D240" s="195" t="s">
        <v>136</v>
      </c>
      <c r="E240" s="219" t="s">
        <v>5</v>
      </c>
      <c r="F240" s="220" t="s">
        <v>141</v>
      </c>
      <c r="H240" s="221">
        <v>4989</v>
      </c>
      <c r="I240" s="222"/>
      <c r="L240" s="218"/>
      <c r="M240" s="223"/>
      <c r="N240" s="224"/>
      <c r="O240" s="224"/>
      <c r="P240" s="224"/>
      <c r="Q240" s="224"/>
      <c r="R240" s="224"/>
      <c r="S240" s="224"/>
      <c r="T240" s="225"/>
      <c r="AT240" s="219" t="s">
        <v>136</v>
      </c>
      <c r="AU240" s="219" t="s">
        <v>77</v>
      </c>
      <c r="AV240" s="15" t="s">
        <v>134</v>
      </c>
      <c r="AW240" s="15" t="s">
        <v>34</v>
      </c>
      <c r="AX240" s="15" t="s">
        <v>74</v>
      </c>
      <c r="AY240" s="219" t="s">
        <v>127</v>
      </c>
    </row>
    <row r="241" spans="2:65" s="1" customFormat="1" ht="25.5" customHeight="1">
      <c r="B241" s="181"/>
      <c r="C241" s="182" t="s">
        <v>264</v>
      </c>
      <c r="D241" s="182" t="s">
        <v>129</v>
      </c>
      <c r="E241" s="183" t="s">
        <v>265</v>
      </c>
      <c r="F241" s="184" t="s">
        <v>266</v>
      </c>
      <c r="G241" s="185" t="s">
        <v>132</v>
      </c>
      <c r="H241" s="186">
        <v>4989</v>
      </c>
      <c r="I241" s="187"/>
      <c r="J241" s="188">
        <f>ROUND(I241*H241,2)</f>
        <v>0</v>
      </c>
      <c r="K241" s="184" t="s">
        <v>133</v>
      </c>
      <c r="L241" s="42"/>
      <c r="M241" s="189" t="s">
        <v>5</v>
      </c>
      <c r="N241" s="190" t="s">
        <v>41</v>
      </c>
      <c r="O241" s="43"/>
      <c r="P241" s="191">
        <f>O241*H241</f>
        <v>0</v>
      </c>
      <c r="Q241" s="191">
        <v>0</v>
      </c>
      <c r="R241" s="191">
        <f>Q241*H241</f>
        <v>0</v>
      </c>
      <c r="S241" s="191">
        <v>0</v>
      </c>
      <c r="T241" s="192">
        <f>S241*H241</f>
        <v>0</v>
      </c>
      <c r="AR241" s="25" t="s">
        <v>134</v>
      </c>
      <c r="AT241" s="25" t="s">
        <v>129</v>
      </c>
      <c r="AU241" s="25" t="s">
        <v>77</v>
      </c>
      <c r="AY241" s="25" t="s">
        <v>127</v>
      </c>
      <c r="BE241" s="193">
        <f>IF(N241="základní",J241,0)</f>
        <v>0</v>
      </c>
      <c r="BF241" s="193">
        <f>IF(N241="snížená",J241,0)</f>
        <v>0</v>
      </c>
      <c r="BG241" s="193">
        <f>IF(N241="zákl. přenesená",J241,0)</f>
        <v>0</v>
      </c>
      <c r="BH241" s="193">
        <f>IF(N241="sníž. přenesená",J241,0)</f>
        <v>0</v>
      </c>
      <c r="BI241" s="193">
        <f>IF(N241="nulová",J241,0)</f>
        <v>0</v>
      </c>
      <c r="BJ241" s="25" t="s">
        <v>74</v>
      </c>
      <c r="BK241" s="193">
        <f>ROUND(I241*H241,2)</f>
        <v>0</v>
      </c>
      <c r="BL241" s="25" t="s">
        <v>134</v>
      </c>
      <c r="BM241" s="25" t="s">
        <v>267</v>
      </c>
    </row>
    <row r="242" spans="2:65" s="12" customFormat="1" ht="13.5">
      <c r="B242" s="194"/>
      <c r="D242" s="195" t="s">
        <v>136</v>
      </c>
      <c r="E242" s="196" t="s">
        <v>5</v>
      </c>
      <c r="F242" s="197" t="s">
        <v>263</v>
      </c>
      <c r="H242" s="196" t="s">
        <v>5</v>
      </c>
      <c r="I242" s="198"/>
      <c r="L242" s="194"/>
      <c r="M242" s="199"/>
      <c r="N242" s="200"/>
      <c r="O242" s="200"/>
      <c r="P242" s="200"/>
      <c r="Q242" s="200"/>
      <c r="R242" s="200"/>
      <c r="S242" s="200"/>
      <c r="T242" s="201"/>
      <c r="AT242" s="196" t="s">
        <v>136</v>
      </c>
      <c r="AU242" s="196" t="s">
        <v>77</v>
      </c>
      <c r="AV242" s="12" t="s">
        <v>74</v>
      </c>
      <c r="AW242" s="12" t="s">
        <v>34</v>
      </c>
      <c r="AX242" s="12" t="s">
        <v>70</v>
      </c>
      <c r="AY242" s="196" t="s">
        <v>127</v>
      </c>
    </row>
    <row r="243" spans="2:65" s="12" customFormat="1" ht="13.5">
      <c r="B243" s="194"/>
      <c r="D243" s="195" t="s">
        <v>136</v>
      </c>
      <c r="E243" s="196" t="s">
        <v>5</v>
      </c>
      <c r="F243" s="197" t="s">
        <v>147</v>
      </c>
      <c r="H243" s="196" t="s">
        <v>5</v>
      </c>
      <c r="I243" s="198"/>
      <c r="L243" s="194"/>
      <c r="M243" s="199"/>
      <c r="N243" s="200"/>
      <c r="O243" s="200"/>
      <c r="P243" s="200"/>
      <c r="Q243" s="200"/>
      <c r="R243" s="200"/>
      <c r="S243" s="200"/>
      <c r="T243" s="201"/>
      <c r="AT243" s="196" t="s">
        <v>136</v>
      </c>
      <c r="AU243" s="196" t="s">
        <v>77</v>
      </c>
      <c r="AV243" s="12" t="s">
        <v>74</v>
      </c>
      <c r="AW243" s="12" t="s">
        <v>34</v>
      </c>
      <c r="AX243" s="12" t="s">
        <v>70</v>
      </c>
      <c r="AY243" s="196" t="s">
        <v>127</v>
      </c>
    </row>
    <row r="244" spans="2:65" s="13" customFormat="1" ht="13.5">
      <c r="B244" s="202"/>
      <c r="D244" s="195" t="s">
        <v>136</v>
      </c>
      <c r="E244" s="203" t="s">
        <v>5</v>
      </c>
      <c r="F244" s="204" t="s">
        <v>250</v>
      </c>
      <c r="H244" s="205">
        <v>2328.1999999999998</v>
      </c>
      <c r="I244" s="206"/>
      <c r="L244" s="202"/>
      <c r="M244" s="207"/>
      <c r="N244" s="208"/>
      <c r="O244" s="208"/>
      <c r="P244" s="208"/>
      <c r="Q244" s="208"/>
      <c r="R244" s="208"/>
      <c r="S244" s="208"/>
      <c r="T244" s="209"/>
      <c r="AT244" s="203" t="s">
        <v>136</v>
      </c>
      <c r="AU244" s="203" t="s">
        <v>77</v>
      </c>
      <c r="AV244" s="13" t="s">
        <v>77</v>
      </c>
      <c r="AW244" s="13" t="s">
        <v>34</v>
      </c>
      <c r="AX244" s="13" t="s">
        <v>70</v>
      </c>
      <c r="AY244" s="203" t="s">
        <v>127</v>
      </c>
    </row>
    <row r="245" spans="2:65" s="13" customFormat="1" ht="13.5">
      <c r="B245" s="202"/>
      <c r="D245" s="195" t="s">
        <v>136</v>
      </c>
      <c r="E245" s="203" t="s">
        <v>5</v>
      </c>
      <c r="F245" s="204" t="s">
        <v>251</v>
      </c>
      <c r="H245" s="205">
        <v>2660.8</v>
      </c>
      <c r="I245" s="206"/>
      <c r="L245" s="202"/>
      <c r="M245" s="207"/>
      <c r="N245" s="208"/>
      <c r="O245" s="208"/>
      <c r="P245" s="208"/>
      <c r="Q245" s="208"/>
      <c r="R245" s="208"/>
      <c r="S245" s="208"/>
      <c r="T245" s="209"/>
      <c r="AT245" s="203" t="s">
        <v>136</v>
      </c>
      <c r="AU245" s="203" t="s">
        <v>77</v>
      </c>
      <c r="AV245" s="13" t="s">
        <v>77</v>
      </c>
      <c r="AW245" s="13" t="s">
        <v>34</v>
      </c>
      <c r="AX245" s="13" t="s">
        <v>70</v>
      </c>
      <c r="AY245" s="203" t="s">
        <v>127</v>
      </c>
    </row>
    <row r="246" spans="2:65" s="14" customFormat="1" ht="13.5">
      <c r="B246" s="210"/>
      <c r="D246" s="195" t="s">
        <v>136</v>
      </c>
      <c r="E246" s="211" t="s">
        <v>5</v>
      </c>
      <c r="F246" s="212" t="s">
        <v>139</v>
      </c>
      <c r="H246" s="213">
        <v>4989</v>
      </c>
      <c r="I246" s="214"/>
      <c r="L246" s="210"/>
      <c r="M246" s="215"/>
      <c r="N246" s="216"/>
      <c r="O246" s="216"/>
      <c r="P246" s="216"/>
      <c r="Q246" s="216"/>
      <c r="R246" s="216"/>
      <c r="S246" s="216"/>
      <c r="T246" s="217"/>
      <c r="AT246" s="211" t="s">
        <v>136</v>
      </c>
      <c r="AU246" s="211" t="s">
        <v>77</v>
      </c>
      <c r="AV246" s="14" t="s">
        <v>140</v>
      </c>
      <c r="AW246" s="14" t="s">
        <v>34</v>
      </c>
      <c r="AX246" s="14" t="s">
        <v>70</v>
      </c>
      <c r="AY246" s="211" t="s">
        <v>127</v>
      </c>
    </row>
    <row r="247" spans="2:65" s="15" customFormat="1" ht="13.5">
      <c r="B247" s="218"/>
      <c r="D247" s="195" t="s">
        <v>136</v>
      </c>
      <c r="E247" s="219" t="s">
        <v>5</v>
      </c>
      <c r="F247" s="220" t="s">
        <v>141</v>
      </c>
      <c r="H247" s="221">
        <v>4989</v>
      </c>
      <c r="I247" s="222"/>
      <c r="L247" s="218"/>
      <c r="M247" s="223"/>
      <c r="N247" s="224"/>
      <c r="O247" s="224"/>
      <c r="P247" s="224"/>
      <c r="Q247" s="224"/>
      <c r="R247" s="224"/>
      <c r="S247" s="224"/>
      <c r="T247" s="225"/>
      <c r="AT247" s="219" t="s">
        <v>136</v>
      </c>
      <c r="AU247" s="219" t="s">
        <v>77</v>
      </c>
      <c r="AV247" s="15" t="s">
        <v>134</v>
      </c>
      <c r="AW247" s="15" t="s">
        <v>34</v>
      </c>
      <c r="AX247" s="15" t="s">
        <v>74</v>
      </c>
      <c r="AY247" s="219" t="s">
        <v>127</v>
      </c>
    </row>
    <row r="248" spans="2:65" s="1" customFormat="1" ht="16.5" customHeight="1">
      <c r="B248" s="181"/>
      <c r="C248" s="226" t="s">
        <v>268</v>
      </c>
      <c r="D248" s="226" t="s">
        <v>234</v>
      </c>
      <c r="E248" s="227" t="s">
        <v>269</v>
      </c>
      <c r="F248" s="228" t="s">
        <v>270</v>
      </c>
      <c r="G248" s="229" t="s">
        <v>217</v>
      </c>
      <c r="H248" s="230">
        <v>798.24</v>
      </c>
      <c r="I248" s="231"/>
      <c r="J248" s="232">
        <f>ROUND(I248*H248,2)</f>
        <v>0</v>
      </c>
      <c r="K248" s="228" t="s">
        <v>133</v>
      </c>
      <c r="L248" s="233"/>
      <c r="M248" s="234" t="s">
        <v>5</v>
      </c>
      <c r="N248" s="235" t="s">
        <v>41</v>
      </c>
      <c r="O248" s="43"/>
      <c r="P248" s="191">
        <f>O248*H248</f>
        <v>0</v>
      </c>
      <c r="Q248" s="191">
        <v>1</v>
      </c>
      <c r="R248" s="191">
        <f>Q248*H248</f>
        <v>798.24</v>
      </c>
      <c r="S248" s="191">
        <v>0</v>
      </c>
      <c r="T248" s="192">
        <f>S248*H248</f>
        <v>0</v>
      </c>
      <c r="AR248" s="25" t="s">
        <v>197</v>
      </c>
      <c r="AT248" s="25" t="s">
        <v>234</v>
      </c>
      <c r="AU248" s="25" t="s">
        <v>77</v>
      </c>
      <c r="AY248" s="25" t="s">
        <v>127</v>
      </c>
      <c r="BE248" s="193">
        <f>IF(N248="základní",J248,0)</f>
        <v>0</v>
      </c>
      <c r="BF248" s="193">
        <f>IF(N248="snížená",J248,0)</f>
        <v>0</v>
      </c>
      <c r="BG248" s="193">
        <f>IF(N248="zákl. přenesená",J248,0)</f>
        <v>0</v>
      </c>
      <c r="BH248" s="193">
        <f>IF(N248="sníž. přenesená",J248,0)</f>
        <v>0</v>
      </c>
      <c r="BI248" s="193">
        <f>IF(N248="nulová",J248,0)</f>
        <v>0</v>
      </c>
      <c r="BJ248" s="25" t="s">
        <v>74</v>
      </c>
      <c r="BK248" s="193">
        <f>ROUND(I248*H248,2)</f>
        <v>0</v>
      </c>
      <c r="BL248" s="25" t="s">
        <v>134</v>
      </c>
      <c r="BM248" s="25" t="s">
        <v>271</v>
      </c>
    </row>
    <row r="249" spans="2:65" s="12" customFormat="1" ht="13.5">
      <c r="B249" s="194"/>
      <c r="D249" s="195" t="s">
        <v>136</v>
      </c>
      <c r="E249" s="196" t="s">
        <v>5</v>
      </c>
      <c r="F249" s="197" t="s">
        <v>272</v>
      </c>
      <c r="H249" s="196" t="s">
        <v>5</v>
      </c>
      <c r="I249" s="198"/>
      <c r="L249" s="194"/>
      <c r="M249" s="199"/>
      <c r="N249" s="200"/>
      <c r="O249" s="200"/>
      <c r="P249" s="200"/>
      <c r="Q249" s="200"/>
      <c r="R249" s="200"/>
      <c r="S249" s="200"/>
      <c r="T249" s="201"/>
      <c r="AT249" s="196" t="s">
        <v>136</v>
      </c>
      <c r="AU249" s="196" t="s">
        <v>77</v>
      </c>
      <c r="AV249" s="12" t="s">
        <v>74</v>
      </c>
      <c r="AW249" s="12" t="s">
        <v>34</v>
      </c>
      <c r="AX249" s="12" t="s">
        <v>70</v>
      </c>
      <c r="AY249" s="196" t="s">
        <v>127</v>
      </c>
    </row>
    <row r="250" spans="2:65" s="13" customFormat="1" ht="13.5">
      <c r="B250" s="202"/>
      <c r="D250" s="195" t="s">
        <v>136</v>
      </c>
      <c r="E250" s="203" t="s">
        <v>5</v>
      </c>
      <c r="F250" s="204" t="s">
        <v>273</v>
      </c>
      <c r="H250" s="205">
        <v>798.24</v>
      </c>
      <c r="I250" s="206"/>
      <c r="L250" s="202"/>
      <c r="M250" s="207"/>
      <c r="N250" s="208"/>
      <c r="O250" s="208"/>
      <c r="P250" s="208"/>
      <c r="Q250" s="208"/>
      <c r="R250" s="208"/>
      <c r="S250" s="208"/>
      <c r="T250" s="209"/>
      <c r="AT250" s="203" t="s">
        <v>136</v>
      </c>
      <c r="AU250" s="203" t="s">
        <v>77</v>
      </c>
      <c r="AV250" s="13" t="s">
        <v>77</v>
      </c>
      <c r="AW250" s="13" t="s">
        <v>34</v>
      </c>
      <c r="AX250" s="13" t="s">
        <v>70</v>
      </c>
      <c r="AY250" s="203" t="s">
        <v>127</v>
      </c>
    </row>
    <row r="251" spans="2:65" s="14" customFormat="1" ht="13.5">
      <c r="B251" s="210"/>
      <c r="D251" s="195" t="s">
        <v>136</v>
      </c>
      <c r="E251" s="211" t="s">
        <v>5</v>
      </c>
      <c r="F251" s="212" t="s">
        <v>139</v>
      </c>
      <c r="H251" s="213">
        <v>798.24</v>
      </c>
      <c r="I251" s="214"/>
      <c r="L251" s="210"/>
      <c r="M251" s="215"/>
      <c r="N251" s="216"/>
      <c r="O251" s="216"/>
      <c r="P251" s="216"/>
      <c r="Q251" s="216"/>
      <c r="R251" s="216"/>
      <c r="S251" s="216"/>
      <c r="T251" s="217"/>
      <c r="AT251" s="211" t="s">
        <v>136</v>
      </c>
      <c r="AU251" s="211" t="s">
        <v>77</v>
      </c>
      <c r="AV251" s="14" t="s">
        <v>140</v>
      </c>
      <c r="AW251" s="14" t="s">
        <v>34</v>
      </c>
      <c r="AX251" s="14" t="s">
        <v>70</v>
      </c>
      <c r="AY251" s="211" t="s">
        <v>127</v>
      </c>
    </row>
    <row r="252" spans="2:65" s="15" customFormat="1" ht="13.5">
      <c r="B252" s="218"/>
      <c r="D252" s="195" t="s">
        <v>136</v>
      </c>
      <c r="E252" s="219" t="s">
        <v>5</v>
      </c>
      <c r="F252" s="220" t="s">
        <v>141</v>
      </c>
      <c r="H252" s="221">
        <v>798.24</v>
      </c>
      <c r="I252" s="222"/>
      <c r="L252" s="218"/>
      <c r="M252" s="223"/>
      <c r="N252" s="224"/>
      <c r="O252" s="224"/>
      <c r="P252" s="224"/>
      <c r="Q252" s="224"/>
      <c r="R252" s="224"/>
      <c r="S252" s="224"/>
      <c r="T252" s="225"/>
      <c r="AT252" s="219" t="s">
        <v>136</v>
      </c>
      <c r="AU252" s="219" t="s">
        <v>77</v>
      </c>
      <c r="AV252" s="15" t="s">
        <v>134</v>
      </c>
      <c r="AW252" s="15" t="s">
        <v>34</v>
      </c>
      <c r="AX252" s="15" t="s">
        <v>74</v>
      </c>
      <c r="AY252" s="219" t="s">
        <v>127</v>
      </c>
    </row>
    <row r="253" spans="2:65" s="1" customFormat="1" ht="25.5" customHeight="1">
      <c r="B253" s="181"/>
      <c r="C253" s="182" t="s">
        <v>274</v>
      </c>
      <c r="D253" s="182" t="s">
        <v>129</v>
      </c>
      <c r="E253" s="183" t="s">
        <v>275</v>
      </c>
      <c r="F253" s="184" t="s">
        <v>276</v>
      </c>
      <c r="G253" s="185" t="s">
        <v>277</v>
      </c>
      <c r="H253" s="186">
        <v>105</v>
      </c>
      <c r="I253" s="187"/>
      <c r="J253" s="188">
        <f>ROUND(I253*H253,2)</f>
        <v>0</v>
      </c>
      <c r="K253" s="184" t="s">
        <v>133</v>
      </c>
      <c r="L253" s="42"/>
      <c r="M253" s="189" t="s">
        <v>5</v>
      </c>
      <c r="N253" s="190" t="s">
        <v>41</v>
      </c>
      <c r="O253" s="43"/>
      <c r="P253" s="191">
        <f>O253*H253</f>
        <v>0</v>
      </c>
      <c r="Q253" s="191">
        <v>0</v>
      </c>
      <c r="R253" s="191">
        <f>Q253*H253</f>
        <v>0</v>
      </c>
      <c r="S253" s="191">
        <v>0</v>
      </c>
      <c r="T253" s="192">
        <f>S253*H253</f>
        <v>0</v>
      </c>
      <c r="AR253" s="25" t="s">
        <v>134</v>
      </c>
      <c r="AT253" s="25" t="s">
        <v>129</v>
      </c>
      <c r="AU253" s="25" t="s">
        <v>77</v>
      </c>
      <c r="AY253" s="25" t="s">
        <v>127</v>
      </c>
      <c r="BE253" s="193">
        <f>IF(N253="základní",J253,0)</f>
        <v>0</v>
      </c>
      <c r="BF253" s="193">
        <f>IF(N253="snížená",J253,0)</f>
        <v>0</v>
      </c>
      <c r="BG253" s="193">
        <f>IF(N253="zákl. přenesená",J253,0)</f>
        <v>0</v>
      </c>
      <c r="BH253" s="193">
        <f>IF(N253="sníž. přenesená",J253,0)</f>
        <v>0</v>
      </c>
      <c r="BI253" s="193">
        <f>IF(N253="nulová",J253,0)</f>
        <v>0</v>
      </c>
      <c r="BJ253" s="25" t="s">
        <v>74</v>
      </c>
      <c r="BK253" s="193">
        <f>ROUND(I253*H253,2)</f>
        <v>0</v>
      </c>
      <c r="BL253" s="25" t="s">
        <v>134</v>
      </c>
      <c r="BM253" s="25" t="s">
        <v>278</v>
      </c>
    </row>
    <row r="254" spans="2:65" s="12" customFormat="1" ht="13.5">
      <c r="B254" s="194"/>
      <c r="D254" s="195" t="s">
        <v>136</v>
      </c>
      <c r="E254" s="196" t="s">
        <v>5</v>
      </c>
      <c r="F254" s="197" t="s">
        <v>279</v>
      </c>
      <c r="H254" s="196" t="s">
        <v>5</v>
      </c>
      <c r="I254" s="198"/>
      <c r="L254" s="194"/>
      <c r="M254" s="199"/>
      <c r="N254" s="200"/>
      <c r="O254" s="200"/>
      <c r="P254" s="200"/>
      <c r="Q254" s="200"/>
      <c r="R254" s="200"/>
      <c r="S254" s="200"/>
      <c r="T254" s="201"/>
      <c r="AT254" s="196" t="s">
        <v>136</v>
      </c>
      <c r="AU254" s="196" t="s">
        <v>77</v>
      </c>
      <c r="AV254" s="12" t="s">
        <v>74</v>
      </c>
      <c r="AW254" s="12" t="s">
        <v>34</v>
      </c>
      <c r="AX254" s="12" t="s">
        <v>70</v>
      </c>
      <c r="AY254" s="196" t="s">
        <v>127</v>
      </c>
    </row>
    <row r="255" spans="2:65" s="12" customFormat="1" ht="13.5">
      <c r="B255" s="194"/>
      <c r="D255" s="195" t="s">
        <v>136</v>
      </c>
      <c r="E255" s="196" t="s">
        <v>5</v>
      </c>
      <c r="F255" s="197" t="s">
        <v>280</v>
      </c>
      <c r="H255" s="196" t="s">
        <v>5</v>
      </c>
      <c r="I255" s="198"/>
      <c r="L255" s="194"/>
      <c r="M255" s="199"/>
      <c r="N255" s="200"/>
      <c r="O255" s="200"/>
      <c r="P255" s="200"/>
      <c r="Q255" s="200"/>
      <c r="R255" s="200"/>
      <c r="S255" s="200"/>
      <c r="T255" s="201"/>
      <c r="AT255" s="196" t="s">
        <v>136</v>
      </c>
      <c r="AU255" s="196" t="s">
        <v>77</v>
      </c>
      <c r="AV255" s="12" t="s">
        <v>74</v>
      </c>
      <c r="AW255" s="12" t="s">
        <v>34</v>
      </c>
      <c r="AX255" s="12" t="s">
        <v>70</v>
      </c>
      <c r="AY255" s="196" t="s">
        <v>127</v>
      </c>
    </row>
    <row r="256" spans="2:65" s="13" customFormat="1" ht="13.5">
      <c r="B256" s="202"/>
      <c r="D256" s="195" t="s">
        <v>136</v>
      </c>
      <c r="E256" s="203" t="s">
        <v>5</v>
      </c>
      <c r="F256" s="204" t="s">
        <v>281</v>
      </c>
      <c r="H256" s="205">
        <v>105</v>
      </c>
      <c r="I256" s="206"/>
      <c r="L256" s="202"/>
      <c r="M256" s="207"/>
      <c r="N256" s="208"/>
      <c r="O256" s="208"/>
      <c r="P256" s="208"/>
      <c r="Q256" s="208"/>
      <c r="R256" s="208"/>
      <c r="S256" s="208"/>
      <c r="T256" s="209"/>
      <c r="AT256" s="203" t="s">
        <v>136</v>
      </c>
      <c r="AU256" s="203" t="s">
        <v>77</v>
      </c>
      <c r="AV256" s="13" t="s">
        <v>77</v>
      </c>
      <c r="AW256" s="13" t="s">
        <v>34</v>
      </c>
      <c r="AX256" s="13" t="s">
        <v>70</v>
      </c>
      <c r="AY256" s="203" t="s">
        <v>127</v>
      </c>
    </row>
    <row r="257" spans="2:65" s="14" customFormat="1" ht="13.5">
      <c r="B257" s="210"/>
      <c r="D257" s="195" t="s">
        <v>136</v>
      </c>
      <c r="E257" s="211" t="s">
        <v>5</v>
      </c>
      <c r="F257" s="212" t="s">
        <v>139</v>
      </c>
      <c r="H257" s="213">
        <v>105</v>
      </c>
      <c r="I257" s="214"/>
      <c r="L257" s="210"/>
      <c r="M257" s="215"/>
      <c r="N257" s="216"/>
      <c r="O257" s="216"/>
      <c r="P257" s="216"/>
      <c r="Q257" s="216"/>
      <c r="R257" s="216"/>
      <c r="S257" s="216"/>
      <c r="T257" s="217"/>
      <c r="AT257" s="211" t="s">
        <v>136</v>
      </c>
      <c r="AU257" s="211" t="s">
        <v>77</v>
      </c>
      <c r="AV257" s="14" t="s">
        <v>140</v>
      </c>
      <c r="AW257" s="14" t="s">
        <v>34</v>
      </c>
      <c r="AX257" s="14" t="s">
        <v>70</v>
      </c>
      <c r="AY257" s="211" t="s">
        <v>127</v>
      </c>
    </row>
    <row r="258" spans="2:65" s="15" customFormat="1" ht="13.5">
      <c r="B258" s="218"/>
      <c r="D258" s="195" t="s">
        <v>136</v>
      </c>
      <c r="E258" s="219" t="s">
        <v>5</v>
      </c>
      <c r="F258" s="220" t="s">
        <v>141</v>
      </c>
      <c r="H258" s="221">
        <v>105</v>
      </c>
      <c r="I258" s="222"/>
      <c r="L258" s="218"/>
      <c r="M258" s="223"/>
      <c r="N258" s="224"/>
      <c r="O258" s="224"/>
      <c r="P258" s="224"/>
      <c r="Q258" s="224"/>
      <c r="R258" s="224"/>
      <c r="S258" s="224"/>
      <c r="T258" s="225"/>
      <c r="AT258" s="219" t="s">
        <v>136</v>
      </c>
      <c r="AU258" s="219" t="s">
        <v>77</v>
      </c>
      <c r="AV258" s="15" t="s">
        <v>134</v>
      </c>
      <c r="AW258" s="15" t="s">
        <v>34</v>
      </c>
      <c r="AX258" s="15" t="s">
        <v>74</v>
      </c>
      <c r="AY258" s="219" t="s">
        <v>127</v>
      </c>
    </row>
    <row r="259" spans="2:65" s="1" customFormat="1" ht="25.5" customHeight="1">
      <c r="B259" s="181"/>
      <c r="C259" s="182" t="s">
        <v>10</v>
      </c>
      <c r="D259" s="182" t="s">
        <v>129</v>
      </c>
      <c r="E259" s="183" t="s">
        <v>282</v>
      </c>
      <c r="F259" s="184" t="s">
        <v>283</v>
      </c>
      <c r="G259" s="185" t="s">
        <v>132</v>
      </c>
      <c r="H259" s="186">
        <v>52.5</v>
      </c>
      <c r="I259" s="187"/>
      <c r="J259" s="188">
        <f>ROUND(I259*H259,2)</f>
        <v>0</v>
      </c>
      <c r="K259" s="184" t="s">
        <v>133</v>
      </c>
      <c r="L259" s="42"/>
      <c r="M259" s="189" t="s">
        <v>5</v>
      </c>
      <c r="N259" s="190" t="s">
        <v>41</v>
      </c>
      <c r="O259" s="43"/>
      <c r="P259" s="191">
        <f>O259*H259</f>
        <v>0</v>
      </c>
      <c r="Q259" s="191">
        <v>3.5E-4</v>
      </c>
      <c r="R259" s="191">
        <f>Q259*H259</f>
        <v>1.8374999999999999E-2</v>
      </c>
      <c r="S259" s="191">
        <v>0</v>
      </c>
      <c r="T259" s="192">
        <f>S259*H259</f>
        <v>0</v>
      </c>
      <c r="AR259" s="25" t="s">
        <v>134</v>
      </c>
      <c r="AT259" s="25" t="s">
        <v>129</v>
      </c>
      <c r="AU259" s="25" t="s">
        <v>77</v>
      </c>
      <c r="AY259" s="25" t="s">
        <v>127</v>
      </c>
      <c r="BE259" s="193">
        <f>IF(N259="základní",J259,0)</f>
        <v>0</v>
      </c>
      <c r="BF259" s="193">
        <f>IF(N259="snížená",J259,0)</f>
        <v>0</v>
      </c>
      <c r="BG259" s="193">
        <f>IF(N259="zákl. přenesená",J259,0)</f>
        <v>0</v>
      </c>
      <c r="BH259" s="193">
        <f>IF(N259="sníž. přenesená",J259,0)</f>
        <v>0</v>
      </c>
      <c r="BI259" s="193">
        <f>IF(N259="nulová",J259,0)</f>
        <v>0</v>
      </c>
      <c r="BJ259" s="25" t="s">
        <v>74</v>
      </c>
      <c r="BK259" s="193">
        <f>ROUND(I259*H259,2)</f>
        <v>0</v>
      </c>
      <c r="BL259" s="25" t="s">
        <v>134</v>
      </c>
      <c r="BM259" s="25" t="s">
        <v>284</v>
      </c>
    </row>
    <row r="260" spans="2:65" s="12" customFormat="1" ht="13.5">
      <c r="B260" s="194"/>
      <c r="D260" s="195" t="s">
        <v>136</v>
      </c>
      <c r="E260" s="196" t="s">
        <v>5</v>
      </c>
      <c r="F260" s="197" t="s">
        <v>285</v>
      </c>
      <c r="H260" s="196" t="s">
        <v>5</v>
      </c>
      <c r="I260" s="198"/>
      <c r="L260" s="194"/>
      <c r="M260" s="199"/>
      <c r="N260" s="200"/>
      <c r="O260" s="200"/>
      <c r="P260" s="200"/>
      <c r="Q260" s="200"/>
      <c r="R260" s="200"/>
      <c r="S260" s="200"/>
      <c r="T260" s="201"/>
      <c r="AT260" s="196" t="s">
        <v>136</v>
      </c>
      <c r="AU260" s="196" t="s">
        <v>77</v>
      </c>
      <c r="AV260" s="12" t="s">
        <v>74</v>
      </c>
      <c r="AW260" s="12" t="s">
        <v>34</v>
      </c>
      <c r="AX260" s="12" t="s">
        <v>70</v>
      </c>
      <c r="AY260" s="196" t="s">
        <v>127</v>
      </c>
    </row>
    <row r="261" spans="2:65" s="12" customFormat="1" ht="13.5">
      <c r="B261" s="194"/>
      <c r="D261" s="195" t="s">
        <v>136</v>
      </c>
      <c r="E261" s="196" t="s">
        <v>5</v>
      </c>
      <c r="F261" s="197" t="s">
        <v>280</v>
      </c>
      <c r="H261" s="196" t="s">
        <v>5</v>
      </c>
      <c r="I261" s="198"/>
      <c r="L261" s="194"/>
      <c r="M261" s="199"/>
      <c r="N261" s="200"/>
      <c r="O261" s="200"/>
      <c r="P261" s="200"/>
      <c r="Q261" s="200"/>
      <c r="R261" s="200"/>
      <c r="S261" s="200"/>
      <c r="T261" s="201"/>
      <c r="AT261" s="196" t="s">
        <v>136</v>
      </c>
      <c r="AU261" s="196" t="s">
        <v>77</v>
      </c>
      <c r="AV261" s="12" t="s">
        <v>74</v>
      </c>
      <c r="AW261" s="12" t="s">
        <v>34</v>
      </c>
      <c r="AX261" s="12" t="s">
        <v>70</v>
      </c>
      <c r="AY261" s="196" t="s">
        <v>127</v>
      </c>
    </row>
    <row r="262" spans="2:65" s="13" customFormat="1" ht="13.5">
      <c r="B262" s="202"/>
      <c r="D262" s="195" t="s">
        <v>136</v>
      </c>
      <c r="E262" s="203" t="s">
        <v>5</v>
      </c>
      <c r="F262" s="204" t="s">
        <v>286</v>
      </c>
      <c r="H262" s="205">
        <v>27.5</v>
      </c>
      <c r="I262" s="206"/>
      <c r="L262" s="202"/>
      <c r="M262" s="207"/>
      <c r="N262" s="208"/>
      <c r="O262" s="208"/>
      <c r="P262" s="208"/>
      <c r="Q262" s="208"/>
      <c r="R262" s="208"/>
      <c r="S262" s="208"/>
      <c r="T262" s="209"/>
      <c r="AT262" s="203" t="s">
        <v>136</v>
      </c>
      <c r="AU262" s="203" t="s">
        <v>77</v>
      </c>
      <c r="AV262" s="13" t="s">
        <v>77</v>
      </c>
      <c r="AW262" s="13" t="s">
        <v>34</v>
      </c>
      <c r="AX262" s="13" t="s">
        <v>70</v>
      </c>
      <c r="AY262" s="203" t="s">
        <v>127</v>
      </c>
    </row>
    <row r="263" spans="2:65" s="13" customFormat="1" ht="13.5">
      <c r="B263" s="202"/>
      <c r="D263" s="195" t="s">
        <v>136</v>
      </c>
      <c r="E263" s="203" t="s">
        <v>5</v>
      </c>
      <c r="F263" s="204" t="s">
        <v>287</v>
      </c>
      <c r="H263" s="205">
        <v>25</v>
      </c>
      <c r="I263" s="206"/>
      <c r="L263" s="202"/>
      <c r="M263" s="207"/>
      <c r="N263" s="208"/>
      <c r="O263" s="208"/>
      <c r="P263" s="208"/>
      <c r="Q263" s="208"/>
      <c r="R263" s="208"/>
      <c r="S263" s="208"/>
      <c r="T263" s="209"/>
      <c r="AT263" s="203" t="s">
        <v>136</v>
      </c>
      <c r="AU263" s="203" t="s">
        <v>77</v>
      </c>
      <c r="AV263" s="13" t="s">
        <v>77</v>
      </c>
      <c r="AW263" s="13" t="s">
        <v>34</v>
      </c>
      <c r="AX263" s="13" t="s">
        <v>70</v>
      </c>
      <c r="AY263" s="203" t="s">
        <v>127</v>
      </c>
    </row>
    <row r="264" spans="2:65" s="14" customFormat="1" ht="13.5">
      <c r="B264" s="210"/>
      <c r="D264" s="195" t="s">
        <v>136</v>
      </c>
      <c r="E264" s="211" t="s">
        <v>5</v>
      </c>
      <c r="F264" s="212" t="s">
        <v>139</v>
      </c>
      <c r="H264" s="213">
        <v>52.5</v>
      </c>
      <c r="I264" s="214"/>
      <c r="L264" s="210"/>
      <c r="M264" s="215"/>
      <c r="N264" s="216"/>
      <c r="O264" s="216"/>
      <c r="P264" s="216"/>
      <c r="Q264" s="216"/>
      <c r="R264" s="216"/>
      <c r="S264" s="216"/>
      <c r="T264" s="217"/>
      <c r="AT264" s="211" t="s">
        <v>136</v>
      </c>
      <c r="AU264" s="211" t="s">
        <v>77</v>
      </c>
      <c r="AV264" s="14" t="s">
        <v>140</v>
      </c>
      <c r="AW264" s="14" t="s">
        <v>34</v>
      </c>
      <c r="AX264" s="14" t="s">
        <v>70</v>
      </c>
      <c r="AY264" s="211" t="s">
        <v>127</v>
      </c>
    </row>
    <row r="265" spans="2:65" s="15" customFormat="1" ht="13.5">
      <c r="B265" s="218"/>
      <c r="D265" s="195" t="s">
        <v>136</v>
      </c>
      <c r="E265" s="219" t="s">
        <v>5</v>
      </c>
      <c r="F265" s="220" t="s">
        <v>141</v>
      </c>
      <c r="H265" s="221">
        <v>52.5</v>
      </c>
      <c r="I265" s="222"/>
      <c r="L265" s="218"/>
      <c r="M265" s="223"/>
      <c r="N265" s="224"/>
      <c r="O265" s="224"/>
      <c r="P265" s="224"/>
      <c r="Q265" s="224"/>
      <c r="R265" s="224"/>
      <c r="S265" s="224"/>
      <c r="T265" s="225"/>
      <c r="AT265" s="219" t="s">
        <v>136</v>
      </c>
      <c r="AU265" s="219" t="s">
        <v>77</v>
      </c>
      <c r="AV265" s="15" t="s">
        <v>134</v>
      </c>
      <c r="AW265" s="15" t="s">
        <v>34</v>
      </c>
      <c r="AX265" s="15" t="s">
        <v>74</v>
      </c>
      <c r="AY265" s="219" t="s">
        <v>127</v>
      </c>
    </row>
    <row r="266" spans="2:65" s="1" customFormat="1" ht="16.5" customHeight="1">
      <c r="B266" s="181"/>
      <c r="C266" s="226" t="s">
        <v>288</v>
      </c>
      <c r="D266" s="226" t="s">
        <v>234</v>
      </c>
      <c r="E266" s="227" t="s">
        <v>289</v>
      </c>
      <c r="F266" s="228" t="s">
        <v>290</v>
      </c>
      <c r="G266" s="229" t="s">
        <v>277</v>
      </c>
      <c r="H266" s="230">
        <v>105</v>
      </c>
      <c r="I266" s="231"/>
      <c r="J266" s="232">
        <f>ROUND(I266*H266,2)</f>
        <v>0</v>
      </c>
      <c r="K266" s="228" t="s">
        <v>5</v>
      </c>
      <c r="L266" s="233"/>
      <c r="M266" s="234" t="s">
        <v>5</v>
      </c>
      <c r="N266" s="235" t="s">
        <v>41</v>
      </c>
      <c r="O266" s="43"/>
      <c r="P266" s="191">
        <f>O266*H266</f>
        <v>0</v>
      </c>
      <c r="Q266" s="191">
        <v>0</v>
      </c>
      <c r="R266" s="191">
        <f>Q266*H266</f>
        <v>0</v>
      </c>
      <c r="S266" s="191">
        <v>0</v>
      </c>
      <c r="T266" s="192">
        <f>S266*H266</f>
        <v>0</v>
      </c>
      <c r="AR266" s="25" t="s">
        <v>197</v>
      </c>
      <c r="AT266" s="25" t="s">
        <v>234</v>
      </c>
      <c r="AU266" s="25" t="s">
        <v>77</v>
      </c>
      <c r="AY266" s="25" t="s">
        <v>127</v>
      </c>
      <c r="BE266" s="193">
        <f>IF(N266="základní",J266,0)</f>
        <v>0</v>
      </c>
      <c r="BF266" s="193">
        <f>IF(N266="snížená",J266,0)</f>
        <v>0</v>
      </c>
      <c r="BG266" s="193">
        <f>IF(N266="zákl. přenesená",J266,0)</f>
        <v>0</v>
      </c>
      <c r="BH266" s="193">
        <f>IF(N266="sníž. přenesená",J266,0)</f>
        <v>0</v>
      </c>
      <c r="BI266" s="193">
        <f>IF(N266="nulová",J266,0)</f>
        <v>0</v>
      </c>
      <c r="BJ266" s="25" t="s">
        <v>74</v>
      </c>
      <c r="BK266" s="193">
        <f>ROUND(I266*H266,2)</f>
        <v>0</v>
      </c>
      <c r="BL266" s="25" t="s">
        <v>134</v>
      </c>
      <c r="BM266" s="25" t="s">
        <v>291</v>
      </c>
    </row>
    <row r="267" spans="2:65" s="12" customFormat="1" ht="13.5">
      <c r="B267" s="194"/>
      <c r="D267" s="195" t="s">
        <v>136</v>
      </c>
      <c r="E267" s="196" t="s">
        <v>5</v>
      </c>
      <c r="F267" s="197" t="s">
        <v>257</v>
      </c>
      <c r="H267" s="196" t="s">
        <v>5</v>
      </c>
      <c r="I267" s="198"/>
      <c r="L267" s="194"/>
      <c r="M267" s="199"/>
      <c r="N267" s="200"/>
      <c r="O267" s="200"/>
      <c r="P267" s="200"/>
      <c r="Q267" s="200"/>
      <c r="R267" s="200"/>
      <c r="S267" s="200"/>
      <c r="T267" s="201"/>
      <c r="AT267" s="196" t="s">
        <v>136</v>
      </c>
      <c r="AU267" s="196" t="s">
        <v>77</v>
      </c>
      <c r="AV267" s="12" t="s">
        <v>74</v>
      </c>
      <c r="AW267" s="12" t="s">
        <v>34</v>
      </c>
      <c r="AX267" s="12" t="s">
        <v>70</v>
      </c>
      <c r="AY267" s="196" t="s">
        <v>127</v>
      </c>
    </row>
    <row r="268" spans="2:65" s="13" customFormat="1" ht="13.5">
      <c r="B268" s="202"/>
      <c r="D268" s="195" t="s">
        <v>136</v>
      </c>
      <c r="E268" s="203" t="s">
        <v>5</v>
      </c>
      <c r="F268" s="204" t="s">
        <v>292</v>
      </c>
      <c r="H268" s="205">
        <v>105</v>
      </c>
      <c r="I268" s="206"/>
      <c r="L268" s="202"/>
      <c r="M268" s="207"/>
      <c r="N268" s="208"/>
      <c r="O268" s="208"/>
      <c r="P268" s="208"/>
      <c r="Q268" s="208"/>
      <c r="R268" s="208"/>
      <c r="S268" s="208"/>
      <c r="T268" s="209"/>
      <c r="AT268" s="203" t="s">
        <v>136</v>
      </c>
      <c r="AU268" s="203" t="s">
        <v>77</v>
      </c>
      <c r="AV268" s="13" t="s">
        <v>77</v>
      </c>
      <c r="AW268" s="13" t="s">
        <v>34</v>
      </c>
      <c r="AX268" s="13" t="s">
        <v>70</v>
      </c>
      <c r="AY268" s="203" t="s">
        <v>127</v>
      </c>
    </row>
    <row r="269" spans="2:65" s="14" customFormat="1" ht="13.5">
      <c r="B269" s="210"/>
      <c r="D269" s="195" t="s">
        <v>136</v>
      </c>
      <c r="E269" s="211" t="s">
        <v>5</v>
      </c>
      <c r="F269" s="212" t="s">
        <v>139</v>
      </c>
      <c r="H269" s="213">
        <v>105</v>
      </c>
      <c r="I269" s="214"/>
      <c r="L269" s="210"/>
      <c r="M269" s="215"/>
      <c r="N269" s="216"/>
      <c r="O269" s="216"/>
      <c r="P269" s="216"/>
      <c r="Q269" s="216"/>
      <c r="R269" s="216"/>
      <c r="S269" s="216"/>
      <c r="T269" s="217"/>
      <c r="AT269" s="211" t="s">
        <v>136</v>
      </c>
      <c r="AU269" s="211" t="s">
        <v>77</v>
      </c>
      <c r="AV269" s="14" t="s">
        <v>140</v>
      </c>
      <c r="AW269" s="14" t="s">
        <v>34</v>
      </c>
      <c r="AX269" s="14" t="s">
        <v>70</v>
      </c>
      <c r="AY269" s="211" t="s">
        <v>127</v>
      </c>
    </row>
    <row r="270" spans="2:65" s="15" customFormat="1" ht="13.5">
      <c r="B270" s="218"/>
      <c r="D270" s="195" t="s">
        <v>136</v>
      </c>
      <c r="E270" s="219" t="s">
        <v>5</v>
      </c>
      <c r="F270" s="220" t="s">
        <v>141</v>
      </c>
      <c r="H270" s="221">
        <v>105</v>
      </c>
      <c r="I270" s="222"/>
      <c r="L270" s="218"/>
      <c r="M270" s="223"/>
      <c r="N270" s="224"/>
      <c r="O270" s="224"/>
      <c r="P270" s="224"/>
      <c r="Q270" s="224"/>
      <c r="R270" s="224"/>
      <c r="S270" s="224"/>
      <c r="T270" s="225"/>
      <c r="AT270" s="219" t="s">
        <v>136</v>
      </c>
      <c r="AU270" s="219" t="s">
        <v>77</v>
      </c>
      <c r="AV270" s="15" t="s">
        <v>134</v>
      </c>
      <c r="AW270" s="15" t="s">
        <v>34</v>
      </c>
      <c r="AX270" s="15" t="s">
        <v>74</v>
      </c>
      <c r="AY270" s="219" t="s">
        <v>127</v>
      </c>
    </row>
    <row r="271" spans="2:65" s="1" customFormat="1" ht="25.5" customHeight="1">
      <c r="B271" s="181"/>
      <c r="C271" s="182" t="s">
        <v>293</v>
      </c>
      <c r="D271" s="182" t="s">
        <v>129</v>
      </c>
      <c r="E271" s="183" t="s">
        <v>294</v>
      </c>
      <c r="F271" s="184" t="s">
        <v>295</v>
      </c>
      <c r="G271" s="185" t="s">
        <v>132</v>
      </c>
      <c r="H271" s="186">
        <v>52.5</v>
      </c>
      <c r="I271" s="187"/>
      <c r="J271" s="188">
        <f>ROUND(I271*H271,2)</f>
        <v>0</v>
      </c>
      <c r="K271" s="184" t="s">
        <v>133</v>
      </c>
      <c r="L271" s="42"/>
      <c r="M271" s="189" t="s">
        <v>5</v>
      </c>
      <c r="N271" s="190" t="s">
        <v>41</v>
      </c>
      <c r="O271" s="43"/>
      <c r="P271" s="191">
        <f>O271*H271</f>
        <v>0</v>
      </c>
      <c r="Q271" s="191">
        <v>0</v>
      </c>
      <c r="R271" s="191">
        <f>Q271*H271</f>
        <v>0</v>
      </c>
      <c r="S271" s="191">
        <v>0</v>
      </c>
      <c r="T271" s="192">
        <f>S271*H271</f>
        <v>0</v>
      </c>
      <c r="AR271" s="25" t="s">
        <v>134</v>
      </c>
      <c r="AT271" s="25" t="s">
        <v>129</v>
      </c>
      <c r="AU271" s="25" t="s">
        <v>77</v>
      </c>
      <c r="AY271" s="25" t="s">
        <v>127</v>
      </c>
      <c r="BE271" s="193">
        <f>IF(N271="základní",J271,0)</f>
        <v>0</v>
      </c>
      <c r="BF271" s="193">
        <f>IF(N271="snížená",J271,0)</f>
        <v>0</v>
      </c>
      <c r="BG271" s="193">
        <f>IF(N271="zákl. přenesená",J271,0)</f>
        <v>0</v>
      </c>
      <c r="BH271" s="193">
        <f>IF(N271="sníž. přenesená",J271,0)</f>
        <v>0</v>
      </c>
      <c r="BI271" s="193">
        <f>IF(N271="nulová",J271,0)</f>
        <v>0</v>
      </c>
      <c r="BJ271" s="25" t="s">
        <v>74</v>
      </c>
      <c r="BK271" s="193">
        <f>ROUND(I271*H271,2)</f>
        <v>0</v>
      </c>
      <c r="BL271" s="25" t="s">
        <v>134</v>
      </c>
      <c r="BM271" s="25" t="s">
        <v>296</v>
      </c>
    </row>
    <row r="272" spans="2:65" s="12" customFormat="1" ht="13.5">
      <c r="B272" s="194"/>
      <c r="D272" s="195" t="s">
        <v>136</v>
      </c>
      <c r="E272" s="196" t="s">
        <v>5</v>
      </c>
      <c r="F272" s="197" t="s">
        <v>297</v>
      </c>
      <c r="H272" s="196" t="s">
        <v>5</v>
      </c>
      <c r="I272" s="198"/>
      <c r="L272" s="194"/>
      <c r="M272" s="199"/>
      <c r="N272" s="200"/>
      <c r="O272" s="200"/>
      <c r="P272" s="200"/>
      <c r="Q272" s="200"/>
      <c r="R272" s="200"/>
      <c r="S272" s="200"/>
      <c r="T272" s="201"/>
      <c r="AT272" s="196" t="s">
        <v>136</v>
      </c>
      <c r="AU272" s="196" t="s">
        <v>77</v>
      </c>
      <c r="AV272" s="12" t="s">
        <v>74</v>
      </c>
      <c r="AW272" s="12" t="s">
        <v>34</v>
      </c>
      <c r="AX272" s="12" t="s">
        <v>70</v>
      </c>
      <c r="AY272" s="196" t="s">
        <v>127</v>
      </c>
    </row>
    <row r="273" spans="2:65" s="12" customFormat="1" ht="13.5">
      <c r="B273" s="194"/>
      <c r="D273" s="195" t="s">
        <v>136</v>
      </c>
      <c r="E273" s="196" t="s">
        <v>5</v>
      </c>
      <c r="F273" s="197" t="s">
        <v>280</v>
      </c>
      <c r="H273" s="196" t="s">
        <v>5</v>
      </c>
      <c r="I273" s="198"/>
      <c r="L273" s="194"/>
      <c r="M273" s="199"/>
      <c r="N273" s="200"/>
      <c r="O273" s="200"/>
      <c r="P273" s="200"/>
      <c r="Q273" s="200"/>
      <c r="R273" s="200"/>
      <c r="S273" s="200"/>
      <c r="T273" s="201"/>
      <c r="AT273" s="196" t="s">
        <v>136</v>
      </c>
      <c r="AU273" s="196" t="s">
        <v>77</v>
      </c>
      <c r="AV273" s="12" t="s">
        <v>74</v>
      </c>
      <c r="AW273" s="12" t="s">
        <v>34</v>
      </c>
      <c r="AX273" s="12" t="s">
        <v>70</v>
      </c>
      <c r="AY273" s="196" t="s">
        <v>127</v>
      </c>
    </row>
    <row r="274" spans="2:65" s="13" customFormat="1" ht="13.5">
      <c r="B274" s="202"/>
      <c r="D274" s="195" t="s">
        <v>136</v>
      </c>
      <c r="E274" s="203" t="s">
        <v>5</v>
      </c>
      <c r="F274" s="204" t="s">
        <v>286</v>
      </c>
      <c r="H274" s="205">
        <v>27.5</v>
      </c>
      <c r="I274" s="206"/>
      <c r="L274" s="202"/>
      <c r="M274" s="207"/>
      <c r="N274" s="208"/>
      <c r="O274" s="208"/>
      <c r="P274" s="208"/>
      <c r="Q274" s="208"/>
      <c r="R274" s="208"/>
      <c r="S274" s="208"/>
      <c r="T274" s="209"/>
      <c r="AT274" s="203" t="s">
        <v>136</v>
      </c>
      <c r="AU274" s="203" t="s">
        <v>77</v>
      </c>
      <c r="AV274" s="13" t="s">
        <v>77</v>
      </c>
      <c r="AW274" s="13" t="s">
        <v>34</v>
      </c>
      <c r="AX274" s="13" t="s">
        <v>70</v>
      </c>
      <c r="AY274" s="203" t="s">
        <v>127</v>
      </c>
    </row>
    <row r="275" spans="2:65" s="13" customFormat="1" ht="13.5">
      <c r="B275" s="202"/>
      <c r="D275" s="195" t="s">
        <v>136</v>
      </c>
      <c r="E275" s="203" t="s">
        <v>5</v>
      </c>
      <c r="F275" s="204" t="s">
        <v>287</v>
      </c>
      <c r="H275" s="205">
        <v>25</v>
      </c>
      <c r="I275" s="206"/>
      <c r="L275" s="202"/>
      <c r="M275" s="207"/>
      <c r="N275" s="208"/>
      <c r="O275" s="208"/>
      <c r="P275" s="208"/>
      <c r="Q275" s="208"/>
      <c r="R275" s="208"/>
      <c r="S275" s="208"/>
      <c r="T275" s="209"/>
      <c r="AT275" s="203" t="s">
        <v>136</v>
      </c>
      <c r="AU275" s="203" t="s">
        <v>77</v>
      </c>
      <c r="AV275" s="13" t="s">
        <v>77</v>
      </c>
      <c r="AW275" s="13" t="s">
        <v>34</v>
      </c>
      <c r="AX275" s="13" t="s">
        <v>70</v>
      </c>
      <c r="AY275" s="203" t="s">
        <v>127</v>
      </c>
    </row>
    <row r="276" spans="2:65" s="14" customFormat="1" ht="13.5">
      <c r="B276" s="210"/>
      <c r="D276" s="195" t="s">
        <v>136</v>
      </c>
      <c r="E276" s="211" t="s">
        <v>5</v>
      </c>
      <c r="F276" s="212" t="s">
        <v>139</v>
      </c>
      <c r="H276" s="213">
        <v>52.5</v>
      </c>
      <c r="I276" s="214"/>
      <c r="L276" s="210"/>
      <c r="M276" s="215"/>
      <c r="N276" s="216"/>
      <c r="O276" s="216"/>
      <c r="P276" s="216"/>
      <c r="Q276" s="216"/>
      <c r="R276" s="216"/>
      <c r="S276" s="216"/>
      <c r="T276" s="217"/>
      <c r="AT276" s="211" t="s">
        <v>136</v>
      </c>
      <c r="AU276" s="211" t="s">
        <v>77</v>
      </c>
      <c r="AV276" s="14" t="s">
        <v>140</v>
      </c>
      <c r="AW276" s="14" t="s">
        <v>34</v>
      </c>
      <c r="AX276" s="14" t="s">
        <v>70</v>
      </c>
      <c r="AY276" s="211" t="s">
        <v>127</v>
      </c>
    </row>
    <row r="277" spans="2:65" s="15" customFormat="1" ht="13.5">
      <c r="B277" s="218"/>
      <c r="D277" s="195" t="s">
        <v>136</v>
      </c>
      <c r="E277" s="219" t="s">
        <v>5</v>
      </c>
      <c r="F277" s="220" t="s">
        <v>141</v>
      </c>
      <c r="H277" s="221">
        <v>52.5</v>
      </c>
      <c r="I277" s="222"/>
      <c r="L277" s="218"/>
      <c r="M277" s="223"/>
      <c r="N277" s="224"/>
      <c r="O277" s="224"/>
      <c r="P277" s="224"/>
      <c r="Q277" s="224"/>
      <c r="R277" s="224"/>
      <c r="S277" s="224"/>
      <c r="T277" s="225"/>
      <c r="AT277" s="219" t="s">
        <v>136</v>
      </c>
      <c r="AU277" s="219" t="s">
        <v>77</v>
      </c>
      <c r="AV277" s="15" t="s">
        <v>134</v>
      </c>
      <c r="AW277" s="15" t="s">
        <v>34</v>
      </c>
      <c r="AX277" s="15" t="s">
        <v>74</v>
      </c>
      <c r="AY277" s="219" t="s">
        <v>127</v>
      </c>
    </row>
    <row r="278" spans="2:65" s="1" customFormat="1" ht="16.5" customHeight="1">
      <c r="B278" s="181"/>
      <c r="C278" s="226" t="s">
        <v>298</v>
      </c>
      <c r="D278" s="226" t="s">
        <v>234</v>
      </c>
      <c r="E278" s="227" t="s">
        <v>299</v>
      </c>
      <c r="F278" s="228" t="s">
        <v>300</v>
      </c>
      <c r="G278" s="229" t="s">
        <v>132</v>
      </c>
      <c r="H278" s="230">
        <v>60.375</v>
      </c>
      <c r="I278" s="231"/>
      <c r="J278" s="232">
        <f>ROUND(I278*H278,2)</f>
        <v>0</v>
      </c>
      <c r="K278" s="228" t="s">
        <v>133</v>
      </c>
      <c r="L278" s="233"/>
      <c r="M278" s="234" t="s">
        <v>5</v>
      </c>
      <c r="N278" s="235" t="s">
        <v>41</v>
      </c>
      <c r="O278" s="43"/>
      <c r="P278" s="191">
        <f>O278*H278</f>
        <v>0</v>
      </c>
      <c r="Q278" s="191">
        <v>5.0000000000000001E-4</v>
      </c>
      <c r="R278" s="191">
        <f>Q278*H278</f>
        <v>3.0187499999999999E-2</v>
      </c>
      <c r="S278" s="191">
        <v>0</v>
      </c>
      <c r="T278" s="192">
        <f>S278*H278</f>
        <v>0</v>
      </c>
      <c r="AR278" s="25" t="s">
        <v>197</v>
      </c>
      <c r="AT278" s="25" t="s">
        <v>234</v>
      </c>
      <c r="AU278" s="25" t="s">
        <v>77</v>
      </c>
      <c r="AY278" s="25" t="s">
        <v>127</v>
      </c>
      <c r="BE278" s="193">
        <f>IF(N278="základní",J278,0)</f>
        <v>0</v>
      </c>
      <c r="BF278" s="193">
        <f>IF(N278="snížená",J278,0)</f>
        <v>0</v>
      </c>
      <c r="BG278" s="193">
        <f>IF(N278="zákl. přenesená",J278,0)</f>
        <v>0</v>
      </c>
      <c r="BH278" s="193">
        <f>IF(N278="sníž. přenesená",J278,0)</f>
        <v>0</v>
      </c>
      <c r="BI278" s="193">
        <f>IF(N278="nulová",J278,0)</f>
        <v>0</v>
      </c>
      <c r="BJ278" s="25" t="s">
        <v>74</v>
      </c>
      <c r="BK278" s="193">
        <f>ROUND(I278*H278,2)</f>
        <v>0</v>
      </c>
      <c r="BL278" s="25" t="s">
        <v>134</v>
      </c>
      <c r="BM278" s="25" t="s">
        <v>301</v>
      </c>
    </row>
    <row r="279" spans="2:65" s="12" customFormat="1" ht="13.5">
      <c r="B279" s="194"/>
      <c r="D279" s="195" t="s">
        <v>136</v>
      </c>
      <c r="E279" s="196" t="s">
        <v>5</v>
      </c>
      <c r="F279" s="197" t="s">
        <v>257</v>
      </c>
      <c r="H279" s="196" t="s">
        <v>5</v>
      </c>
      <c r="I279" s="198"/>
      <c r="L279" s="194"/>
      <c r="M279" s="199"/>
      <c r="N279" s="200"/>
      <c r="O279" s="200"/>
      <c r="P279" s="200"/>
      <c r="Q279" s="200"/>
      <c r="R279" s="200"/>
      <c r="S279" s="200"/>
      <c r="T279" s="201"/>
      <c r="AT279" s="196" t="s">
        <v>136</v>
      </c>
      <c r="AU279" s="196" t="s">
        <v>77</v>
      </c>
      <c r="AV279" s="12" t="s">
        <v>74</v>
      </c>
      <c r="AW279" s="12" t="s">
        <v>34</v>
      </c>
      <c r="AX279" s="12" t="s">
        <v>70</v>
      </c>
      <c r="AY279" s="196" t="s">
        <v>127</v>
      </c>
    </row>
    <row r="280" spans="2:65" s="13" customFormat="1" ht="13.5">
      <c r="B280" s="202"/>
      <c r="D280" s="195" t="s">
        <v>136</v>
      </c>
      <c r="E280" s="203" t="s">
        <v>5</v>
      </c>
      <c r="F280" s="204" t="s">
        <v>302</v>
      </c>
      <c r="H280" s="205">
        <v>60.375</v>
      </c>
      <c r="I280" s="206"/>
      <c r="L280" s="202"/>
      <c r="M280" s="207"/>
      <c r="N280" s="208"/>
      <c r="O280" s="208"/>
      <c r="P280" s="208"/>
      <c r="Q280" s="208"/>
      <c r="R280" s="208"/>
      <c r="S280" s="208"/>
      <c r="T280" s="209"/>
      <c r="AT280" s="203" t="s">
        <v>136</v>
      </c>
      <c r="AU280" s="203" t="s">
        <v>77</v>
      </c>
      <c r="AV280" s="13" t="s">
        <v>77</v>
      </c>
      <c r="AW280" s="13" t="s">
        <v>34</v>
      </c>
      <c r="AX280" s="13" t="s">
        <v>70</v>
      </c>
      <c r="AY280" s="203" t="s">
        <v>127</v>
      </c>
    </row>
    <row r="281" spans="2:65" s="14" customFormat="1" ht="13.5">
      <c r="B281" s="210"/>
      <c r="D281" s="195" t="s">
        <v>136</v>
      </c>
      <c r="E281" s="211" t="s">
        <v>5</v>
      </c>
      <c r="F281" s="212" t="s">
        <v>139</v>
      </c>
      <c r="H281" s="213">
        <v>60.375</v>
      </c>
      <c r="I281" s="214"/>
      <c r="L281" s="210"/>
      <c r="M281" s="215"/>
      <c r="N281" s="216"/>
      <c r="O281" s="216"/>
      <c r="P281" s="216"/>
      <c r="Q281" s="216"/>
      <c r="R281" s="216"/>
      <c r="S281" s="216"/>
      <c r="T281" s="217"/>
      <c r="AT281" s="211" t="s">
        <v>136</v>
      </c>
      <c r="AU281" s="211" t="s">
        <v>77</v>
      </c>
      <c r="AV281" s="14" t="s">
        <v>140</v>
      </c>
      <c r="AW281" s="14" t="s">
        <v>34</v>
      </c>
      <c r="AX281" s="14" t="s">
        <v>70</v>
      </c>
      <c r="AY281" s="211" t="s">
        <v>127</v>
      </c>
    </row>
    <row r="282" spans="2:65" s="15" customFormat="1" ht="13.5">
      <c r="B282" s="218"/>
      <c r="D282" s="195" t="s">
        <v>136</v>
      </c>
      <c r="E282" s="219" t="s">
        <v>5</v>
      </c>
      <c r="F282" s="220" t="s">
        <v>141</v>
      </c>
      <c r="H282" s="221">
        <v>60.375</v>
      </c>
      <c r="I282" s="222"/>
      <c r="L282" s="218"/>
      <c r="M282" s="223"/>
      <c r="N282" s="224"/>
      <c r="O282" s="224"/>
      <c r="P282" s="224"/>
      <c r="Q282" s="224"/>
      <c r="R282" s="224"/>
      <c r="S282" s="224"/>
      <c r="T282" s="225"/>
      <c r="AT282" s="219" t="s">
        <v>136</v>
      </c>
      <c r="AU282" s="219" t="s">
        <v>77</v>
      </c>
      <c r="AV282" s="15" t="s">
        <v>134</v>
      </c>
      <c r="AW282" s="15" t="s">
        <v>34</v>
      </c>
      <c r="AX282" s="15" t="s">
        <v>74</v>
      </c>
      <c r="AY282" s="219" t="s">
        <v>127</v>
      </c>
    </row>
    <row r="283" spans="2:65" s="1" customFormat="1" ht="25.5" customHeight="1">
      <c r="B283" s="181"/>
      <c r="C283" s="182" t="s">
        <v>303</v>
      </c>
      <c r="D283" s="182" t="s">
        <v>129</v>
      </c>
      <c r="E283" s="183" t="s">
        <v>304</v>
      </c>
      <c r="F283" s="184" t="s">
        <v>305</v>
      </c>
      <c r="G283" s="185" t="s">
        <v>132</v>
      </c>
      <c r="H283" s="186">
        <v>52.5</v>
      </c>
      <c r="I283" s="187"/>
      <c r="J283" s="188">
        <f>ROUND(I283*H283,2)</f>
        <v>0</v>
      </c>
      <c r="K283" s="184" t="s">
        <v>133</v>
      </c>
      <c r="L283" s="42"/>
      <c r="M283" s="189" t="s">
        <v>5</v>
      </c>
      <c r="N283" s="190" t="s">
        <v>41</v>
      </c>
      <c r="O283" s="43"/>
      <c r="P283" s="191">
        <f>O283*H283</f>
        <v>0</v>
      </c>
      <c r="Q283" s="191">
        <v>0</v>
      </c>
      <c r="R283" s="191">
        <f>Q283*H283</f>
        <v>0</v>
      </c>
      <c r="S283" s="191">
        <v>0</v>
      </c>
      <c r="T283" s="192">
        <f>S283*H283</f>
        <v>0</v>
      </c>
      <c r="AR283" s="25" t="s">
        <v>134</v>
      </c>
      <c r="AT283" s="25" t="s">
        <v>129</v>
      </c>
      <c r="AU283" s="25" t="s">
        <v>77</v>
      </c>
      <c r="AY283" s="25" t="s">
        <v>127</v>
      </c>
      <c r="BE283" s="193">
        <f>IF(N283="základní",J283,0)</f>
        <v>0</v>
      </c>
      <c r="BF283" s="193">
        <f>IF(N283="snížená",J283,0)</f>
        <v>0</v>
      </c>
      <c r="BG283" s="193">
        <f>IF(N283="zákl. přenesená",J283,0)</f>
        <v>0</v>
      </c>
      <c r="BH283" s="193">
        <f>IF(N283="sníž. přenesená",J283,0)</f>
        <v>0</v>
      </c>
      <c r="BI283" s="193">
        <f>IF(N283="nulová",J283,0)</f>
        <v>0</v>
      </c>
      <c r="BJ283" s="25" t="s">
        <v>74</v>
      </c>
      <c r="BK283" s="193">
        <f>ROUND(I283*H283,2)</f>
        <v>0</v>
      </c>
      <c r="BL283" s="25" t="s">
        <v>134</v>
      </c>
      <c r="BM283" s="25" t="s">
        <v>306</v>
      </c>
    </row>
    <row r="284" spans="2:65" s="12" customFormat="1" ht="13.5">
      <c r="B284" s="194"/>
      <c r="D284" s="195" t="s">
        <v>136</v>
      </c>
      <c r="E284" s="196" t="s">
        <v>5</v>
      </c>
      <c r="F284" s="197" t="s">
        <v>307</v>
      </c>
      <c r="H284" s="196" t="s">
        <v>5</v>
      </c>
      <c r="I284" s="198"/>
      <c r="L284" s="194"/>
      <c r="M284" s="199"/>
      <c r="N284" s="200"/>
      <c r="O284" s="200"/>
      <c r="P284" s="200"/>
      <c r="Q284" s="200"/>
      <c r="R284" s="200"/>
      <c r="S284" s="200"/>
      <c r="T284" s="201"/>
      <c r="AT284" s="196" t="s">
        <v>136</v>
      </c>
      <c r="AU284" s="196" t="s">
        <v>77</v>
      </c>
      <c r="AV284" s="12" t="s">
        <v>74</v>
      </c>
      <c r="AW284" s="12" t="s">
        <v>34</v>
      </c>
      <c r="AX284" s="12" t="s">
        <v>70</v>
      </c>
      <c r="AY284" s="196" t="s">
        <v>127</v>
      </c>
    </row>
    <row r="285" spans="2:65" s="12" customFormat="1" ht="13.5">
      <c r="B285" s="194"/>
      <c r="D285" s="195" t="s">
        <v>136</v>
      </c>
      <c r="E285" s="196" t="s">
        <v>5</v>
      </c>
      <c r="F285" s="197" t="s">
        <v>280</v>
      </c>
      <c r="H285" s="196" t="s">
        <v>5</v>
      </c>
      <c r="I285" s="198"/>
      <c r="L285" s="194"/>
      <c r="M285" s="199"/>
      <c r="N285" s="200"/>
      <c r="O285" s="200"/>
      <c r="P285" s="200"/>
      <c r="Q285" s="200"/>
      <c r="R285" s="200"/>
      <c r="S285" s="200"/>
      <c r="T285" s="201"/>
      <c r="AT285" s="196" t="s">
        <v>136</v>
      </c>
      <c r="AU285" s="196" t="s">
        <v>77</v>
      </c>
      <c r="AV285" s="12" t="s">
        <v>74</v>
      </c>
      <c r="AW285" s="12" t="s">
        <v>34</v>
      </c>
      <c r="AX285" s="12" t="s">
        <v>70</v>
      </c>
      <c r="AY285" s="196" t="s">
        <v>127</v>
      </c>
    </row>
    <row r="286" spans="2:65" s="13" customFormat="1" ht="13.5">
      <c r="B286" s="202"/>
      <c r="D286" s="195" t="s">
        <v>136</v>
      </c>
      <c r="E286" s="203" t="s">
        <v>5</v>
      </c>
      <c r="F286" s="204" t="s">
        <v>286</v>
      </c>
      <c r="H286" s="205">
        <v>27.5</v>
      </c>
      <c r="I286" s="206"/>
      <c r="L286" s="202"/>
      <c r="M286" s="207"/>
      <c r="N286" s="208"/>
      <c r="O286" s="208"/>
      <c r="P286" s="208"/>
      <c r="Q286" s="208"/>
      <c r="R286" s="208"/>
      <c r="S286" s="208"/>
      <c r="T286" s="209"/>
      <c r="AT286" s="203" t="s">
        <v>136</v>
      </c>
      <c r="AU286" s="203" t="s">
        <v>77</v>
      </c>
      <c r="AV286" s="13" t="s">
        <v>77</v>
      </c>
      <c r="AW286" s="13" t="s">
        <v>34</v>
      </c>
      <c r="AX286" s="13" t="s">
        <v>70</v>
      </c>
      <c r="AY286" s="203" t="s">
        <v>127</v>
      </c>
    </row>
    <row r="287" spans="2:65" s="13" customFormat="1" ht="13.5">
      <c r="B287" s="202"/>
      <c r="D287" s="195" t="s">
        <v>136</v>
      </c>
      <c r="E287" s="203" t="s">
        <v>5</v>
      </c>
      <c r="F287" s="204" t="s">
        <v>287</v>
      </c>
      <c r="H287" s="205">
        <v>25</v>
      </c>
      <c r="I287" s="206"/>
      <c r="L287" s="202"/>
      <c r="M287" s="207"/>
      <c r="N287" s="208"/>
      <c r="O287" s="208"/>
      <c r="P287" s="208"/>
      <c r="Q287" s="208"/>
      <c r="R287" s="208"/>
      <c r="S287" s="208"/>
      <c r="T287" s="209"/>
      <c r="AT287" s="203" t="s">
        <v>136</v>
      </c>
      <c r="AU287" s="203" t="s">
        <v>77</v>
      </c>
      <c r="AV287" s="13" t="s">
        <v>77</v>
      </c>
      <c r="AW287" s="13" t="s">
        <v>34</v>
      </c>
      <c r="AX287" s="13" t="s">
        <v>70</v>
      </c>
      <c r="AY287" s="203" t="s">
        <v>127</v>
      </c>
    </row>
    <row r="288" spans="2:65" s="14" customFormat="1" ht="13.5">
      <c r="B288" s="210"/>
      <c r="D288" s="195" t="s">
        <v>136</v>
      </c>
      <c r="E288" s="211" t="s">
        <v>5</v>
      </c>
      <c r="F288" s="212" t="s">
        <v>139</v>
      </c>
      <c r="H288" s="213">
        <v>52.5</v>
      </c>
      <c r="I288" s="214"/>
      <c r="L288" s="210"/>
      <c r="M288" s="215"/>
      <c r="N288" s="216"/>
      <c r="O288" s="216"/>
      <c r="P288" s="216"/>
      <c r="Q288" s="216"/>
      <c r="R288" s="216"/>
      <c r="S288" s="216"/>
      <c r="T288" s="217"/>
      <c r="AT288" s="211" t="s">
        <v>136</v>
      </c>
      <c r="AU288" s="211" t="s">
        <v>77</v>
      </c>
      <c r="AV288" s="14" t="s">
        <v>140</v>
      </c>
      <c r="AW288" s="14" t="s">
        <v>34</v>
      </c>
      <c r="AX288" s="14" t="s">
        <v>70</v>
      </c>
      <c r="AY288" s="211" t="s">
        <v>127</v>
      </c>
    </row>
    <row r="289" spans="2:65" s="15" customFormat="1" ht="13.5">
      <c r="B289" s="218"/>
      <c r="D289" s="195" t="s">
        <v>136</v>
      </c>
      <c r="E289" s="219" t="s">
        <v>5</v>
      </c>
      <c r="F289" s="220" t="s">
        <v>141</v>
      </c>
      <c r="H289" s="221">
        <v>52.5</v>
      </c>
      <c r="I289" s="222"/>
      <c r="L289" s="218"/>
      <c r="M289" s="223"/>
      <c r="N289" s="224"/>
      <c r="O289" s="224"/>
      <c r="P289" s="224"/>
      <c r="Q289" s="224"/>
      <c r="R289" s="224"/>
      <c r="S289" s="224"/>
      <c r="T289" s="225"/>
      <c r="AT289" s="219" t="s">
        <v>136</v>
      </c>
      <c r="AU289" s="219" t="s">
        <v>77</v>
      </c>
      <c r="AV289" s="15" t="s">
        <v>134</v>
      </c>
      <c r="AW289" s="15" t="s">
        <v>34</v>
      </c>
      <c r="AX289" s="15" t="s">
        <v>74</v>
      </c>
      <c r="AY289" s="219" t="s">
        <v>127</v>
      </c>
    </row>
    <row r="290" spans="2:65" s="1" customFormat="1" ht="16.5" customHeight="1">
      <c r="B290" s="181"/>
      <c r="C290" s="226" t="s">
        <v>308</v>
      </c>
      <c r="D290" s="226" t="s">
        <v>234</v>
      </c>
      <c r="E290" s="227" t="s">
        <v>309</v>
      </c>
      <c r="F290" s="228" t="s">
        <v>310</v>
      </c>
      <c r="G290" s="229" t="s">
        <v>144</v>
      </c>
      <c r="H290" s="230">
        <v>5.5129999999999999</v>
      </c>
      <c r="I290" s="231"/>
      <c r="J290" s="232">
        <f>ROUND(I290*H290,2)</f>
        <v>0</v>
      </c>
      <c r="K290" s="228" t="s">
        <v>133</v>
      </c>
      <c r="L290" s="233"/>
      <c r="M290" s="234" t="s">
        <v>5</v>
      </c>
      <c r="N290" s="235" t="s">
        <v>41</v>
      </c>
      <c r="O290" s="43"/>
      <c r="P290" s="191">
        <f>O290*H290</f>
        <v>0</v>
      </c>
      <c r="Q290" s="191">
        <v>0.2</v>
      </c>
      <c r="R290" s="191">
        <f>Q290*H290</f>
        <v>1.1026</v>
      </c>
      <c r="S290" s="191">
        <v>0</v>
      </c>
      <c r="T290" s="192">
        <f>S290*H290</f>
        <v>0</v>
      </c>
      <c r="AR290" s="25" t="s">
        <v>197</v>
      </c>
      <c r="AT290" s="25" t="s">
        <v>234</v>
      </c>
      <c r="AU290" s="25" t="s">
        <v>77</v>
      </c>
      <c r="AY290" s="25" t="s">
        <v>127</v>
      </c>
      <c r="BE290" s="193">
        <f>IF(N290="základní",J290,0)</f>
        <v>0</v>
      </c>
      <c r="BF290" s="193">
        <f>IF(N290="snížená",J290,0)</f>
        <v>0</v>
      </c>
      <c r="BG290" s="193">
        <f>IF(N290="zákl. přenesená",J290,0)</f>
        <v>0</v>
      </c>
      <c r="BH290" s="193">
        <f>IF(N290="sníž. přenesená",J290,0)</f>
        <v>0</v>
      </c>
      <c r="BI290" s="193">
        <f>IF(N290="nulová",J290,0)</f>
        <v>0</v>
      </c>
      <c r="BJ290" s="25" t="s">
        <v>74</v>
      </c>
      <c r="BK290" s="193">
        <f>ROUND(I290*H290,2)</f>
        <v>0</v>
      </c>
      <c r="BL290" s="25" t="s">
        <v>134</v>
      </c>
      <c r="BM290" s="25" t="s">
        <v>311</v>
      </c>
    </row>
    <row r="291" spans="2:65" s="12" customFormat="1" ht="13.5">
      <c r="B291" s="194"/>
      <c r="D291" s="195" t="s">
        <v>136</v>
      </c>
      <c r="E291" s="196" t="s">
        <v>5</v>
      </c>
      <c r="F291" s="197" t="s">
        <v>257</v>
      </c>
      <c r="H291" s="196" t="s">
        <v>5</v>
      </c>
      <c r="I291" s="198"/>
      <c r="L291" s="194"/>
      <c r="M291" s="199"/>
      <c r="N291" s="200"/>
      <c r="O291" s="200"/>
      <c r="P291" s="200"/>
      <c r="Q291" s="200"/>
      <c r="R291" s="200"/>
      <c r="S291" s="200"/>
      <c r="T291" s="201"/>
      <c r="AT291" s="196" t="s">
        <v>136</v>
      </c>
      <c r="AU291" s="196" t="s">
        <v>77</v>
      </c>
      <c r="AV291" s="12" t="s">
        <v>74</v>
      </c>
      <c r="AW291" s="12" t="s">
        <v>34</v>
      </c>
      <c r="AX291" s="12" t="s">
        <v>70</v>
      </c>
      <c r="AY291" s="196" t="s">
        <v>127</v>
      </c>
    </row>
    <row r="292" spans="2:65" s="13" customFormat="1" ht="13.5">
      <c r="B292" s="202"/>
      <c r="D292" s="195" t="s">
        <v>136</v>
      </c>
      <c r="E292" s="203" t="s">
        <v>5</v>
      </c>
      <c r="F292" s="204" t="s">
        <v>312</v>
      </c>
      <c r="H292" s="205">
        <v>5.5129999999999999</v>
      </c>
      <c r="I292" s="206"/>
      <c r="L292" s="202"/>
      <c r="M292" s="207"/>
      <c r="N292" s="208"/>
      <c r="O292" s="208"/>
      <c r="P292" s="208"/>
      <c r="Q292" s="208"/>
      <c r="R292" s="208"/>
      <c r="S292" s="208"/>
      <c r="T292" s="209"/>
      <c r="AT292" s="203" t="s">
        <v>136</v>
      </c>
      <c r="AU292" s="203" t="s">
        <v>77</v>
      </c>
      <c r="AV292" s="13" t="s">
        <v>77</v>
      </c>
      <c r="AW292" s="13" t="s">
        <v>34</v>
      </c>
      <c r="AX292" s="13" t="s">
        <v>70</v>
      </c>
      <c r="AY292" s="203" t="s">
        <v>127</v>
      </c>
    </row>
    <row r="293" spans="2:65" s="14" customFormat="1" ht="13.5">
      <c r="B293" s="210"/>
      <c r="D293" s="195" t="s">
        <v>136</v>
      </c>
      <c r="E293" s="211" t="s">
        <v>5</v>
      </c>
      <c r="F293" s="212" t="s">
        <v>139</v>
      </c>
      <c r="H293" s="213">
        <v>5.5129999999999999</v>
      </c>
      <c r="I293" s="214"/>
      <c r="L293" s="210"/>
      <c r="M293" s="215"/>
      <c r="N293" s="216"/>
      <c r="O293" s="216"/>
      <c r="P293" s="216"/>
      <c r="Q293" s="216"/>
      <c r="R293" s="216"/>
      <c r="S293" s="216"/>
      <c r="T293" s="217"/>
      <c r="AT293" s="211" t="s">
        <v>136</v>
      </c>
      <c r="AU293" s="211" t="s">
        <v>77</v>
      </c>
      <c r="AV293" s="14" t="s">
        <v>140</v>
      </c>
      <c r="AW293" s="14" t="s">
        <v>34</v>
      </c>
      <c r="AX293" s="14" t="s">
        <v>70</v>
      </c>
      <c r="AY293" s="211" t="s">
        <v>127</v>
      </c>
    </row>
    <row r="294" spans="2:65" s="15" customFormat="1" ht="13.5">
      <c r="B294" s="218"/>
      <c r="D294" s="195" t="s">
        <v>136</v>
      </c>
      <c r="E294" s="219" t="s">
        <v>5</v>
      </c>
      <c r="F294" s="220" t="s">
        <v>141</v>
      </c>
      <c r="H294" s="221">
        <v>5.5129999999999999</v>
      </c>
      <c r="I294" s="222"/>
      <c r="L294" s="218"/>
      <c r="M294" s="223"/>
      <c r="N294" s="224"/>
      <c r="O294" s="224"/>
      <c r="P294" s="224"/>
      <c r="Q294" s="224"/>
      <c r="R294" s="224"/>
      <c r="S294" s="224"/>
      <c r="T294" s="225"/>
      <c r="AT294" s="219" t="s">
        <v>136</v>
      </c>
      <c r="AU294" s="219" t="s">
        <v>77</v>
      </c>
      <c r="AV294" s="15" t="s">
        <v>134</v>
      </c>
      <c r="AW294" s="15" t="s">
        <v>34</v>
      </c>
      <c r="AX294" s="15" t="s">
        <v>74</v>
      </c>
      <c r="AY294" s="219" t="s">
        <v>127</v>
      </c>
    </row>
    <row r="295" spans="2:65" s="11" customFormat="1" ht="29.85" customHeight="1">
      <c r="B295" s="168"/>
      <c r="D295" s="169" t="s">
        <v>69</v>
      </c>
      <c r="E295" s="179" t="s">
        <v>77</v>
      </c>
      <c r="F295" s="179" t="s">
        <v>313</v>
      </c>
      <c r="I295" s="171"/>
      <c r="J295" s="180">
        <f>BK295</f>
        <v>0</v>
      </c>
      <c r="L295" s="168"/>
      <c r="M295" s="173"/>
      <c r="N295" s="174"/>
      <c r="O295" s="174"/>
      <c r="P295" s="175">
        <f>SUM(P296:P385)</f>
        <v>0</v>
      </c>
      <c r="Q295" s="174"/>
      <c r="R295" s="175">
        <f>SUM(R296:R385)</f>
        <v>26.384203200000002</v>
      </c>
      <c r="S295" s="174"/>
      <c r="T295" s="176">
        <f>SUM(T296:T385)</f>
        <v>0</v>
      </c>
      <c r="AR295" s="169" t="s">
        <v>74</v>
      </c>
      <c r="AT295" s="177" t="s">
        <v>69</v>
      </c>
      <c r="AU295" s="177" t="s">
        <v>74</v>
      </c>
      <c r="AY295" s="169" t="s">
        <v>127</v>
      </c>
      <c r="BK295" s="178">
        <f>SUM(BK296:BK385)</f>
        <v>0</v>
      </c>
    </row>
    <row r="296" spans="2:65" s="1" customFormat="1" ht="38.25" customHeight="1">
      <c r="B296" s="181"/>
      <c r="C296" s="182" t="s">
        <v>314</v>
      </c>
      <c r="D296" s="182" t="s">
        <v>129</v>
      </c>
      <c r="E296" s="183" t="s">
        <v>315</v>
      </c>
      <c r="F296" s="184" t="s">
        <v>316</v>
      </c>
      <c r="G296" s="185" t="s">
        <v>144</v>
      </c>
      <c r="H296" s="186">
        <v>8</v>
      </c>
      <c r="I296" s="187"/>
      <c r="J296" s="188">
        <f>ROUND(I296*H296,2)</f>
        <v>0</v>
      </c>
      <c r="K296" s="184" t="s">
        <v>133</v>
      </c>
      <c r="L296" s="42"/>
      <c r="M296" s="189" t="s">
        <v>5</v>
      </c>
      <c r="N296" s="190" t="s">
        <v>41</v>
      </c>
      <c r="O296" s="43"/>
      <c r="P296" s="191">
        <f>O296*H296</f>
        <v>0</v>
      </c>
      <c r="Q296" s="191">
        <v>0</v>
      </c>
      <c r="R296" s="191">
        <f>Q296*H296</f>
        <v>0</v>
      </c>
      <c r="S296" s="191">
        <v>0</v>
      </c>
      <c r="T296" s="192">
        <f>S296*H296</f>
        <v>0</v>
      </c>
      <c r="AR296" s="25" t="s">
        <v>134</v>
      </c>
      <c r="AT296" s="25" t="s">
        <v>129</v>
      </c>
      <c r="AU296" s="25" t="s">
        <v>77</v>
      </c>
      <c r="AY296" s="25" t="s">
        <v>127</v>
      </c>
      <c r="BE296" s="193">
        <f>IF(N296="základní",J296,0)</f>
        <v>0</v>
      </c>
      <c r="BF296" s="193">
        <f>IF(N296="snížená",J296,0)</f>
        <v>0</v>
      </c>
      <c r="BG296" s="193">
        <f>IF(N296="zákl. přenesená",J296,0)</f>
        <v>0</v>
      </c>
      <c r="BH296" s="193">
        <f>IF(N296="sníž. přenesená",J296,0)</f>
        <v>0</v>
      </c>
      <c r="BI296" s="193">
        <f>IF(N296="nulová",J296,0)</f>
        <v>0</v>
      </c>
      <c r="BJ296" s="25" t="s">
        <v>74</v>
      </c>
      <c r="BK296" s="193">
        <f>ROUND(I296*H296,2)</f>
        <v>0</v>
      </c>
      <c r="BL296" s="25" t="s">
        <v>134</v>
      </c>
      <c r="BM296" s="25" t="s">
        <v>317</v>
      </c>
    </row>
    <row r="297" spans="2:65" s="12" customFormat="1" ht="13.5">
      <c r="B297" s="194"/>
      <c r="D297" s="195" t="s">
        <v>136</v>
      </c>
      <c r="E297" s="196" t="s">
        <v>5</v>
      </c>
      <c r="F297" s="197" t="s">
        <v>318</v>
      </c>
      <c r="H297" s="196" t="s">
        <v>5</v>
      </c>
      <c r="I297" s="198"/>
      <c r="L297" s="194"/>
      <c r="M297" s="199"/>
      <c r="N297" s="200"/>
      <c r="O297" s="200"/>
      <c r="P297" s="200"/>
      <c r="Q297" s="200"/>
      <c r="R297" s="200"/>
      <c r="S297" s="200"/>
      <c r="T297" s="201"/>
      <c r="AT297" s="196" t="s">
        <v>136</v>
      </c>
      <c r="AU297" s="196" t="s">
        <v>77</v>
      </c>
      <c r="AV297" s="12" t="s">
        <v>74</v>
      </c>
      <c r="AW297" s="12" t="s">
        <v>34</v>
      </c>
      <c r="AX297" s="12" t="s">
        <v>70</v>
      </c>
      <c r="AY297" s="196" t="s">
        <v>127</v>
      </c>
    </row>
    <row r="298" spans="2:65" s="13" customFormat="1" ht="13.5">
      <c r="B298" s="202"/>
      <c r="D298" s="195" t="s">
        <v>136</v>
      </c>
      <c r="E298" s="203" t="s">
        <v>5</v>
      </c>
      <c r="F298" s="204" t="s">
        <v>319</v>
      </c>
      <c r="H298" s="205">
        <v>8</v>
      </c>
      <c r="I298" s="206"/>
      <c r="L298" s="202"/>
      <c r="M298" s="207"/>
      <c r="N298" s="208"/>
      <c r="O298" s="208"/>
      <c r="P298" s="208"/>
      <c r="Q298" s="208"/>
      <c r="R298" s="208"/>
      <c r="S298" s="208"/>
      <c r="T298" s="209"/>
      <c r="AT298" s="203" t="s">
        <v>136</v>
      </c>
      <c r="AU298" s="203" t="s">
        <v>77</v>
      </c>
      <c r="AV298" s="13" t="s">
        <v>77</v>
      </c>
      <c r="AW298" s="13" t="s">
        <v>34</v>
      </c>
      <c r="AX298" s="13" t="s">
        <v>70</v>
      </c>
      <c r="AY298" s="203" t="s">
        <v>127</v>
      </c>
    </row>
    <row r="299" spans="2:65" s="14" customFormat="1" ht="13.5">
      <c r="B299" s="210"/>
      <c r="D299" s="195" t="s">
        <v>136</v>
      </c>
      <c r="E299" s="211" t="s">
        <v>5</v>
      </c>
      <c r="F299" s="212" t="s">
        <v>139</v>
      </c>
      <c r="H299" s="213">
        <v>8</v>
      </c>
      <c r="I299" s="214"/>
      <c r="L299" s="210"/>
      <c r="M299" s="215"/>
      <c r="N299" s="216"/>
      <c r="O299" s="216"/>
      <c r="P299" s="216"/>
      <c r="Q299" s="216"/>
      <c r="R299" s="216"/>
      <c r="S299" s="216"/>
      <c r="T299" s="217"/>
      <c r="AT299" s="211" t="s">
        <v>136</v>
      </c>
      <c r="AU299" s="211" t="s">
        <v>77</v>
      </c>
      <c r="AV299" s="14" t="s">
        <v>140</v>
      </c>
      <c r="AW299" s="14" t="s">
        <v>34</v>
      </c>
      <c r="AX299" s="14" t="s">
        <v>70</v>
      </c>
      <c r="AY299" s="211" t="s">
        <v>127</v>
      </c>
    </row>
    <row r="300" spans="2:65" s="15" customFormat="1" ht="13.5">
      <c r="B300" s="218"/>
      <c r="D300" s="195" t="s">
        <v>136</v>
      </c>
      <c r="E300" s="219" t="s">
        <v>5</v>
      </c>
      <c r="F300" s="220" t="s">
        <v>141</v>
      </c>
      <c r="H300" s="221">
        <v>8</v>
      </c>
      <c r="I300" s="222"/>
      <c r="L300" s="218"/>
      <c r="M300" s="223"/>
      <c r="N300" s="224"/>
      <c r="O300" s="224"/>
      <c r="P300" s="224"/>
      <c r="Q300" s="224"/>
      <c r="R300" s="224"/>
      <c r="S300" s="224"/>
      <c r="T300" s="225"/>
      <c r="AT300" s="219" t="s">
        <v>136</v>
      </c>
      <c r="AU300" s="219" t="s">
        <v>77</v>
      </c>
      <c r="AV300" s="15" t="s">
        <v>134</v>
      </c>
      <c r="AW300" s="15" t="s">
        <v>34</v>
      </c>
      <c r="AX300" s="15" t="s">
        <v>74</v>
      </c>
      <c r="AY300" s="219" t="s">
        <v>127</v>
      </c>
    </row>
    <row r="301" spans="2:65" s="1" customFormat="1" ht="25.5" customHeight="1">
      <c r="B301" s="181"/>
      <c r="C301" s="182" t="s">
        <v>320</v>
      </c>
      <c r="D301" s="182" t="s">
        <v>129</v>
      </c>
      <c r="E301" s="183" t="s">
        <v>321</v>
      </c>
      <c r="F301" s="184" t="s">
        <v>322</v>
      </c>
      <c r="G301" s="185" t="s">
        <v>132</v>
      </c>
      <c r="H301" s="186">
        <v>64</v>
      </c>
      <c r="I301" s="187"/>
      <c r="J301" s="188">
        <f>ROUND(I301*H301,2)</f>
        <v>0</v>
      </c>
      <c r="K301" s="184" t="s">
        <v>133</v>
      </c>
      <c r="L301" s="42"/>
      <c r="M301" s="189" t="s">
        <v>5</v>
      </c>
      <c r="N301" s="190" t="s">
        <v>41</v>
      </c>
      <c r="O301" s="43"/>
      <c r="P301" s="191">
        <f>O301*H301</f>
        <v>0</v>
      </c>
      <c r="Q301" s="191">
        <v>1.7000000000000001E-4</v>
      </c>
      <c r="R301" s="191">
        <f>Q301*H301</f>
        <v>1.0880000000000001E-2</v>
      </c>
      <c r="S301" s="191">
        <v>0</v>
      </c>
      <c r="T301" s="192">
        <f>S301*H301</f>
        <v>0</v>
      </c>
      <c r="AR301" s="25" t="s">
        <v>134</v>
      </c>
      <c r="AT301" s="25" t="s">
        <v>129</v>
      </c>
      <c r="AU301" s="25" t="s">
        <v>77</v>
      </c>
      <c r="AY301" s="25" t="s">
        <v>127</v>
      </c>
      <c r="BE301" s="193">
        <f>IF(N301="základní",J301,0)</f>
        <v>0</v>
      </c>
      <c r="BF301" s="193">
        <f>IF(N301="snížená",J301,0)</f>
        <v>0</v>
      </c>
      <c r="BG301" s="193">
        <f>IF(N301="zákl. přenesená",J301,0)</f>
        <v>0</v>
      </c>
      <c r="BH301" s="193">
        <f>IF(N301="sníž. přenesená",J301,0)</f>
        <v>0</v>
      </c>
      <c r="BI301" s="193">
        <f>IF(N301="nulová",J301,0)</f>
        <v>0</v>
      </c>
      <c r="BJ301" s="25" t="s">
        <v>74</v>
      </c>
      <c r="BK301" s="193">
        <f>ROUND(I301*H301,2)</f>
        <v>0</v>
      </c>
      <c r="BL301" s="25" t="s">
        <v>134</v>
      </c>
      <c r="BM301" s="25" t="s">
        <v>323</v>
      </c>
    </row>
    <row r="302" spans="2:65" s="12" customFormat="1" ht="13.5">
      <c r="B302" s="194"/>
      <c r="D302" s="195" t="s">
        <v>136</v>
      </c>
      <c r="E302" s="196" t="s">
        <v>5</v>
      </c>
      <c r="F302" s="197" t="s">
        <v>324</v>
      </c>
      <c r="H302" s="196" t="s">
        <v>5</v>
      </c>
      <c r="I302" s="198"/>
      <c r="L302" s="194"/>
      <c r="M302" s="199"/>
      <c r="N302" s="200"/>
      <c r="O302" s="200"/>
      <c r="P302" s="200"/>
      <c r="Q302" s="200"/>
      <c r="R302" s="200"/>
      <c r="S302" s="200"/>
      <c r="T302" s="201"/>
      <c r="AT302" s="196" t="s">
        <v>136</v>
      </c>
      <c r="AU302" s="196" t="s">
        <v>77</v>
      </c>
      <c r="AV302" s="12" t="s">
        <v>74</v>
      </c>
      <c r="AW302" s="12" t="s">
        <v>34</v>
      </c>
      <c r="AX302" s="12" t="s">
        <v>70</v>
      </c>
      <c r="AY302" s="196" t="s">
        <v>127</v>
      </c>
    </row>
    <row r="303" spans="2:65" s="13" customFormat="1" ht="13.5">
      <c r="B303" s="202"/>
      <c r="D303" s="195" t="s">
        <v>136</v>
      </c>
      <c r="E303" s="203" t="s">
        <v>5</v>
      </c>
      <c r="F303" s="204" t="s">
        <v>325</v>
      </c>
      <c r="H303" s="205">
        <v>64</v>
      </c>
      <c r="I303" s="206"/>
      <c r="L303" s="202"/>
      <c r="M303" s="207"/>
      <c r="N303" s="208"/>
      <c r="O303" s="208"/>
      <c r="P303" s="208"/>
      <c r="Q303" s="208"/>
      <c r="R303" s="208"/>
      <c r="S303" s="208"/>
      <c r="T303" s="209"/>
      <c r="AT303" s="203" t="s">
        <v>136</v>
      </c>
      <c r="AU303" s="203" t="s">
        <v>77</v>
      </c>
      <c r="AV303" s="13" t="s">
        <v>77</v>
      </c>
      <c r="AW303" s="13" t="s">
        <v>34</v>
      </c>
      <c r="AX303" s="13" t="s">
        <v>70</v>
      </c>
      <c r="AY303" s="203" t="s">
        <v>127</v>
      </c>
    </row>
    <row r="304" spans="2:65" s="14" customFormat="1" ht="13.5">
      <c r="B304" s="210"/>
      <c r="D304" s="195" t="s">
        <v>136</v>
      </c>
      <c r="E304" s="211" t="s">
        <v>5</v>
      </c>
      <c r="F304" s="212" t="s">
        <v>139</v>
      </c>
      <c r="H304" s="213">
        <v>64</v>
      </c>
      <c r="I304" s="214"/>
      <c r="L304" s="210"/>
      <c r="M304" s="215"/>
      <c r="N304" s="216"/>
      <c r="O304" s="216"/>
      <c r="P304" s="216"/>
      <c r="Q304" s="216"/>
      <c r="R304" s="216"/>
      <c r="S304" s="216"/>
      <c r="T304" s="217"/>
      <c r="AT304" s="211" t="s">
        <v>136</v>
      </c>
      <c r="AU304" s="211" t="s">
        <v>77</v>
      </c>
      <c r="AV304" s="14" t="s">
        <v>140</v>
      </c>
      <c r="AW304" s="14" t="s">
        <v>34</v>
      </c>
      <c r="AX304" s="14" t="s">
        <v>70</v>
      </c>
      <c r="AY304" s="211" t="s">
        <v>127</v>
      </c>
    </row>
    <row r="305" spans="2:65" s="15" customFormat="1" ht="13.5">
      <c r="B305" s="218"/>
      <c r="D305" s="195" t="s">
        <v>136</v>
      </c>
      <c r="E305" s="219" t="s">
        <v>5</v>
      </c>
      <c r="F305" s="220" t="s">
        <v>141</v>
      </c>
      <c r="H305" s="221">
        <v>64</v>
      </c>
      <c r="I305" s="222"/>
      <c r="L305" s="218"/>
      <c r="M305" s="223"/>
      <c r="N305" s="224"/>
      <c r="O305" s="224"/>
      <c r="P305" s="224"/>
      <c r="Q305" s="224"/>
      <c r="R305" s="224"/>
      <c r="S305" s="224"/>
      <c r="T305" s="225"/>
      <c r="AT305" s="219" t="s">
        <v>136</v>
      </c>
      <c r="AU305" s="219" t="s">
        <v>77</v>
      </c>
      <c r="AV305" s="15" t="s">
        <v>134</v>
      </c>
      <c r="AW305" s="15" t="s">
        <v>34</v>
      </c>
      <c r="AX305" s="15" t="s">
        <v>74</v>
      </c>
      <c r="AY305" s="219" t="s">
        <v>127</v>
      </c>
    </row>
    <row r="306" spans="2:65" s="1" customFormat="1" ht="16.5" customHeight="1">
      <c r="B306" s="181"/>
      <c r="C306" s="226" t="s">
        <v>326</v>
      </c>
      <c r="D306" s="226" t="s">
        <v>234</v>
      </c>
      <c r="E306" s="227" t="s">
        <v>327</v>
      </c>
      <c r="F306" s="228" t="s">
        <v>328</v>
      </c>
      <c r="G306" s="229" t="s">
        <v>132</v>
      </c>
      <c r="H306" s="230">
        <v>73.599999999999994</v>
      </c>
      <c r="I306" s="231"/>
      <c r="J306" s="232">
        <f>ROUND(I306*H306,2)</f>
        <v>0</v>
      </c>
      <c r="K306" s="228" t="s">
        <v>133</v>
      </c>
      <c r="L306" s="233"/>
      <c r="M306" s="234" t="s">
        <v>5</v>
      </c>
      <c r="N306" s="235" t="s">
        <v>41</v>
      </c>
      <c r="O306" s="43"/>
      <c r="P306" s="191">
        <f>O306*H306</f>
        <v>0</v>
      </c>
      <c r="Q306" s="191">
        <v>2.0000000000000001E-4</v>
      </c>
      <c r="R306" s="191">
        <f>Q306*H306</f>
        <v>1.4719999999999999E-2</v>
      </c>
      <c r="S306" s="191">
        <v>0</v>
      </c>
      <c r="T306" s="192">
        <f>S306*H306</f>
        <v>0</v>
      </c>
      <c r="AR306" s="25" t="s">
        <v>197</v>
      </c>
      <c r="AT306" s="25" t="s">
        <v>234</v>
      </c>
      <c r="AU306" s="25" t="s">
        <v>77</v>
      </c>
      <c r="AY306" s="25" t="s">
        <v>127</v>
      </c>
      <c r="BE306" s="193">
        <f>IF(N306="základní",J306,0)</f>
        <v>0</v>
      </c>
      <c r="BF306" s="193">
        <f>IF(N306="snížená",J306,0)</f>
        <v>0</v>
      </c>
      <c r="BG306" s="193">
        <f>IF(N306="zákl. přenesená",J306,0)</f>
        <v>0</v>
      </c>
      <c r="BH306" s="193">
        <f>IF(N306="sníž. přenesená",J306,0)</f>
        <v>0</v>
      </c>
      <c r="BI306" s="193">
        <f>IF(N306="nulová",J306,0)</f>
        <v>0</v>
      </c>
      <c r="BJ306" s="25" t="s">
        <v>74</v>
      </c>
      <c r="BK306" s="193">
        <f>ROUND(I306*H306,2)</f>
        <v>0</v>
      </c>
      <c r="BL306" s="25" t="s">
        <v>134</v>
      </c>
      <c r="BM306" s="25" t="s">
        <v>329</v>
      </c>
    </row>
    <row r="307" spans="2:65" s="12" customFormat="1" ht="13.5">
      <c r="B307" s="194"/>
      <c r="D307" s="195" t="s">
        <v>136</v>
      </c>
      <c r="E307" s="196" t="s">
        <v>5</v>
      </c>
      <c r="F307" s="197" t="s">
        <v>257</v>
      </c>
      <c r="H307" s="196" t="s">
        <v>5</v>
      </c>
      <c r="I307" s="198"/>
      <c r="L307" s="194"/>
      <c r="M307" s="199"/>
      <c r="N307" s="200"/>
      <c r="O307" s="200"/>
      <c r="P307" s="200"/>
      <c r="Q307" s="200"/>
      <c r="R307" s="200"/>
      <c r="S307" s="200"/>
      <c r="T307" s="201"/>
      <c r="AT307" s="196" t="s">
        <v>136</v>
      </c>
      <c r="AU307" s="196" t="s">
        <v>77</v>
      </c>
      <c r="AV307" s="12" t="s">
        <v>74</v>
      </c>
      <c r="AW307" s="12" t="s">
        <v>34</v>
      </c>
      <c r="AX307" s="12" t="s">
        <v>70</v>
      </c>
      <c r="AY307" s="196" t="s">
        <v>127</v>
      </c>
    </row>
    <row r="308" spans="2:65" s="13" customFormat="1" ht="13.5">
      <c r="B308" s="202"/>
      <c r="D308" s="195" t="s">
        <v>136</v>
      </c>
      <c r="E308" s="203" t="s">
        <v>5</v>
      </c>
      <c r="F308" s="204" t="s">
        <v>330</v>
      </c>
      <c r="H308" s="205">
        <v>73.599999999999994</v>
      </c>
      <c r="I308" s="206"/>
      <c r="L308" s="202"/>
      <c r="M308" s="207"/>
      <c r="N308" s="208"/>
      <c r="O308" s="208"/>
      <c r="P308" s="208"/>
      <c r="Q308" s="208"/>
      <c r="R308" s="208"/>
      <c r="S308" s="208"/>
      <c r="T308" s="209"/>
      <c r="AT308" s="203" t="s">
        <v>136</v>
      </c>
      <c r="AU308" s="203" t="s">
        <v>77</v>
      </c>
      <c r="AV308" s="13" t="s">
        <v>77</v>
      </c>
      <c r="AW308" s="13" t="s">
        <v>34</v>
      </c>
      <c r="AX308" s="13" t="s">
        <v>70</v>
      </c>
      <c r="AY308" s="203" t="s">
        <v>127</v>
      </c>
    </row>
    <row r="309" spans="2:65" s="14" customFormat="1" ht="13.5">
      <c r="B309" s="210"/>
      <c r="D309" s="195" t="s">
        <v>136</v>
      </c>
      <c r="E309" s="211" t="s">
        <v>5</v>
      </c>
      <c r="F309" s="212" t="s">
        <v>139</v>
      </c>
      <c r="H309" s="213">
        <v>73.599999999999994</v>
      </c>
      <c r="I309" s="214"/>
      <c r="L309" s="210"/>
      <c r="M309" s="215"/>
      <c r="N309" s="216"/>
      <c r="O309" s="216"/>
      <c r="P309" s="216"/>
      <c r="Q309" s="216"/>
      <c r="R309" s="216"/>
      <c r="S309" s="216"/>
      <c r="T309" s="217"/>
      <c r="AT309" s="211" t="s">
        <v>136</v>
      </c>
      <c r="AU309" s="211" t="s">
        <v>77</v>
      </c>
      <c r="AV309" s="14" t="s">
        <v>140</v>
      </c>
      <c r="AW309" s="14" t="s">
        <v>34</v>
      </c>
      <c r="AX309" s="14" t="s">
        <v>70</v>
      </c>
      <c r="AY309" s="211" t="s">
        <v>127</v>
      </c>
    </row>
    <row r="310" spans="2:65" s="15" customFormat="1" ht="13.5">
      <c r="B310" s="218"/>
      <c r="D310" s="195" t="s">
        <v>136</v>
      </c>
      <c r="E310" s="219" t="s">
        <v>5</v>
      </c>
      <c r="F310" s="220" t="s">
        <v>141</v>
      </c>
      <c r="H310" s="221">
        <v>73.599999999999994</v>
      </c>
      <c r="I310" s="222"/>
      <c r="L310" s="218"/>
      <c r="M310" s="223"/>
      <c r="N310" s="224"/>
      <c r="O310" s="224"/>
      <c r="P310" s="224"/>
      <c r="Q310" s="224"/>
      <c r="R310" s="224"/>
      <c r="S310" s="224"/>
      <c r="T310" s="225"/>
      <c r="AT310" s="219" t="s">
        <v>136</v>
      </c>
      <c r="AU310" s="219" t="s">
        <v>77</v>
      </c>
      <c r="AV310" s="15" t="s">
        <v>134</v>
      </c>
      <c r="AW310" s="15" t="s">
        <v>34</v>
      </c>
      <c r="AX310" s="15" t="s">
        <v>74</v>
      </c>
      <c r="AY310" s="219" t="s">
        <v>127</v>
      </c>
    </row>
    <row r="311" spans="2:65" s="1" customFormat="1" ht="16.5" customHeight="1">
      <c r="B311" s="181"/>
      <c r="C311" s="182" t="s">
        <v>331</v>
      </c>
      <c r="D311" s="182" t="s">
        <v>129</v>
      </c>
      <c r="E311" s="183" t="s">
        <v>332</v>
      </c>
      <c r="F311" s="184" t="s">
        <v>333</v>
      </c>
      <c r="G311" s="185" t="s">
        <v>144</v>
      </c>
      <c r="H311" s="186">
        <v>3.2</v>
      </c>
      <c r="I311" s="187"/>
      <c r="J311" s="188">
        <f>ROUND(I311*H311,2)</f>
        <v>0</v>
      </c>
      <c r="K311" s="184" t="s">
        <v>133</v>
      </c>
      <c r="L311" s="42"/>
      <c r="M311" s="189" t="s">
        <v>5</v>
      </c>
      <c r="N311" s="190" t="s">
        <v>41</v>
      </c>
      <c r="O311" s="43"/>
      <c r="P311" s="191">
        <f>O311*H311</f>
        <v>0</v>
      </c>
      <c r="Q311" s="191">
        <v>0</v>
      </c>
      <c r="R311" s="191">
        <f>Q311*H311</f>
        <v>0</v>
      </c>
      <c r="S311" s="191">
        <v>0</v>
      </c>
      <c r="T311" s="192">
        <f>S311*H311</f>
        <v>0</v>
      </c>
      <c r="AR311" s="25" t="s">
        <v>134</v>
      </c>
      <c r="AT311" s="25" t="s">
        <v>129</v>
      </c>
      <c r="AU311" s="25" t="s">
        <v>77</v>
      </c>
      <c r="AY311" s="25" t="s">
        <v>127</v>
      </c>
      <c r="BE311" s="193">
        <f>IF(N311="základní",J311,0)</f>
        <v>0</v>
      </c>
      <c r="BF311" s="193">
        <f>IF(N311="snížená",J311,0)</f>
        <v>0</v>
      </c>
      <c r="BG311" s="193">
        <f>IF(N311="zákl. přenesená",J311,0)</f>
        <v>0</v>
      </c>
      <c r="BH311" s="193">
        <f>IF(N311="sníž. přenesená",J311,0)</f>
        <v>0</v>
      </c>
      <c r="BI311" s="193">
        <f>IF(N311="nulová",J311,0)</f>
        <v>0</v>
      </c>
      <c r="BJ311" s="25" t="s">
        <v>74</v>
      </c>
      <c r="BK311" s="193">
        <f>ROUND(I311*H311,2)</f>
        <v>0</v>
      </c>
      <c r="BL311" s="25" t="s">
        <v>134</v>
      </c>
      <c r="BM311" s="25" t="s">
        <v>334</v>
      </c>
    </row>
    <row r="312" spans="2:65" s="12" customFormat="1" ht="13.5">
      <c r="B312" s="194"/>
      <c r="D312" s="195" t="s">
        <v>136</v>
      </c>
      <c r="E312" s="196" t="s">
        <v>5</v>
      </c>
      <c r="F312" s="197" t="s">
        <v>318</v>
      </c>
      <c r="H312" s="196" t="s">
        <v>5</v>
      </c>
      <c r="I312" s="198"/>
      <c r="L312" s="194"/>
      <c r="M312" s="199"/>
      <c r="N312" s="200"/>
      <c r="O312" s="200"/>
      <c r="P312" s="200"/>
      <c r="Q312" s="200"/>
      <c r="R312" s="200"/>
      <c r="S312" s="200"/>
      <c r="T312" s="201"/>
      <c r="AT312" s="196" t="s">
        <v>136</v>
      </c>
      <c r="AU312" s="196" t="s">
        <v>77</v>
      </c>
      <c r="AV312" s="12" t="s">
        <v>74</v>
      </c>
      <c r="AW312" s="12" t="s">
        <v>34</v>
      </c>
      <c r="AX312" s="12" t="s">
        <v>70</v>
      </c>
      <c r="AY312" s="196" t="s">
        <v>127</v>
      </c>
    </row>
    <row r="313" spans="2:65" s="13" customFormat="1" ht="13.5">
      <c r="B313" s="202"/>
      <c r="D313" s="195" t="s">
        <v>136</v>
      </c>
      <c r="E313" s="203" t="s">
        <v>5</v>
      </c>
      <c r="F313" s="204" t="s">
        <v>335</v>
      </c>
      <c r="H313" s="205">
        <v>3.2</v>
      </c>
      <c r="I313" s="206"/>
      <c r="L313" s="202"/>
      <c r="M313" s="207"/>
      <c r="N313" s="208"/>
      <c r="O313" s="208"/>
      <c r="P313" s="208"/>
      <c r="Q313" s="208"/>
      <c r="R313" s="208"/>
      <c r="S313" s="208"/>
      <c r="T313" s="209"/>
      <c r="AT313" s="203" t="s">
        <v>136</v>
      </c>
      <c r="AU313" s="203" t="s">
        <v>77</v>
      </c>
      <c r="AV313" s="13" t="s">
        <v>77</v>
      </c>
      <c r="AW313" s="13" t="s">
        <v>34</v>
      </c>
      <c r="AX313" s="13" t="s">
        <v>70</v>
      </c>
      <c r="AY313" s="203" t="s">
        <v>127</v>
      </c>
    </row>
    <row r="314" spans="2:65" s="14" customFormat="1" ht="13.5">
      <c r="B314" s="210"/>
      <c r="D314" s="195" t="s">
        <v>136</v>
      </c>
      <c r="E314" s="211" t="s">
        <v>5</v>
      </c>
      <c r="F314" s="212" t="s">
        <v>139</v>
      </c>
      <c r="H314" s="213">
        <v>3.2</v>
      </c>
      <c r="I314" s="214"/>
      <c r="L314" s="210"/>
      <c r="M314" s="215"/>
      <c r="N314" s="216"/>
      <c r="O314" s="216"/>
      <c r="P314" s="216"/>
      <c r="Q314" s="216"/>
      <c r="R314" s="216"/>
      <c r="S314" s="216"/>
      <c r="T314" s="217"/>
      <c r="AT314" s="211" t="s">
        <v>136</v>
      </c>
      <c r="AU314" s="211" t="s">
        <v>77</v>
      </c>
      <c r="AV314" s="14" t="s">
        <v>140</v>
      </c>
      <c r="AW314" s="14" t="s">
        <v>34</v>
      </c>
      <c r="AX314" s="14" t="s">
        <v>70</v>
      </c>
      <c r="AY314" s="211" t="s">
        <v>127</v>
      </c>
    </row>
    <row r="315" spans="2:65" s="15" customFormat="1" ht="13.5">
      <c r="B315" s="218"/>
      <c r="D315" s="195" t="s">
        <v>136</v>
      </c>
      <c r="E315" s="219" t="s">
        <v>5</v>
      </c>
      <c r="F315" s="220" t="s">
        <v>141</v>
      </c>
      <c r="H315" s="221">
        <v>3.2</v>
      </c>
      <c r="I315" s="222"/>
      <c r="L315" s="218"/>
      <c r="M315" s="223"/>
      <c r="N315" s="224"/>
      <c r="O315" s="224"/>
      <c r="P315" s="224"/>
      <c r="Q315" s="224"/>
      <c r="R315" s="224"/>
      <c r="S315" s="224"/>
      <c r="T315" s="225"/>
      <c r="AT315" s="219" t="s">
        <v>136</v>
      </c>
      <c r="AU315" s="219" t="s">
        <v>77</v>
      </c>
      <c r="AV315" s="15" t="s">
        <v>134</v>
      </c>
      <c r="AW315" s="15" t="s">
        <v>34</v>
      </c>
      <c r="AX315" s="15" t="s">
        <v>74</v>
      </c>
      <c r="AY315" s="219" t="s">
        <v>127</v>
      </c>
    </row>
    <row r="316" spans="2:65" s="1" customFormat="1" ht="25.5" customHeight="1">
      <c r="B316" s="181"/>
      <c r="C316" s="182" t="s">
        <v>336</v>
      </c>
      <c r="D316" s="182" t="s">
        <v>129</v>
      </c>
      <c r="E316" s="183" t="s">
        <v>337</v>
      </c>
      <c r="F316" s="184" t="s">
        <v>338</v>
      </c>
      <c r="G316" s="185" t="s">
        <v>339</v>
      </c>
      <c r="H316" s="186">
        <v>32</v>
      </c>
      <c r="I316" s="187"/>
      <c r="J316" s="188">
        <f>ROUND(I316*H316,2)</f>
        <v>0</v>
      </c>
      <c r="K316" s="184" t="s">
        <v>133</v>
      </c>
      <c r="L316" s="42"/>
      <c r="M316" s="189" t="s">
        <v>5</v>
      </c>
      <c r="N316" s="190" t="s">
        <v>41</v>
      </c>
      <c r="O316" s="43"/>
      <c r="P316" s="191">
        <f>O316*H316</f>
        <v>0</v>
      </c>
      <c r="Q316" s="191">
        <v>4.8999999999999998E-4</v>
      </c>
      <c r="R316" s="191">
        <f>Q316*H316</f>
        <v>1.5679999999999999E-2</v>
      </c>
      <c r="S316" s="191">
        <v>0</v>
      </c>
      <c r="T316" s="192">
        <f>S316*H316</f>
        <v>0</v>
      </c>
      <c r="AR316" s="25" t="s">
        <v>134</v>
      </c>
      <c r="AT316" s="25" t="s">
        <v>129</v>
      </c>
      <c r="AU316" s="25" t="s">
        <v>77</v>
      </c>
      <c r="AY316" s="25" t="s">
        <v>127</v>
      </c>
      <c r="BE316" s="193">
        <f>IF(N316="základní",J316,0)</f>
        <v>0</v>
      </c>
      <c r="BF316" s="193">
        <f>IF(N316="snížená",J316,0)</f>
        <v>0</v>
      </c>
      <c r="BG316" s="193">
        <f>IF(N316="zákl. přenesená",J316,0)</f>
        <v>0</v>
      </c>
      <c r="BH316" s="193">
        <f>IF(N316="sníž. přenesená",J316,0)</f>
        <v>0</v>
      </c>
      <c r="BI316" s="193">
        <f>IF(N316="nulová",J316,0)</f>
        <v>0</v>
      </c>
      <c r="BJ316" s="25" t="s">
        <v>74</v>
      </c>
      <c r="BK316" s="193">
        <f>ROUND(I316*H316,2)</f>
        <v>0</v>
      </c>
      <c r="BL316" s="25" t="s">
        <v>134</v>
      </c>
      <c r="BM316" s="25" t="s">
        <v>340</v>
      </c>
    </row>
    <row r="317" spans="2:65" s="12" customFormat="1" ht="13.5">
      <c r="B317" s="194"/>
      <c r="D317" s="195" t="s">
        <v>136</v>
      </c>
      <c r="E317" s="196" t="s">
        <v>5</v>
      </c>
      <c r="F317" s="197" t="s">
        <v>341</v>
      </c>
      <c r="H317" s="196" t="s">
        <v>5</v>
      </c>
      <c r="I317" s="198"/>
      <c r="L317" s="194"/>
      <c r="M317" s="199"/>
      <c r="N317" s="200"/>
      <c r="O317" s="200"/>
      <c r="P317" s="200"/>
      <c r="Q317" s="200"/>
      <c r="R317" s="200"/>
      <c r="S317" s="200"/>
      <c r="T317" s="201"/>
      <c r="AT317" s="196" t="s">
        <v>136</v>
      </c>
      <c r="AU317" s="196" t="s">
        <v>77</v>
      </c>
      <c r="AV317" s="12" t="s">
        <v>74</v>
      </c>
      <c r="AW317" s="12" t="s">
        <v>34</v>
      </c>
      <c r="AX317" s="12" t="s">
        <v>70</v>
      </c>
      <c r="AY317" s="196" t="s">
        <v>127</v>
      </c>
    </row>
    <row r="318" spans="2:65" s="13" customFormat="1" ht="13.5">
      <c r="B318" s="202"/>
      <c r="D318" s="195" t="s">
        <v>136</v>
      </c>
      <c r="E318" s="203" t="s">
        <v>5</v>
      </c>
      <c r="F318" s="204" t="s">
        <v>342</v>
      </c>
      <c r="H318" s="205">
        <v>32</v>
      </c>
      <c r="I318" s="206"/>
      <c r="L318" s="202"/>
      <c r="M318" s="207"/>
      <c r="N318" s="208"/>
      <c r="O318" s="208"/>
      <c r="P318" s="208"/>
      <c r="Q318" s="208"/>
      <c r="R318" s="208"/>
      <c r="S318" s="208"/>
      <c r="T318" s="209"/>
      <c r="AT318" s="203" t="s">
        <v>136</v>
      </c>
      <c r="AU318" s="203" t="s">
        <v>77</v>
      </c>
      <c r="AV318" s="13" t="s">
        <v>77</v>
      </c>
      <c r="AW318" s="13" t="s">
        <v>34</v>
      </c>
      <c r="AX318" s="13" t="s">
        <v>70</v>
      </c>
      <c r="AY318" s="203" t="s">
        <v>127</v>
      </c>
    </row>
    <row r="319" spans="2:65" s="14" customFormat="1" ht="13.5">
      <c r="B319" s="210"/>
      <c r="D319" s="195" t="s">
        <v>136</v>
      </c>
      <c r="E319" s="211" t="s">
        <v>5</v>
      </c>
      <c r="F319" s="212" t="s">
        <v>139</v>
      </c>
      <c r="H319" s="213">
        <v>32</v>
      </c>
      <c r="I319" s="214"/>
      <c r="L319" s="210"/>
      <c r="M319" s="215"/>
      <c r="N319" s="216"/>
      <c r="O319" s="216"/>
      <c r="P319" s="216"/>
      <c r="Q319" s="216"/>
      <c r="R319" s="216"/>
      <c r="S319" s="216"/>
      <c r="T319" s="217"/>
      <c r="AT319" s="211" t="s">
        <v>136</v>
      </c>
      <c r="AU319" s="211" t="s">
        <v>77</v>
      </c>
      <c r="AV319" s="14" t="s">
        <v>140</v>
      </c>
      <c r="AW319" s="14" t="s">
        <v>34</v>
      </c>
      <c r="AX319" s="14" t="s">
        <v>70</v>
      </c>
      <c r="AY319" s="211" t="s">
        <v>127</v>
      </c>
    </row>
    <row r="320" spans="2:65" s="15" customFormat="1" ht="13.5">
      <c r="B320" s="218"/>
      <c r="D320" s="195" t="s">
        <v>136</v>
      </c>
      <c r="E320" s="219" t="s">
        <v>5</v>
      </c>
      <c r="F320" s="220" t="s">
        <v>141</v>
      </c>
      <c r="H320" s="221">
        <v>32</v>
      </c>
      <c r="I320" s="222"/>
      <c r="L320" s="218"/>
      <c r="M320" s="223"/>
      <c r="N320" s="224"/>
      <c r="O320" s="224"/>
      <c r="P320" s="224"/>
      <c r="Q320" s="224"/>
      <c r="R320" s="224"/>
      <c r="S320" s="224"/>
      <c r="T320" s="225"/>
      <c r="AT320" s="219" t="s">
        <v>136</v>
      </c>
      <c r="AU320" s="219" t="s">
        <v>77</v>
      </c>
      <c r="AV320" s="15" t="s">
        <v>134</v>
      </c>
      <c r="AW320" s="15" t="s">
        <v>34</v>
      </c>
      <c r="AX320" s="15" t="s">
        <v>74</v>
      </c>
      <c r="AY320" s="219" t="s">
        <v>127</v>
      </c>
    </row>
    <row r="321" spans="2:65" s="1" customFormat="1" ht="25.5" customHeight="1">
      <c r="B321" s="181"/>
      <c r="C321" s="182" t="s">
        <v>343</v>
      </c>
      <c r="D321" s="182" t="s">
        <v>129</v>
      </c>
      <c r="E321" s="183" t="s">
        <v>344</v>
      </c>
      <c r="F321" s="184" t="s">
        <v>345</v>
      </c>
      <c r="G321" s="185" t="s">
        <v>144</v>
      </c>
      <c r="H321" s="186">
        <v>2.5920000000000001</v>
      </c>
      <c r="I321" s="187"/>
      <c r="J321" s="188">
        <f>ROUND(I321*H321,2)</f>
        <v>0</v>
      </c>
      <c r="K321" s="184" t="s">
        <v>133</v>
      </c>
      <c r="L321" s="42"/>
      <c r="M321" s="189" t="s">
        <v>5</v>
      </c>
      <c r="N321" s="190" t="s">
        <v>41</v>
      </c>
      <c r="O321" s="43"/>
      <c r="P321" s="191">
        <f>O321*H321</f>
        <v>0</v>
      </c>
      <c r="Q321" s="191">
        <v>1.98</v>
      </c>
      <c r="R321" s="191">
        <f>Q321*H321</f>
        <v>5.1321599999999998</v>
      </c>
      <c r="S321" s="191">
        <v>0</v>
      </c>
      <c r="T321" s="192">
        <f>S321*H321</f>
        <v>0</v>
      </c>
      <c r="AR321" s="25" t="s">
        <v>134</v>
      </c>
      <c r="AT321" s="25" t="s">
        <v>129</v>
      </c>
      <c r="AU321" s="25" t="s">
        <v>77</v>
      </c>
      <c r="AY321" s="25" t="s">
        <v>127</v>
      </c>
      <c r="BE321" s="193">
        <f>IF(N321="základní",J321,0)</f>
        <v>0</v>
      </c>
      <c r="BF321" s="193">
        <f>IF(N321="snížená",J321,0)</f>
        <v>0</v>
      </c>
      <c r="BG321" s="193">
        <f>IF(N321="zákl. přenesená",J321,0)</f>
        <v>0</v>
      </c>
      <c r="BH321" s="193">
        <f>IF(N321="sníž. přenesená",J321,0)</f>
        <v>0</v>
      </c>
      <c r="BI321" s="193">
        <f>IF(N321="nulová",J321,0)</f>
        <v>0</v>
      </c>
      <c r="BJ321" s="25" t="s">
        <v>74</v>
      </c>
      <c r="BK321" s="193">
        <f>ROUND(I321*H321,2)</f>
        <v>0</v>
      </c>
      <c r="BL321" s="25" t="s">
        <v>134</v>
      </c>
      <c r="BM321" s="25" t="s">
        <v>346</v>
      </c>
    </row>
    <row r="322" spans="2:65" s="12" customFormat="1" ht="13.5">
      <c r="B322" s="194"/>
      <c r="D322" s="195" t="s">
        <v>136</v>
      </c>
      <c r="E322" s="196" t="s">
        <v>5</v>
      </c>
      <c r="F322" s="197" t="s">
        <v>347</v>
      </c>
      <c r="H322" s="196" t="s">
        <v>5</v>
      </c>
      <c r="I322" s="198"/>
      <c r="L322" s="194"/>
      <c r="M322" s="199"/>
      <c r="N322" s="200"/>
      <c r="O322" s="200"/>
      <c r="P322" s="200"/>
      <c r="Q322" s="200"/>
      <c r="R322" s="200"/>
      <c r="S322" s="200"/>
      <c r="T322" s="201"/>
      <c r="AT322" s="196" t="s">
        <v>136</v>
      </c>
      <c r="AU322" s="196" t="s">
        <v>77</v>
      </c>
      <c r="AV322" s="12" t="s">
        <v>74</v>
      </c>
      <c r="AW322" s="12" t="s">
        <v>34</v>
      </c>
      <c r="AX322" s="12" t="s">
        <v>70</v>
      </c>
      <c r="AY322" s="196" t="s">
        <v>127</v>
      </c>
    </row>
    <row r="323" spans="2:65" s="12" customFormat="1" ht="13.5">
      <c r="B323" s="194"/>
      <c r="D323" s="195" t="s">
        <v>136</v>
      </c>
      <c r="E323" s="196" t="s">
        <v>5</v>
      </c>
      <c r="F323" s="197" t="s">
        <v>171</v>
      </c>
      <c r="H323" s="196" t="s">
        <v>5</v>
      </c>
      <c r="I323" s="198"/>
      <c r="L323" s="194"/>
      <c r="M323" s="199"/>
      <c r="N323" s="200"/>
      <c r="O323" s="200"/>
      <c r="P323" s="200"/>
      <c r="Q323" s="200"/>
      <c r="R323" s="200"/>
      <c r="S323" s="200"/>
      <c r="T323" s="201"/>
      <c r="AT323" s="196" t="s">
        <v>136</v>
      </c>
      <c r="AU323" s="196" t="s">
        <v>77</v>
      </c>
      <c r="AV323" s="12" t="s">
        <v>74</v>
      </c>
      <c r="AW323" s="12" t="s">
        <v>34</v>
      </c>
      <c r="AX323" s="12" t="s">
        <v>70</v>
      </c>
      <c r="AY323" s="196" t="s">
        <v>127</v>
      </c>
    </row>
    <row r="324" spans="2:65" s="13" customFormat="1" ht="13.5">
      <c r="B324" s="202"/>
      <c r="D324" s="195" t="s">
        <v>136</v>
      </c>
      <c r="E324" s="203" t="s">
        <v>5</v>
      </c>
      <c r="F324" s="204" t="s">
        <v>348</v>
      </c>
      <c r="H324" s="205">
        <v>0.504</v>
      </c>
      <c r="I324" s="206"/>
      <c r="L324" s="202"/>
      <c r="M324" s="207"/>
      <c r="N324" s="208"/>
      <c r="O324" s="208"/>
      <c r="P324" s="208"/>
      <c r="Q324" s="208"/>
      <c r="R324" s="208"/>
      <c r="S324" s="208"/>
      <c r="T324" s="209"/>
      <c r="AT324" s="203" t="s">
        <v>136</v>
      </c>
      <c r="AU324" s="203" t="s">
        <v>77</v>
      </c>
      <c r="AV324" s="13" t="s">
        <v>77</v>
      </c>
      <c r="AW324" s="13" t="s">
        <v>34</v>
      </c>
      <c r="AX324" s="13" t="s">
        <v>70</v>
      </c>
      <c r="AY324" s="203" t="s">
        <v>127</v>
      </c>
    </row>
    <row r="325" spans="2:65" s="13" customFormat="1" ht="13.5">
      <c r="B325" s="202"/>
      <c r="D325" s="195" t="s">
        <v>136</v>
      </c>
      <c r="E325" s="203" t="s">
        <v>5</v>
      </c>
      <c r="F325" s="204" t="s">
        <v>348</v>
      </c>
      <c r="H325" s="205">
        <v>0.504</v>
      </c>
      <c r="I325" s="206"/>
      <c r="L325" s="202"/>
      <c r="M325" s="207"/>
      <c r="N325" s="208"/>
      <c r="O325" s="208"/>
      <c r="P325" s="208"/>
      <c r="Q325" s="208"/>
      <c r="R325" s="208"/>
      <c r="S325" s="208"/>
      <c r="T325" s="209"/>
      <c r="AT325" s="203" t="s">
        <v>136</v>
      </c>
      <c r="AU325" s="203" t="s">
        <v>77</v>
      </c>
      <c r="AV325" s="13" t="s">
        <v>77</v>
      </c>
      <c r="AW325" s="13" t="s">
        <v>34</v>
      </c>
      <c r="AX325" s="13" t="s">
        <v>70</v>
      </c>
      <c r="AY325" s="203" t="s">
        <v>127</v>
      </c>
    </row>
    <row r="326" spans="2:65" s="14" customFormat="1" ht="13.5">
      <c r="B326" s="210"/>
      <c r="D326" s="195" t="s">
        <v>136</v>
      </c>
      <c r="E326" s="211" t="s">
        <v>5</v>
      </c>
      <c r="F326" s="212" t="s">
        <v>139</v>
      </c>
      <c r="H326" s="213">
        <v>1.008</v>
      </c>
      <c r="I326" s="214"/>
      <c r="L326" s="210"/>
      <c r="M326" s="215"/>
      <c r="N326" s="216"/>
      <c r="O326" s="216"/>
      <c r="P326" s="216"/>
      <c r="Q326" s="216"/>
      <c r="R326" s="216"/>
      <c r="S326" s="216"/>
      <c r="T326" s="217"/>
      <c r="AT326" s="211" t="s">
        <v>136</v>
      </c>
      <c r="AU326" s="211" t="s">
        <v>77</v>
      </c>
      <c r="AV326" s="14" t="s">
        <v>140</v>
      </c>
      <c r="AW326" s="14" t="s">
        <v>34</v>
      </c>
      <c r="AX326" s="14" t="s">
        <v>70</v>
      </c>
      <c r="AY326" s="211" t="s">
        <v>127</v>
      </c>
    </row>
    <row r="327" spans="2:65" s="12" customFormat="1" ht="13.5">
      <c r="B327" s="194"/>
      <c r="D327" s="195" t="s">
        <v>136</v>
      </c>
      <c r="E327" s="196" t="s">
        <v>5</v>
      </c>
      <c r="F327" s="197" t="s">
        <v>349</v>
      </c>
      <c r="H327" s="196" t="s">
        <v>5</v>
      </c>
      <c r="I327" s="198"/>
      <c r="L327" s="194"/>
      <c r="M327" s="199"/>
      <c r="N327" s="200"/>
      <c r="O327" s="200"/>
      <c r="P327" s="200"/>
      <c r="Q327" s="200"/>
      <c r="R327" s="200"/>
      <c r="S327" s="200"/>
      <c r="T327" s="201"/>
      <c r="AT327" s="196" t="s">
        <v>136</v>
      </c>
      <c r="AU327" s="196" t="s">
        <v>77</v>
      </c>
      <c r="AV327" s="12" t="s">
        <v>74</v>
      </c>
      <c r="AW327" s="12" t="s">
        <v>34</v>
      </c>
      <c r="AX327" s="12" t="s">
        <v>70</v>
      </c>
      <c r="AY327" s="196" t="s">
        <v>127</v>
      </c>
    </row>
    <row r="328" spans="2:65" s="13" customFormat="1" ht="13.5">
      <c r="B328" s="202"/>
      <c r="D328" s="195" t="s">
        <v>136</v>
      </c>
      <c r="E328" s="203" t="s">
        <v>5</v>
      </c>
      <c r="F328" s="204" t="s">
        <v>350</v>
      </c>
      <c r="H328" s="205">
        <v>1.395</v>
      </c>
      <c r="I328" s="206"/>
      <c r="L328" s="202"/>
      <c r="M328" s="207"/>
      <c r="N328" s="208"/>
      <c r="O328" s="208"/>
      <c r="P328" s="208"/>
      <c r="Q328" s="208"/>
      <c r="R328" s="208"/>
      <c r="S328" s="208"/>
      <c r="T328" s="209"/>
      <c r="AT328" s="203" t="s">
        <v>136</v>
      </c>
      <c r="AU328" s="203" t="s">
        <v>77</v>
      </c>
      <c r="AV328" s="13" t="s">
        <v>77</v>
      </c>
      <c r="AW328" s="13" t="s">
        <v>34</v>
      </c>
      <c r="AX328" s="13" t="s">
        <v>70</v>
      </c>
      <c r="AY328" s="203" t="s">
        <v>127</v>
      </c>
    </row>
    <row r="329" spans="2:65" s="12" customFormat="1" ht="13.5">
      <c r="B329" s="194"/>
      <c r="D329" s="195" t="s">
        <v>136</v>
      </c>
      <c r="E329" s="196" t="s">
        <v>5</v>
      </c>
      <c r="F329" s="197" t="s">
        <v>351</v>
      </c>
      <c r="H329" s="196" t="s">
        <v>5</v>
      </c>
      <c r="I329" s="198"/>
      <c r="L329" s="194"/>
      <c r="M329" s="199"/>
      <c r="N329" s="200"/>
      <c r="O329" s="200"/>
      <c r="P329" s="200"/>
      <c r="Q329" s="200"/>
      <c r="R329" s="200"/>
      <c r="S329" s="200"/>
      <c r="T329" s="201"/>
      <c r="AT329" s="196" t="s">
        <v>136</v>
      </c>
      <c r="AU329" s="196" t="s">
        <v>77</v>
      </c>
      <c r="AV329" s="12" t="s">
        <v>74</v>
      </c>
      <c r="AW329" s="12" t="s">
        <v>34</v>
      </c>
      <c r="AX329" s="12" t="s">
        <v>70</v>
      </c>
      <c r="AY329" s="196" t="s">
        <v>127</v>
      </c>
    </row>
    <row r="330" spans="2:65" s="12" customFormat="1" ht="13.5">
      <c r="B330" s="194"/>
      <c r="D330" s="195" t="s">
        <v>136</v>
      </c>
      <c r="E330" s="196" t="s">
        <v>5</v>
      </c>
      <c r="F330" s="197" t="s">
        <v>161</v>
      </c>
      <c r="H330" s="196" t="s">
        <v>5</v>
      </c>
      <c r="I330" s="198"/>
      <c r="L330" s="194"/>
      <c r="M330" s="199"/>
      <c r="N330" s="200"/>
      <c r="O330" s="200"/>
      <c r="P330" s="200"/>
      <c r="Q330" s="200"/>
      <c r="R330" s="200"/>
      <c r="S330" s="200"/>
      <c r="T330" s="201"/>
      <c r="AT330" s="196" t="s">
        <v>136</v>
      </c>
      <c r="AU330" s="196" t="s">
        <v>77</v>
      </c>
      <c r="AV330" s="12" t="s">
        <v>74</v>
      </c>
      <c r="AW330" s="12" t="s">
        <v>34</v>
      </c>
      <c r="AX330" s="12" t="s">
        <v>70</v>
      </c>
      <c r="AY330" s="196" t="s">
        <v>127</v>
      </c>
    </row>
    <row r="331" spans="2:65" s="13" customFormat="1" ht="13.5">
      <c r="B331" s="202"/>
      <c r="D331" s="195" t="s">
        <v>136</v>
      </c>
      <c r="E331" s="203" t="s">
        <v>5</v>
      </c>
      <c r="F331" s="204" t="s">
        <v>352</v>
      </c>
      <c r="H331" s="205">
        <v>6.3E-2</v>
      </c>
      <c r="I331" s="206"/>
      <c r="L331" s="202"/>
      <c r="M331" s="207"/>
      <c r="N331" s="208"/>
      <c r="O331" s="208"/>
      <c r="P331" s="208"/>
      <c r="Q331" s="208"/>
      <c r="R331" s="208"/>
      <c r="S331" s="208"/>
      <c r="T331" s="209"/>
      <c r="AT331" s="203" t="s">
        <v>136</v>
      </c>
      <c r="AU331" s="203" t="s">
        <v>77</v>
      </c>
      <c r="AV331" s="13" t="s">
        <v>77</v>
      </c>
      <c r="AW331" s="13" t="s">
        <v>34</v>
      </c>
      <c r="AX331" s="13" t="s">
        <v>70</v>
      </c>
      <c r="AY331" s="203" t="s">
        <v>127</v>
      </c>
    </row>
    <row r="332" spans="2:65" s="13" customFormat="1" ht="13.5">
      <c r="B332" s="202"/>
      <c r="D332" s="195" t="s">
        <v>136</v>
      </c>
      <c r="E332" s="203" t="s">
        <v>5</v>
      </c>
      <c r="F332" s="204" t="s">
        <v>352</v>
      </c>
      <c r="H332" s="205">
        <v>6.3E-2</v>
      </c>
      <c r="I332" s="206"/>
      <c r="L332" s="202"/>
      <c r="M332" s="207"/>
      <c r="N332" s="208"/>
      <c r="O332" s="208"/>
      <c r="P332" s="208"/>
      <c r="Q332" s="208"/>
      <c r="R332" s="208"/>
      <c r="S332" s="208"/>
      <c r="T332" s="209"/>
      <c r="AT332" s="203" t="s">
        <v>136</v>
      </c>
      <c r="AU332" s="203" t="s">
        <v>77</v>
      </c>
      <c r="AV332" s="13" t="s">
        <v>77</v>
      </c>
      <c r="AW332" s="13" t="s">
        <v>34</v>
      </c>
      <c r="AX332" s="13" t="s">
        <v>70</v>
      </c>
      <c r="AY332" s="203" t="s">
        <v>127</v>
      </c>
    </row>
    <row r="333" spans="2:65" s="13" customFormat="1" ht="13.5">
      <c r="B333" s="202"/>
      <c r="D333" s="195" t="s">
        <v>136</v>
      </c>
      <c r="E333" s="203" t="s">
        <v>5</v>
      </c>
      <c r="F333" s="204" t="s">
        <v>352</v>
      </c>
      <c r="H333" s="205">
        <v>6.3E-2</v>
      </c>
      <c r="I333" s="206"/>
      <c r="L333" s="202"/>
      <c r="M333" s="207"/>
      <c r="N333" s="208"/>
      <c r="O333" s="208"/>
      <c r="P333" s="208"/>
      <c r="Q333" s="208"/>
      <c r="R333" s="208"/>
      <c r="S333" s="208"/>
      <c r="T333" s="209"/>
      <c r="AT333" s="203" t="s">
        <v>136</v>
      </c>
      <c r="AU333" s="203" t="s">
        <v>77</v>
      </c>
      <c r="AV333" s="13" t="s">
        <v>77</v>
      </c>
      <c r="AW333" s="13" t="s">
        <v>34</v>
      </c>
      <c r="AX333" s="13" t="s">
        <v>70</v>
      </c>
      <c r="AY333" s="203" t="s">
        <v>127</v>
      </c>
    </row>
    <row r="334" spans="2:65" s="14" customFormat="1" ht="13.5">
      <c r="B334" s="210"/>
      <c r="D334" s="195" t="s">
        <v>136</v>
      </c>
      <c r="E334" s="211" t="s">
        <v>5</v>
      </c>
      <c r="F334" s="212" t="s">
        <v>139</v>
      </c>
      <c r="H334" s="213">
        <v>1.5840000000000001</v>
      </c>
      <c r="I334" s="214"/>
      <c r="L334" s="210"/>
      <c r="M334" s="215"/>
      <c r="N334" s="216"/>
      <c r="O334" s="216"/>
      <c r="P334" s="216"/>
      <c r="Q334" s="216"/>
      <c r="R334" s="216"/>
      <c r="S334" s="216"/>
      <c r="T334" s="217"/>
      <c r="AT334" s="211" t="s">
        <v>136</v>
      </c>
      <c r="AU334" s="211" t="s">
        <v>77</v>
      </c>
      <c r="AV334" s="14" t="s">
        <v>140</v>
      </c>
      <c r="AW334" s="14" t="s">
        <v>34</v>
      </c>
      <c r="AX334" s="14" t="s">
        <v>70</v>
      </c>
      <c r="AY334" s="211" t="s">
        <v>127</v>
      </c>
    </row>
    <row r="335" spans="2:65" s="15" customFormat="1" ht="13.5">
      <c r="B335" s="218"/>
      <c r="D335" s="195" t="s">
        <v>136</v>
      </c>
      <c r="E335" s="219" t="s">
        <v>5</v>
      </c>
      <c r="F335" s="220" t="s">
        <v>141</v>
      </c>
      <c r="H335" s="221">
        <v>2.5920000000000001</v>
      </c>
      <c r="I335" s="222"/>
      <c r="L335" s="218"/>
      <c r="M335" s="223"/>
      <c r="N335" s="224"/>
      <c r="O335" s="224"/>
      <c r="P335" s="224"/>
      <c r="Q335" s="224"/>
      <c r="R335" s="224"/>
      <c r="S335" s="224"/>
      <c r="T335" s="225"/>
      <c r="AT335" s="219" t="s">
        <v>136</v>
      </c>
      <c r="AU335" s="219" t="s">
        <v>77</v>
      </c>
      <c r="AV335" s="15" t="s">
        <v>134</v>
      </c>
      <c r="AW335" s="15" t="s">
        <v>34</v>
      </c>
      <c r="AX335" s="15" t="s">
        <v>74</v>
      </c>
      <c r="AY335" s="219" t="s">
        <v>127</v>
      </c>
    </row>
    <row r="336" spans="2:65" s="1" customFormat="1" ht="25.5" customHeight="1">
      <c r="B336" s="181"/>
      <c r="C336" s="182" t="s">
        <v>353</v>
      </c>
      <c r="D336" s="182" t="s">
        <v>129</v>
      </c>
      <c r="E336" s="183" t="s">
        <v>354</v>
      </c>
      <c r="F336" s="184" t="s">
        <v>355</v>
      </c>
      <c r="G336" s="185" t="s">
        <v>144</v>
      </c>
      <c r="H336" s="186">
        <v>4.32</v>
      </c>
      <c r="I336" s="187"/>
      <c r="J336" s="188">
        <f>ROUND(I336*H336,2)</f>
        <v>0</v>
      </c>
      <c r="K336" s="184" t="s">
        <v>133</v>
      </c>
      <c r="L336" s="42"/>
      <c r="M336" s="189" t="s">
        <v>5</v>
      </c>
      <c r="N336" s="190" t="s">
        <v>41</v>
      </c>
      <c r="O336" s="43"/>
      <c r="P336" s="191">
        <f>O336*H336</f>
        <v>0</v>
      </c>
      <c r="Q336" s="191">
        <v>2.45329</v>
      </c>
      <c r="R336" s="191">
        <f>Q336*H336</f>
        <v>10.598212800000001</v>
      </c>
      <c r="S336" s="191">
        <v>0</v>
      </c>
      <c r="T336" s="192">
        <f>S336*H336</f>
        <v>0</v>
      </c>
      <c r="AR336" s="25" t="s">
        <v>134</v>
      </c>
      <c r="AT336" s="25" t="s">
        <v>129</v>
      </c>
      <c r="AU336" s="25" t="s">
        <v>77</v>
      </c>
      <c r="AY336" s="25" t="s">
        <v>127</v>
      </c>
      <c r="BE336" s="193">
        <f>IF(N336="základní",J336,0)</f>
        <v>0</v>
      </c>
      <c r="BF336" s="193">
        <f>IF(N336="snížená",J336,0)</f>
        <v>0</v>
      </c>
      <c r="BG336" s="193">
        <f>IF(N336="zákl. přenesená",J336,0)</f>
        <v>0</v>
      </c>
      <c r="BH336" s="193">
        <f>IF(N336="sníž. přenesená",J336,0)</f>
        <v>0</v>
      </c>
      <c r="BI336" s="193">
        <f>IF(N336="nulová",J336,0)</f>
        <v>0</v>
      </c>
      <c r="BJ336" s="25" t="s">
        <v>74</v>
      </c>
      <c r="BK336" s="193">
        <f>ROUND(I336*H336,2)</f>
        <v>0</v>
      </c>
      <c r="BL336" s="25" t="s">
        <v>134</v>
      </c>
      <c r="BM336" s="25" t="s">
        <v>356</v>
      </c>
    </row>
    <row r="337" spans="2:65" s="12" customFormat="1" ht="13.5">
      <c r="B337" s="194"/>
      <c r="D337" s="195" t="s">
        <v>136</v>
      </c>
      <c r="E337" s="196" t="s">
        <v>5</v>
      </c>
      <c r="F337" s="197" t="s">
        <v>357</v>
      </c>
      <c r="H337" s="196" t="s">
        <v>5</v>
      </c>
      <c r="I337" s="198"/>
      <c r="L337" s="194"/>
      <c r="M337" s="199"/>
      <c r="N337" s="200"/>
      <c r="O337" s="200"/>
      <c r="P337" s="200"/>
      <c r="Q337" s="200"/>
      <c r="R337" s="200"/>
      <c r="S337" s="200"/>
      <c r="T337" s="201"/>
      <c r="AT337" s="196" t="s">
        <v>136</v>
      </c>
      <c r="AU337" s="196" t="s">
        <v>77</v>
      </c>
      <c r="AV337" s="12" t="s">
        <v>74</v>
      </c>
      <c r="AW337" s="12" t="s">
        <v>34</v>
      </c>
      <c r="AX337" s="12" t="s">
        <v>70</v>
      </c>
      <c r="AY337" s="196" t="s">
        <v>127</v>
      </c>
    </row>
    <row r="338" spans="2:65" s="12" customFormat="1" ht="13.5">
      <c r="B338" s="194"/>
      <c r="D338" s="195" t="s">
        <v>136</v>
      </c>
      <c r="E338" s="196" t="s">
        <v>5</v>
      </c>
      <c r="F338" s="197" t="s">
        <v>171</v>
      </c>
      <c r="H338" s="196" t="s">
        <v>5</v>
      </c>
      <c r="I338" s="198"/>
      <c r="L338" s="194"/>
      <c r="M338" s="199"/>
      <c r="N338" s="200"/>
      <c r="O338" s="200"/>
      <c r="P338" s="200"/>
      <c r="Q338" s="200"/>
      <c r="R338" s="200"/>
      <c r="S338" s="200"/>
      <c r="T338" s="201"/>
      <c r="AT338" s="196" t="s">
        <v>136</v>
      </c>
      <c r="AU338" s="196" t="s">
        <v>77</v>
      </c>
      <c r="AV338" s="12" t="s">
        <v>74</v>
      </c>
      <c r="AW338" s="12" t="s">
        <v>34</v>
      </c>
      <c r="AX338" s="12" t="s">
        <v>70</v>
      </c>
      <c r="AY338" s="196" t="s">
        <v>127</v>
      </c>
    </row>
    <row r="339" spans="2:65" s="13" customFormat="1" ht="13.5">
      <c r="B339" s="202"/>
      <c r="D339" s="195" t="s">
        <v>136</v>
      </c>
      <c r="E339" s="203" t="s">
        <v>5</v>
      </c>
      <c r="F339" s="204" t="s">
        <v>358</v>
      </c>
      <c r="H339" s="205">
        <v>2.16</v>
      </c>
      <c r="I339" s="206"/>
      <c r="L339" s="202"/>
      <c r="M339" s="207"/>
      <c r="N339" s="208"/>
      <c r="O339" s="208"/>
      <c r="P339" s="208"/>
      <c r="Q339" s="208"/>
      <c r="R339" s="208"/>
      <c r="S339" s="208"/>
      <c r="T339" s="209"/>
      <c r="AT339" s="203" t="s">
        <v>136</v>
      </c>
      <c r="AU339" s="203" t="s">
        <v>77</v>
      </c>
      <c r="AV339" s="13" t="s">
        <v>77</v>
      </c>
      <c r="AW339" s="13" t="s">
        <v>34</v>
      </c>
      <c r="AX339" s="13" t="s">
        <v>70</v>
      </c>
      <c r="AY339" s="203" t="s">
        <v>127</v>
      </c>
    </row>
    <row r="340" spans="2:65" s="13" customFormat="1" ht="13.5">
      <c r="B340" s="202"/>
      <c r="D340" s="195" t="s">
        <v>136</v>
      </c>
      <c r="E340" s="203" t="s">
        <v>5</v>
      </c>
      <c r="F340" s="204" t="s">
        <v>358</v>
      </c>
      <c r="H340" s="205">
        <v>2.16</v>
      </c>
      <c r="I340" s="206"/>
      <c r="L340" s="202"/>
      <c r="M340" s="207"/>
      <c r="N340" s="208"/>
      <c r="O340" s="208"/>
      <c r="P340" s="208"/>
      <c r="Q340" s="208"/>
      <c r="R340" s="208"/>
      <c r="S340" s="208"/>
      <c r="T340" s="209"/>
      <c r="AT340" s="203" t="s">
        <v>136</v>
      </c>
      <c r="AU340" s="203" t="s">
        <v>77</v>
      </c>
      <c r="AV340" s="13" t="s">
        <v>77</v>
      </c>
      <c r="AW340" s="13" t="s">
        <v>34</v>
      </c>
      <c r="AX340" s="13" t="s">
        <v>70</v>
      </c>
      <c r="AY340" s="203" t="s">
        <v>127</v>
      </c>
    </row>
    <row r="341" spans="2:65" s="14" customFormat="1" ht="13.5">
      <c r="B341" s="210"/>
      <c r="D341" s="195" t="s">
        <v>136</v>
      </c>
      <c r="E341" s="211" t="s">
        <v>5</v>
      </c>
      <c r="F341" s="212" t="s">
        <v>139</v>
      </c>
      <c r="H341" s="213">
        <v>4.32</v>
      </c>
      <c r="I341" s="214"/>
      <c r="L341" s="210"/>
      <c r="M341" s="215"/>
      <c r="N341" s="216"/>
      <c r="O341" s="216"/>
      <c r="P341" s="216"/>
      <c r="Q341" s="216"/>
      <c r="R341" s="216"/>
      <c r="S341" s="216"/>
      <c r="T341" s="217"/>
      <c r="AT341" s="211" t="s">
        <v>136</v>
      </c>
      <c r="AU341" s="211" t="s">
        <v>77</v>
      </c>
      <c r="AV341" s="14" t="s">
        <v>140</v>
      </c>
      <c r="AW341" s="14" t="s">
        <v>34</v>
      </c>
      <c r="AX341" s="14" t="s">
        <v>70</v>
      </c>
      <c r="AY341" s="211" t="s">
        <v>127</v>
      </c>
    </row>
    <row r="342" spans="2:65" s="15" customFormat="1" ht="13.5">
      <c r="B342" s="218"/>
      <c r="D342" s="195" t="s">
        <v>136</v>
      </c>
      <c r="E342" s="219" t="s">
        <v>5</v>
      </c>
      <c r="F342" s="220" t="s">
        <v>141</v>
      </c>
      <c r="H342" s="221">
        <v>4.32</v>
      </c>
      <c r="I342" s="222"/>
      <c r="L342" s="218"/>
      <c r="M342" s="223"/>
      <c r="N342" s="224"/>
      <c r="O342" s="224"/>
      <c r="P342" s="224"/>
      <c r="Q342" s="224"/>
      <c r="R342" s="224"/>
      <c r="S342" s="224"/>
      <c r="T342" s="225"/>
      <c r="AT342" s="219" t="s">
        <v>136</v>
      </c>
      <c r="AU342" s="219" t="s">
        <v>77</v>
      </c>
      <c r="AV342" s="15" t="s">
        <v>134</v>
      </c>
      <c r="AW342" s="15" t="s">
        <v>34</v>
      </c>
      <c r="AX342" s="15" t="s">
        <v>74</v>
      </c>
      <c r="AY342" s="219" t="s">
        <v>127</v>
      </c>
    </row>
    <row r="343" spans="2:65" s="1" customFormat="1" ht="38.25" customHeight="1">
      <c r="B343" s="181"/>
      <c r="C343" s="182" t="s">
        <v>359</v>
      </c>
      <c r="D343" s="182" t="s">
        <v>129</v>
      </c>
      <c r="E343" s="183" t="s">
        <v>360</v>
      </c>
      <c r="F343" s="184" t="s">
        <v>361</v>
      </c>
      <c r="G343" s="185" t="s">
        <v>132</v>
      </c>
      <c r="H343" s="186">
        <v>9.24</v>
      </c>
      <c r="I343" s="187"/>
      <c r="J343" s="188">
        <f>ROUND(I343*H343,2)</f>
        <v>0</v>
      </c>
      <c r="K343" s="184" t="s">
        <v>133</v>
      </c>
      <c r="L343" s="42"/>
      <c r="M343" s="189" t="s">
        <v>5</v>
      </c>
      <c r="N343" s="190" t="s">
        <v>41</v>
      </c>
      <c r="O343" s="43"/>
      <c r="P343" s="191">
        <f>O343*H343</f>
        <v>0</v>
      </c>
      <c r="Q343" s="191">
        <v>1.0300000000000001E-3</v>
      </c>
      <c r="R343" s="191">
        <f>Q343*H343</f>
        <v>9.5172000000000017E-3</v>
      </c>
      <c r="S343" s="191">
        <v>0</v>
      </c>
      <c r="T343" s="192">
        <f>S343*H343</f>
        <v>0</v>
      </c>
      <c r="AR343" s="25" t="s">
        <v>134</v>
      </c>
      <c r="AT343" s="25" t="s">
        <v>129</v>
      </c>
      <c r="AU343" s="25" t="s">
        <v>77</v>
      </c>
      <c r="AY343" s="25" t="s">
        <v>127</v>
      </c>
      <c r="BE343" s="193">
        <f>IF(N343="základní",J343,0)</f>
        <v>0</v>
      </c>
      <c r="BF343" s="193">
        <f>IF(N343="snížená",J343,0)</f>
        <v>0</v>
      </c>
      <c r="BG343" s="193">
        <f>IF(N343="zákl. přenesená",J343,0)</f>
        <v>0</v>
      </c>
      <c r="BH343" s="193">
        <f>IF(N343="sníž. přenesená",J343,0)</f>
        <v>0</v>
      </c>
      <c r="BI343" s="193">
        <f>IF(N343="nulová",J343,0)</f>
        <v>0</v>
      </c>
      <c r="BJ343" s="25" t="s">
        <v>74</v>
      </c>
      <c r="BK343" s="193">
        <f>ROUND(I343*H343,2)</f>
        <v>0</v>
      </c>
      <c r="BL343" s="25" t="s">
        <v>134</v>
      </c>
      <c r="BM343" s="25" t="s">
        <v>362</v>
      </c>
    </row>
    <row r="344" spans="2:65" s="12" customFormat="1" ht="13.5">
      <c r="B344" s="194"/>
      <c r="D344" s="195" t="s">
        <v>136</v>
      </c>
      <c r="E344" s="196" t="s">
        <v>5</v>
      </c>
      <c r="F344" s="197" t="s">
        <v>363</v>
      </c>
      <c r="H344" s="196" t="s">
        <v>5</v>
      </c>
      <c r="I344" s="198"/>
      <c r="L344" s="194"/>
      <c r="M344" s="199"/>
      <c r="N344" s="200"/>
      <c r="O344" s="200"/>
      <c r="P344" s="200"/>
      <c r="Q344" s="200"/>
      <c r="R344" s="200"/>
      <c r="S344" s="200"/>
      <c r="T344" s="201"/>
      <c r="AT344" s="196" t="s">
        <v>136</v>
      </c>
      <c r="AU344" s="196" t="s">
        <v>77</v>
      </c>
      <c r="AV344" s="12" t="s">
        <v>74</v>
      </c>
      <c r="AW344" s="12" t="s">
        <v>34</v>
      </c>
      <c r="AX344" s="12" t="s">
        <v>70</v>
      </c>
      <c r="AY344" s="196" t="s">
        <v>127</v>
      </c>
    </row>
    <row r="345" spans="2:65" s="12" customFormat="1" ht="13.5">
      <c r="B345" s="194"/>
      <c r="D345" s="195" t="s">
        <v>136</v>
      </c>
      <c r="E345" s="196" t="s">
        <v>5</v>
      </c>
      <c r="F345" s="197" t="s">
        <v>171</v>
      </c>
      <c r="H345" s="196" t="s">
        <v>5</v>
      </c>
      <c r="I345" s="198"/>
      <c r="L345" s="194"/>
      <c r="M345" s="199"/>
      <c r="N345" s="200"/>
      <c r="O345" s="200"/>
      <c r="P345" s="200"/>
      <c r="Q345" s="200"/>
      <c r="R345" s="200"/>
      <c r="S345" s="200"/>
      <c r="T345" s="201"/>
      <c r="AT345" s="196" t="s">
        <v>136</v>
      </c>
      <c r="AU345" s="196" t="s">
        <v>77</v>
      </c>
      <c r="AV345" s="12" t="s">
        <v>74</v>
      </c>
      <c r="AW345" s="12" t="s">
        <v>34</v>
      </c>
      <c r="AX345" s="12" t="s">
        <v>70</v>
      </c>
      <c r="AY345" s="196" t="s">
        <v>127</v>
      </c>
    </row>
    <row r="346" spans="2:65" s="13" customFormat="1" ht="13.5">
      <c r="B346" s="202"/>
      <c r="D346" s="195" t="s">
        <v>136</v>
      </c>
      <c r="E346" s="203" t="s">
        <v>5</v>
      </c>
      <c r="F346" s="204" t="s">
        <v>364</v>
      </c>
      <c r="H346" s="205">
        <v>9.24</v>
      </c>
      <c r="I346" s="206"/>
      <c r="L346" s="202"/>
      <c r="M346" s="207"/>
      <c r="N346" s="208"/>
      <c r="O346" s="208"/>
      <c r="P346" s="208"/>
      <c r="Q346" s="208"/>
      <c r="R346" s="208"/>
      <c r="S346" s="208"/>
      <c r="T346" s="209"/>
      <c r="AT346" s="203" t="s">
        <v>136</v>
      </c>
      <c r="AU346" s="203" t="s">
        <v>77</v>
      </c>
      <c r="AV346" s="13" t="s">
        <v>77</v>
      </c>
      <c r="AW346" s="13" t="s">
        <v>34</v>
      </c>
      <c r="AX346" s="13" t="s">
        <v>70</v>
      </c>
      <c r="AY346" s="203" t="s">
        <v>127</v>
      </c>
    </row>
    <row r="347" spans="2:65" s="14" customFormat="1" ht="13.5">
      <c r="B347" s="210"/>
      <c r="D347" s="195" t="s">
        <v>136</v>
      </c>
      <c r="E347" s="211" t="s">
        <v>5</v>
      </c>
      <c r="F347" s="212" t="s">
        <v>139</v>
      </c>
      <c r="H347" s="213">
        <v>9.24</v>
      </c>
      <c r="I347" s="214"/>
      <c r="L347" s="210"/>
      <c r="M347" s="215"/>
      <c r="N347" s="216"/>
      <c r="O347" s="216"/>
      <c r="P347" s="216"/>
      <c r="Q347" s="216"/>
      <c r="R347" s="216"/>
      <c r="S347" s="216"/>
      <c r="T347" s="217"/>
      <c r="AT347" s="211" t="s">
        <v>136</v>
      </c>
      <c r="AU347" s="211" t="s">
        <v>77</v>
      </c>
      <c r="AV347" s="14" t="s">
        <v>140</v>
      </c>
      <c r="AW347" s="14" t="s">
        <v>34</v>
      </c>
      <c r="AX347" s="14" t="s">
        <v>70</v>
      </c>
      <c r="AY347" s="211" t="s">
        <v>127</v>
      </c>
    </row>
    <row r="348" spans="2:65" s="15" customFormat="1" ht="13.5">
      <c r="B348" s="218"/>
      <c r="D348" s="195" t="s">
        <v>136</v>
      </c>
      <c r="E348" s="219" t="s">
        <v>5</v>
      </c>
      <c r="F348" s="220" t="s">
        <v>141</v>
      </c>
      <c r="H348" s="221">
        <v>9.24</v>
      </c>
      <c r="I348" s="222"/>
      <c r="L348" s="218"/>
      <c r="M348" s="223"/>
      <c r="N348" s="224"/>
      <c r="O348" s="224"/>
      <c r="P348" s="224"/>
      <c r="Q348" s="224"/>
      <c r="R348" s="224"/>
      <c r="S348" s="224"/>
      <c r="T348" s="225"/>
      <c r="AT348" s="219" t="s">
        <v>136</v>
      </c>
      <c r="AU348" s="219" t="s">
        <v>77</v>
      </c>
      <c r="AV348" s="15" t="s">
        <v>134</v>
      </c>
      <c r="AW348" s="15" t="s">
        <v>34</v>
      </c>
      <c r="AX348" s="15" t="s">
        <v>74</v>
      </c>
      <c r="AY348" s="219" t="s">
        <v>127</v>
      </c>
    </row>
    <row r="349" spans="2:65" s="1" customFormat="1" ht="38.25" customHeight="1">
      <c r="B349" s="181"/>
      <c r="C349" s="182" t="s">
        <v>365</v>
      </c>
      <c r="D349" s="182" t="s">
        <v>129</v>
      </c>
      <c r="E349" s="183" t="s">
        <v>366</v>
      </c>
      <c r="F349" s="184" t="s">
        <v>367</v>
      </c>
      <c r="G349" s="185" t="s">
        <v>132</v>
      </c>
      <c r="H349" s="186">
        <v>9.24</v>
      </c>
      <c r="I349" s="187"/>
      <c r="J349" s="188">
        <f>ROUND(I349*H349,2)</f>
        <v>0</v>
      </c>
      <c r="K349" s="184" t="s">
        <v>133</v>
      </c>
      <c r="L349" s="42"/>
      <c r="M349" s="189" t="s">
        <v>5</v>
      </c>
      <c r="N349" s="190" t="s">
        <v>41</v>
      </c>
      <c r="O349" s="43"/>
      <c r="P349" s="191">
        <f>O349*H349</f>
        <v>0</v>
      </c>
      <c r="Q349" s="191">
        <v>0</v>
      </c>
      <c r="R349" s="191">
        <f>Q349*H349</f>
        <v>0</v>
      </c>
      <c r="S349" s="191">
        <v>0</v>
      </c>
      <c r="T349" s="192">
        <f>S349*H349</f>
        <v>0</v>
      </c>
      <c r="AR349" s="25" t="s">
        <v>134</v>
      </c>
      <c r="AT349" s="25" t="s">
        <v>129</v>
      </c>
      <c r="AU349" s="25" t="s">
        <v>77</v>
      </c>
      <c r="AY349" s="25" t="s">
        <v>127</v>
      </c>
      <c r="BE349" s="193">
        <f>IF(N349="základní",J349,0)</f>
        <v>0</v>
      </c>
      <c r="BF349" s="193">
        <f>IF(N349="snížená",J349,0)</f>
        <v>0</v>
      </c>
      <c r="BG349" s="193">
        <f>IF(N349="zákl. přenesená",J349,0)</f>
        <v>0</v>
      </c>
      <c r="BH349" s="193">
        <f>IF(N349="sníž. přenesená",J349,0)</f>
        <v>0</v>
      </c>
      <c r="BI349" s="193">
        <f>IF(N349="nulová",J349,0)</f>
        <v>0</v>
      </c>
      <c r="BJ349" s="25" t="s">
        <v>74</v>
      </c>
      <c r="BK349" s="193">
        <f>ROUND(I349*H349,2)</f>
        <v>0</v>
      </c>
      <c r="BL349" s="25" t="s">
        <v>134</v>
      </c>
      <c r="BM349" s="25" t="s">
        <v>368</v>
      </c>
    </row>
    <row r="350" spans="2:65" s="12" customFormat="1" ht="13.5">
      <c r="B350" s="194"/>
      <c r="D350" s="195" t="s">
        <v>136</v>
      </c>
      <c r="E350" s="196" t="s">
        <v>5</v>
      </c>
      <c r="F350" s="197" t="s">
        <v>369</v>
      </c>
      <c r="H350" s="196" t="s">
        <v>5</v>
      </c>
      <c r="I350" s="198"/>
      <c r="L350" s="194"/>
      <c r="M350" s="199"/>
      <c r="N350" s="200"/>
      <c r="O350" s="200"/>
      <c r="P350" s="200"/>
      <c r="Q350" s="200"/>
      <c r="R350" s="200"/>
      <c r="S350" s="200"/>
      <c r="T350" s="201"/>
      <c r="AT350" s="196" t="s">
        <v>136</v>
      </c>
      <c r="AU350" s="196" t="s">
        <v>77</v>
      </c>
      <c r="AV350" s="12" t="s">
        <v>74</v>
      </c>
      <c r="AW350" s="12" t="s">
        <v>34</v>
      </c>
      <c r="AX350" s="12" t="s">
        <v>70</v>
      </c>
      <c r="AY350" s="196" t="s">
        <v>127</v>
      </c>
    </row>
    <row r="351" spans="2:65" s="12" customFormat="1" ht="13.5">
      <c r="B351" s="194"/>
      <c r="D351" s="195" t="s">
        <v>136</v>
      </c>
      <c r="E351" s="196" t="s">
        <v>5</v>
      </c>
      <c r="F351" s="197" t="s">
        <v>171</v>
      </c>
      <c r="H351" s="196" t="s">
        <v>5</v>
      </c>
      <c r="I351" s="198"/>
      <c r="L351" s="194"/>
      <c r="M351" s="199"/>
      <c r="N351" s="200"/>
      <c r="O351" s="200"/>
      <c r="P351" s="200"/>
      <c r="Q351" s="200"/>
      <c r="R351" s="200"/>
      <c r="S351" s="200"/>
      <c r="T351" s="201"/>
      <c r="AT351" s="196" t="s">
        <v>136</v>
      </c>
      <c r="AU351" s="196" t="s">
        <v>77</v>
      </c>
      <c r="AV351" s="12" t="s">
        <v>74</v>
      </c>
      <c r="AW351" s="12" t="s">
        <v>34</v>
      </c>
      <c r="AX351" s="12" t="s">
        <v>70</v>
      </c>
      <c r="AY351" s="196" t="s">
        <v>127</v>
      </c>
    </row>
    <row r="352" spans="2:65" s="13" customFormat="1" ht="13.5">
      <c r="B352" s="202"/>
      <c r="D352" s="195" t="s">
        <v>136</v>
      </c>
      <c r="E352" s="203" t="s">
        <v>5</v>
      </c>
      <c r="F352" s="204" t="s">
        <v>364</v>
      </c>
      <c r="H352" s="205">
        <v>9.24</v>
      </c>
      <c r="I352" s="206"/>
      <c r="L352" s="202"/>
      <c r="M352" s="207"/>
      <c r="N352" s="208"/>
      <c r="O352" s="208"/>
      <c r="P352" s="208"/>
      <c r="Q352" s="208"/>
      <c r="R352" s="208"/>
      <c r="S352" s="208"/>
      <c r="T352" s="209"/>
      <c r="AT352" s="203" t="s">
        <v>136</v>
      </c>
      <c r="AU352" s="203" t="s">
        <v>77</v>
      </c>
      <c r="AV352" s="13" t="s">
        <v>77</v>
      </c>
      <c r="AW352" s="13" t="s">
        <v>34</v>
      </c>
      <c r="AX352" s="13" t="s">
        <v>70</v>
      </c>
      <c r="AY352" s="203" t="s">
        <v>127</v>
      </c>
    </row>
    <row r="353" spans="2:65" s="14" customFormat="1" ht="13.5">
      <c r="B353" s="210"/>
      <c r="D353" s="195" t="s">
        <v>136</v>
      </c>
      <c r="E353" s="211" t="s">
        <v>5</v>
      </c>
      <c r="F353" s="212" t="s">
        <v>139</v>
      </c>
      <c r="H353" s="213">
        <v>9.24</v>
      </c>
      <c r="I353" s="214"/>
      <c r="L353" s="210"/>
      <c r="M353" s="215"/>
      <c r="N353" s="216"/>
      <c r="O353" s="216"/>
      <c r="P353" s="216"/>
      <c r="Q353" s="216"/>
      <c r="R353" s="216"/>
      <c r="S353" s="216"/>
      <c r="T353" s="217"/>
      <c r="AT353" s="211" t="s">
        <v>136</v>
      </c>
      <c r="AU353" s="211" t="s">
        <v>77</v>
      </c>
      <c r="AV353" s="14" t="s">
        <v>140</v>
      </c>
      <c r="AW353" s="14" t="s">
        <v>34</v>
      </c>
      <c r="AX353" s="14" t="s">
        <v>70</v>
      </c>
      <c r="AY353" s="211" t="s">
        <v>127</v>
      </c>
    </row>
    <row r="354" spans="2:65" s="15" customFormat="1" ht="13.5">
      <c r="B354" s="218"/>
      <c r="D354" s="195" t="s">
        <v>136</v>
      </c>
      <c r="E354" s="219" t="s">
        <v>5</v>
      </c>
      <c r="F354" s="220" t="s">
        <v>141</v>
      </c>
      <c r="H354" s="221">
        <v>9.24</v>
      </c>
      <c r="I354" s="222"/>
      <c r="L354" s="218"/>
      <c r="M354" s="223"/>
      <c r="N354" s="224"/>
      <c r="O354" s="224"/>
      <c r="P354" s="224"/>
      <c r="Q354" s="224"/>
      <c r="R354" s="224"/>
      <c r="S354" s="224"/>
      <c r="T354" s="225"/>
      <c r="AT354" s="219" t="s">
        <v>136</v>
      </c>
      <c r="AU354" s="219" t="s">
        <v>77</v>
      </c>
      <c r="AV354" s="15" t="s">
        <v>134</v>
      </c>
      <c r="AW354" s="15" t="s">
        <v>34</v>
      </c>
      <c r="AX354" s="15" t="s">
        <v>74</v>
      </c>
      <c r="AY354" s="219" t="s">
        <v>127</v>
      </c>
    </row>
    <row r="355" spans="2:65" s="1" customFormat="1" ht="25.5" customHeight="1">
      <c r="B355" s="181"/>
      <c r="C355" s="182" t="s">
        <v>370</v>
      </c>
      <c r="D355" s="182" t="s">
        <v>129</v>
      </c>
      <c r="E355" s="183" t="s">
        <v>371</v>
      </c>
      <c r="F355" s="184" t="s">
        <v>372</v>
      </c>
      <c r="G355" s="185" t="s">
        <v>144</v>
      </c>
      <c r="H355" s="186">
        <v>4.32</v>
      </c>
      <c r="I355" s="187"/>
      <c r="J355" s="188">
        <f>ROUND(I355*H355,2)</f>
        <v>0</v>
      </c>
      <c r="K355" s="184" t="s">
        <v>133</v>
      </c>
      <c r="L355" s="42"/>
      <c r="M355" s="189" t="s">
        <v>5</v>
      </c>
      <c r="N355" s="190" t="s">
        <v>41</v>
      </c>
      <c r="O355" s="43"/>
      <c r="P355" s="191">
        <f>O355*H355</f>
        <v>0</v>
      </c>
      <c r="Q355" s="191">
        <v>2.45329</v>
      </c>
      <c r="R355" s="191">
        <f>Q355*H355</f>
        <v>10.598212800000001</v>
      </c>
      <c r="S355" s="191">
        <v>0</v>
      </c>
      <c r="T355" s="192">
        <f>S355*H355</f>
        <v>0</v>
      </c>
      <c r="AR355" s="25" t="s">
        <v>134</v>
      </c>
      <c r="AT355" s="25" t="s">
        <v>129</v>
      </c>
      <c r="AU355" s="25" t="s">
        <v>77</v>
      </c>
      <c r="AY355" s="25" t="s">
        <v>127</v>
      </c>
      <c r="BE355" s="193">
        <f>IF(N355="základní",J355,0)</f>
        <v>0</v>
      </c>
      <c r="BF355" s="193">
        <f>IF(N355="snížená",J355,0)</f>
        <v>0</v>
      </c>
      <c r="BG355" s="193">
        <f>IF(N355="zákl. přenesená",J355,0)</f>
        <v>0</v>
      </c>
      <c r="BH355" s="193">
        <f>IF(N355="sníž. přenesená",J355,0)</f>
        <v>0</v>
      </c>
      <c r="BI355" s="193">
        <f>IF(N355="nulová",J355,0)</f>
        <v>0</v>
      </c>
      <c r="BJ355" s="25" t="s">
        <v>74</v>
      </c>
      <c r="BK355" s="193">
        <f>ROUND(I355*H355,2)</f>
        <v>0</v>
      </c>
      <c r="BL355" s="25" t="s">
        <v>134</v>
      </c>
      <c r="BM355" s="25" t="s">
        <v>373</v>
      </c>
    </row>
    <row r="356" spans="2:65" s="12" customFormat="1" ht="13.5">
      <c r="B356" s="194"/>
      <c r="D356" s="195" t="s">
        <v>136</v>
      </c>
      <c r="E356" s="196" t="s">
        <v>5</v>
      </c>
      <c r="F356" s="197" t="s">
        <v>374</v>
      </c>
      <c r="H356" s="196" t="s">
        <v>5</v>
      </c>
      <c r="I356" s="198"/>
      <c r="L356" s="194"/>
      <c r="M356" s="199"/>
      <c r="N356" s="200"/>
      <c r="O356" s="200"/>
      <c r="P356" s="200"/>
      <c r="Q356" s="200"/>
      <c r="R356" s="200"/>
      <c r="S356" s="200"/>
      <c r="T356" s="201"/>
      <c r="AT356" s="196" t="s">
        <v>136</v>
      </c>
      <c r="AU356" s="196" t="s">
        <v>77</v>
      </c>
      <c r="AV356" s="12" t="s">
        <v>74</v>
      </c>
      <c r="AW356" s="12" t="s">
        <v>34</v>
      </c>
      <c r="AX356" s="12" t="s">
        <v>70</v>
      </c>
      <c r="AY356" s="196" t="s">
        <v>127</v>
      </c>
    </row>
    <row r="357" spans="2:65" s="12" customFormat="1" ht="13.5">
      <c r="B357" s="194"/>
      <c r="D357" s="195" t="s">
        <v>136</v>
      </c>
      <c r="E357" s="196" t="s">
        <v>5</v>
      </c>
      <c r="F357" s="197" t="s">
        <v>160</v>
      </c>
      <c r="H357" s="196" t="s">
        <v>5</v>
      </c>
      <c r="I357" s="198"/>
      <c r="L357" s="194"/>
      <c r="M357" s="199"/>
      <c r="N357" s="200"/>
      <c r="O357" s="200"/>
      <c r="P357" s="200"/>
      <c r="Q357" s="200"/>
      <c r="R357" s="200"/>
      <c r="S357" s="200"/>
      <c r="T357" s="201"/>
      <c r="AT357" s="196" t="s">
        <v>136</v>
      </c>
      <c r="AU357" s="196" t="s">
        <v>77</v>
      </c>
      <c r="AV357" s="12" t="s">
        <v>74</v>
      </c>
      <c r="AW357" s="12" t="s">
        <v>34</v>
      </c>
      <c r="AX357" s="12" t="s">
        <v>70</v>
      </c>
      <c r="AY357" s="196" t="s">
        <v>127</v>
      </c>
    </row>
    <row r="358" spans="2:65" s="12" customFormat="1" ht="13.5">
      <c r="B358" s="194"/>
      <c r="D358" s="195" t="s">
        <v>136</v>
      </c>
      <c r="E358" s="196" t="s">
        <v>5</v>
      </c>
      <c r="F358" s="197" t="s">
        <v>161</v>
      </c>
      <c r="H358" s="196" t="s">
        <v>5</v>
      </c>
      <c r="I358" s="198"/>
      <c r="L358" s="194"/>
      <c r="M358" s="199"/>
      <c r="N358" s="200"/>
      <c r="O358" s="200"/>
      <c r="P358" s="200"/>
      <c r="Q358" s="200"/>
      <c r="R358" s="200"/>
      <c r="S358" s="200"/>
      <c r="T358" s="201"/>
      <c r="AT358" s="196" t="s">
        <v>136</v>
      </c>
      <c r="AU358" s="196" t="s">
        <v>77</v>
      </c>
      <c r="AV358" s="12" t="s">
        <v>74</v>
      </c>
      <c r="AW358" s="12" t="s">
        <v>34</v>
      </c>
      <c r="AX358" s="12" t="s">
        <v>70</v>
      </c>
      <c r="AY358" s="196" t="s">
        <v>127</v>
      </c>
    </row>
    <row r="359" spans="2:65" s="13" customFormat="1" ht="13.5">
      <c r="B359" s="202"/>
      <c r="D359" s="195" t="s">
        <v>136</v>
      </c>
      <c r="E359" s="203" t="s">
        <v>5</v>
      </c>
      <c r="F359" s="204" t="s">
        <v>375</v>
      </c>
      <c r="H359" s="205">
        <v>0.24</v>
      </c>
      <c r="I359" s="206"/>
      <c r="L359" s="202"/>
      <c r="M359" s="207"/>
      <c r="N359" s="208"/>
      <c r="O359" s="208"/>
      <c r="P359" s="208"/>
      <c r="Q359" s="208"/>
      <c r="R359" s="208"/>
      <c r="S359" s="208"/>
      <c r="T359" s="209"/>
      <c r="AT359" s="203" t="s">
        <v>136</v>
      </c>
      <c r="AU359" s="203" t="s">
        <v>77</v>
      </c>
      <c r="AV359" s="13" t="s">
        <v>77</v>
      </c>
      <c r="AW359" s="13" t="s">
        <v>34</v>
      </c>
      <c r="AX359" s="13" t="s">
        <v>70</v>
      </c>
      <c r="AY359" s="203" t="s">
        <v>127</v>
      </c>
    </row>
    <row r="360" spans="2:65" s="13" customFormat="1" ht="13.5">
      <c r="B360" s="202"/>
      <c r="D360" s="195" t="s">
        <v>136</v>
      </c>
      <c r="E360" s="203" t="s">
        <v>5</v>
      </c>
      <c r="F360" s="204" t="s">
        <v>375</v>
      </c>
      <c r="H360" s="205">
        <v>0.24</v>
      </c>
      <c r="I360" s="206"/>
      <c r="L360" s="202"/>
      <c r="M360" s="207"/>
      <c r="N360" s="208"/>
      <c r="O360" s="208"/>
      <c r="P360" s="208"/>
      <c r="Q360" s="208"/>
      <c r="R360" s="208"/>
      <c r="S360" s="208"/>
      <c r="T360" s="209"/>
      <c r="AT360" s="203" t="s">
        <v>136</v>
      </c>
      <c r="AU360" s="203" t="s">
        <v>77</v>
      </c>
      <c r="AV360" s="13" t="s">
        <v>77</v>
      </c>
      <c r="AW360" s="13" t="s">
        <v>34</v>
      </c>
      <c r="AX360" s="13" t="s">
        <v>70</v>
      </c>
      <c r="AY360" s="203" t="s">
        <v>127</v>
      </c>
    </row>
    <row r="361" spans="2:65" s="13" customFormat="1" ht="13.5">
      <c r="B361" s="202"/>
      <c r="D361" s="195" t="s">
        <v>136</v>
      </c>
      <c r="E361" s="203" t="s">
        <v>5</v>
      </c>
      <c r="F361" s="204" t="s">
        <v>375</v>
      </c>
      <c r="H361" s="205">
        <v>0.24</v>
      </c>
      <c r="I361" s="206"/>
      <c r="L361" s="202"/>
      <c r="M361" s="207"/>
      <c r="N361" s="208"/>
      <c r="O361" s="208"/>
      <c r="P361" s="208"/>
      <c r="Q361" s="208"/>
      <c r="R361" s="208"/>
      <c r="S361" s="208"/>
      <c r="T361" s="209"/>
      <c r="AT361" s="203" t="s">
        <v>136</v>
      </c>
      <c r="AU361" s="203" t="s">
        <v>77</v>
      </c>
      <c r="AV361" s="13" t="s">
        <v>77</v>
      </c>
      <c r="AW361" s="13" t="s">
        <v>34</v>
      </c>
      <c r="AX361" s="13" t="s">
        <v>70</v>
      </c>
      <c r="AY361" s="203" t="s">
        <v>127</v>
      </c>
    </row>
    <row r="362" spans="2:65" s="14" customFormat="1" ht="13.5">
      <c r="B362" s="210"/>
      <c r="D362" s="195" t="s">
        <v>136</v>
      </c>
      <c r="E362" s="211" t="s">
        <v>5</v>
      </c>
      <c r="F362" s="212" t="s">
        <v>139</v>
      </c>
      <c r="H362" s="213">
        <v>0.72</v>
      </c>
      <c r="I362" s="214"/>
      <c r="L362" s="210"/>
      <c r="M362" s="215"/>
      <c r="N362" s="216"/>
      <c r="O362" s="216"/>
      <c r="P362" s="216"/>
      <c r="Q362" s="216"/>
      <c r="R362" s="216"/>
      <c r="S362" s="216"/>
      <c r="T362" s="217"/>
      <c r="AT362" s="211" t="s">
        <v>136</v>
      </c>
      <c r="AU362" s="211" t="s">
        <v>77</v>
      </c>
      <c r="AV362" s="14" t="s">
        <v>140</v>
      </c>
      <c r="AW362" s="14" t="s">
        <v>34</v>
      </c>
      <c r="AX362" s="14" t="s">
        <v>70</v>
      </c>
      <c r="AY362" s="211" t="s">
        <v>127</v>
      </c>
    </row>
    <row r="363" spans="2:65" s="12" customFormat="1" ht="13.5">
      <c r="B363" s="194"/>
      <c r="D363" s="195" t="s">
        <v>136</v>
      </c>
      <c r="E363" s="196" t="s">
        <v>5</v>
      </c>
      <c r="F363" s="197" t="s">
        <v>165</v>
      </c>
      <c r="H363" s="196" t="s">
        <v>5</v>
      </c>
      <c r="I363" s="198"/>
      <c r="L363" s="194"/>
      <c r="M363" s="199"/>
      <c r="N363" s="200"/>
      <c r="O363" s="200"/>
      <c r="P363" s="200"/>
      <c r="Q363" s="200"/>
      <c r="R363" s="200"/>
      <c r="S363" s="200"/>
      <c r="T363" s="201"/>
      <c r="AT363" s="196" t="s">
        <v>136</v>
      </c>
      <c r="AU363" s="196" t="s">
        <v>77</v>
      </c>
      <c r="AV363" s="12" t="s">
        <v>74</v>
      </c>
      <c r="AW363" s="12" t="s">
        <v>34</v>
      </c>
      <c r="AX363" s="12" t="s">
        <v>70</v>
      </c>
      <c r="AY363" s="196" t="s">
        <v>127</v>
      </c>
    </row>
    <row r="364" spans="2:65" s="13" customFormat="1" ht="13.5">
      <c r="B364" s="202"/>
      <c r="D364" s="195" t="s">
        <v>136</v>
      </c>
      <c r="E364" s="203" t="s">
        <v>5</v>
      </c>
      <c r="F364" s="204" t="s">
        <v>166</v>
      </c>
      <c r="H364" s="205">
        <v>1.8</v>
      </c>
      <c r="I364" s="206"/>
      <c r="L364" s="202"/>
      <c r="M364" s="207"/>
      <c r="N364" s="208"/>
      <c r="O364" s="208"/>
      <c r="P364" s="208"/>
      <c r="Q364" s="208"/>
      <c r="R364" s="208"/>
      <c r="S364" s="208"/>
      <c r="T364" s="209"/>
      <c r="AT364" s="203" t="s">
        <v>136</v>
      </c>
      <c r="AU364" s="203" t="s">
        <v>77</v>
      </c>
      <c r="AV364" s="13" t="s">
        <v>77</v>
      </c>
      <c r="AW364" s="13" t="s">
        <v>34</v>
      </c>
      <c r="AX364" s="13" t="s">
        <v>70</v>
      </c>
      <c r="AY364" s="203" t="s">
        <v>127</v>
      </c>
    </row>
    <row r="365" spans="2:65" s="13" customFormat="1" ht="13.5">
      <c r="B365" s="202"/>
      <c r="D365" s="195" t="s">
        <v>136</v>
      </c>
      <c r="E365" s="203" t="s">
        <v>5</v>
      </c>
      <c r="F365" s="204" t="s">
        <v>166</v>
      </c>
      <c r="H365" s="205">
        <v>1.8</v>
      </c>
      <c r="I365" s="206"/>
      <c r="L365" s="202"/>
      <c r="M365" s="207"/>
      <c r="N365" s="208"/>
      <c r="O365" s="208"/>
      <c r="P365" s="208"/>
      <c r="Q365" s="208"/>
      <c r="R365" s="208"/>
      <c r="S365" s="208"/>
      <c r="T365" s="209"/>
      <c r="AT365" s="203" t="s">
        <v>136</v>
      </c>
      <c r="AU365" s="203" t="s">
        <v>77</v>
      </c>
      <c r="AV365" s="13" t="s">
        <v>77</v>
      </c>
      <c r="AW365" s="13" t="s">
        <v>34</v>
      </c>
      <c r="AX365" s="13" t="s">
        <v>70</v>
      </c>
      <c r="AY365" s="203" t="s">
        <v>127</v>
      </c>
    </row>
    <row r="366" spans="2:65" s="14" customFormat="1" ht="13.5">
      <c r="B366" s="210"/>
      <c r="D366" s="195" t="s">
        <v>136</v>
      </c>
      <c r="E366" s="211" t="s">
        <v>5</v>
      </c>
      <c r="F366" s="212" t="s">
        <v>139</v>
      </c>
      <c r="H366" s="213">
        <v>3.6</v>
      </c>
      <c r="I366" s="214"/>
      <c r="L366" s="210"/>
      <c r="M366" s="215"/>
      <c r="N366" s="216"/>
      <c r="O366" s="216"/>
      <c r="P366" s="216"/>
      <c r="Q366" s="216"/>
      <c r="R366" s="216"/>
      <c r="S366" s="216"/>
      <c r="T366" s="217"/>
      <c r="AT366" s="211" t="s">
        <v>136</v>
      </c>
      <c r="AU366" s="211" t="s">
        <v>77</v>
      </c>
      <c r="AV366" s="14" t="s">
        <v>140</v>
      </c>
      <c r="AW366" s="14" t="s">
        <v>34</v>
      </c>
      <c r="AX366" s="14" t="s">
        <v>70</v>
      </c>
      <c r="AY366" s="211" t="s">
        <v>127</v>
      </c>
    </row>
    <row r="367" spans="2:65" s="15" customFormat="1" ht="13.5">
      <c r="B367" s="218"/>
      <c r="D367" s="195" t="s">
        <v>136</v>
      </c>
      <c r="E367" s="219" t="s">
        <v>5</v>
      </c>
      <c r="F367" s="220" t="s">
        <v>141</v>
      </c>
      <c r="H367" s="221">
        <v>4.32</v>
      </c>
      <c r="I367" s="222"/>
      <c r="L367" s="218"/>
      <c r="M367" s="223"/>
      <c r="N367" s="224"/>
      <c r="O367" s="224"/>
      <c r="P367" s="224"/>
      <c r="Q367" s="224"/>
      <c r="R367" s="224"/>
      <c r="S367" s="224"/>
      <c r="T367" s="225"/>
      <c r="AT367" s="219" t="s">
        <v>136</v>
      </c>
      <c r="AU367" s="219" t="s">
        <v>77</v>
      </c>
      <c r="AV367" s="15" t="s">
        <v>134</v>
      </c>
      <c r="AW367" s="15" t="s">
        <v>34</v>
      </c>
      <c r="AX367" s="15" t="s">
        <v>74</v>
      </c>
      <c r="AY367" s="219" t="s">
        <v>127</v>
      </c>
    </row>
    <row r="368" spans="2:65" s="1" customFormat="1" ht="38.25" customHeight="1">
      <c r="B368" s="181"/>
      <c r="C368" s="182" t="s">
        <v>376</v>
      </c>
      <c r="D368" s="182" t="s">
        <v>129</v>
      </c>
      <c r="E368" s="183" t="s">
        <v>377</v>
      </c>
      <c r="F368" s="184" t="s">
        <v>378</v>
      </c>
      <c r="G368" s="185" t="s">
        <v>132</v>
      </c>
      <c r="H368" s="186">
        <v>4.68</v>
      </c>
      <c r="I368" s="187"/>
      <c r="J368" s="188">
        <f>ROUND(I368*H368,2)</f>
        <v>0</v>
      </c>
      <c r="K368" s="184" t="s">
        <v>133</v>
      </c>
      <c r="L368" s="42"/>
      <c r="M368" s="189" t="s">
        <v>5</v>
      </c>
      <c r="N368" s="190" t="s">
        <v>41</v>
      </c>
      <c r="O368" s="43"/>
      <c r="P368" s="191">
        <f>O368*H368</f>
        <v>0</v>
      </c>
      <c r="Q368" s="191">
        <v>1.0300000000000001E-3</v>
      </c>
      <c r="R368" s="191">
        <f>Q368*H368</f>
        <v>4.8203999999999999E-3</v>
      </c>
      <c r="S368" s="191">
        <v>0</v>
      </c>
      <c r="T368" s="192">
        <f>S368*H368</f>
        <v>0</v>
      </c>
      <c r="AR368" s="25" t="s">
        <v>134</v>
      </c>
      <c r="AT368" s="25" t="s">
        <v>129</v>
      </c>
      <c r="AU368" s="25" t="s">
        <v>77</v>
      </c>
      <c r="AY368" s="25" t="s">
        <v>127</v>
      </c>
      <c r="BE368" s="193">
        <f>IF(N368="základní",J368,0)</f>
        <v>0</v>
      </c>
      <c r="BF368" s="193">
        <f>IF(N368="snížená",J368,0)</f>
        <v>0</v>
      </c>
      <c r="BG368" s="193">
        <f>IF(N368="zákl. přenesená",J368,0)</f>
        <v>0</v>
      </c>
      <c r="BH368" s="193">
        <f>IF(N368="sníž. přenesená",J368,0)</f>
        <v>0</v>
      </c>
      <c r="BI368" s="193">
        <f>IF(N368="nulová",J368,0)</f>
        <v>0</v>
      </c>
      <c r="BJ368" s="25" t="s">
        <v>74</v>
      </c>
      <c r="BK368" s="193">
        <f>ROUND(I368*H368,2)</f>
        <v>0</v>
      </c>
      <c r="BL368" s="25" t="s">
        <v>134</v>
      </c>
      <c r="BM368" s="25" t="s">
        <v>379</v>
      </c>
    </row>
    <row r="369" spans="2:65" s="12" customFormat="1" ht="13.5">
      <c r="B369" s="194"/>
      <c r="D369" s="195" t="s">
        <v>136</v>
      </c>
      <c r="E369" s="196" t="s">
        <v>5</v>
      </c>
      <c r="F369" s="197" t="s">
        <v>380</v>
      </c>
      <c r="H369" s="196" t="s">
        <v>5</v>
      </c>
      <c r="I369" s="198"/>
      <c r="L369" s="194"/>
      <c r="M369" s="199"/>
      <c r="N369" s="200"/>
      <c r="O369" s="200"/>
      <c r="P369" s="200"/>
      <c r="Q369" s="200"/>
      <c r="R369" s="200"/>
      <c r="S369" s="200"/>
      <c r="T369" s="201"/>
      <c r="AT369" s="196" t="s">
        <v>136</v>
      </c>
      <c r="AU369" s="196" t="s">
        <v>77</v>
      </c>
      <c r="AV369" s="12" t="s">
        <v>74</v>
      </c>
      <c r="AW369" s="12" t="s">
        <v>34</v>
      </c>
      <c r="AX369" s="12" t="s">
        <v>70</v>
      </c>
      <c r="AY369" s="196" t="s">
        <v>127</v>
      </c>
    </row>
    <row r="370" spans="2:65" s="12" customFormat="1" ht="13.5">
      <c r="B370" s="194"/>
      <c r="D370" s="195" t="s">
        <v>136</v>
      </c>
      <c r="E370" s="196" t="s">
        <v>5</v>
      </c>
      <c r="F370" s="197" t="s">
        <v>160</v>
      </c>
      <c r="H370" s="196" t="s">
        <v>5</v>
      </c>
      <c r="I370" s="198"/>
      <c r="L370" s="194"/>
      <c r="M370" s="199"/>
      <c r="N370" s="200"/>
      <c r="O370" s="200"/>
      <c r="P370" s="200"/>
      <c r="Q370" s="200"/>
      <c r="R370" s="200"/>
      <c r="S370" s="200"/>
      <c r="T370" s="201"/>
      <c r="AT370" s="196" t="s">
        <v>136</v>
      </c>
      <c r="AU370" s="196" t="s">
        <v>77</v>
      </c>
      <c r="AV370" s="12" t="s">
        <v>74</v>
      </c>
      <c r="AW370" s="12" t="s">
        <v>34</v>
      </c>
      <c r="AX370" s="12" t="s">
        <v>70</v>
      </c>
      <c r="AY370" s="196" t="s">
        <v>127</v>
      </c>
    </row>
    <row r="371" spans="2:65" s="12" customFormat="1" ht="13.5">
      <c r="B371" s="194"/>
      <c r="D371" s="195" t="s">
        <v>136</v>
      </c>
      <c r="E371" s="196" t="s">
        <v>5</v>
      </c>
      <c r="F371" s="197" t="s">
        <v>161</v>
      </c>
      <c r="H371" s="196" t="s">
        <v>5</v>
      </c>
      <c r="I371" s="198"/>
      <c r="L371" s="194"/>
      <c r="M371" s="199"/>
      <c r="N371" s="200"/>
      <c r="O371" s="200"/>
      <c r="P371" s="200"/>
      <c r="Q371" s="200"/>
      <c r="R371" s="200"/>
      <c r="S371" s="200"/>
      <c r="T371" s="201"/>
      <c r="AT371" s="196" t="s">
        <v>136</v>
      </c>
      <c r="AU371" s="196" t="s">
        <v>77</v>
      </c>
      <c r="AV371" s="12" t="s">
        <v>74</v>
      </c>
      <c r="AW371" s="12" t="s">
        <v>34</v>
      </c>
      <c r="AX371" s="12" t="s">
        <v>70</v>
      </c>
      <c r="AY371" s="196" t="s">
        <v>127</v>
      </c>
    </row>
    <row r="372" spans="2:65" s="13" customFormat="1" ht="13.5">
      <c r="B372" s="202"/>
      <c r="D372" s="195" t="s">
        <v>136</v>
      </c>
      <c r="E372" s="203" t="s">
        <v>5</v>
      </c>
      <c r="F372" s="204" t="s">
        <v>381</v>
      </c>
      <c r="H372" s="205">
        <v>1.56</v>
      </c>
      <c r="I372" s="206"/>
      <c r="L372" s="202"/>
      <c r="M372" s="207"/>
      <c r="N372" s="208"/>
      <c r="O372" s="208"/>
      <c r="P372" s="208"/>
      <c r="Q372" s="208"/>
      <c r="R372" s="208"/>
      <c r="S372" s="208"/>
      <c r="T372" s="209"/>
      <c r="AT372" s="203" t="s">
        <v>136</v>
      </c>
      <c r="AU372" s="203" t="s">
        <v>77</v>
      </c>
      <c r="AV372" s="13" t="s">
        <v>77</v>
      </c>
      <c r="AW372" s="13" t="s">
        <v>34</v>
      </c>
      <c r="AX372" s="13" t="s">
        <v>70</v>
      </c>
      <c r="AY372" s="203" t="s">
        <v>127</v>
      </c>
    </row>
    <row r="373" spans="2:65" s="13" customFormat="1" ht="13.5">
      <c r="B373" s="202"/>
      <c r="D373" s="195" t="s">
        <v>136</v>
      </c>
      <c r="E373" s="203" t="s">
        <v>5</v>
      </c>
      <c r="F373" s="204" t="s">
        <v>381</v>
      </c>
      <c r="H373" s="205">
        <v>1.56</v>
      </c>
      <c r="I373" s="206"/>
      <c r="L373" s="202"/>
      <c r="M373" s="207"/>
      <c r="N373" s="208"/>
      <c r="O373" s="208"/>
      <c r="P373" s="208"/>
      <c r="Q373" s="208"/>
      <c r="R373" s="208"/>
      <c r="S373" s="208"/>
      <c r="T373" s="209"/>
      <c r="AT373" s="203" t="s">
        <v>136</v>
      </c>
      <c r="AU373" s="203" t="s">
        <v>77</v>
      </c>
      <c r="AV373" s="13" t="s">
        <v>77</v>
      </c>
      <c r="AW373" s="13" t="s">
        <v>34</v>
      </c>
      <c r="AX373" s="13" t="s">
        <v>70</v>
      </c>
      <c r="AY373" s="203" t="s">
        <v>127</v>
      </c>
    </row>
    <row r="374" spans="2:65" s="13" customFormat="1" ht="13.5">
      <c r="B374" s="202"/>
      <c r="D374" s="195" t="s">
        <v>136</v>
      </c>
      <c r="E374" s="203" t="s">
        <v>5</v>
      </c>
      <c r="F374" s="204" t="s">
        <v>381</v>
      </c>
      <c r="H374" s="205">
        <v>1.56</v>
      </c>
      <c r="I374" s="206"/>
      <c r="L374" s="202"/>
      <c r="M374" s="207"/>
      <c r="N374" s="208"/>
      <c r="O374" s="208"/>
      <c r="P374" s="208"/>
      <c r="Q374" s="208"/>
      <c r="R374" s="208"/>
      <c r="S374" s="208"/>
      <c r="T374" s="209"/>
      <c r="AT374" s="203" t="s">
        <v>136</v>
      </c>
      <c r="AU374" s="203" t="s">
        <v>77</v>
      </c>
      <c r="AV374" s="13" t="s">
        <v>77</v>
      </c>
      <c r="AW374" s="13" t="s">
        <v>34</v>
      </c>
      <c r="AX374" s="13" t="s">
        <v>70</v>
      </c>
      <c r="AY374" s="203" t="s">
        <v>127</v>
      </c>
    </row>
    <row r="375" spans="2:65" s="14" customFormat="1" ht="13.5">
      <c r="B375" s="210"/>
      <c r="D375" s="195" t="s">
        <v>136</v>
      </c>
      <c r="E375" s="211" t="s">
        <v>5</v>
      </c>
      <c r="F375" s="212" t="s">
        <v>139</v>
      </c>
      <c r="H375" s="213">
        <v>4.68</v>
      </c>
      <c r="I375" s="214"/>
      <c r="L375" s="210"/>
      <c r="M375" s="215"/>
      <c r="N375" s="216"/>
      <c r="O375" s="216"/>
      <c r="P375" s="216"/>
      <c r="Q375" s="216"/>
      <c r="R375" s="216"/>
      <c r="S375" s="216"/>
      <c r="T375" s="217"/>
      <c r="AT375" s="211" t="s">
        <v>136</v>
      </c>
      <c r="AU375" s="211" t="s">
        <v>77</v>
      </c>
      <c r="AV375" s="14" t="s">
        <v>140</v>
      </c>
      <c r="AW375" s="14" t="s">
        <v>34</v>
      </c>
      <c r="AX375" s="14" t="s">
        <v>70</v>
      </c>
      <c r="AY375" s="211" t="s">
        <v>127</v>
      </c>
    </row>
    <row r="376" spans="2:65" s="15" customFormat="1" ht="13.5">
      <c r="B376" s="218"/>
      <c r="D376" s="195" t="s">
        <v>136</v>
      </c>
      <c r="E376" s="219" t="s">
        <v>5</v>
      </c>
      <c r="F376" s="220" t="s">
        <v>141</v>
      </c>
      <c r="H376" s="221">
        <v>4.68</v>
      </c>
      <c r="I376" s="222"/>
      <c r="L376" s="218"/>
      <c r="M376" s="223"/>
      <c r="N376" s="224"/>
      <c r="O376" s="224"/>
      <c r="P376" s="224"/>
      <c r="Q376" s="224"/>
      <c r="R376" s="224"/>
      <c r="S376" s="224"/>
      <c r="T376" s="225"/>
      <c r="AT376" s="219" t="s">
        <v>136</v>
      </c>
      <c r="AU376" s="219" t="s">
        <v>77</v>
      </c>
      <c r="AV376" s="15" t="s">
        <v>134</v>
      </c>
      <c r="AW376" s="15" t="s">
        <v>34</v>
      </c>
      <c r="AX376" s="15" t="s">
        <v>74</v>
      </c>
      <c r="AY376" s="219" t="s">
        <v>127</v>
      </c>
    </row>
    <row r="377" spans="2:65" s="1" customFormat="1" ht="38.25" customHeight="1">
      <c r="B377" s="181"/>
      <c r="C377" s="182" t="s">
        <v>382</v>
      </c>
      <c r="D377" s="182" t="s">
        <v>129</v>
      </c>
      <c r="E377" s="183" t="s">
        <v>383</v>
      </c>
      <c r="F377" s="184" t="s">
        <v>384</v>
      </c>
      <c r="G377" s="185" t="s">
        <v>132</v>
      </c>
      <c r="H377" s="186">
        <v>4.68</v>
      </c>
      <c r="I377" s="187"/>
      <c r="J377" s="188">
        <f>ROUND(I377*H377,2)</f>
        <v>0</v>
      </c>
      <c r="K377" s="184" t="s">
        <v>133</v>
      </c>
      <c r="L377" s="42"/>
      <c r="M377" s="189" t="s">
        <v>5</v>
      </c>
      <c r="N377" s="190" t="s">
        <v>41</v>
      </c>
      <c r="O377" s="43"/>
      <c r="P377" s="191">
        <f>O377*H377</f>
        <v>0</v>
      </c>
      <c r="Q377" s="191">
        <v>0</v>
      </c>
      <c r="R377" s="191">
        <f>Q377*H377</f>
        <v>0</v>
      </c>
      <c r="S377" s="191">
        <v>0</v>
      </c>
      <c r="T377" s="192">
        <f>S377*H377</f>
        <v>0</v>
      </c>
      <c r="AR377" s="25" t="s">
        <v>134</v>
      </c>
      <c r="AT377" s="25" t="s">
        <v>129</v>
      </c>
      <c r="AU377" s="25" t="s">
        <v>77</v>
      </c>
      <c r="AY377" s="25" t="s">
        <v>127</v>
      </c>
      <c r="BE377" s="193">
        <f>IF(N377="základní",J377,0)</f>
        <v>0</v>
      </c>
      <c r="BF377" s="193">
        <f>IF(N377="snížená",J377,0)</f>
        <v>0</v>
      </c>
      <c r="BG377" s="193">
        <f>IF(N377="zákl. přenesená",J377,0)</f>
        <v>0</v>
      </c>
      <c r="BH377" s="193">
        <f>IF(N377="sníž. přenesená",J377,0)</f>
        <v>0</v>
      </c>
      <c r="BI377" s="193">
        <f>IF(N377="nulová",J377,0)</f>
        <v>0</v>
      </c>
      <c r="BJ377" s="25" t="s">
        <v>74</v>
      </c>
      <c r="BK377" s="193">
        <f>ROUND(I377*H377,2)</f>
        <v>0</v>
      </c>
      <c r="BL377" s="25" t="s">
        <v>134</v>
      </c>
      <c r="BM377" s="25" t="s">
        <v>385</v>
      </c>
    </row>
    <row r="378" spans="2:65" s="12" customFormat="1" ht="13.5">
      <c r="B378" s="194"/>
      <c r="D378" s="195" t="s">
        <v>136</v>
      </c>
      <c r="E378" s="196" t="s">
        <v>5</v>
      </c>
      <c r="F378" s="197" t="s">
        <v>386</v>
      </c>
      <c r="H378" s="196" t="s">
        <v>5</v>
      </c>
      <c r="I378" s="198"/>
      <c r="L378" s="194"/>
      <c r="M378" s="199"/>
      <c r="N378" s="200"/>
      <c r="O378" s="200"/>
      <c r="P378" s="200"/>
      <c r="Q378" s="200"/>
      <c r="R378" s="200"/>
      <c r="S378" s="200"/>
      <c r="T378" s="201"/>
      <c r="AT378" s="196" t="s">
        <v>136</v>
      </c>
      <c r="AU378" s="196" t="s">
        <v>77</v>
      </c>
      <c r="AV378" s="12" t="s">
        <v>74</v>
      </c>
      <c r="AW378" s="12" t="s">
        <v>34</v>
      </c>
      <c r="AX378" s="12" t="s">
        <v>70</v>
      </c>
      <c r="AY378" s="196" t="s">
        <v>127</v>
      </c>
    </row>
    <row r="379" spans="2:65" s="12" customFormat="1" ht="13.5">
      <c r="B379" s="194"/>
      <c r="D379" s="195" t="s">
        <v>136</v>
      </c>
      <c r="E379" s="196" t="s">
        <v>5</v>
      </c>
      <c r="F379" s="197" t="s">
        <v>160</v>
      </c>
      <c r="H379" s="196" t="s">
        <v>5</v>
      </c>
      <c r="I379" s="198"/>
      <c r="L379" s="194"/>
      <c r="M379" s="199"/>
      <c r="N379" s="200"/>
      <c r="O379" s="200"/>
      <c r="P379" s="200"/>
      <c r="Q379" s="200"/>
      <c r="R379" s="200"/>
      <c r="S379" s="200"/>
      <c r="T379" s="201"/>
      <c r="AT379" s="196" t="s">
        <v>136</v>
      </c>
      <c r="AU379" s="196" t="s">
        <v>77</v>
      </c>
      <c r="AV379" s="12" t="s">
        <v>74</v>
      </c>
      <c r="AW379" s="12" t="s">
        <v>34</v>
      </c>
      <c r="AX379" s="12" t="s">
        <v>70</v>
      </c>
      <c r="AY379" s="196" t="s">
        <v>127</v>
      </c>
    </row>
    <row r="380" spans="2:65" s="12" customFormat="1" ht="13.5">
      <c r="B380" s="194"/>
      <c r="D380" s="195" t="s">
        <v>136</v>
      </c>
      <c r="E380" s="196" t="s">
        <v>5</v>
      </c>
      <c r="F380" s="197" t="s">
        <v>161</v>
      </c>
      <c r="H380" s="196" t="s">
        <v>5</v>
      </c>
      <c r="I380" s="198"/>
      <c r="L380" s="194"/>
      <c r="M380" s="199"/>
      <c r="N380" s="200"/>
      <c r="O380" s="200"/>
      <c r="P380" s="200"/>
      <c r="Q380" s="200"/>
      <c r="R380" s="200"/>
      <c r="S380" s="200"/>
      <c r="T380" s="201"/>
      <c r="AT380" s="196" t="s">
        <v>136</v>
      </c>
      <c r="AU380" s="196" t="s">
        <v>77</v>
      </c>
      <c r="AV380" s="12" t="s">
        <v>74</v>
      </c>
      <c r="AW380" s="12" t="s">
        <v>34</v>
      </c>
      <c r="AX380" s="12" t="s">
        <v>70</v>
      </c>
      <c r="AY380" s="196" t="s">
        <v>127</v>
      </c>
    </row>
    <row r="381" spans="2:65" s="13" customFormat="1" ht="13.5">
      <c r="B381" s="202"/>
      <c r="D381" s="195" t="s">
        <v>136</v>
      </c>
      <c r="E381" s="203" t="s">
        <v>5</v>
      </c>
      <c r="F381" s="204" t="s">
        <v>381</v>
      </c>
      <c r="H381" s="205">
        <v>1.56</v>
      </c>
      <c r="I381" s="206"/>
      <c r="L381" s="202"/>
      <c r="M381" s="207"/>
      <c r="N381" s="208"/>
      <c r="O381" s="208"/>
      <c r="P381" s="208"/>
      <c r="Q381" s="208"/>
      <c r="R381" s="208"/>
      <c r="S381" s="208"/>
      <c r="T381" s="209"/>
      <c r="AT381" s="203" t="s">
        <v>136</v>
      </c>
      <c r="AU381" s="203" t="s">
        <v>77</v>
      </c>
      <c r="AV381" s="13" t="s">
        <v>77</v>
      </c>
      <c r="AW381" s="13" t="s">
        <v>34</v>
      </c>
      <c r="AX381" s="13" t="s">
        <v>70</v>
      </c>
      <c r="AY381" s="203" t="s">
        <v>127</v>
      </c>
    </row>
    <row r="382" spans="2:65" s="13" customFormat="1" ht="13.5">
      <c r="B382" s="202"/>
      <c r="D382" s="195" t="s">
        <v>136</v>
      </c>
      <c r="E382" s="203" t="s">
        <v>5</v>
      </c>
      <c r="F382" s="204" t="s">
        <v>381</v>
      </c>
      <c r="H382" s="205">
        <v>1.56</v>
      </c>
      <c r="I382" s="206"/>
      <c r="L382" s="202"/>
      <c r="M382" s="207"/>
      <c r="N382" s="208"/>
      <c r="O382" s="208"/>
      <c r="P382" s="208"/>
      <c r="Q382" s="208"/>
      <c r="R382" s="208"/>
      <c r="S382" s="208"/>
      <c r="T382" s="209"/>
      <c r="AT382" s="203" t="s">
        <v>136</v>
      </c>
      <c r="AU382" s="203" t="s">
        <v>77</v>
      </c>
      <c r="AV382" s="13" t="s">
        <v>77</v>
      </c>
      <c r="AW382" s="13" t="s">
        <v>34</v>
      </c>
      <c r="AX382" s="13" t="s">
        <v>70</v>
      </c>
      <c r="AY382" s="203" t="s">
        <v>127</v>
      </c>
    </row>
    <row r="383" spans="2:65" s="13" customFormat="1" ht="13.5">
      <c r="B383" s="202"/>
      <c r="D383" s="195" t="s">
        <v>136</v>
      </c>
      <c r="E383" s="203" t="s">
        <v>5</v>
      </c>
      <c r="F383" s="204" t="s">
        <v>381</v>
      </c>
      <c r="H383" s="205">
        <v>1.56</v>
      </c>
      <c r="I383" s="206"/>
      <c r="L383" s="202"/>
      <c r="M383" s="207"/>
      <c r="N383" s="208"/>
      <c r="O383" s="208"/>
      <c r="P383" s="208"/>
      <c r="Q383" s="208"/>
      <c r="R383" s="208"/>
      <c r="S383" s="208"/>
      <c r="T383" s="209"/>
      <c r="AT383" s="203" t="s">
        <v>136</v>
      </c>
      <c r="AU383" s="203" t="s">
        <v>77</v>
      </c>
      <c r="AV383" s="13" t="s">
        <v>77</v>
      </c>
      <c r="AW383" s="13" t="s">
        <v>34</v>
      </c>
      <c r="AX383" s="13" t="s">
        <v>70</v>
      </c>
      <c r="AY383" s="203" t="s">
        <v>127</v>
      </c>
    </row>
    <row r="384" spans="2:65" s="14" customFormat="1" ht="13.5">
      <c r="B384" s="210"/>
      <c r="D384" s="195" t="s">
        <v>136</v>
      </c>
      <c r="E384" s="211" t="s">
        <v>5</v>
      </c>
      <c r="F384" s="212" t="s">
        <v>139</v>
      </c>
      <c r="H384" s="213">
        <v>4.68</v>
      </c>
      <c r="I384" s="214"/>
      <c r="L384" s="210"/>
      <c r="M384" s="215"/>
      <c r="N384" s="216"/>
      <c r="O384" s="216"/>
      <c r="P384" s="216"/>
      <c r="Q384" s="216"/>
      <c r="R384" s="216"/>
      <c r="S384" s="216"/>
      <c r="T384" s="217"/>
      <c r="AT384" s="211" t="s">
        <v>136</v>
      </c>
      <c r="AU384" s="211" t="s">
        <v>77</v>
      </c>
      <c r="AV384" s="14" t="s">
        <v>140</v>
      </c>
      <c r="AW384" s="14" t="s">
        <v>34</v>
      </c>
      <c r="AX384" s="14" t="s">
        <v>70</v>
      </c>
      <c r="AY384" s="211" t="s">
        <v>127</v>
      </c>
    </row>
    <row r="385" spans="2:65" s="15" customFormat="1" ht="13.5">
      <c r="B385" s="218"/>
      <c r="D385" s="195" t="s">
        <v>136</v>
      </c>
      <c r="E385" s="219" t="s">
        <v>5</v>
      </c>
      <c r="F385" s="220" t="s">
        <v>141</v>
      </c>
      <c r="H385" s="221">
        <v>4.68</v>
      </c>
      <c r="I385" s="222"/>
      <c r="L385" s="218"/>
      <c r="M385" s="223"/>
      <c r="N385" s="224"/>
      <c r="O385" s="224"/>
      <c r="P385" s="224"/>
      <c r="Q385" s="224"/>
      <c r="R385" s="224"/>
      <c r="S385" s="224"/>
      <c r="T385" s="225"/>
      <c r="AT385" s="219" t="s">
        <v>136</v>
      </c>
      <c r="AU385" s="219" t="s">
        <v>77</v>
      </c>
      <c r="AV385" s="15" t="s">
        <v>134</v>
      </c>
      <c r="AW385" s="15" t="s">
        <v>34</v>
      </c>
      <c r="AX385" s="15" t="s">
        <v>74</v>
      </c>
      <c r="AY385" s="219" t="s">
        <v>127</v>
      </c>
    </row>
    <row r="386" spans="2:65" s="11" customFormat="1" ht="29.85" customHeight="1">
      <c r="B386" s="168"/>
      <c r="D386" s="169" t="s">
        <v>69</v>
      </c>
      <c r="E386" s="179" t="s">
        <v>140</v>
      </c>
      <c r="F386" s="179" t="s">
        <v>387</v>
      </c>
      <c r="I386" s="171"/>
      <c r="J386" s="180">
        <f>BK386</f>
        <v>0</v>
      </c>
      <c r="L386" s="168"/>
      <c r="M386" s="173"/>
      <c r="N386" s="174"/>
      <c r="O386" s="174"/>
      <c r="P386" s="175">
        <f>SUM(P387:P423)</f>
        <v>0</v>
      </c>
      <c r="Q386" s="174"/>
      <c r="R386" s="175">
        <f>SUM(R387:R423)</f>
        <v>35.926821259999997</v>
      </c>
      <c r="S386" s="174"/>
      <c r="T386" s="176">
        <f>SUM(T387:T423)</f>
        <v>0</v>
      </c>
      <c r="AR386" s="169" t="s">
        <v>74</v>
      </c>
      <c r="AT386" s="177" t="s">
        <v>69</v>
      </c>
      <c r="AU386" s="177" t="s">
        <v>74</v>
      </c>
      <c r="AY386" s="169" t="s">
        <v>127</v>
      </c>
      <c r="BK386" s="178">
        <f>SUM(BK387:BK423)</f>
        <v>0</v>
      </c>
    </row>
    <row r="387" spans="2:65" s="1" customFormat="1" ht="25.5" customHeight="1">
      <c r="B387" s="181"/>
      <c r="C387" s="182" t="s">
        <v>388</v>
      </c>
      <c r="D387" s="182" t="s">
        <v>129</v>
      </c>
      <c r="E387" s="183" t="s">
        <v>389</v>
      </c>
      <c r="F387" s="184" t="s">
        <v>390</v>
      </c>
      <c r="G387" s="185" t="s">
        <v>144</v>
      </c>
      <c r="H387" s="186">
        <v>7.7759999999999998</v>
      </c>
      <c r="I387" s="187"/>
      <c r="J387" s="188">
        <f>ROUND(I387*H387,2)</f>
        <v>0</v>
      </c>
      <c r="K387" s="184" t="s">
        <v>133</v>
      </c>
      <c r="L387" s="42"/>
      <c r="M387" s="189" t="s">
        <v>5</v>
      </c>
      <c r="N387" s="190" t="s">
        <v>41</v>
      </c>
      <c r="O387" s="43"/>
      <c r="P387" s="191">
        <f>O387*H387</f>
        <v>0</v>
      </c>
      <c r="Q387" s="191">
        <v>2.4607899999999998</v>
      </c>
      <c r="R387" s="191">
        <f>Q387*H387</f>
        <v>19.135103039999997</v>
      </c>
      <c r="S387" s="191">
        <v>0</v>
      </c>
      <c r="T387" s="192">
        <f>S387*H387</f>
        <v>0</v>
      </c>
      <c r="AR387" s="25" t="s">
        <v>134</v>
      </c>
      <c r="AT387" s="25" t="s">
        <v>129</v>
      </c>
      <c r="AU387" s="25" t="s">
        <v>77</v>
      </c>
      <c r="AY387" s="25" t="s">
        <v>127</v>
      </c>
      <c r="BE387" s="193">
        <f>IF(N387="základní",J387,0)</f>
        <v>0</v>
      </c>
      <c r="BF387" s="193">
        <f>IF(N387="snížená",J387,0)</f>
        <v>0</v>
      </c>
      <c r="BG387" s="193">
        <f>IF(N387="zákl. přenesená",J387,0)</f>
        <v>0</v>
      </c>
      <c r="BH387" s="193">
        <f>IF(N387="sníž. přenesená",J387,0)</f>
        <v>0</v>
      </c>
      <c r="BI387" s="193">
        <f>IF(N387="nulová",J387,0)</f>
        <v>0</v>
      </c>
      <c r="BJ387" s="25" t="s">
        <v>74</v>
      </c>
      <c r="BK387" s="193">
        <f>ROUND(I387*H387,2)</f>
        <v>0</v>
      </c>
      <c r="BL387" s="25" t="s">
        <v>134</v>
      </c>
      <c r="BM387" s="25" t="s">
        <v>391</v>
      </c>
    </row>
    <row r="388" spans="2:65" s="12" customFormat="1" ht="13.5">
      <c r="B388" s="194"/>
      <c r="D388" s="195" t="s">
        <v>136</v>
      </c>
      <c r="E388" s="196" t="s">
        <v>5</v>
      </c>
      <c r="F388" s="197" t="s">
        <v>392</v>
      </c>
      <c r="H388" s="196" t="s">
        <v>5</v>
      </c>
      <c r="I388" s="198"/>
      <c r="L388" s="194"/>
      <c r="M388" s="199"/>
      <c r="N388" s="200"/>
      <c r="O388" s="200"/>
      <c r="P388" s="200"/>
      <c r="Q388" s="200"/>
      <c r="R388" s="200"/>
      <c r="S388" s="200"/>
      <c r="T388" s="201"/>
      <c r="AT388" s="196" t="s">
        <v>136</v>
      </c>
      <c r="AU388" s="196" t="s">
        <v>77</v>
      </c>
      <c r="AV388" s="12" t="s">
        <v>74</v>
      </c>
      <c r="AW388" s="12" t="s">
        <v>34</v>
      </c>
      <c r="AX388" s="12" t="s">
        <v>70</v>
      </c>
      <c r="AY388" s="196" t="s">
        <v>127</v>
      </c>
    </row>
    <row r="389" spans="2:65" s="12" customFormat="1" ht="13.5">
      <c r="B389" s="194"/>
      <c r="D389" s="195" t="s">
        <v>136</v>
      </c>
      <c r="E389" s="196" t="s">
        <v>5</v>
      </c>
      <c r="F389" s="197" t="s">
        <v>171</v>
      </c>
      <c r="H389" s="196" t="s">
        <v>5</v>
      </c>
      <c r="I389" s="198"/>
      <c r="L389" s="194"/>
      <c r="M389" s="199"/>
      <c r="N389" s="200"/>
      <c r="O389" s="200"/>
      <c r="P389" s="200"/>
      <c r="Q389" s="200"/>
      <c r="R389" s="200"/>
      <c r="S389" s="200"/>
      <c r="T389" s="201"/>
      <c r="AT389" s="196" t="s">
        <v>136</v>
      </c>
      <c r="AU389" s="196" t="s">
        <v>77</v>
      </c>
      <c r="AV389" s="12" t="s">
        <v>74</v>
      </c>
      <c r="AW389" s="12" t="s">
        <v>34</v>
      </c>
      <c r="AX389" s="12" t="s">
        <v>70</v>
      </c>
      <c r="AY389" s="196" t="s">
        <v>127</v>
      </c>
    </row>
    <row r="390" spans="2:65" s="13" customFormat="1" ht="13.5">
      <c r="B390" s="202"/>
      <c r="D390" s="195" t="s">
        <v>136</v>
      </c>
      <c r="E390" s="203" t="s">
        <v>5</v>
      </c>
      <c r="F390" s="204" t="s">
        <v>393</v>
      </c>
      <c r="H390" s="205">
        <v>10.368</v>
      </c>
      <c r="I390" s="206"/>
      <c r="L390" s="202"/>
      <c r="M390" s="207"/>
      <c r="N390" s="208"/>
      <c r="O390" s="208"/>
      <c r="P390" s="208"/>
      <c r="Q390" s="208"/>
      <c r="R390" s="208"/>
      <c r="S390" s="208"/>
      <c r="T390" s="209"/>
      <c r="AT390" s="203" t="s">
        <v>136</v>
      </c>
      <c r="AU390" s="203" t="s">
        <v>77</v>
      </c>
      <c r="AV390" s="13" t="s">
        <v>77</v>
      </c>
      <c r="AW390" s="13" t="s">
        <v>34</v>
      </c>
      <c r="AX390" s="13" t="s">
        <v>70</v>
      </c>
      <c r="AY390" s="203" t="s">
        <v>127</v>
      </c>
    </row>
    <row r="391" spans="2:65" s="13" customFormat="1" ht="13.5">
      <c r="B391" s="202"/>
      <c r="D391" s="195" t="s">
        <v>136</v>
      </c>
      <c r="E391" s="203" t="s">
        <v>5</v>
      </c>
      <c r="F391" s="204" t="s">
        <v>394</v>
      </c>
      <c r="H391" s="205">
        <v>-2.5920000000000001</v>
      </c>
      <c r="I391" s="206"/>
      <c r="L391" s="202"/>
      <c r="M391" s="207"/>
      <c r="N391" s="208"/>
      <c r="O391" s="208"/>
      <c r="P391" s="208"/>
      <c r="Q391" s="208"/>
      <c r="R391" s="208"/>
      <c r="S391" s="208"/>
      <c r="T391" s="209"/>
      <c r="AT391" s="203" t="s">
        <v>136</v>
      </c>
      <c r="AU391" s="203" t="s">
        <v>77</v>
      </c>
      <c r="AV391" s="13" t="s">
        <v>77</v>
      </c>
      <c r="AW391" s="13" t="s">
        <v>34</v>
      </c>
      <c r="AX391" s="13" t="s">
        <v>70</v>
      </c>
      <c r="AY391" s="203" t="s">
        <v>127</v>
      </c>
    </row>
    <row r="392" spans="2:65" s="14" customFormat="1" ht="13.5">
      <c r="B392" s="210"/>
      <c r="D392" s="195" t="s">
        <v>136</v>
      </c>
      <c r="E392" s="211" t="s">
        <v>5</v>
      </c>
      <c r="F392" s="212" t="s">
        <v>139</v>
      </c>
      <c r="H392" s="213">
        <v>7.7759999999999998</v>
      </c>
      <c r="I392" s="214"/>
      <c r="L392" s="210"/>
      <c r="M392" s="215"/>
      <c r="N392" s="216"/>
      <c r="O392" s="216"/>
      <c r="P392" s="216"/>
      <c r="Q392" s="216"/>
      <c r="R392" s="216"/>
      <c r="S392" s="216"/>
      <c r="T392" s="217"/>
      <c r="AT392" s="211" t="s">
        <v>136</v>
      </c>
      <c r="AU392" s="211" t="s">
        <v>77</v>
      </c>
      <c r="AV392" s="14" t="s">
        <v>140</v>
      </c>
      <c r="AW392" s="14" t="s">
        <v>34</v>
      </c>
      <c r="AX392" s="14" t="s">
        <v>70</v>
      </c>
      <c r="AY392" s="211" t="s">
        <v>127</v>
      </c>
    </row>
    <row r="393" spans="2:65" s="15" customFormat="1" ht="13.5">
      <c r="B393" s="218"/>
      <c r="D393" s="195" t="s">
        <v>136</v>
      </c>
      <c r="E393" s="219" t="s">
        <v>5</v>
      </c>
      <c r="F393" s="220" t="s">
        <v>141</v>
      </c>
      <c r="H393" s="221">
        <v>7.7759999999999998</v>
      </c>
      <c r="I393" s="222"/>
      <c r="L393" s="218"/>
      <c r="M393" s="223"/>
      <c r="N393" s="224"/>
      <c r="O393" s="224"/>
      <c r="P393" s="224"/>
      <c r="Q393" s="224"/>
      <c r="R393" s="224"/>
      <c r="S393" s="224"/>
      <c r="T393" s="225"/>
      <c r="AT393" s="219" t="s">
        <v>136</v>
      </c>
      <c r="AU393" s="219" t="s">
        <v>77</v>
      </c>
      <c r="AV393" s="15" t="s">
        <v>134</v>
      </c>
      <c r="AW393" s="15" t="s">
        <v>34</v>
      </c>
      <c r="AX393" s="15" t="s">
        <v>74</v>
      </c>
      <c r="AY393" s="219" t="s">
        <v>127</v>
      </c>
    </row>
    <row r="394" spans="2:65" s="1" customFormat="1" ht="51" customHeight="1">
      <c r="B394" s="181"/>
      <c r="C394" s="182" t="s">
        <v>395</v>
      </c>
      <c r="D394" s="182" t="s">
        <v>129</v>
      </c>
      <c r="E394" s="183" t="s">
        <v>396</v>
      </c>
      <c r="F394" s="184" t="s">
        <v>397</v>
      </c>
      <c r="G394" s="185" t="s">
        <v>132</v>
      </c>
      <c r="H394" s="186">
        <v>37.44</v>
      </c>
      <c r="I394" s="187"/>
      <c r="J394" s="188">
        <f>ROUND(I394*H394,2)</f>
        <v>0</v>
      </c>
      <c r="K394" s="184" t="s">
        <v>133</v>
      </c>
      <c r="L394" s="42"/>
      <c r="M394" s="189" t="s">
        <v>5</v>
      </c>
      <c r="N394" s="190" t="s">
        <v>41</v>
      </c>
      <c r="O394" s="43"/>
      <c r="P394" s="191">
        <f>O394*H394</f>
        <v>0</v>
      </c>
      <c r="Q394" s="191">
        <v>8.5999999999999998E-4</v>
      </c>
      <c r="R394" s="191">
        <f>Q394*H394</f>
        <v>3.2198399999999995E-2</v>
      </c>
      <c r="S394" s="191">
        <v>0</v>
      </c>
      <c r="T394" s="192">
        <f>S394*H394</f>
        <v>0</v>
      </c>
      <c r="AR394" s="25" t="s">
        <v>134</v>
      </c>
      <c r="AT394" s="25" t="s">
        <v>129</v>
      </c>
      <c r="AU394" s="25" t="s">
        <v>77</v>
      </c>
      <c r="AY394" s="25" t="s">
        <v>127</v>
      </c>
      <c r="BE394" s="193">
        <f>IF(N394="základní",J394,0)</f>
        <v>0</v>
      </c>
      <c r="BF394" s="193">
        <f>IF(N394="snížená",J394,0)</f>
        <v>0</v>
      </c>
      <c r="BG394" s="193">
        <f>IF(N394="zákl. přenesená",J394,0)</f>
        <v>0</v>
      </c>
      <c r="BH394" s="193">
        <f>IF(N394="sníž. přenesená",J394,0)</f>
        <v>0</v>
      </c>
      <c r="BI394" s="193">
        <f>IF(N394="nulová",J394,0)</f>
        <v>0</v>
      </c>
      <c r="BJ394" s="25" t="s">
        <v>74</v>
      </c>
      <c r="BK394" s="193">
        <f>ROUND(I394*H394,2)</f>
        <v>0</v>
      </c>
      <c r="BL394" s="25" t="s">
        <v>134</v>
      </c>
      <c r="BM394" s="25" t="s">
        <v>398</v>
      </c>
    </row>
    <row r="395" spans="2:65" s="12" customFormat="1" ht="13.5">
      <c r="B395" s="194"/>
      <c r="D395" s="195" t="s">
        <v>136</v>
      </c>
      <c r="E395" s="196" t="s">
        <v>5</v>
      </c>
      <c r="F395" s="197" t="s">
        <v>399</v>
      </c>
      <c r="H395" s="196" t="s">
        <v>5</v>
      </c>
      <c r="I395" s="198"/>
      <c r="L395" s="194"/>
      <c r="M395" s="199"/>
      <c r="N395" s="200"/>
      <c r="O395" s="200"/>
      <c r="P395" s="200"/>
      <c r="Q395" s="200"/>
      <c r="R395" s="200"/>
      <c r="S395" s="200"/>
      <c r="T395" s="201"/>
      <c r="AT395" s="196" t="s">
        <v>136</v>
      </c>
      <c r="AU395" s="196" t="s">
        <v>77</v>
      </c>
      <c r="AV395" s="12" t="s">
        <v>74</v>
      </c>
      <c r="AW395" s="12" t="s">
        <v>34</v>
      </c>
      <c r="AX395" s="12" t="s">
        <v>70</v>
      </c>
      <c r="AY395" s="196" t="s">
        <v>127</v>
      </c>
    </row>
    <row r="396" spans="2:65" s="12" customFormat="1" ht="13.5">
      <c r="B396" s="194"/>
      <c r="D396" s="195" t="s">
        <v>136</v>
      </c>
      <c r="E396" s="196" t="s">
        <v>5</v>
      </c>
      <c r="F396" s="197" t="s">
        <v>171</v>
      </c>
      <c r="H396" s="196" t="s">
        <v>5</v>
      </c>
      <c r="I396" s="198"/>
      <c r="L396" s="194"/>
      <c r="M396" s="199"/>
      <c r="N396" s="200"/>
      <c r="O396" s="200"/>
      <c r="P396" s="200"/>
      <c r="Q396" s="200"/>
      <c r="R396" s="200"/>
      <c r="S396" s="200"/>
      <c r="T396" s="201"/>
      <c r="AT396" s="196" t="s">
        <v>136</v>
      </c>
      <c r="AU396" s="196" t="s">
        <v>77</v>
      </c>
      <c r="AV396" s="12" t="s">
        <v>74</v>
      </c>
      <c r="AW396" s="12" t="s">
        <v>34</v>
      </c>
      <c r="AX396" s="12" t="s">
        <v>70</v>
      </c>
      <c r="AY396" s="196" t="s">
        <v>127</v>
      </c>
    </row>
    <row r="397" spans="2:65" s="13" customFormat="1" ht="13.5">
      <c r="B397" s="202"/>
      <c r="D397" s="195" t="s">
        <v>136</v>
      </c>
      <c r="E397" s="203" t="s">
        <v>5</v>
      </c>
      <c r="F397" s="204" t="s">
        <v>400</v>
      </c>
      <c r="H397" s="205">
        <v>34.56</v>
      </c>
      <c r="I397" s="206"/>
      <c r="L397" s="202"/>
      <c r="M397" s="207"/>
      <c r="N397" s="208"/>
      <c r="O397" s="208"/>
      <c r="P397" s="208"/>
      <c r="Q397" s="208"/>
      <c r="R397" s="208"/>
      <c r="S397" s="208"/>
      <c r="T397" s="209"/>
      <c r="AT397" s="203" t="s">
        <v>136</v>
      </c>
      <c r="AU397" s="203" t="s">
        <v>77</v>
      </c>
      <c r="AV397" s="13" t="s">
        <v>77</v>
      </c>
      <c r="AW397" s="13" t="s">
        <v>34</v>
      </c>
      <c r="AX397" s="13" t="s">
        <v>70</v>
      </c>
      <c r="AY397" s="203" t="s">
        <v>127</v>
      </c>
    </row>
    <row r="398" spans="2:65" s="13" customFormat="1" ht="13.5">
      <c r="B398" s="202"/>
      <c r="D398" s="195" t="s">
        <v>136</v>
      </c>
      <c r="E398" s="203" t="s">
        <v>5</v>
      </c>
      <c r="F398" s="204" t="s">
        <v>401</v>
      </c>
      <c r="H398" s="205">
        <v>2.88</v>
      </c>
      <c r="I398" s="206"/>
      <c r="L398" s="202"/>
      <c r="M398" s="207"/>
      <c r="N398" s="208"/>
      <c r="O398" s="208"/>
      <c r="P398" s="208"/>
      <c r="Q398" s="208"/>
      <c r="R398" s="208"/>
      <c r="S398" s="208"/>
      <c r="T398" s="209"/>
      <c r="AT398" s="203" t="s">
        <v>136</v>
      </c>
      <c r="AU398" s="203" t="s">
        <v>77</v>
      </c>
      <c r="AV398" s="13" t="s">
        <v>77</v>
      </c>
      <c r="AW398" s="13" t="s">
        <v>34</v>
      </c>
      <c r="AX398" s="13" t="s">
        <v>70</v>
      </c>
      <c r="AY398" s="203" t="s">
        <v>127</v>
      </c>
    </row>
    <row r="399" spans="2:65" s="14" customFormat="1" ht="13.5">
      <c r="B399" s="210"/>
      <c r="D399" s="195" t="s">
        <v>136</v>
      </c>
      <c r="E399" s="211" t="s">
        <v>5</v>
      </c>
      <c r="F399" s="212" t="s">
        <v>139</v>
      </c>
      <c r="H399" s="213">
        <v>37.44</v>
      </c>
      <c r="I399" s="214"/>
      <c r="L399" s="210"/>
      <c r="M399" s="215"/>
      <c r="N399" s="216"/>
      <c r="O399" s="216"/>
      <c r="P399" s="216"/>
      <c r="Q399" s="216"/>
      <c r="R399" s="216"/>
      <c r="S399" s="216"/>
      <c r="T399" s="217"/>
      <c r="AT399" s="211" t="s">
        <v>136</v>
      </c>
      <c r="AU399" s="211" t="s">
        <v>77</v>
      </c>
      <c r="AV399" s="14" t="s">
        <v>140</v>
      </c>
      <c r="AW399" s="14" t="s">
        <v>34</v>
      </c>
      <c r="AX399" s="14" t="s">
        <v>70</v>
      </c>
      <c r="AY399" s="211" t="s">
        <v>127</v>
      </c>
    </row>
    <row r="400" spans="2:65" s="15" customFormat="1" ht="13.5">
      <c r="B400" s="218"/>
      <c r="D400" s="195" t="s">
        <v>136</v>
      </c>
      <c r="E400" s="219" t="s">
        <v>5</v>
      </c>
      <c r="F400" s="220" t="s">
        <v>141</v>
      </c>
      <c r="H400" s="221">
        <v>37.44</v>
      </c>
      <c r="I400" s="222"/>
      <c r="L400" s="218"/>
      <c r="M400" s="223"/>
      <c r="N400" s="224"/>
      <c r="O400" s="224"/>
      <c r="P400" s="224"/>
      <c r="Q400" s="224"/>
      <c r="R400" s="224"/>
      <c r="S400" s="224"/>
      <c r="T400" s="225"/>
      <c r="AT400" s="219" t="s">
        <v>136</v>
      </c>
      <c r="AU400" s="219" t="s">
        <v>77</v>
      </c>
      <c r="AV400" s="15" t="s">
        <v>134</v>
      </c>
      <c r="AW400" s="15" t="s">
        <v>34</v>
      </c>
      <c r="AX400" s="15" t="s">
        <v>74</v>
      </c>
      <c r="AY400" s="219" t="s">
        <v>127</v>
      </c>
    </row>
    <row r="401" spans="2:65" s="1" customFormat="1" ht="51" customHeight="1">
      <c r="B401" s="181"/>
      <c r="C401" s="182" t="s">
        <v>402</v>
      </c>
      <c r="D401" s="182" t="s">
        <v>129</v>
      </c>
      <c r="E401" s="183" t="s">
        <v>403</v>
      </c>
      <c r="F401" s="184" t="s">
        <v>404</v>
      </c>
      <c r="G401" s="185" t="s">
        <v>132</v>
      </c>
      <c r="H401" s="186">
        <v>37.44</v>
      </c>
      <c r="I401" s="187"/>
      <c r="J401" s="188">
        <f>ROUND(I401*H401,2)</f>
        <v>0</v>
      </c>
      <c r="K401" s="184" t="s">
        <v>133</v>
      </c>
      <c r="L401" s="42"/>
      <c r="M401" s="189" t="s">
        <v>5</v>
      </c>
      <c r="N401" s="190" t="s">
        <v>41</v>
      </c>
      <c r="O401" s="43"/>
      <c r="P401" s="191">
        <f>O401*H401</f>
        <v>0</v>
      </c>
      <c r="Q401" s="191">
        <v>0</v>
      </c>
      <c r="R401" s="191">
        <f>Q401*H401</f>
        <v>0</v>
      </c>
      <c r="S401" s="191">
        <v>0</v>
      </c>
      <c r="T401" s="192">
        <f>S401*H401</f>
        <v>0</v>
      </c>
      <c r="AR401" s="25" t="s">
        <v>134</v>
      </c>
      <c r="AT401" s="25" t="s">
        <v>129</v>
      </c>
      <c r="AU401" s="25" t="s">
        <v>77</v>
      </c>
      <c r="AY401" s="25" t="s">
        <v>127</v>
      </c>
      <c r="BE401" s="193">
        <f>IF(N401="základní",J401,0)</f>
        <v>0</v>
      </c>
      <c r="BF401" s="193">
        <f>IF(N401="snížená",J401,0)</f>
        <v>0</v>
      </c>
      <c r="BG401" s="193">
        <f>IF(N401="zákl. přenesená",J401,0)</f>
        <v>0</v>
      </c>
      <c r="BH401" s="193">
        <f>IF(N401="sníž. přenesená",J401,0)</f>
        <v>0</v>
      </c>
      <c r="BI401" s="193">
        <f>IF(N401="nulová",J401,0)</f>
        <v>0</v>
      </c>
      <c r="BJ401" s="25" t="s">
        <v>74</v>
      </c>
      <c r="BK401" s="193">
        <f>ROUND(I401*H401,2)</f>
        <v>0</v>
      </c>
      <c r="BL401" s="25" t="s">
        <v>134</v>
      </c>
      <c r="BM401" s="25" t="s">
        <v>405</v>
      </c>
    </row>
    <row r="402" spans="2:65" s="12" customFormat="1" ht="13.5">
      <c r="B402" s="194"/>
      <c r="D402" s="195" t="s">
        <v>136</v>
      </c>
      <c r="E402" s="196" t="s">
        <v>5</v>
      </c>
      <c r="F402" s="197" t="s">
        <v>406</v>
      </c>
      <c r="H402" s="196" t="s">
        <v>5</v>
      </c>
      <c r="I402" s="198"/>
      <c r="L402" s="194"/>
      <c r="M402" s="199"/>
      <c r="N402" s="200"/>
      <c r="O402" s="200"/>
      <c r="P402" s="200"/>
      <c r="Q402" s="200"/>
      <c r="R402" s="200"/>
      <c r="S402" s="200"/>
      <c r="T402" s="201"/>
      <c r="AT402" s="196" t="s">
        <v>136</v>
      </c>
      <c r="AU402" s="196" t="s">
        <v>77</v>
      </c>
      <c r="AV402" s="12" t="s">
        <v>74</v>
      </c>
      <c r="AW402" s="12" t="s">
        <v>34</v>
      </c>
      <c r="AX402" s="12" t="s">
        <v>70</v>
      </c>
      <c r="AY402" s="196" t="s">
        <v>127</v>
      </c>
    </row>
    <row r="403" spans="2:65" s="12" customFormat="1" ht="13.5">
      <c r="B403" s="194"/>
      <c r="D403" s="195" t="s">
        <v>136</v>
      </c>
      <c r="E403" s="196" t="s">
        <v>5</v>
      </c>
      <c r="F403" s="197" t="s">
        <v>171</v>
      </c>
      <c r="H403" s="196" t="s">
        <v>5</v>
      </c>
      <c r="I403" s="198"/>
      <c r="L403" s="194"/>
      <c r="M403" s="199"/>
      <c r="N403" s="200"/>
      <c r="O403" s="200"/>
      <c r="P403" s="200"/>
      <c r="Q403" s="200"/>
      <c r="R403" s="200"/>
      <c r="S403" s="200"/>
      <c r="T403" s="201"/>
      <c r="AT403" s="196" t="s">
        <v>136</v>
      </c>
      <c r="AU403" s="196" t="s">
        <v>77</v>
      </c>
      <c r="AV403" s="12" t="s">
        <v>74</v>
      </c>
      <c r="AW403" s="12" t="s">
        <v>34</v>
      </c>
      <c r="AX403" s="12" t="s">
        <v>70</v>
      </c>
      <c r="AY403" s="196" t="s">
        <v>127</v>
      </c>
    </row>
    <row r="404" spans="2:65" s="13" customFormat="1" ht="13.5">
      <c r="B404" s="202"/>
      <c r="D404" s="195" t="s">
        <v>136</v>
      </c>
      <c r="E404" s="203" t="s">
        <v>5</v>
      </c>
      <c r="F404" s="204" t="s">
        <v>400</v>
      </c>
      <c r="H404" s="205">
        <v>34.56</v>
      </c>
      <c r="I404" s="206"/>
      <c r="L404" s="202"/>
      <c r="M404" s="207"/>
      <c r="N404" s="208"/>
      <c r="O404" s="208"/>
      <c r="P404" s="208"/>
      <c r="Q404" s="208"/>
      <c r="R404" s="208"/>
      <c r="S404" s="208"/>
      <c r="T404" s="209"/>
      <c r="AT404" s="203" t="s">
        <v>136</v>
      </c>
      <c r="AU404" s="203" t="s">
        <v>77</v>
      </c>
      <c r="AV404" s="13" t="s">
        <v>77</v>
      </c>
      <c r="AW404" s="13" t="s">
        <v>34</v>
      </c>
      <c r="AX404" s="13" t="s">
        <v>70</v>
      </c>
      <c r="AY404" s="203" t="s">
        <v>127</v>
      </c>
    </row>
    <row r="405" spans="2:65" s="13" customFormat="1" ht="13.5">
      <c r="B405" s="202"/>
      <c r="D405" s="195" t="s">
        <v>136</v>
      </c>
      <c r="E405" s="203" t="s">
        <v>5</v>
      </c>
      <c r="F405" s="204" t="s">
        <v>401</v>
      </c>
      <c r="H405" s="205">
        <v>2.88</v>
      </c>
      <c r="I405" s="206"/>
      <c r="L405" s="202"/>
      <c r="M405" s="207"/>
      <c r="N405" s="208"/>
      <c r="O405" s="208"/>
      <c r="P405" s="208"/>
      <c r="Q405" s="208"/>
      <c r="R405" s="208"/>
      <c r="S405" s="208"/>
      <c r="T405" s="209"/>
      <c r="AT405" s="203" t="s">
        <v>136</v>
      </c>
      <c r="AU405" s="203" t="s">
        <v>77</v>
      </c>
      <c r="AV405" s="13" t="s">
        <v>77</v>
      </c>
      <c r="AW405" s="13" t="s">
        <v>34</v>
      </c>
      <c r="AX405" s="13" t="s">
        <v>70</v>
      </c>
      <c r="AY405" s="203" t="s">
        <v>127</v>
      </c>
    </row>
    <row r="406" spans="2:65" s="14" customFormat="1" ht="13.5">
      <c r="B406" s="210"/>
      <c r="D406" s="195" t="s">
        <v>136</v>
      </c>
      <c r="E406" s="211" t="s">
        <v>5</v>
      </c>
      <c r="F406" s="212" t="s">
        <v>139</v>
      </c>
      <c r="H406" s="213">
        <v>37.44</v>
      </c>
      <c r="I406" s="214"/>
      <c r="L406" s="210"/>
      <c r="M406" s="215"/>
      <c r="N406" s="216"/>
      <c r="O406" s="216"/>
      <c r="P406" s="216"/>
      <c r="Q406" s="216"/>
      <c r="R406" s="216"/>
      <c r="S406" s="216"/>
      <c r="T406" s="217"/>
      <c r="AT406" s="211" t="s">
        <v>136</v>
      </c>
      <c r="AU406" s="211" t="s">
        <v>77</v>
      </c>
      <c r="AV406" s="14" t="s">
        <v>140</v>
      </c>
      <c r="AW406" s="14" t="s">
        <v>34</v>
      </c>
      <c r="AX406" s="14" t="s">
        <v>70</v>
      </c>
      <c r="AY406" s="211" t="s">
        <v>127</v>
      </c>
    </row>
    <row r="407" spans="2:65" s="15" customFormat="1" ht="13.5">
      <c r="B407" s="218"/>
      <c r="D407" s="195" t="s">
        <v>136</v>
      </c>
      <c r="E407" s="219" t="s">
        <v>5</v>
      </c>
      <c r="F407" s="220" t="s">
        <v>141</v>
      </c>
      <c r="H407" s="221">
        <v>37.44</v>
      </c>
      <c r="I407" s="222"/>
      <c r="L407" s="218"/>
      <c r="M407" s="223"/>
      <c r="N407" s="224"/>
      <c r="O407" s="224"/>
      <c r="P407" s="224"/>
      <c r="Q407" s="224"/>
      <c r="R407" s="224"/>
      <c r="S407" s="224"/>
      <c r="T407" s="225"/>
      <c r="AT407" s="219" t="s">
        <v>136</v>
      </c>
      <c r="AU407" s="219" t="s">
        <v>77</v>
      </c>
      <c r="AV407" s="15" t="s">
        <v>134</v>
      </c>
      <c r="AW407" s="15" t="s">
        <v>34</v>
      </c>
      <c r="AX407" s="15" t="s">
        <v>74</v>
      </c>
      <c r="AY407" s="219" t="s">
        <v>127</v>
      </c>
    </row>
    <row r="408" spans="2:65" s="1" customFormat="1" ht="25.5" customHeight="1">
      <c r="B408" s="181"/>
      <c r="C408" s="182" t="s">
        <v>407</v>
      </c>
      <c r="D408" s="182" t="s">
        <v>129</v>
      </c>
      <c r="E408" s="183" t="s">
        <v>408</v>
      </c>
      <c r="F408" s="184" t="s">
        <v>409</v>
      </c>
      <c r="G408" s="185" t="s">
        <v>217</v>
      </c>
      <c r="H408" s="186">
        <v>0.622</v>
      </c>
      <c r="I408" s="187"/>
      <c r="J408" s="188">
        <f>ROUND(I408*H408,2)</f>
        <v>0</v>
      </c>
      <c r="K408" s="184" t="s">
        <v>133</v>
      </c>
      <c r="L408" s="42"/>
      <c r="M408" s="189" t="s">
        <v>5</v>
      </c>
      <c r="N408" s="190" t="s">
        <v>41</v>
      </c>
      <c r="O408" s="43"/>
      <c r="P408" s="191">
        <f>O408*H408</f>
        <v>0</v>
      </c>
      <c r="Q408" s="191">
        <v>1.04881</v>
      </c>
      <c r="R408" s="191">
        <f>Q408*H408</f>
        <v>0.65235982000000003</v>
      </c>
      <c r="S408" s="191">
        <v>0</v>
      </c>
      <c r="T408" s="192">
        <f>S408*H408</f>
        <v>0</v>
      </c>
      <c r="AR408" s="25" t="s">
        <v>134</v>
      </c>
      <c r="AT408" s="25" t="s">
        <v>129</v>
      </c>
      <c r="AU408" s="25" t="s">
        <v>77</v>
      </c>
      <c r="AY408" s="25" t="s">
        <v>127</v>
      </c>
      <c r="BE408" s="193">
        <f>IF(N408="základní",J408,0)</f>
        <v>0</v>
      </c>
      <c r="BF408" s="193">
        <f>IF(N408="snížená",J408,0)</f>
        <v>0</v>
      </c>
      <c r="BG408" s="193">
        <f>IF(N408="zákl. přenesená",J408,0)</f>
        <v>0</v>
      </c>
      <c r="BH408" s="193">
        <f>IF(N408="sníž. přenesená",J408,0)</f>
        <v>0</v>
      </c>
      <c r="BI408" s="193">
        <f>IF(N408="nulová",J408,0)</f>
        <v>0</v>
      </c>
      <c r="BJ408" s="25" t="s">
        <v>74</v>
      </c>
      <c r="BK408" s="193">
        <f>ROUND(I408*H408,2)</f>
        <v>0</v>
      </c>
      <c r="BL408" s="25" t="s">
        <v>134</v>
      </c>
      <c r="BM408" s="25" t="s">
        <v>410</v>
      </c>
    </row>
    <row r="409" spans="2:65" s="12" customFormat="1" ht="13.5">
      <c r="B409" s="194"/>
      <c r="D409" s="195" t="s">
        <v>136</v>
      </c>
      <c r="E409" s="196" t="s">
        <v>5</v>
      </c>
      <c r="F409" s="197" t="s">
        <v>411</v>
      </c>
      <c r="H409" s="196" t="s">
        <v>5</v>
      </c>
      <c r="I409" s="198"/>
      <c r="L409" s="194"/>
      <c r="M409" s="199"/>
      <c r="N409" s="200"/>
      <c r="O409" s="200"/>
      <c r="P409" s="200"/>
      <c r="Q409" s="200"/>
      <c r="R409" s="200"/>
      <c r="S409" s="200"/>
      <c r="T409" s="201"/>
      <c r="AT409" s="196" t="s">
        <v>136</v>
      </c>
      <c r="AU409" s="196" t="s">
        <v>77</v>
      </c>
      <c r="AV409" s="12" t="s">
        <v>74</v>
      </c>
      <c r="AW409" s="12" t="s">
        <v>34</v>
      </c>
      <c r="AX409" s="12" t="s">
        <v>70</v>
      </c>
      <c r="AY409" s="196" t="s">
        <v>127</v>
      </c>
    </row>
    <row r="410" spans="2:65" s="13" customFormat="1" ht="13.5">
      <c r="B410" s="202"/>
      <c r="D410" s="195" t="s">
        <v>136</v>
      </c>
      <c r="E410" s="203" t="s">
        <v>5</v>
      </c>
      <c r="F410" s="204" t="s">
        <v>412</v>
      </c>
      <c r="H410" s="205">
        <v>0.622</v>
      </c>
      <c r="I410" s="206"/>
      <c r="L410" s="202"/>
      <c r="M410" s="207"/>
      <c r="N410" s="208"/>
      <c r="O410" s="208"/>
      <c r="P410" s="208"/>
      <c r="Q410" s="208"/>
      <c r="R410" s="208"/>
      <c r="S410" s="208"/>
      <c r="T410" s="209"/>
      <c r="AT410" s="203" t="s">
        <v>136</v>
      </c>
      <c r="AU410" s="203" t="s">
        <v>77</v>
      </c>
      <c r="AV410" s="13" t="s">
        <v>77</v>
      </c>
      <c r="AW410" s="13" t="s">
        <v>34</v>
      </c>
      <c r="AX410" s="13" t="s">
        <v>70</v>
      </c>
      <c r="AY410" s="203" t="s">
        <v>127</v>
      </c>
    </row>
    <row r="411" spans="2:65" s="14" customFormat="1" ht="13.5">
      <c r="B411" s="210"/>
      <c r="D411" s="195" t="s">
        <v>136</v>
      </c>
      <c r="E411" s="211" t="s">
        <v>5</v>
      </c>
      <c r="F411" s="212" t="s">
        <v>139</v>
      </c>
      <c r="H411" s="213">
        <v>0.622</v>
      </c>
      <c r="I411" s="214"/>
      <c r="L411" s="210"/>
      <c r="M411" s="215"/>
      <c r="N411" s="216"/>
      <c r="O411" s="216"/>
      <c r="P411" s="216"/>
      <c r="Q411" s="216"/>
      <c r="R411" s="216"/>
      <c r="S411" s="216"/>
      <c r="T411" s="217"/>
      <c r="AT411" s="211" t="s">
        <v>136</v>
      </c>
      <c r="AU411" s="211" t="s">
        <v>77</v>
      </c>
      <c r="AV411" s="14" t="s">
        <v>140</v>
      </c>
      <c r="AW411" s="14" t="s">
        <v>34</v>
      </c>
      <c r="AX411" s="14" t="s">
        <v>70</v>
      </c>
      <c r="AY411" s="211" t="s">
        <v>127</v>
      </c>
    </row>
    <row r="412" spans="2:65" s="15" customFormat="1" ht="13.5">
      <c r="B412" s="218"/>
      <c r="D412" s="195" t="s">
        <v>136</v>
      </c>
      <c r="E412" s="219" t="s">
        <v>5</v>
      </c>
      <c r="F412" s="220" t="s">
        <v>141</v>
      </c>
      <c r="H412" s="221">
        <v>0.622</v>
      </c>
      <c r="I412" s="222"/>
      <c r="L412" s="218"/>
      <c r="M412" s="223"/>
      <c r="N412" s="224"/>
      <c r="O412" s="224"/>
      <c r="P412" s="224"/>
      <c r="Q412" s="224"/>
      <c r="R412" s="224"/>
      <c r="S412" s="224"/>
      <c r="T412" s="225"/>
      <c r="AT412" s="219" t="s">
        <v>136</v>
      </c>
      <c r="AU412" s="219" t="s">
        <v>77</v>
      </c>
      <c r="AV412" s="15" t="s">
        <v>134</v>
      </c>
      <c r="AW412" s="15" t="s">
        <v>34</v>
      </c>
      <c r="AX412" s="15" t="s">
        <v>74</v>
      </c>
      <c r="AY412" s="219" t="s">
        <v>127</v>
      </c>
    </row>
    <row r="413" spans="2:65" s="1" customFormat="1" ht="25.5" customHeight="1">
      <c r="B413" s="181"/>
      <c r="C413" s="182" t="s">
        <v>413</v>
      </c>
      <c r="D413" s="182" t="s">
        <v>129</v>
      </c>
      <c r="E413" s="183" t="s">
        <v>414</v>
      </c>
      <c r="F413" s="184" t="s">
        <v>415</v>
      </c>
      <c r="G413" s="185" t="s">
        <v>277</v>
      </c>
      <c r="H413" s="186">
        <v>1</v>
      </c>
      <c r="I413" s="187"/>
      <c r="J413" s="188">
        <f>ROUND(I413*H413,2)</f>
        <v>0</v>
      </c>
      <c r="K413" s="184" t="s">
        <v>133</v>
      </c>
      <c r="L413" s="42"/>
      <c r="M413" s="189" t="s">
        <v>5</v>
      </c>
      <c r="N413" s="190" t="s">
        <v>41</v>
      </c>
      <c r="O413" s="43"/>
      <c r="P413" s="191">
        <f>O413*H413</f>
        <v>0</v>
      </c>
      <c r="Q413" s="191">
        <v>0.20716000000000001</v>
      </c>
      <c r="R413" s="191">
        <f>Q413*H413</f>
        <v>0.20716000000000001</v>
      </c>
      <c r="S413" s="191">
        <v>0</v>
      </c>
      <c r="T413" s="192">
        <f>S413*H413</f>
        <v>0</v>
      </c>
      <c r="AR413" s="25" t="s">
        <v>134</v>
      </c>
      <c r="AT413" s="25" t="s">
        <v>129</v>
      </c>
      <c r="AU413" s="25" t="s">
        <v>77</v>
      </c>
      <c r="AY413" s="25" t="s">
        <v>127</v>
      </c>
      <c r="BE413" s="193">
        <f>IF(N413="základní",J413,0)</f>
        <v>0</v>
      </c>
      <c r="BF413" s="193">
        <f>IF(N413="snížená",J413,0)</f>
        <v>0</v>
      </c>
      <c r="BG413" s="193">
        <f>IF(N413="zákl. přenesená",J413,0)</f>
        <v>0</v>
      </c>
      <c r="BH413" s="193">
        <f>IF(N413="sníž. přenesená",J413,0)</f>
        <v>0</v>
      </c>
      <c r="BI413" s="193">
        <f>IF(N413="nulová",J413,0)</f>
        <v>0</v>
      </c>
      <c r="BJ413" s="25" t="s">
        <v>74</v>
      </c>
      <c r="BK413" s="193">
        <f>ROUND(I413*H413,2)</f>
        <v>0</v>
      </c>
      <c r="BL413" s="25" t="s">
        <v>134</v>
      </c>
      <c r="BM413" s="25" t="s">
        <v>416</v>
      </c>
    </row>
    <row r="414" spans="2:65" s="12" customFormat="1" ht="13.5">
      <c r="B414" s="194"/>
      <c r="D414" s="195" t="s">
        <v>136</v>
      </c>
      <c r="E414" s="196" t="s">
        <v>5</v>
      </c>
      <c r="F414" s="197" t="s">
        <v>417</v>
      </c>
      <c r="H414" s="196" t="s">
        <v>5</v>
      </c>
      <c r="I414" s="198"/>
      <c r="L414" s="194"/>
      <c r="M414" s="199"/>
      <c r="N414" s="200"/>
      <c r="O414" s="200"/>
      <c r="P414" s="200"/>
      <c r="Q414" s="200"/>
      <c r="R414" s="200"/>
      <c r="S414" s="200"/>
      <c r="T414" s="201"/>
      <c r="AT414" s="196" t="s">
        <v>136</v>
      </c>
      <c r="AU414" s="196" t="s">
        <v>77</v>
      </c>
      <c r="AV414" s="12" t="s">
        <v>74</v>
      </c>
      <c r="AW414" s="12" t="s">
        <v>34</v>
      </c>
      <c r="AX414" s="12" t="s">
        <v>70</v>
      </c>
      <c r="AY414" s="196" t="s">
        <v>127</v>
      </c>
    </row>
    <row r="415" spans="2:65" s="12" customFormat="1" ht="13.5">
      <c r="B415" s="194"/>
      <c r="D415" s="195" t="s">
        <v>136</v>
      </c>
      <c r="E415" s="196" t="s">
        <v>5</v>
      </c>
      <c r="F415" s="197" t="s">
        <v>160</v>
      </c>
      <c r="H415" s="196" t="s">
        <v>5</v>
      </c>
      <c r="I415" s="198"/>
      <c r="L415" s="194"/>
      <c r="M415" s="199"/>
      <c r="N415" s="200"/>
      <c r="O415" s="200"/>
      <c r="P415" s="200"/>
      <c r="Q415" s="200"/>
      <c r="R415" s="200"/>
      <c r="S415" s="200"/>
      <c r="T415" s="201"/>
      <c r="AT415" s="196" t="s">
        <v>136</v>
      </c>
      <c r="AU415" s="196" t="s">
        <v>77</v>
      </c>
      <c r="AV415" s="12" t="s">
        <v>74</v>
      </c>
      <c r="AW415" s="12" t="s">
        <v>34</v>
      </c>
      <c r="AX415" s="12" t="s">
        <v>70</v>
      </c>
      <c r="AY415" s="196" t="s">
        <v>127</v>
      </c>
    </row>
    <row r="416" spans="2:65" s="13" customFormat="1" ht="13.5">
      <c r="B416" s="202"/>
      <c r="D416" s="195" t="s">
        <v>136</v>
      </c>
      <c r="E416" s="203" t="s">
        <v>5</v>
      </c>
      <c r="F416" s="204" t="s">
        <v>74</v>
      </c>
      <c r="H416" s="205">
        <v>1</v>
      </c>
      <c r="I416" s="206"/>
      <c r="L416" s="202"/>
      <c r="M416" s="207"/>
      <c r="N416" s="208"/>
      <c r="O416" s="208"/>
      <c r="P416" s="208"/>
      <c r="Q416" s="208"/>
      <c r="R416" s="208"/>
      <c r="S416" s="208"/>
      <c r="T416" s="209"/>
      <c r="AT416" s="203" t="s">
        <v>136</v>
      </c>
      <c r="AU416" s="203" t="s">
        <v>77</v>
      </c>
      <c r="AV416" s="13" t="s">
        <v>77</v>
      </c>
      <c r="AW416" s="13" t="s">
        <v>34</v>
      </c>
      <c r="AX416" s="13" t="s">
        <v>70</v>
      </c>
      <c r="AY416" s="203" t="s">
        <v>127</v>
      </c>
    </row>
    <row r="417" spans="2:65" s="14" customFormat="1" ht="13.5">
      <c r="B417" s="210"/>
      <c r="D417" s="195" t="s">
        <v>136</v>
      </c>
      <c r="E417" s="211" t="s">
        <v>5</v>
      </c>
      <c r="F417" s="212" t="s">
        <v>139</v>
      </c>
      <c r="H417" s="213">
        <v>1</v>
      </c>
      <c r="I417" s="214"/>
      <c r="L417" s="210"/>
      <c r="M417" s="215"/>
      <c r="N417" s="216"/>
      <c r="O417" s="216"/>
      <c r="P417" s="216"/>
      <c r="Q417" s="216"/>
      <c r="R417" s="216"/>
      <c r="S417" s="216"/>
      <c r="T417" s="217"/>
      <c r="AT417" s="211" t="s">
        <v>136</v>
      </c>
      <c r="AU417" s="211" t="s">
        <v>77</v>
      </c>
      <c r="AV417" s="14" t="s">
        <v>140</v>
      </c>
      <c r="AW417" s="14" t="s">
        <v>34</v>
      </c>
      <c r="AX417" s="14" t="s">
        <v>70</v>
      </c>
      <c r="AY417" s="211" t="s">
        <v>127</v>
      </c>
    </row>
    <row r="418" spans="2:65" s="15" customFormat="1" ht="13.5">
      <c r="B418" s="218"/>
      <c r="D418" s="195" t="s">
        <v>136</v>
      </c>
      <c r="E418" s="219" t="s">
        <v>5</v>
      </c>
      <c r="F418" s="220" t="s">
        <v>141</v>
      </c>
      <c r="H418" s="221">
        <v>1</v>
      </c>
      <c r="I418" s="222"/>
      <c r="L418" s="218"/>
      <c r="M418" s="223"/>
      <c r="N418" s="224"/>
      <c r="O418" s="224"/>
      <c r="P418" s="224"/>
      <c r="Q418" s="224"/>
      <c r="R418" s="224"/>
      <c r="S418" s="224"/>
      <c r="T418" s="225"/>
      <c r="AT418" s="219" t="s">
        <v>136</v>
      </c>
      <c r="AU418" s="219" t="s">
        <v>77</v>
      </c>
      <c r="AV418" s="15" t="s">
        <v>134</v>
      </c>
      <c r="AW418" s="15" t="s">
        <v>34</v>
      </c>
      <c r="AX418" s="15" t="s">
        <v>74</v>
      </c>
      <c r="AY418" s="219" t="s">
        <v>127</v>
      </c>
    </row>
    <row r="419" spans="2:65" s="1" customFormat="1" ht="16.5" customHeight="1">
      <c r="B419" s="181"/>
      <c r="C419" s="226" t="s">
        <v>418</v>
      </c>
      <c r="D419" s="226" t="s">
        <v>234</v>
      </c>
      <c r="E419" s="227" t="s">
        <v>419</v>
      </c>
      <c r="F419" s="228" t="s">
        <v>420</v>
      </c>
      <c r="G419" s="229" t="s">
        <v>277</v>
      </c>
      <c r="H419" s="230">
        <v>1</v>
      </c>
      <c r="I419" s="231"/>
      <c r="J419" s="232">
        <f>ROUND(I419*H419,2)</f>
        <v>0</v>
      </c>
      <c r="K419" s="228" t="s">
        <v>133</v>
      </c>
      <c r="L419" s="233"/>
      <c r="M419" s="234" t="s">
        <v>5</v>
      </c>
      <c r="N419" s="235" t="s">
        <v>41</v>
      </c>
      <c r="O419" s="43"/>
      <c r="P419" s="191">
        <f>O419*H419</f>
        <v>0</v>
      </c>
      <c r="Q419" s="191">
        <v>15.9</v>
      </c>
      <c r="R419" s="191">
        <f>Q419*H419</f>
        <v>15.9</v>
      </c>
      <c r="S419" s="191">
        <v>0</v>
      </c>
      <c r="T419" s="192">
        <f>S419*H419</f>
        <v>0</v>
      </c>
      <c r="AR419" s="25" t="s">
        <v>197</v>
      </c>
      <c r="AT419" s="25" t="s">
        <v>234</v>
      </c>
      <c r="AU419" s="25" t="s">
        <v>77</v>
      </c>
      <c r="AY419" s="25" t="s">
        <v>127</v>
      </c>
      <c r="BE419" s="193">
        <f>IF(N419="základní",J419,0)</f>
        <v>0</v>
      </c>
      <c r="BF419" s="193">
        <f>IF(N419="snížená",J419,0)</f>
        <v>0</v>
      </c>
      <c r="BG419" s="193">
        <f>IF(N419="zákl. přenesená",J419,0)</f>
        <v>0</v>
      </c>
      <c r="BH419" s="193">
        <f>IF(N419="sníž. přenesená",J419,0)</f>
        <v>0</v>
      </c>
      <c r="BI419" s="193">
        <f>IF(N419="nulová",J419,0)</f>
        <v>0</v>
      </c>
      <c r="BJ419" s="25" t="s">
        <v>74</v>
      </c>
      <c r="BK419" s="193">
        <f>ROUND(I419*H419,2)</f>
        <v>0</v>
      </c>
      <c r="BL419" s="25" t="s">
        <v>134</v>
      </c>
      <c r="BM419" s="25" t="s">
        <v>421</v>
      </c>
    </row>
    <row r="420" spans="2:65" s="12" customFormat="1" ht="13.5">
      <c r="B420" s="194"/>
      <c r="D420" s="195" t="s">
        <v>136</v>
      </c>
      <c r="E420" s="196" t="s">
        <v>5</v>
      </c>
      <c r="F420" s="197" t="s">
        <v>257</v>
      </c>
      <c r="H420" s="196" t="s">
        <v>5</v>
      </c>
      <c r="I420" s="198"/>
      <c r="L420" s="194"/>
      <c r="M420" s="199"/>
      <c r="N420" s="200"/>
      <c r="O420" s="200"/>
      <c r="P420" s="200"/>
      <c r="Q420" s="200"/>
      <c r="R420" s="200"/>
      <c r="S420" s="200"/>
      <c r="T420" s="201"/>
      <c r="AT420" s="196" t="s">
        <v>136</v>
      </c>
      <c r="AU420" s="196" t="s">
        <v>77</v>
      </c>
      <c r="AV420" s="12" t="s">
        <v>74</v>
      </c>
      <c r="AW420" s="12" t="s">
        <v>34</v>
      </c>
      <c r="AX420" s="12" t="s">
        <v>70</v>
      </c>
      <c r="AY420" s="196" t="s">
        <v>127</v>
      </c>
    </row>
    <row r="421" spans="2:65" s="13" customFormat="1" ht="13.5">
      <c r="B421" s="202"/>
      <c r="D421" s="195" t="s">
        <v>136</v>
      </c>
      <c r="E421" s="203" t="s">
        <v>5</v>
      </c>
      <c r="F421" s="204" t="s">
        <v>74</v>
      </c>
      <c r="H421" s="205">
        <v>1</v>
      </c>
      <c r="I421" s="206"/>
      <c r="L421" s="202"/>
      <c r="M421" s="207"/>
      <c r="N421" s="208"/>
      <c r="O421" s="208"/>
      <c r="P421" s="208"/>
      <c r="Q421" s="208"/>
      <c r="R421" s="208"/>
      <c r="S421" s="208"/>
      <c r="T421" s="209"/>
      <c r="AT421" s="203" t="s">
        <v>136</v>
      </c>
      <c r="AU421" s="203" t="s">
        <v>77</v>
      </c>
      <c r="AV421" s="13" t="s">
        <v>77</v>
      </c>
      <c r="AW421" s="13" t="s">
        <v>34</v>
      </c>
      <c r="AX421" s="13" t="s">
        <v>70</v>
      </c>
      <c r="AY421" s="203" t="s">
        <v>127</v>
      </c>
    </row>
    <row r="422" spans="2:65" s="14" customFormat="1" ht="13.5">
      <c r="B422" s="210"/>
      <c r="D422" s="195" t="s">
        <v>136</v>
      </c>
      <c r="E422" s="211" t="s">
        <v>5</v>
      </c>
      <c r="F422" s="212" t="s">
        <v>139</v>
      </c>
      <c r="H422" s="213">
        <v>1</v>
      </c>
      <c r="I422" s="214"/>
      <c r="L422" s="210"/>
      <c r="M422" s="215"/>
      <c r="N422" s="216"/>
      <c r="O422" s="216"/>
      <c r="P422" s="216"/>
      <c r="Q422" s="216"/>
      <c r="R422" s="216"/>
      <c r="S422" s="216"/>
      <c r="T422" s="217"/>
      <c r="AT422" s="211" t="s">
        <v>136</v>
      </c>
      <c r="AU422" s="211" t="s">
        <v>77</v>
      </c>
      <c r="AV422" s="14" t="s">
        <v>140</v>
      </c>
      <c r="AW422" s="14" t="s">
        <v>34</v>
      </c>
      <c r="AX422" s="14" t="s">
        <v>70</v>
      </c>
      <c r="AY422" s="211" t="s">
        <v>127</v>
      </c>
    </row>
    <row r="423" spans="2:65" s="15" customFormat="1" ht="13.5">
      <c r="B423" s="218"/>
      <c r="D423" s="195" t="s">
        <v>136</v>
      </c>
      <c r="E423" s="219" t="s">
        <v>5</v>
      </c>
      <c r="F423" s="220" t="s">
        <v>141</v>
      </c>
      <c r="H423" s="221">
        <v>1</v>
      </c>
      <c r="I423" s="222"/>
      <c r="L423" s="218"/>
      <c r="M423" s="223"/>
      <c r="N423" s="224"/>
      <c r="O423" s="224"/>
      <c r="P423" s="224"/>
      <c r="Q423" s="224"/>
      <c r="R423" s="224"/>
      <c r="S423" s="224"/>
      <c r="T423" s="225"/>
      <c r="AT423" s="219" t="s">
        <v>136</v>
      </c>
      <c r="AU423" s="219" t="s">
        <v>77</v>
      </c>
      <c r="AV423" s="15" t="s">
        <v>134</v>
      </c>
      <c r="AW423" s="15" t="s">
        <v>34</v>
      </c>
      <c r="AX423" s="15" t="s">
        <v>74</v>
      </c>
      <c r="AY423" s="219" t="s">
        <v>127</v>
      </c>
    </row>
    <row r="424" spans="2:65" s="11" customFormat="1" ht="29.85" customHeight="1">
      <c r="B424" s="168"/>
      <c r="D424" s="169" t="s">
        <v>69</v>
      </c>
      <c r="E424" s="179" t="s">
        <v>176</v>
      </c>
      <c r="F424" s="179" t="s">
        <v>422</v>
      </c>
      <c r="I424" s="171"/>
      <c r="J424" s="180">
        <f>BK424</f>
        <v>0</v>
      </c>
      <c r="L424" s="168"/>
      <c r="M424" s="173"/>
      <c r="N424" s="174"/>
      <c r="O424" s="174"/>
      <c r="P424" s="175">
        <f>SUM(P425:P602)</f>
        <v>0</v>
      </c>
      <c r="Q424" s="174"/>
      <c r="R424" s="175">
        <f>SUM(R425:R602)</f>
        <v>95.257889799999987</v>
      </c>
      <c r="S424" s="174"/>
      <c r="T424" s="176">
        <f>SUM(T425:T602)</f>
        <v>0</v>
      </c>
      <c r="AR424" s="169" t="s">
        <v>74</v>
      </c>
      <c r="AT424" s="177" t="s">
        <v>69</v>
      </c>
      <c r="AU424" s="177" t="s">
        <v>74</v>
      </c>
      <c r="AY424" s="169" t="s">
        <v>127</v>
      </c>
      <c r="BK424" s="178">
        <f>SUM(BK425:BK602)</f>
        <v>0</v>
      </c>
    </row>
    <row r="425" spans="2:65" s="1" customFormat="1" ht="25.5" customHeight="1">
      <c r="B425" s="181"/>
      <c r="C425" s="182" t="s">
        <v>423</v>
      </c>
      <c r="D425" s="182" t="s">
        <v>129</v>
      </c>
      <c r="E425" s="183" t="s">
        <v>424</v>
      </c>
      <c r="F425" s="184" t="s">
        <v>425</v>
      </c>
      <c r="G425" s="185" t="s">
        <v>132</v>
      </c>
      <c r="H425" s="186">
        <v>42.994999999999997</v>
      </c>
      <c r="I425" s="187"/>
      <c r="J425" s="188">
        <f>ROUND(I425*H425,2)</f>
        <v>0</v>
      </c>
      <c r="K425" s="184" t="s">
        <v>133</v>
      </c>
      <c r="L425" s="42"/>
      <c r="M425" s="189" t="s">
        <v>5</v>
      </c>
      <c r="N425" s="190" t="s">
        <v>41</v>
      </c>
      <c r="O425" s="43"/>
      <c r="P425" s="191">
        <f>O425*H425</f>
        <v>0</v>
      </c>
      <c r="Q425" s="191">
        <v>0</v>
      </c>
      <c r="R425" s="191">
        <f>Q425*H425</f>
        <v>0</v>
      </c>
      <c r="S425" s="191">
        <v>0</v>
      </c>
      <c r="T425" s="192">
        <f>S425*H425</f>
        <v>0</v>
      </c>
      <c r="AR425" s="25" t="s">
        <v>134</v>
      </c>
      <c r="AT425" s="25" t="s">
        <v>129</v>
      </c>
      <c r="AU425" s="25" t="s">
        <v>77</v>
      </c>
      <c r="AY425" s="25" t="s">
        <v>127</v>
      </c>
      <c r="BE425" s="193">
        <f>IF(N425="základní",J425,0)</f>
        <v>0</v>
      </c>
      <c r="BF425" s="193">
        <f>IF(N425="snížená",J425,0)</f>
        <v>0</v>
      </c>
      <c r="BG425" s="193">
        <f>IF(N425="zákl. přenesená",J425,0)</f>
        <v>0</v>
      </c>
      <c r="BH425" s="193">
        <f>IF(N425="sníž. přenesená",J425,0)</f>
        <v>0</v>
      </c>
      <c r="BI425" s="193">
        <f>IF(N425="nulová",J425,0)</f>
        <v>0</v>
      </c>
      <c r="BJ425" s="25" t="s">
        <v>74</v>
      </c>
      <c r="BK425" s="193">
        <f>ROUND(I425*H425,2)</f>
        <v>0</v>
      </c>
      <c r="BL425" s="25" t="s">
        <v>134</v>
      </c>
      <c r="BM425" s="25" t="s">
        <v>426</v>
      </c>
    </row>
    <row r="426" spans="2:65" s="12" customFormat="1" ht="13.5">
      <c r="B426" s="194"/>
      <c r="D426" s="195" t="s">
        <v>136</v>
      </c>
      <c r="E426" s="196" t="s">
        <v>5</v>
      </c>
      <c r="F426" s="197" t="s">
        <v>427</v>
      </c>
      <c r="H426" s="196" t="s">
        <v>5</v>
      </c>
      <c r="I426" s="198"/>
      <c r="L426" s="194"/>
      <c r="M426" s="199"/>
      <c r="N426" s="200"/>
      <c r="O426" s="200"/>
      <c r="P426" s="200"/>
      <c r="Q426" s="200"/>
      <c r="R426" s="200"/>
      <c r="S426" s="200"/>
      <c r="T426" s="201"/>
      <c r="AT426" s="196" t="s">
        <v>136</v>
      </c>
      <c r="AU426" s="196" t="s">
        <v>77</v>
      </c>
      <c r="AV426" s="12" t="s">
        <v>74</v>
      </c>
      <c r="AW426" s="12" t="s">
        <v>34</v>
      </c>
      <c r="AX426" s="12" t="s">
        <v>70</v>
      </c>
      <c r="AY426" s="196" t="s">
        <v>127</v>
      </c>
    </row>
    <row r="427" spans="2:65" s="12" customFormat="1" ht="13.5">
      <c r="B427" s="194"/>
      <c r="D427" s="195" t="s">
        <v>136</v>
      </c>
      <c r="E427" s="196" t="s">
        <v>5</v>
      </c>
      <c r="F427" s="197" t="s">
        <v>160</v>
      </c>
      <c r="H427" s="196" t="s">
        <v>5</v>
      </c>
      <c r="I427" s="198"/>
      <c r="L427" s="194"/>
      <c r="M427" s="199"/>
      <c r="N427" s="200"/>
      <c r="O427" s="200"/>
      <c r="P427" s="200"/>
      <c r="Q427" s="200"/>
      <c r="R427" s="200"/>
      <c r="S427" s="200"/>
      <c r="T427" s="201"/>
      <c r="AT427" s="196" t="s">
        <v>136</v>
      </c>
      <c r="AU427" s="196" t="s">
        <v>77</v>
      </c>
      <c r="AV427" s="12" t="s">
        <v>74</v>
      </c>
      <c r="AW427" s="12" t="s">
        <v>34</v>
      </c>
      <c r="AX427" s="12" t="s">
        <v>70</v>
      </c>
      <c r="AY427" s="196" t="s">
        <v>127</v>
      </c>
    </row>
    <row r="428" spans="2:65" s="12" customFormat="1" ht="13.5">
      <c r="B428" s="194"/>
      <c r="D428" s="195" t="s">
        <v>136</v>
      </c>
      <c r="E428" s="196" t="s">
        <v>5</v>
      </c>
      <c r="F428" s="197" t="s">
        <v>161</v>
      </c>
      <c r="H428" s="196" t="s">
        <v>5</v>
      </c>
      <c r="I428" s="198"/>
      <c r="L428" s="194"/>
      <c r="M428" s="199"/>
      <c r="N428" s="200"/>
      <c r="O428" s="200"/>
      <c r="P428" s="200"/>
      <c r="Q428" s="200"/>
      <c r="R428" s="200"/>
      <c r="S428" s="200"/>
      <c r="T428" s="201"/>
      <c r="AT428" s="196" t="s">
        <v>136</v>
      </c>
      <c r="AU428" s="196" t="s">
        <v>77</v>
      </c>
      <c r="AV428" s="12" t="s">
        <v>74</v>
      </c>
      <c r="AW428" s="12" t="s">
        <v>34</v>
      </c>
      <c r="AX428" s="12" t="s">
        <v>70</v>
      </c>
      <c r="AY428" s="196" t="s">
        <v>127</v>
      </c>
    </row>
    <row r="429" spans="2:65" s="13" customFormat="1" ht="13.5">
      <c r="B429" s="202"/>
      <c r="D429" s="195" t="s">
        <v>136</v>
      </c>
      <c r="E429" s="203" t="s">
        <v>5</v>
      </c>
      <c r="F429" s="204" t="s">
        <v>428</v>
      </c>
      <c r="H429" s="205">
        <v>3</v>
      </c>
      <c r="I429" s="206"/>
      <c r="L429" s="202"/>
      <c r="M429" s="207"/>
      <c r="N429" s="208"/>
      <c r="O429" s="208"/>
      <c r="P429" s="208"/>
      <c r="Q429" s="208"/>
      <c r="R429" s="208"/>
      <c r="S429" s="208"/>
      <c r="T429" s="209"/>
      <c r="AT429" s="203" t="s">
        <v>136</v>
      </c>
      <c r="AU429" s="203" t="s">
        <v>77</v>
      </c>
      <c r="AV429" s="13" t="s">
        <v>77</v>
      </c>
      <c r="AW429" s="13" t="s">
        <v>34</v>
      </c>
      <c r="AX429" s="13" t="s">
        <v>70</v>
      </c>
      <c r="AY429" s="203" t="s">
        <v>127</v>
      </c>
    </row>
    <row r="430" spans="2:65" s="13" customFormat="1" ht="13.5">
      <c r="B430" s="202"/>
      <c r="D430" s="195" t="s">
        <v>136</v>
      </c>
      <c r="E430" s="203" t="s">
        <v>5</v>
      </c>
      <c r="F430" s="204" t="s">
        <v>429</v>
      </c>
      <c r="H430" s="205">
        <v>6.4</v>
      </c>
      <c r="I430" s="206"/>
      <c r="L430" s="202"/>
      <c r="M430" s="207"/>
      <c r="N430" s="208"/>
      <c r="O430" s="208"/>
      <c r="P430" s="208"/>
      <c r="Q430" s="208"/>
      <c r="R430" s="208"/>
      <c r="S430" s="208"/>
      <c r="T430" s="209"/>
      <c r="AT430" s="203" t="s">
        <v>136</v>
      </c>
      <c r="AU430" s="203" t="s">
        <v>77</v>
      </c>
      <c r="AV430" s="13" t="s">
        <v>77</v>
      </c>
      <c r="AW430" s="13" t="s">
        <v>34</v>
      </c>
      <c r="AX430" s="13" t="s">
        <v>70</v>
      </c>
      <c r="AY430" s="203" t="s">
        <v>127</v>
      </c>
    </row>
    <row r="431" spans="2:65" s="13" customFormat="1" ht="13.5">
      <c r="B431" s="202"/>
      <c r="D431" s="195" t="s">
        <v>136</v>
      </c>
      <c r="E431" s="203" t="s">
        <v>5</v>
      </c>
      <c r="F431" s="204" t="s">
        <v>430</v>
      </c>
      <c r="H431" s="205">
        <v>1.4</v>
      </c>
      <c r="I431" s="206"/>
      <c r="L431" s="202"/>
      <c r="M431" s="207"/>
      <c r="N431" s="208"/>
      <c r="O431" s="208"/>
      <c r="P431" s="208"/>
      <c r="Q431" s="208"/>
      <c r="R431" s="208"/>
      <c r="S431" s="208"/>
      <c r="T431" s="209"/>
      <c r="AT431" s="203" t="s">
        <v>136</v>
      </c>
      <c r="AU431" s="203" t="s">
        <v>77</v>
      </c>
      <c r="AV431" s="13" t="s">
        <v>77</v>
      </c>
      <c r="AW431" s="13" t="s">
        <v>34</v>
      </c>
      <c r="AX431" s="13" t="s">
        <v>70</v>
      </c>
      <c r="AY431" s="203" t="s">
        <v>127</v>
      </c>
    </row>
    <row r="432" spans="2:65" s="13" customFormat="1" ht="13.5">
      <c r="B432" s="202"/>
      <c r="D432" s="195" t="s">
        <v>136</v>
      </c>
      <c r="E432" s="203" t="s">
        <v>5</v>
      </c>
      <c r="F432" s="204" t="s">
        <v>431</v>
      </c>
      <c r="H432" s="205">
        <v>3.8250000000000002</v>
      </c>
      <c r="I432" s="206"/>
      <c r="L432" s="202"/>
      <c r="M432" s="207"/>
      <c r="N432" s="208"/>
      <c r="O432" s="208"/>
      <c r="P432" s="208"/>
      <c r="Q432" s="208"/>
      <c r="R432" s="208"/>
      <c r="S432" s="208"/>
      <c r="T432" s="209"/>
      <c r="AT432" s="203" t="s">
        <v>136</v>
      </c>
      <c r="AU432" s="203" t="s">
        <v>77</v>
      </c>
      <c r="AV432" s="13" t="s">
        <v>77</v>
      </c>
      <c r="AW432" s="13" t="s">
        <v>34</v>
      </c>
      <c r="AX432" s="13" t="s">
        <v>70</v>
      </c>
      <c r="AY432" s="203" t="s">
        <v>127</v>
      </c>
    </row>
    <row r="433" spans="2:65" s="13" customFormat="1" ht="13.5">
      <c r="B433" s="202"/>
      <c r="D433" s="195" t="s">
        <v>136</v>
      </c>
      <c r="E433" s="203" t="s">
        <v>5</v>
      </c>
      <c r="F433" s="204" t="s">
        <v>432</v>
      </c>
      <c r="H433" s="205">
        <v>4.62</v>
      </c>
      <c r="I433" s="206"/>
      <c r="L433" s="202"/>
      <c r="M433" s="207"/>
      <c r="N433" s="208"/>
      <c r="O433" s="208"/>
      <c r="P433" s="208"/>
      <c r="Q433" s="208"/>
      <c r="R433" s="208"/>
      <c r="S433" s="208"/>
      <c r="T433" s="209"/>
      <c r="AT433" s="203" t="s">
        <v>136</v>
      </c>
      <c r="AU433" s="203" t="s">
        <v>77</v>
      </c>
      <c r="AV433" s="13" t="s">
        <v>77</v>
      </c>
      <c r="AW433" s="13" t="s">
        <v>34</v>
      </c>
      <c r="AX433" s="13" t="s">
        <v>70</v>
      </c>
      <c r="AY433" s="203" t="s">
        <v>127</v>
      </c>
    </row>
    <row r="434" spans="2:65" s="13" customFormat="1" ht="13.5">
      <c r="B434" s="202"/>
      <c r="D434" s="195" t="s">
        <v>136</v>
      </c>
      <c r="E434" s="203" t="s">
        <v>5</v>
      </c>
      <c r="F434" s="204" t="s">
        <v>433</v>
      </c>
      <c r="H434" s="205">
        <v>2.65</v>
      </c>
      <c r="I434" s="206"/>
      <c r="L434" s="202"/>
      <c r="M434" s="207"/>
      <c r="N434" s="208"/>
      <c r="O434" s="208"/>
      <c r="P434" s="208"/>
      <c r="Q434" s="208"/>
      <c r="R434" s="208"/>
      <c r="S434" s="208"/>
      <c r="T434" s="209"/>
      <c r="AT434" s="203" t="s">
        <v>136</v>
      </c>
      <c r="AU434" s="203" t="s">
        <v>77</v>
      </c>
      <c r="AV434" s="13" t="s">
        <v>77</v>
      </c>
      <c r="AW434" s="13" t="s">
        <v>34</v>
      </c>
      <c r="AX434" s="13" t="s">
        <v>70</v>
      </c>
      <c r="AY434" s="203" t="s">
        <v>127</v>
      </c>
    </row>
    <row r="435" spans="2:65" s="13" customFormat="1" ht="13.5">
      <c r="B435" s="202"/>
      <c r="D435" s="195" t="s">
        <v>136</v>
      </c>
      <c r="E435" s="203" t="s">
        <v>5</v>
      </c>
      <c r="F435" s="204" t="s">
        <v>434</v>
      </c>
      <c r="H435" s="205">
        <v>2</v>
      </c>
      <c r="I435" s="206"/>
      <c r="L435" s="202"/>
      <c r="M435" s="207"/>
      <c r="N435" s="208"/>
      <c r="O435" s="208"/>
      <c r="P435" s="208"/>
      <c r="Q435" s="208"/>
      <c r="R435" s="208"/>
      <c r="S435" s="208"/>
      <c r="T435" s="209"/>
      <c r="AT435" s="203" t="s">
        <v>136</v>
      </c>
      <c r="AU435" s="203" t="s">
        <v>77</v>
      </c>
      <c r="AV435" s="13" t="s">
        <v>77</v>
      </c>
      <c r="AW435" s="13" t="s">
        <v>34</v>
      </c>
      <c r="AX435" s="13" t="s">
        <v>70</v>
      </c>
      <c r="AY435" s="203" t="s">
        <v>127</v>
      </c>
    </row>
    <row r="436" spans="2:65" s="13" customFormat="1" ht="13.5">
      <c r="B436" s="202"/>
      <c r="D436" s="195" t="s">
        <v>136</v>
      </c>
      <c r="E436" s="203" t="s">
        <v>5</v>
      </c>
      <c r="F436" s="204" t="s">
        <v>435</v>
      </c>
      <c r="H436" s="205">
        <v>3.15</v>
      </c>
      <c r="I436" s="206"/>
      <c r="L436" s="202"/>
      <c r="M436" s="207"/>
      <c r="N436" s="208"/>
      <c r="O436" s="208"/>
      <c r="P436" s="208"/>
      <c r="Q436" s="208"/>
      <c r="R436" s="208"/>
      <c r="S436" s="208"/>
      <c r="T436" s="209"/>
      <c r="AT436" s="203" t="s">
        <v>136</v>
      </c>
      <c r="AU436" s="203" t="s">
        <v>77</v>
      </c>
      <c r="AV436" s="13" t="s">
        <v>77</v>
      </c>
      <c r="AW436" s="13" t="s">
        <v>34</v>
      </c>
      <c r="AX436" s="13" t="s">
        <v>70</v>
      </c>
      <c r="AY436" s="203" t="s">
        <v>127</v>
      </c>
    </row>
    <row r="437" spans="2:65" s="13" customFormat="1" ht="13.5">
      <c r="B437" s="202"/>
      <c r="D437" s="195" t="s">
        <v>136</v>
      </c>
      <c r="E437" s="203" t="s">
        <v>5</v>
      </c>
      <c r="F437" s="204" t="s">
        <v>435</v>
      </c>
      <c r="H437" s="205">
        <v>3.15</v>
      </c>
      <c r="I437" s="206"/>
      <c r="L437" s="202"/>
      <c r="M437" s="207"/>
      <c r="N437" s="208"/>
      <c r="O437" s="208"/>
      <c r="P437" s="208"/>
      <c r="Q437" s="208"/>
      <c r="R437" s="208"/>
      <c r="S437" s="208"/>
      <c r="T437" s="209"/>
      <c r="AT437" s="203" t="s">
        <v>136</v>
      </c>
      <c r="AU437" s="203" t="s">
        <v>77</v>
      </c>
      <c r="AV437" s="13" t="s">
        <v>77</v>
      </c>
      <c r="AW437" s="13" t="s">
        <v>34</v>
      </c>
      <c r="AX437" s="13" t="s">
        <v>70</v>
      </c>
      <c r="AY437" s="203" t="s">
        <v>127</v>
      </c>
    </row>
    <row r="438" spans="2:65" s="14" customFormat="1" ht="13.5">
      <c r="B438" s="210"/>
      <c r="D438" s="195" t="s">
        <v>136</v>
      </c>
      <c r="E438" s="211" t="s">
        <v>5</v>
      </c>
      <c r="F438" s="212" t="s">
        <v>139</v>
      </c>
      <c r="H438" s="213">
        <v>30.195</v>
      </c>
      <c r="I438" s="214"/>
      <c r="L438" s="210"/>
      <c r="M438" s="215"/>
      <c r="N438" s="216"/>
      <c r="O438" s="216"/>
      <c r="P438" s="216"/>
      <c r="Q438" s="216"/>
      <c r="R438" s="216"/>
      <c r="S438" s="216"/>
      <c r="T438" s="217"/>
      <c r="AT438" s="211" t="s">
        <v>136</v>
      </c>
      <c r="AU438" s="211" t="s">
        <v>77</v>
      </c>
      <c r="AV438" s="14" t="s">
        <v>140</v>
      </c>
      <c r="AW438" s="14" t="s">
        <v>34</v>
      </c>
      <c r="AX438" s="14" t="s">
        <v>70</v>
      </c>
      <c r="AY438" s="211" t="s">
        <v>127</v>
      </c>
    </row>
    <row r="439" spans="2:65" s="12" customFormat="1" ht="13.5">
      <c r="B439" s="194"/>
      <c r="D439" s="195" t="s">
        <v>136</v>
      </c>
      <c r="E439" s="196" t="s">
        <v>5</v>
      </c>
      <c r="F439" s="197" t="s">
        <v>436</v>
      </c>
      <c r="H439" s="196" t="s">
        <v>5</v>
      </c>
      <c r="I439" s="198"/>
      <c r="L439" s="194"/>
      <c r="M439" s="199"/>
      <c r="N439" s="200"/>
      <c r="O439" s="200"/>
      <c r="P439" s="200"/>
      <c r="Q439" s="200"/>
      <c r="R439" s="200"/>
      <c r="S439" s="200"/>
      <c r="T439" s="201"/>
      <c r="AT439" s="196" t="s">
        <v>136</v>
      </c>
      <c r="AU439" s="196" t="s">
        <v>77</v>
      </c>
      <c r="AV439" s="12" t="s">
        <v>74</v>
      </c>
      <c r="AW439" s="12" t="s">
        <v>34</v>
      </c>
      <c r="AX439" s="12" t="s">
        <v>70</v>
      </c>
      <c r="AY439" s="196" t="s">
        <v>127</v>
      </c>
    </row>
    <row r="440" spans="2:65" s="13" customFormat="1" ht="13.5">
      <c r="B440" s="202"/>
      <c r="D440" s="195" t="s">
        <v>136</v>
      </c>
      <c r="E440" s="203" t="s">
        <v>5</v>
      </c>
      <c r="F440" s="204" t="s">
        <v>437</v>
      </c>
      <c r="H440" s="205">
        <v>6.4</v>
      </c>
      <c r="I440" s="206"/>
      <c r="L440" s="202"/>
      <c r="M440" s="207"/>
      <c r="N440" s="208"/>
      <c r="O440" s="208"/>
      <c r="P440" s="208"/>
      <c r="Q440" s="208"/>
      <c r="R440" s="208"/>
      <c r="S440" s="208"/>
      <c r="T440" s="209"/>
      <c r="AT440" s="203" t="s">
        <v>136</v>
      </c>
      <c r="AU440" s="203" t="s">
        <v>77</v>
      </c>
      <c r="AV440" s="13" t="s">
        <v>77</v>
      </c>
      <c r="AW440" s="13" t="s">
        <v>34</v>
      </c>
      <c r="AX440" s="13" t="s">
        <v>70</v>
      </c>
      <c r="AY440" s="203" t="s">
        <v>127</v>
      </c>
    </row>
    <row r="441" spans="2:65" s="13" customFormat="1" ht="13.5">
      <c r="B441" s="202"/>
      <c r="D441" s="195" t="s">
        <v>136</v>
      </c>
      <c r="E441" s="203" t="s">
        <v>5</v>
      </c>
      <c r="F441" s="204" t="s">
        <v>437</v>
      </c>
      <c r="H441" s="205">
        <v>6.4</v>
      </c>
      <c r="I441" s="206"/>
      <c r="L441" s="202"/>
      <c r="M441" s="207"/>
      <c r="N441" s="208"/>
      <c r="O441" s="208"/>
      <c r="P441" s="208"/>
      <c r="Q441" s="208"/>
      <c r="R441" s="208"/>
      <c r="S441" s="208"/>
      <c r="T441" s="209"/>
      <c r="AT441" s="203" t="s">
        <v>136</v>
      </c>
      <c r="AU441" s="203" t="s">
        <v>77</v>
      </c>
      <c r="AV441" s="13" t="s">
        <v>77</v>
      </c>
      <c r="AW441" s="13" t="s">
        <v>34</v>
      </c>
      <c r="AX441" s="13" t="s">
        <v>70</v>
      </c>
      <c r="AY441" s="203" t="s">
        <v>127</v>
      </c>
    </row>
    <row r="442" spans="2:65" s="14" customFormat="1" ht="13.5">
      <c r="B442" s="210"/>
      <c r="D442" s="195" t="s">
        <v>136</v>
      </c>
      <c r="E442" s="211" t="s">
        <v>5</v>
      </c>
      <c r="F442" s="212" t="s">
        <v>139</v>
      </c>
      <c r="H442" s="213">
        <v>12.8</v>
      </c>
      <c r="I442" s="214"/>
      <c r="L442" s="210"/>
      <c r="M442" s="215"/>
      <c r="N442" s="216"/>
      <c r="O442" s="216"/>
      <c r="P442" s="216"/>
      <c r="Q442" s="216"/>
      <c r="R442" s="216"/>
      <c r="S442" s="216"/>
      <c r="T442" s="217"/>
      <c r="AT442" s="211" t="s">
        <v>136</v>
      </c>
      <c r="AU442" s="211" t="s">
        <v>77</v>
      </c>
      <c r="AV442" s="14" t="s">
        <v>140</v>
      </c>
      <c r="AW442" s="14" t="s">
        <v>34</v>
      </c>
      <c r="AX442" s="14" t="s">
        <v>70</v>
      </c>
      <c r="AY442" s="211" t="s">
        <v>127</v>
      </c>
    </row>
    <row r="443" spans="2:65" s="15" customFormat="1" ht="13.5">
      <c r="B443" s="218"/>
      <c r="D443" s="195" t="s">
        <v>136</v>
      </c>
      <c r="E443" s="219" t="s">
        <v>5</v>
      </c>
      <c r="F443" s="220" t="s">
        <v>141</v>
      </c>
      <c r="H443" s="221">
        <v>42.994999999999997</v>
      </c>
      <c r="I443" s="222"/>
      <c r="L443" s="218"/>
      <c r="M443" s="223"/>
      <c r="N443" s="224"/>
      <c r="O443" s="224"/>
      <c r="P443" s="224"/>
      <c r="Q443" s="224"/>
      <c r="R443" s="224"/>
      <c r="S443" s="224"/>
      <c r="T443" s="225"/>
      <c r="AT443" s="219" t="s">
        <v>136</v>
      </c>
      <c r="AU443" s="219" t="s">
        <v>77</v>
      </c>
      <c r="AV443" s="15" t="s">
        <v>134</v>
      </c>
      <c r="AW443" s="15" t="s">
        <v>34</v>
      </c>
      <c r="AX443" s="15" t="s">
        <v>74</v>
      </c>
      <c r="AY443" s="219" t="s">
        <v>127</v>
      </c>
    </row>
    <row r="444" spans="2:65" s="1" customFormat="1" ht="25.5" customHeight="1">
      <c r="B444" s="181"/>
      <c r="C444" s="182" t="s">
        <v>438</v>
      </c>
      <c r="D444" s="182" t="s">
        <v>129</v>
      </c>
      <c r="E444" s="183" t="s">
        <v>439</v>
      </c>
      <c r="F444" s="184" t="s">
        <v>440</v>
      </c>
      <c r="G444" s="185" t="s">
        <v>132</v>
      </c>
      <c r="H444" s="186">
        <v>7155.07</v>
      </c>
      <c r="I444" s="187"/>
      <c r="J444" s="188">
        <f>ROUND(I444*H444,2)</f>
        <v>0</v>
      </c>
      <c r="K444" s="184" t="s">
        <v>133</v>
      </c>
      <c r="L444" s="42"/>
      <c r="M444" s="189" t="s">
        <v>5</v>
      </c>
      <c r="N444" s="190" t="s">
        <v>41</v>
      </c>
      <c r="O444" s="43"/>
      <c r="P444" s="191">
        <f>O444*H444</f>
        <v>0</v>
      </c>
      <c r="Q444" s="191">
        <v>0</v>
      </c>
      <c r="R444" s="191">
        <f>Q444*H444</f>
        <v>0</v>
      </c>
      <c r="S444" s="191">
        <v>0</v>
      </c>
      <c r="T444" s="192">
        <f>S444*H444</f>
        <v>0</v>
      </c>
      <c r="AR444" s="25" t="s">
        <v>134</v>
      </c>
      <c r="AT444" s="25" t="s">
        <v>129</v>
      </c>
      <c r="AU444" s="25" t="s">
        <v>77</v>
      </c>
      <c r="AY444" s="25" t="s">
        <v>127</v>
      </c>
      <c r="BE444" s="193">
        <f>IF(N444="základní",J444,0)</f>
        <v>0</v>
      </c>
      <c r="BF444" s="193">
        <f>IF(N444="snížená",J444,0)</f>
        <v>0</v>
      </c>
      <c r="BG444" s="193">
        <f>IF(N444="zákl. přenesená",J444,0)</f>
        <v>0</v>
      </c>
      <c r="BH444" s="193">
        <f>IF(N444="sníž. přenesená",J444,0)</f>
        <v>0</v>
      </c>
      <c r="BI444" s="193">
        <f>IF(N444="nulová",J444,0)</f>
        <v>0</v>
      </c>
      <c r="BJ444" s="25" t="s">
        <v>74</v>
      </c>
      <c r="BK444" s="193">
        <f>ROUND(I444*H444,2)</f>
        <v>0</v>
      </c>
      <c r="BL444" s="25" t="s">
        <v>134</v>
      </c>
      <c r="BM444" s="25" t="s">
        <v>441</v>
      </c>
    </row>
    <row r="445" spans="2:65" s="12" customFormat="1" ht="13.5">
      <c r="B445" s="194"/>
      <c r="D445" s="195" t="s">
        <v>136</v>
      </c>
      <c r="E445" s="196" t="s">
        <v>5</v>
      </c>
      <c r="F445" s="197" t="s">
        <v>442</v>
      </c>
      <c r="H445" s="196" t="s">
        <v>5</v>
      </c>
      <c r="I445" s="198"/>
      <c r="L445" s="194"/>
      <c r="M445" s="199"/>
      <c r="N445" s="200"/>
      <c r="O445" s="200"/>
      <c r="P445" s="200"/>
      <c r="Q445" s="200"/>
      <c r="R445" s="200"/>
      <c r="S445" s="200"/>
      <c r="T445" s="201"/>
      <c r="AT445" s="196" t="s">
        <v>136</v>
      </c>
      <c r="AU445" s="196" t="s">
        <v>77</v>
      </c>
      <c r="AV445" s="12" t="s">
        <v>74</v>
      </c>
      <c r="AW445" s="12" t="s">
        <v>34</v>
      </c>
      <c r="AX445" s="12" t="s">
        <v>70</v>
      </c>
      <c r="AY445" s="196" t="s">
        <v>127</v>
      </c>
    </row>
    <row r="446" spans="2:65" s="12" customFormat="1" ht="13.5">
      <c r="B446" s="194"/>
      <c r="D446" s="195" t="s">
        <v>136</v>
      </c>
      <c r="E446" s="196" t="s">
        <v>5</v>
      </c>
      <c r="F446" s="197" t="s">
        <v>147</v>
      </c>
      <c r="H446" s="196" t="s">
        <v>5</v>
      </c>
      <c r="I446" s="198"/>
      <c r="L446" s="194"/>
      <c r="M446" s="199"/>
      <c r="N446" s="200"/>
      <c r="O446" s="200"/>
      <c r="P446" s="200"/>
      <c r="Q446" s="200"/>
      <c r="R446" s="200"/>
      <c r="S446" s="200"/>
      <c r="T446" s="201"/>
      <c r="AT446" s="196" t="s">
        <v>136</v>
      </c>
      <c r="AU446" s="196" t="s">
        <v>77</v>
      </c>
      <c r="AV446" s="12" t="s">
        <v>74</v>
      </c>
      <c r="AW446" s="12" t="s">
        <v>34</v>
      </c>
      <c r="AX446" s="12" t="s">
        <v>70</v>
      </c>
      <c r="AY446" s="196" t="s">
        <v>127</v>
      </c>
    </row>
    <row r="447" spans="2:65" s="13" customFormat="1" ht="13.5">
      <c r="B447" s="202"/>
      <c r="D447" s="195" t="s">
        <v>136</v>
      </c>
      <c r="E447" s="203" t="s">
        <v>5</v>
      </c>
      <c r="F447" s="204" t="s">
        <v>443</v>
      </c>
      <c r="H447" s="205">
        <v>6984.6</v>
      </c>
      <c r="I447" s="206"/>
      <c r="L447" s="202"/>
      <c r="M447" s="207"/>
      <c r="N447" s="208"/>
      <c r="O447" s="208"/>
      <c r="P447" s="208"/>
      <c r="Q447" s="208"/>
      <c r="R447" s="208"/>
      <c r="S447" s="208"/>
      <c r="T447" s="209"/>
      <c r="AT447" s="203" t="s">
        <v>136</v>
      </c>
      <c r="AU447" s="203" t="s">
        <v>77</v>
      </c>
      <c r="AV447" s="13" t="s">
        <v>77</v>
      </c>
      <c r="AW447" s="13" t="s">
        <v>34</v>
      </c>
      <c r="AX447" s="13" t="s">
        <v>70</v>
      </c>
      <c r="AY447" s="203" t="s">
        <v>127</v>
      </c>
    </row>
    <row r="448" spans="2:65" s="14" customFormat="1" ht="13.5">
      <c r="B448" s="210"/>
      <c r="D448" s="195" t="s">
        <v>136</v>
      </c>
      <c r="E448" s="211" t="s">
        <v>5</v>
      </c>
      <c r="F448" s="212" t="s">
        <v>139</v>
      </c>
      <c r="H448" s="213">
        <v>6984.6</v>
      </c>
      <c r="I448" s="214"/>
      <c r="L448" s="210"/>
      <c r="M448" s="215"/>
      <c r="N448" s="216"/>
      <c r="O448" s="216"/>
      <c r="P448" s="216"/>
      <c r="Q448" s="216"/>
      <c r="R448" s="216"/>
      <c r="S448" s="216"/>
      <c r="T448" s="217"/>
      <c r="AT448" s="211" t="s">
        <v>136</v>
      </c>
      <c r="AU448" s="211" t="s">
        <v>77</v>
      </c>
      <c r="AV448" s="14" t="s">
        <v>140</v>
      </c>
      <c r="AW448" s="14" t="s">
        <v>34</v>
      </c>
      <c r="AX448" s="14" t="s">
        <v>70</v>
      </c>
      <c r="AY448" s="211" t="s">
        <v>127</v>
      </c>
    </row>
    <row r="449" spans="2:65" s="12" customFormat="1" ht="13.5">
      <c r="B449" s="194"/>
      <c r="D449" s="195" t="s">
        <v>136</v>
      </c>
      <c r="E449" s="196" t="s">
        <v>5</v>
      </c>
      <c r="F449" s="197" t="s">
        <v>149</v>
      </c>
      <c r="H449" s="196" t="s">
        <v>5</v>
      </c>
      <c r="I449" s="198"/>
      <c r="L449" s="194"/>
      <c r="M449" s="199"/>
      <c r="N449" s="200"/>
      <c r="O449" s="200"/>
      <c r="P449" s="200"/>
      <c r="Q449" s="200"/>
      <c r="R449" s="200"/>
      <c r="S449" s="200"/>
      <c r="T449" s="201"/>
      <c r="AT449" s="196" t="s">
        <v>136</v>
      </c>
      <c r="AU449" s="196" t="s">
        <v>77</v>
      </c>
      <c r="AV449" s="12" t="s">
        <v>74</v>
      </c>
      <c r="AW449" s="12" t="s">
        <v>34</v>
      </c>
      <c r="AX449" s="12" t="s">
        <v>70</v>
      </c>
      <c r="AY449" s="196" t="s">
        <v>127</v>
      </c>
    </row>
    <row r="450" spans="2:65" s="13" customFormat="1" ht="13.5">
      <c r="B450" s="202"/>
      <c r="D450" s="195" t="s">
        <v>136</v>
      </c>
      <c r="E450" s="203" t="s">
        <v>5</v>
      </c>
      <c r="F450" s="204" t="s">
        <v>444</v>
      </c>
      <c r="H450" s="205">
        <v>45.5</v>
      </c>
      <c r="I450" s="206"/>
      <c r="L450" s="202"/>
      <c r="M450" s="207"/>
      <c r="N450" s="208"/>
      <c r="O450" s="208"/>
      <c r="P450" s="208"/>
      <c r="Q450" s="208"/>
      <c r="R450" s="208"/>
      <c r="S450" s="208"/>
      <c r="T450" s="209"/>
      <c r="AT450" s="203" t="s">
        <v>136</v>
      </c>
      <c r="AU450" s="203" t="s">
        <v>77</v>
      </c>
      <c r="AV450" s="13" t="s">
        <v>77</v>
      </c>
      <c r="AW450" s="13" t="s">
        <v>34</v>
      </c>
      <c r="AX450" s="13" t="s">
        <v>70</v>
      </c>
      <c r="AY450" s="203" t="s">
        <v>127</v>
      </c>
    </row>
    <row r="451" spans="2:65" s="13" customFormat="1" ht="13.5">
      <c r="B451" s="202"/>
      <c r="D451" s="195" t="s">
        <v>136</v>
      </c>
      <c r="E451" s="203" t="s">
        <v>5</v>
      </c>
      <c r="F451" s="204" t="s">
        <v>445</v>
      </c>
      <c r="H451" s="205">
        <v>10.55</v>
      </c>
      <c r="I451" s="206"/>
      <c r="L451" s="202"/>
      <c r="M451" s="207"/>
      <c r="N451" s="208"/>
      <c r="O451" s="208"/>
      <c r="P451" s="208"/>
      <c r="Q451" s="208"/>
      <c r="R451" s="208"/>
      <c r="S451" s="208"/>
      <c r="T451" s="209"/>
      <c r="AT451" s="203" t="s">
        <v>136</v>
      </c>
      <c r="AU451" s="203" t="s">
        <v>77</v>
      </c>
      <c r="AV451" s="13" t="s">
        <v>77</v>
      </c>
      <c r="AW451" s="13" t="s">
        <v>34</v>
      </c>
      <c r="AX451" s="13" t="s">
        <v>70</v>
      </c>
      <c r="AY451" s="203" t="s">
        <v>127</v>
      </c>
    </row>
    <row r="452" spans="2:65" s="13" customFormat="1" ht="13.5">
      <c r="B452" s="202"/>
      <c r="D452" s="195" t="s">
        <v>136</v>
      </c>
      <c r="E452" s="203" t="s">
        <v>5</v>
      </c>
      <c r="F452" s="204" t="s">
        <v>446</v>
      </c>
      <c r="H452" s="205">
        <v>40.799999999999997</v>
      </c>
      <c r="I452" s="206"/>
      <c r="L452" s="202"/>
      <c r="M452" s="207"/>
      <c r="N452" s="208"/>
      <c r="O452" s="208"/>
      <c r="P452" s="208"/>
      <c r="Q452" s="208"/>
      <c r="R452" s="208"/>
      <c r="S452" s="208"/>
      <c r="T452" s="209"/>
      <c r="AT452" s="203" t="s">
        <v>136</v>
      </c>
      <c r="AU452" s="203" t="s">
        <v>77</v>
      </c>
      <c r="AV452" s="13" t="s">
        <v>77</v>
      </c>
      <c r="AW452" s="13" t="s">
        <v>34</v>
      </c>
      <c r="AX452" s="13" t="s">
        <v>70</v>
      </c>
      <c r="AY452" s="203" t="s">
        <v>127</v>
      </c>
    </row>
    <row r="453" spans="2:65" s="13" customFormat="1" ht="13.5">
      <c r="B453" s="202"/>
      <c r="D453" s="195" t="s">
        <v>136</v>
      </c>
      <c r="E453" s="203" t="s">
        <v>5</v>
      </c>
      <c r="F453" s="204" t="s">
        <v>447</v>
      </c>
      <c r="H453" s="205">
        <v>10.92</v>
      </c>
      <c r="I453" s="206"/>
      <c r="L453" s="202"/>
      <c r="M453" s="207"/>
      <c r="N453" s="208"/>
      <c r="O453" s="208"/>
      <c r="P453" s="208"/>
      <c r="Q453" s="208"/>
      <c r="R453" s="208"/>
      <c r="S453" s="208"/>
      <c r="T453" s="209"/>
      <c r="AT453" s="203" t="s">
        <v>136</v>
      </c>
      <c r="AU453" s="203" t="s">
        <v>77</v>
      </c>
      <c r="AV453" s="13" t="s">
        <v>77</v>
      </c>
      <c r="AW453" s="13" t="s">
        <v>34</v>
      </c>
      <c r="AX453" s="13" t="s">
        <v>70</v>
      </c>
      <c r="AY453" s="203" t="s">
        <v>127</v>
      </c>
    </row>
    <row r="454" spans="2:65" s="13" customFormat="1" ht="13.5">
      <c r="B454" s="202"/>
      <c r="D454" s="195" t="s">
        <v>136</v>
      </c>
      <c r="E454" s="203" t="s">
        <v>5</v>
      </c>
      <c r="F454" s="204" t="s">
        <v>448</v>
      </c>
      <c r="H454" s="205">
        <v>50.52</v>
      </c>
      <c r="I454" s="206"/>
      <c r="L454" s="202"/>
      <c r="M454" s="207"/>
      <c r="N454" s="208"/>
      <c r="O454" s="208"/>
      <c r="P454" s="208"/>
      <c r="Q454" s="208"/>
      <c r="R454" s="208"/>
      <c r="S454" s="208"/>
      <c r="T454" s="209"/>
      <c r="AT454" s="203" t="s">
        <v>136</v>
      </c>
      <c r="AU454" s="203" t="s">
        <v>77</v>
      </c>
      <c r="AV454" s="13" t="s">
        <v>77</v>
      </c>
      <c r="AW454" s="13" t="s">
        <v>34</v>
      </c>
      <c r="AX454" s="13" t="s">
        <v>70</v>
      </c>
      <c r="AY454" s="203" t="s">
        <v>127</v>
      </c>
    </row>
    <row r="455" spans="2:65" s="13" customFormat="1" ht="13.5">
      <c r="B455" s="202"/>
      <c r="D455" s="195" t="s">
        <v>136</v>
      </c>
      <c r="E455" s="203" t="s">
        <v>5</v>
      </c>
      <c r="F455" s="204" t="s">
        <v>449</v>
      </c>
      <c r="H455" s="205">
        <v>12.18</v>
      </c>
      <c r="I455" s="206"/>
      <c r="L455" s="202"/>
      <c r="M455" s="207"/>
      <c r="N455" s="208"/>
      <c r="O455" s="208"/>
      <c r="P455" s="208"/>
      <c r="Q455" s="208"/>
      <c r="R455" s="208"/>
      <c r="S455" s="208"/>
      <c r="T455" s="209"/>
      <c r="AT455" s="203" t="s">
        <v>136</v>
      </c>
      <c r="AU455" s="203" t="s">
        <v>77</v>
      </c>
      <c r="AV455" s="13" t="s">
        <v>77</v>
      </c>
      <c r="AW455" s="13" t="s">
        <v>34</v>
      </c>
      <c r="AX455" s="13" t="s">
        <v>70</v>
      </c>
      <c r="AY455" s="203" t="s">
        <v>127</v>
      </c>
    </row>
    <row r="456" spans="2:65" s="14" customFormat="1" ht="13.5">
      <c r="B456" s="210"/>
      <c r="D456" s="195" t="s">
        <v>136</v>
      </c>
      <c r="E456" s="211" t="s">
        <v>5</v>
      </c>
      <c r="F456" s="212" t="s">
        <v>139</v>
      </c>
      <c r="H456" s="213">
        <v>170.47</v>
      </c>
      <c r="I456" s="214"/>
      <c r="L456" s="210"/>
      <c r="M456" s="215"/>
      <c r="N456" s="216"/>
      <c r="O456" s="216"/>
      <c r="P456" s="216"/>
      <c r="Q456" s="216"/>
      <c r="R456" s="216"/>
      <c r="S456" s="216"/>
      <c r="T456" s="217"/>
      <c r="AT456" s="211" t="s">
        <v>136</v>
      </c>
      <c r="AU456" s="211" t="s">
        <v>77</v>
      </c>
      <c r="AV456" s="14" t="s">
        <v>140</v>
      </c>
      <c r="AW456" s="14" t="s">
        <v>34</v>
      </c>
      <c r="AX456" s="14" t="s">
        <v>70</v>
      </c>
      <c r="AY456" s="211" t="s">
        <v>127</v>
      </c>
    </row>
    <row r="457" spans="2:65" s="15" customFormat="1" ht="13.5">
      <c r="B457" s="218"/>
      <c r="D457" s="195" t="s">
        <v>136</v>
      </c>
      <c r="E457" s="219" t="s">
        <v>5</v>
      </c>
      <c r="F457" s="220" t="s">
        <v>141</v>
      </c>
      <c r="H457" s="221">
        <v>7155.07</v>
      </c>
      <c r="I457" s="222"/>
      <c r="L457" s="218"/>
      <c r="M457" s="223"/>
      <c r="N457" s="224"/>
      <c r="O457" s="224"/>
      <c r="P457" s="224"/>
      <c r="Q457" s="224"/>
      <c r="R457" s="224"/>
      <c r="S457" s="224"/>
      <c r="T457" s="225"/>
      <c r="AT457" s="219" t="s">
        <v>136</v>
      </c>
      <c r="AU457" s="219" t="s">
        <v>77</v>
      </c>
      <c r="AV457" s="15" t="s">
        <v>134</v>
      </c>
      <c r="AW457" s="15" t="s">
        <v>34</v>
      </c>
      <c r="AX457" s="15" t="s">
        <v>74</v>
      </c>
      <c r="AY457" s="219" t="s">
        <v>127</v>
      </c>
    </row>
    <row r="458" spans="2:65" s="1" customFormat="1" ht="25.5" customHeight="1">
      <c r="B458" s="181"/>
      <c r="C458" s="182" t="s">
        <v>450</v>
      </c>
      <c r="D458" s="182" t="s">
        <v>129</v>
      </c>
      <c r="E458" s="183" t="s">
        <v>451</v>
      </c>
      <c r="F458" s="184" t="s">
        <v>452</v>
      </c>
      <c r="G458" s="185" t="s">
        <v>132</v>
      </c>
      <c r="H458" s="186">
        <v>8848.35</v>
      </c>
      <c r="I458" s="187"/>
      <c r="J458" s="188">
        <f>ROUND(I458*H458,2)</f>
        <v>0</v>
      </c>
      <c r="K458" s="184" t="s">
        <v>133</v>
      </c>
      <c r="L458" s="42"/>
      <c r="M458" s="189" t="s">
        <v>5</v>
      </c>
      <c r="N458" s="190" t="s">
        <v>41</v>
      </c>
      <c r="O458" s="43"/>
      <c r="P458" s="191">
        <f>O458*H458</f>
        <v>0</v>
      </c>
      <c r="Q458" s="191">
        <v>0</v>
      </c>
      <c r="R458" s="191">
        <f>Q458*H458</f>
        <v>0</v>
      </c>
      <c r="S458" s="191">
        <v>0</v>
      </c>
      <c r="T458" s="192">
        <f>S458*H458</f>
        <v>0</v>
      </c>
      <c r="AR458" s="25" t="s">
        <v>134</v>
      </c>
      <c r="AT458" s="25" t="s">
        <v>129</v>
      </c>
      <c r="AU458" s="25" t="s">
        <v>77</v>
      </c>
      <c r="AY458" s="25" t="s">
        <v>127</v>
      </c>
      <c r="BE458" s="193">
        <f>IF(N458="základní",J458,0)</f>
        <v>0</v>
      </c>
      <c r="BF458" s="193">
        <f>IF(N458="snížená",J458,0)</f>
        <v>0</v>
      </c>
      <c r="BG458" s="193">
        <f>IF(N458="zákl. přenesená",J458,0)</f>
        <v>0</v>
      </c>
      <c r="BH458" s="193">
        <f>IF(N458="sníž. přenesená",J458,0)</f>
        <v>0</v>
      </c>
      <c r="BI458" s="193">
        <f>IF(N458="nulová",J458,0)</f>
        <v>0</v>
      </c>
      <c r="BJ458" s="25" t="s">
        <v>74</v>
      </c>
      <c r="BK458" s="193">
        <f>ROUND(I458*H458,2)</f>
        <v>0</v>
      </c>
      <c r="BL458" s="25" t="s">
        <v>134</v>
      </c>
      <c r="BM458" s="25" t="s">
        <v>453</v>
      </c>
    </row>
    <row r="459" spans="2:65" s="12" customFormat="1" ht="13.5">
      <c r="B459" s="194"/>
      <c r="D459" s="195" t="s">
        <v>136</v>
      </c>
      <c r="E459" s="196" t="s">
        <v>5</v>
      </c>
      <c r="F459" s="197" t="s">
        <v>442</v>
      </c>
      <c r="H459" s="196" t="s">
        <v>5</v>
      </c>
      <c r="I459" s="198"/>
      <c r="L459" s="194"/>
      <c r="M459" s="199"/>
      <c r="N459" s="200"/>
      <c r="O459" s="200"/>
      <c r="P459" s="200"/>
      <c r="Q459" s="200"/>
      <c r="R459" s="200"/>
      <c r="S459" s="200"/>
      <c r="T459" s="201"/>
      <c r="AT459" s="196" t="s">
        <v>136</v>
      </c>
      <c r="AU459" s="196" t="s">
        <v>77</v>
      </c>
      <c r="AV459" s="12" t="s">
        <v>74</v>
      </c>
      <c r="AW459" s="12" t="s">
        <v>34</v>
      </c>
      <c r="AX459" s="12" t="s">
        <v>70</v>
      </c>
      <c r="AY459" s="196" t="s">
        <v>127</v>
      </c>
    </row>
    <row r="460" spans="2:65" s="12" customFormat="1" ht="13.5">
      <c r="B460" s="194"/>
      <c r="D460" s="195" t="s">
        <v>136</v>
      </c>
      <c r="E460" s="196" t="s">
        <v>5</v>
      </c>
      <c r="F460" s="197" t="s">
        <v>147</v>
      </c>
      <c r="H460" s="196" t="s">
        <v>5</v>
      </c>
      <c r="I460" s="198"/>
      <c r="L460" s="194"/>
      <c r="M460" s="199"/>
      <c r="N460" s="200"/>
      <c r="O460" s="200"/>
      <c r="P460" s="200"/>
      <c r="Q460" s="200"/>
      <c r="R460" s="200"/>
      <c r="S460" s="200"/>
      <c r="T460" s="201"/>
      <c r="AT460" s="196" t="s">
        <v>136</v>
      </c>
      <c r="AU460" s="196" t="s">
        <v>77</v>
      </c>
      <c r="AV460" s="12" t="s">
        <v>74</v>
      </c>
      <c r="AW460" s="12" t="s">
        <v>34</v>
      </c>
      <c r="AX460" s="12" t="s">
        <v>70</v>
      </c>
      <c r="AY460" s="196" t="s">
        <v>127</v>
      </c>
    </row>
    <row r="461" spans="2:65" s="13" customFormat="1" ht="13.5">
      <c r="B461" s="202"/>
      <c r="D461" s="195" t="s">
        <v>136</v>
      </c>
      <c r="E461" s="203" t="s">
        <v>5</v>
      </c>
      <c r="F461" s="204" t="s">
        <v>245</v>
      </c>
      <c r="H461" s="205">
        <v>8647.6</v>
      </c>
      <c r="I461" s="206"/>
      <c r="L461" s="202"/>
      <c r="M461" s="207"/>
      <c r="N461" s="208"/>
      <c r="O461" s="208"/>
      <c r="P461" s="208"/>
      <c r="Q461" s="208"/>
      <c r="R461" s="208"/>
      <c r="S461" s="208"/>
      <c r="T461" s="209"/>
      <c r="AT461" s="203" t="s">
        <v>136</v>
      </c>
      <c r="AU461" s="203" t="s">
        <v>77</v>
      </c>
      <c r="AV461" s="13" t="s">
        <v>77</v>
      </c>
      <c r="AW461" s="13" t="s">
        <v>34</v>
      </c>
      <c r="AX461" s="13" t="s">
        <v>70</v>
      </c>
      <c r="AY461" s="203" t="s">
        <v>127</v>
      </c>
    </row>
    <row r="462" spans="2:65" s="14" customFormat="1" ht="13.5">
      <c r="B462" s="210"/>
      <c r="D462" s="195" t="s">
        <v>136</v>
      </c>
      <c r="E462" s="211" t="s">
        <v>5</v>
      </c>
      <c r="F462" s="212" t="s">
        <v>139</v>
      </c>
      <c r="H462" s="213">
        <v>8647.6</v>
      </c>
      <c r="I462" s="214"/>
      <c r="L462" s="210"/>
      <c r="M462" s="215"/>
      <c r="N462" s="216"/>
      <c r="O462" s="216"/>
      <c r="P462" s="216"/>
      <c r="Q462" s="216"/>
      <c r="R462" s="216"/>
      <c r="S462" s="216"/>
      <c r="T462" s="217"/>
      <c r="AT462" s="211" t="s">
        <v>136</v>
      </c>
      <c r="AU462" s="211" t="s">
        <v>77</v>
      </c>
      <c r="AV462" s="14" t="s">
        <v>140</v>
      </c>
      <c r="AW462" s="14" t="s">
        <v>34</v>
      </c>
      <c r="AX462" s="14" t="s">
        <v>70</v>
      </c>
      <c r="AY462" s="211" t="s">
        <v>127</v>
      </c>
    </row>
    <row r="463" spans="2:65" s="12" customFormat="1" ht="13.5">
      <c r="B463" s="194"/>
      <c r="D463" s="195" t="s">
        <v>136</v>
      </c>
      <c r="E463" s="196" t="s">
        <v>5</v>
      </c>
      <c r="F463" s="197" t="s">
        <v>149</v>
      </c>
      <c r="H463" s="196" t="s">
        <v>5</v>
      </c>
      <c r="I463" s="198"/>
      <c r="L463" s="194"/>
      <c r="M463" s="199"/>
      <c r="N463" s="200"/>
      <c r="O463" s="200"/>
      <c r="P463" s="200"/>
      <c r="Q463" s="200"/>
      <c r="R463" s="200"/>
      <c r="S463" s="200"/>
      <c r="T463" s="201"/>
      <c r="AT463" s="196" t="s">
        <v>136</v>
      </c>
      <c r="AU463" s="196" t="s">
        <v>77</v>
      </c>
      <c r="AV463" s="12" t="s">
        <v>74</v>
      </c>
      <c r="AW463" s="12" t="s">
        <v>34</v>
      </c>
      <c r="AX463" s="12" t="s">
        <v>70</v>
      </c>
      <c r="AY463" s="196" t="s">
        <v>127</v>
      </c>
    </row>
    <row r="464" spans="2:65" s="13" customFormat="1" ht="13.5">
      <c r="B464" s="202"/>
      <c r="D464" s="195" t="s">
        <v>136</v>
      </c>
      <c r="E464" s="203" t="s">
        <v>5</v>
      </c>
      <c r="F464" s="204" t="s">
        <v>454</v>
      </c>
      <c r="H464" s="205">
        <v>54.6</v>
      </c>
      <c r="I464" s="206"/>
      <c r="L464" s="202"/>
      <c r="M464" s="207"/>
      <c r="N464" s="208"/>
      <c r="O464" s="208"/>
      <c r="P464" s="208"/>
      <c r="Q464" s="208"/>
      <c r="R464" s="208"/>
      <c r="S464" s="208"/>
      <c r="T464" s="209"/>
      <c r="AT464" s="203" t="s">
        <v>136</v>
      </c>
      <c r="AU464" s="203" t="s">
        <v>77</v>
      </c>
      <c r="AV464" s="13" t="s">
        <v>77</v>
      </c>
      <c r="AW464" s="13" t="s">
        <v>34</v>
      </c>
      <c r="AX464" s="13" t="s">
        <v>70</v>
      </c>
      <c r="AY464" s="203" t="s">
        <v>127</v>
      </c>
    </row>
    <row r="465" spans="2:65" s="13" customFormat="1" ht="13.5">
      <c r="B465" s="202"/>
      <c r="D465" s="195" t="s">
        <v>136</v>
      </c>
      <c r="E465" s="203" t="s">
        <v>5</v>
      </c>
      <c r="F465" s="204" t="s">
        <v>455</v>
      </c>
      <c r="H465" s="205">
        <v>12.66</v>
      </c>
      <c r="I465" s="206"/>
      <c r="L465" s="202"/>
      <c r="M465" s="207"/>
      <c r="N465" s="208"/>
      <c r="O465" s="208"/>
      <c r="P465" s="208"/>
      <c r="Q465" s="208"/>
      <c r="R465" s="208"/>
      <c r="S465" s="208"/>
      <c r="T465" s="209"/>
      <c r="AT465" s="203" t="s">
        <v>136</v>
      </c>
      <c r="AU465" s="203" t="s">
        <v>77</v>
      </c>
      <c r="AV465" s="13" t="s">
        <v>77</v>
      </c>
      <c r="AW465" s="13" t="s">
        <v>34</v>
      </c>
      <c r="AX465" s="13" t="s">
        <v>70</v>
      </c>
      <c r="AY465" s="203" t="s">
        <v>127</v>
      </c>
    </row>
    <row r="466" spans="2:65" s="13" customFormat="1" ht="13.5">
      <c r="B466" s="202"/>
      <c r="D466" s="195" t="s">
        <v>136</v>
      </c>
      <c r="E466" s="203" t="s">
        <v>5</v>
      </c>
      <c r="F466" s="204" t="s">
        <v>456</v>
      </c>
      <c r="H466" s="205">
        <v>47.6</v>
      </c>
      <c r="I466" s="206"/>
      <c r="L466" s="202"/>
      <c r="M466" s="207"/>
      <c r="N466" s="208"/>
      <c r="O466" s="208"/>
      <c r="P466" s="208"/>
      <c r="Q466" s="208"/>
      <c r="R466" s="208"/>
      <c r="S466" s="208"/>
      <c r="T466" s="209"/>
      <c r="AT466" s="203" t="s">
        <v>136</v>
      </c>
      <c r="AU466" s="203" t="s">
        <v>77</v>
      </c>
      <c r="AV466" s="13" t="s">
        <v>77</v>
      </c>
      <c r="AW466" s="13" t="s">
        <v>34</v>
      </c>
      <c r="AX466" s="13" t="s">
        <v>70</v>
      </c>
      <c r="AY466" s="203" t="s">
        <v>127</v>
      </c>
    </row>
    <row r="467" spans="2:65" s="13" customFormat="1" ht="13.5">
      <c r="B467" s="202"/>
      <c r="D467" s="195" t="s">
        <v>136</v>
      </c>
      <c r="E467" s="203" t="s">
        <v>5</v>
      </c>
      <c r="F467" s="204" t="s">
        <v>457</v>
      </c>
      <c r="H467" s="205">
        <v>12.74</v>
      </c>
      <c r="I467" s="206"/>
      <c r="L467" s="202"/>
      <c r="M467" s="207"/>
      <c r="N467" s="208"/>
      <c r="O467" s="208"/>
      <c r="P467" s="208"/>
      <c r="Q467" s="208"/>
      <c r="R467" s="208"/>
      <c r="S467" s="208"/>
      <c r="T467" s="209"/>
      <c r="AT467" s="203" t="s">
        <v>136</v>
      </c>
      <c r="AU467" s="203" t="s">
        <v>77</v>
      </c>
      <c r="AV467" s="13" t="s">
        <v>77</v>
      </c>
      <c r="AW467" s="13" t="s">
        <v>34</v>
      </c>
      <c r="AX467" s="13" t="s">
        <v>70</v>
      </c>
      <c r="AY467" s="203" t="s">
        <v>127</v>
      </c>
    </row>
    <row r="468" spans="2:65" s="13" customFormat="1" ht="13.5">
      <c r="B468" s="202"/>
      <c r="D468" s="195" t="s">
        <v>136</v>
      </c>
      <c r="E468" s="203" t="s">
        <v>5</v>
      </c>
      <c r="F468" s="204" t="s">
        <v>458</v>
      </c>
      <c r="H468" s="205">
        <v>58.94</v>
      </c>
      <c r="I468" s="206"/>
      <c r="L468" s="202"/>
      <c r="M468" s="207"/>
      <c r="N468" s="208"/>
      <c r="O468" s="208"/>
      <c r="P468" s="208"/>
      <c r="Q468" s="208"/>
      <c r="R468" s="208"/>
      <c r="S468" s="208"/>
      <c r="T468" s="209"/>
      <c r="AT468" s="203" t="s">
        <v>136</v>
      </c>
      <c r="AU468" s="203" t="s">
        <v>77</v>
      </c>
      <c r="AV468" s="13" t="s">
        <v>77</v>
      </c>
      <c r="AW468" s="13" t="s">
        <v>34</v>
      </c>
      <c r="AX468" s="13" t="s">
        <v>70</v>
      </c>
      <c r="AY468" s="203" t="s">
        <v>127</v>
      </c>
    </row>
    <row r="469" spans="2:65" s="13" customFormat="1" ht="13.5">
      <c r="B469" s="202"/>
      <c r="D469" s="195" t="s">
        <v>136</v>
      </c>
      <c r="E469" s="203" t="s">
        <v>5</v>
      </c>
      <c r="F469" s="204" t="s">
        <v>459</v>
      </c>
      <c r="H469" s="205">
        <v>14.21</v>
      </c>
      <c r="I469" s="206"/>
      <c r="L469" s="202"/>
      <c r="M469" s="207"/>
      <c r="N469" s="208"/>
      <c r="O469" s="208"/>
      <c r="P469" s="208"/>
      <c r="Q469" s="208"/>
      <c r="R469" s="208"/>
      <c r="S469" s="208"/>
      <c r="T469" s="209"/>
      <c r="AT469" s="203" t="s">
        <v>136</v>
      </c>
      <c r="AU469" s="203" t="s">
        <v>77</v>
      </c>
      <c r="AV469" s="13" t="s">
        <v>77</v>
      </c>
      <c r="AW469" s="13" t="s">
        <v>34</v>
      </c>
      <c r="AX469" s="13" t="s">
        <v>70</v>
      </c>
      <c r="AY469" s="203" t="s">
        <v>127</v>
      </c>
    </row>
    <row r="470" spans="2:65" s="14" customFormat="1" ht="13.5">
      <c r="B470" s="210"/>
      <c r="D470" s="195" t="s">
        <v>136</v>
      </c>
      <c r="E470" s="211" t="s">
        <v>5</v>
      </c>
      <c r="F470" s="212" t="s">
        <v>139</v>
      </c>
      <c r="H470" s="213">
        <v>200.75</v>
      </c>
      <c r="I470" s="214"/>
      <c r="L470" s="210"/>
      <c r="M470" s="215"/>
      <c r="N470" s="216"/>
      <c r="O470" s="216"/>
      <c r="P470" s="216"/>
      <c r="Q470" s="216"/>
      <c r="R470" s="216"/>
      <c r="S470" s="216"/>
      <c r="T470" s="217"/>
      <c r="AT470" s="211" t="s">
        <v>136</v>
      </c>
      <c r="AU470" s="211" t="s">
        <v>77</v>
      </c>
      <c r="AV470" s="14" t="s">
        <v>140</v>
      </c>
      <c r="AW470" s="14" t="s">
        <v>34</v>
      </c>
      <c r="AX470" s="14" t="s">
        <v>70</v>
      </c>
      <c r="AY470" s="211" t="s">
        <v>127</v>
      </c>
    </row>
    <row r="471" spans="2:65" s="15" customFormat="1" ht="13.5">
      <c r="B471" s="218"/>
      <c r="D471" s="195" t="s">
        <v>136</v>
      </c>
      <c r="E471" s="219" t="s">
        <v>5</v>
      </c>
      <c r="F471" s="220" t="s">
        <v>141</v>
      </c>
      <c r="H471" s="221">
        <v>8848.35</v>
      </c>
      <c r="I471" s="222"/>
      <c r="L471" s="218"/>
      <c r="M471" s="223"/>
      <c r="N471" s="224"/>
      <c r="O471" s="224"/>
      <c r="P471" s="224"/>
      <c r="Q471" s="224"/>
      <c r="R471" s="224"/>
      <c r="S471" s="224"/>
      <c r="T471" s="225"/>
      <c r="AT471" s="219" t="s">
        <v>136</v>
      </c>
      <c r="AU471" s="219" t="s">
        <v>77</v>
      </c>
      <c r="AV471" s="15" t="s">
        <v>134</v>
      </c>
      <c r="AW471" s="15" t="s">
        <v>34</v>
      </c>
      <c r="AX471" s="15" t="s">
        <v>74</v>
      </c>
      <c r="AY471" s="219" t="s">
        <v>127</v>
      </c>
    </row>
    <row r="472" spans="2:65" s="1" customFormat="1" ht="25.5" customHeight="1">
      <c r="B472" s="181"/>
      <c r="C472" s="182" t="s">
        <v>460</v>
      </c>
      <c r="D472" s="182" t="s">
        <v>129</v>
      </c>
      <c r="E472" s="183" t="s">
        <v>461</v>
      </c>
      <c r="F472" s="184" t="s">
        <v>462</v>
      </c>
      <c r="G472" s="185" t="s">
        <v>132</v>
      </c>
      <c r="H472" s="186">
        <v>6933.6</v>
      </c>
      <c r="I472" s="187"/>
      <c r="J472" s="188">
        <f>ROUND(I472*H472,2)</f>
        <v>0</v>
      </c>
      <c r="K472" s="184" t="s">
        <v>133</v>
      </c>
      <c r="L472" s="42"/>
      <c r="M472" s="189" t="s">
        <v>5</v>
      </c>
      <c r="N472" s="190" t="s">
        <v>41</v>
      </c>
      <c r="O472" s="43"/>
      <c r="P472" s="191">
        <f>O472*H472</f>
        <v>0</v>
      </c>
      <c r="Q472" s="191">
        <v>0</v>
      </c>
      <c r="R472" s="191">
        <f>Q472*H472</f>
        <v>0</v>
      </c>
      <c r="S472" s="191">
        <v>0</v>
      </c>
      <c r="T472" s="192">
        <f>S472*H472</f>
        <v>0</v>
      </c>
      <c r="AR472" s="25" t="s">
        <v>134</v>
      </c>
      <c r="AT472" s="25" t="s">
        <v>129</v>
      </c>
      <c r="AU472" s="25" t="s">
        <v>77</v>
      </c>
      <c r="AY472" s="25" t="s">
        <v>127</v>
      </c>
      <c r="BE472" s="193">
        <f>IF(N472="základní",J472,0)</f>
        <v>0</v>
      </c>
      <c r="BF472" s="193">
        <f>IF(N472="snížená",J472,0)</f>
        <v>0</v>
      </c>
      <c r="BG472" s="193">
        <f>IF(N472="zákl. přenesená",J472,0)</f>
        <v>0</v>
      </c>
      <c r="BH472" s="193">
        <f>IF(N472="sníž. přenesená",J472,0)</f>
        <v>0</v>
      </c>
      <c r="BI472" s="193">
        <f>IF(N472="nulová",J472,0)</f>
        <v>0</v>
      </c>
      <c r="BJ472" s="25" t="s">
        <v>74</v>
      </c>
      <c r="BK472" s="193">
        <f>ROUND(I472*H472,2)</f>
        <v>0</v>
      </c>
      <c r="BL472" s="25" t="s">
        <v>134</v>
      </c>
      <c r="BM472" s="25" t="s">
        <v>463</v>
      </c>
    </row>
    <row r="473" spans="2:65" s="12" customFormat="1" ht="13.5">
      <c r="B473" s="194"/>
      <c r="D473" s="195" t="s">
        <v>136</v>
      </c>
      <c r="E473" s="196" t="s">
        <v>5</v>
      </c>
      <c r="F473" s="197" t="s">
        <v>442</v>
      </c>
      <c r="H473" s="196" t="s">
        <v>5</v>
      </c>
      <c r="I473" s="198"/>
      <c r="L473" s="194"/>
      <c r="M473" s="199"/>
      <c r="N473" s="200"/>
      <c r="O473" s="200"/>
      <c r="P473" s="200"/>
      <c r="Q473" s="200"/>
      <c r="R473" s="200"/>
      <c r="S473" s="200"/>
      <c r="T473" s="201"/>
      <c r="AT473" s="196" t="s">
        <v>136</v>
      </c>
      <c r="AU473" s="196" t="s">
        <v>77</v>
      </c>
      <c r="AV473" s="12" t="s">
        <v>74</v>
      </c>
      <c r="AW473" s="12" t="s">
        <v>34</v>
      </c>
      <c r="AX473" s="12" t="s">
        <v>70</v>
      </c>
      <c r="AY473" s="196" t="s">
        <v>127</v>
      </c>
    </row>
    <row r="474" spans="2:65" s="12" customFormat="1" ht="13.5">
      <c r="B474" s="194"/>
      <c r="D474" s="195" t="s">
        <v>136</v>
      </c>
      <c r="E474" s="196" t="s">
        <v>5</v>
      </c>
      <c r="F474" s="197" t="s">
        <v>147</v>
      </c>
      <c r="H474" s="196" t="s">
        <v>5</v>
      </c>
      <c r="I474" s="198"/>
      <c r="L474" s="194"/>
      <c r="M474" s="199"/>
      <c r="N474" s="200"/>
      <c r="O474" s="200"/>
      <c r="P474" s="200"/>
      <c r="Q474" s="200"/>
      <c r="R474" s="200"/>
      <c r="S474" s="200"/>
      <c r="T474" s="201"/>
      <c r="AT474" s="196" t="s">
        <v>136</v>
      </c>
      <c r="AU474" s="196" t="s">
        <v>77</v>
      </c>
      <c r="AV474" s="12" t="s">
        <v>74</v>
      </c>
      <c r="AW474" s="12" t="s">
        <v>34</v>
      </c>
      <c r="AX474" s="12" t="s">
        <v>70</v>
      </c>
      <c r="AY474" s="196" t="s">
        <v>127</v>
      </c>
    </row>
    <row r="475" spans="2:65" s="13" customFormat="1" ht="13.5">
      <c r="B475" s="202"/>
      <c r="D475" s="195" t="s">
        <v>136</v>
      </c>
      <c r="E475" s="203" t="s">
        <v>5</v>
      </c>
      <c r="F475" s="204" t="s">
        <v>443</v>
      </c>
      <c r="H475" s="205">
        <v>6984.6</v>
      </c>
      <c r="I475" s="206"/>
      <c r="L475" s="202"/>
      <c r="M475" s="207"/>
      <c r="N475" s="208"/>
      <c r="O475" s="208"/>
      <c r="P475" s="208"/>
      <c r="Q475" s="208"/>
      <c r="R475" s="208"/>
      <c r="S475" s="208"/>
      <c r="T475" s="209"/>
      <c r="AT475" s="203" t="s">
        <v>136</v>
      </c>
      <c r="AU475" s="203" t="s">
        <v>77</v>
      </c>
      <c r="AV475" s="13" t="s">
        <v>77</v>
      </c>
      <c r="AW475" s="13" t="s">
        <v>34</v>
      </c>
      <c r="AX475" s="13" t="s">
        <v>70</v>
      </c>
      <c r="AY475" s="203" t="s">
        <v>127</v>
      </c>
    </row>
    <row r="476" spans="2:65" s="13" customFormat="1" ht="13.5">
      <c r="B476" s="202"/>
      <c r="D476" s="195" t="s">
        <v>136</v>
      </c>
      <c r="E476" s="203" t="s">
        <v>5</v>
      </c>
      <c r="F476" s="204" t="s">
        <v>464</v>
      </c>
      <c r="H476" s="205">
        <v>-15</v>
      </c>
      <c r="I476" s="206"/>
      <c r="L476" s="202"/>
      <c r="M476" s="207"/>
      <c r="N476" s="208"/>
      <c r="O476" s="208"/>
      <c r="P476" s="208"/>
      <c r="Q476" s="208"/>
      <c r="R476" s="208"/>
      <c r="S476" s="208"/>
      <c r="T476" s="209"/>
      <c r="AT476" s="203" t="s">
        <v>136</v>
      </c>
      <c r="AU476" s="203" t="s">
        <v>77</v>
      </c>
      <c r="AV476" s="13" t="s">
        <v>77</v>
      </c>
      <c r="AW476" s="13" t="s">
        <v>34</v>
      </c>
      <c r="AX476" s="13" t="s">
        <v>70</v>
      </c>
      <c r="AY476" s="203" t="s">
        <v>127</v>
      </c>
    </row>
    <row r="477" spans="2:65" s="13" customFormat="1" ht="13.5">
      <c r="B477" s="202"/>
      <c r="D477" s="195" t="s">
        <v>136</v>
      </c>
      <c r="E477" s="203" t="s">
        <v>5</v>
      </c>
      <c r="F477" s="204" t="s">
        <v>465</v>
      </c>
      <c r="H477" s="205">
        <v>-18</v>
      </c>
      <c r="I477" s="206"/>
      <c r="L477" s="202"/>
      <c r="M477" s="207"/>
      <c r="N477" s="208"/>
      <c r="O477" s="208"/>
      <c r="P477" s="208"/>
      <c r="Q477" s="208"/>
      <c r="R477" s="208"/>
      <c r="S477" s="208"/>
      <c r="T477" s="209"/>
      <c r="AT477" s="203" t="s">
        <v>136</v>
      </c>
      <c r="AU477" s="203" t="s">
        <v>77</v>
      </c>
      <c r="AV477" s="13" t="s">
        <v>77</v>
      </c>
      <c r="AW477" s="13" t="s">
        <v>34</v>
      </c>
      <c r="AX477" s="13" t="s">
        <v>70</v>
      </c>
      <c r="AY477" s="203" t="s">
        <v>127</v>
      </c>
    </row>
    <row r="478" spans="2:65" s="13" customFormat="1" ht="13.5">
      <c r="B478" s="202"/>
      <c r="D478" s="195" t="s">
        <v>136</v>
      </c>
      <c r="E478" s="203" t="s">
        <v>5</v>
      </c>
      <c r="F478" s="204" t="s">
        <v>465</v>
      </c>
      <c r="H478" s="205">
        <v>-18</v>
      </c>
      <c r="I478" s="206"/>
      <c r="L478" s="202"/>
      <c r="M478" s="207"/>
      <c r="N478" s="208"/>
      <c r="O478" s="208"/>
      <c r="P478" s="208"/>
      <c r="Q478" s="208"/>
      <c r="R478" s="208"/>
      <c r="S478" s="208"/>
      <c r="T478" s="209"/>
      <c r="AT478" s="203" t="s">
        <v>136</v>
      </c>
      <c r="AU478" s="203" t="s">
        <v>77</v>
      </c>
      <c r="AV478" s="13" t="s">
        <v>77</v>
      </c>
      <c r="AW478" s="13" t="s">
        <v>34</v>
      </c>
      <c r="AX478" s="13" t="s">
        <v>70</v>
      </c>
      <c r="AY478" s="203" t="s">
        <v>127</v>
      </c>
    </row>
    <row r="479" spans="2:65" s="14" customFormat="1" ht="13.5">
      <c r="B479" s="210"/>
      <c r="D479" s="195" t="s">
        <v>136</v>
      </c>
      <c r="E479" s="211" t="s">
        <v>5</v>
      </c>
      <c r="F479" s="212" t="s">
        <v>139</v>
      </c>
      <c r="H479" s="213">
        <v>6933.6</v>
      </c>
      <c r="I479" s="214"/>
      <c r="L479" s="210"/>
      <c r="M479" s="215"/>
      <c r="N479" s="216"/>
      <c r="O479" s="216"/>
      <c r="P479" s="216"/>
      <c r="Q479" s="216"/>
      <c r="R479" s="216"/>
      <c r="S479" s="216"/>
      <c r="T479" s="217"/>
      <c r="AT479" s="211" t="s">
        <v>136</v>
      </c>
      <c r="AU479" s="211" t="s">
        <v>77</v>
      </c>
      <c r="AV479" s="14" t="s">
        <v>140</v>
      </c>
      <c r="AW479" s="14" t="s">
        <v>34</v>
      </c>
      <c r="AX479" s="14" t="s">
        <v>70</v>
      </c>
      <c r="AY479" s="211" t="s">
        <v>127</v>
      </c>
    </row>
    <row r="480" spans="2:65" s="15" customFormat="1" ht="13.5">
      <c r="B480" s="218"/>
      <c r="D480" s="195" t="s">
        <v>136</v>
      </c>
      <c r="E480" s="219" t="s">
        <v>5</v>
      </c>
      <c r="F480" s="220" t="s">
        <v>141</v>
      </c>
      <c r="H480" s="221">
        <v>6933.6</v>
      </c>
      <c r="I480" s="222"/>
      <c r="L480" s="218"/>
      <c r="M480" s="223"/>
      <c r="N480" s="224"/>
      <c r="O480" s="224"/>
      <c r="P480" s="224"/>
      <c r="Q480" s="224"/>
      <c r="R480" s="224"/>
      <c r="S480" s="224"/>
      <c r="T480" s="225"/>
      <c r="AT480" s="219" t="s">
        <v>136</v>
      </c>
      <c r="AU480" s="219" t="s">
        <v>77</v>
      </c>
      <c r="AV480" s="15" t="s">
        <v>134</v>
      </c>
      <c r="AW480" s="15" t="s">
        <v>34</v>
      </c>
      <c r="AX480" s="15" t="s">
        <v>74</v>
      </c>
      <c r="AY480" s="219" t="s">
        <v>127</v>
      </c>
    </row>
    <row r="481" spans="2:65" s="1" customFormat="1" ht="25.5" customHeight="1">
      <c r="B481" s="181"/>
      <c r="C481" s="182" t="s">
        <v>466</v>
      </c>
      <c r="D481" s="182" t="s">
        <v>129</v>
      </c>
      <c r="E481" s="183" t="s">
        <v>467</v>
      </c>
      <c r="F481" s="184" t="s">
        <v>468</v>
      </c>
      <c r="G481" s="185" t="s">
        <v>132</v>
      </c>
      <c r="H481" s="186">
        <v>221.47</v>
      </c>
      <c r="I481" s="187"/>
      <c r="J481" s="188">
        <f>ROUND(I481*H481,2)</f>
        <v>0</v>
      </c>
      <c r="K481" s="184" t="s">
        <v>469</v>
      </c>
      <c r="L481" s="42"/>
      <c r="M481" s="189" t="s">
        <v>5</v>
      </c>
      <c r="N481" s="190" t="s">
        <v>41</v>
      </c>
      <c r="O481" s="43"/>
      <c r="P481" s="191">
        <f>O481*H481</f>
        <v>0</v>
      </c>
      <c r="Q481" s="191">
        <v>0</v>
      </c>
      <c r="R481" s="191">
        <f>Q481*H481</f>
        <v>0</v>
      </c>
      <c r="S481" s="191">
        <v>0</v>
      </c>
      <c r="T481" s="192">
        <f>S481*H481</f>
        <v>0</v>
      </c>
      <c r="AR481" s="25" t="s">
        <v>134</v>
      </c>
      <c r="AT481" s="25" t="s">
        <v>129</v>
      </c>
      <c r="AU481" s="25" t="s">
        <v>77</v>
      </c>
      <c r="AY481" s="25" t="s">
        <v>127</v>
      </c>
      <c r="BE481" s="193">
        <f>IF(N481="základní",J481,0)</f>
        <v>0</v>
      </c>
      <c r="BF481" s="193">
        <f>IF(N481="snížená",J481,0)</f>
        <v>0</v>
      </c>
      <c r="BG481" s="193">
        <f>IF(N481="zákl. přenesená",J481,0)</f>
        <v>0</v>
      </c>
      <c r="BH481" s="193">
        <f>IF(N481="sníž. přenesená",J481,0)</f>
        <v>0</v>
      </c>
      <c r="BI481" s="193">
        <f>IF(N481="nulová",J481,0)</f>
        <v>0</v>
      </c>
      <c r="BJ481" s="25" t="s">
        <v>74</v>
      </c>
      <c r="BK481" s="193">
        <f>ROUND(I481*H481,2)</f>
        <v>0</v>
      </c>
      <c r="BL481" s="25" t="s">
        <v>134</v>
      </c>
      <c r="BM481" s="25" t="s">
        <v>470</v>
      </c>
    </row>
    <row r="482" spans="2:65" s="12" customFormat="1" ht="13.5">
      <c r="B482" s="194"/>
      <c r="D482" s="195" t="s">
        <v>136</v>
      </c>
      <c r="E482" s="196" t="s">
        <v>5</v>
      </c>
      <c r="F482" s="197" t="s">
        <v>471</v>
      </c>
      <c r="H482" s="196" t="s">
        <v>5</v>
      </c>
      <c r="I482" s="198"/>
      <c r="L482" s="194"/>
      <c r="M482" s="199"/>
      <c r="N482" s="200"/>
      <c r="O482" s="200"/>
      <c r="P482" s="200"/>
      <c r="Q482" s="200"/>
      <c r="R482" s="200"/>
      <c r="S482" s="200"/>
      <c r="T482" s="201"/>
      <c r="AT482" s="196" t="s">
        <v>136</v>
      </c>
      <c r="AU482" s="196" t="s">
        <v>77</v>
      </c>
      <c r="AV482" s="12" t="s">
        <v>74</v>
      </c>
      <c r="AW482" s="12" t="s">
        <v>34</v>
      </c>
      <c r="AX482" s="12" t="s">
        <v>70</v>
      </c>
      <c r="AY482" s="196" t="s">
        <v>127</v>
      </c>
    </row>
    <row r="483" spans="2:65" s="12" customFormat="1" ht="13.5">
      <c r="B483" s="194"/>
      <c r="D483" s="195" t="s">
        <v>136</v>
      </c>
      <c r="E483" s="196" t="s">
        <v>5</v>
      </c>
      <c r="F483" s="197" t="s">
        <v>147</v>
      </c>
      <c r="H483" s="196" t="s">
        <v>5</v>
      </c>
      <c r="I483" s="198"/>
      <c r="L483" s="194"/>
      <c r="M483" s="199"/>
      <c r="N483" s="200"/>
      <c r="O483" s="200"/>
      <c r="P483" s="200"/>
      <c r="Q483" s="200"/>
      <c r="R483" s="200"/>
      <c r="S483" s="200"/>
      <c r="T483" s="201"/>
      <c r="AT483" s="196" t="s">
        <v>136</v>
      </c>
      <c r="AU483" s="196" t="s">
        <v>77</v>
      </c>
      <c r="AV483" s="12" t="s">
        <v>74</v>
      </c>
      <c r="AW483" s="12" t="s">
        <v>34</v>
      </c>
      <c r="AX483" s="12" t="s">
        <v>70</v>
      </c>
      <c r="AY483" s="196" t="s">
        <v>127</v>
      </c>
    </row>
    <row r="484" spans="2:65" s="12" customFormat="1" ht="13.5">
      <c r="B484" s="194"/>
      <c r="D484" s="195" t="s">
        <v>136</v>
      </c>
      <c r="E484" s="196" t="s">
        <v>5</v>
      </c>
      <c r="F484" s="197" t="s">
        <v>149</v>
      </c>
      <c r="H484" s="196" t="s">
        <v>5</v>
      </c>
      <c r="I484" s="198"/>
      <c r="L484" s="194"/>
      <c r="M484" s="199"/>
      <c r="N484" s="200"/>
      <c r="O484" s="200"/>
      <c r="P484" s="200"/>
      <c r="Q484" s="200"/>
      <c r="R484" s="200"/>
      <c r="S484" s="200"/>
      <c r="T484" s="201"/>
      <c r="AT484" s="196" t="s">
        <v>136</v>
      </c>
      <c r="AU484" s="196" t="s">
        <v>77</v>
      </c>
      <c r="AV484" s="12" t="s">
        <v>74</v>
      </c>
      <c r="AW484" s="12" t="s">
        <v>34</v>
      </c>
      <c r="AX484" s="12" t="s">
        <v>70</v>
      </c>
      <c r="AY484" s="196" t="s">
        <v>127</v>
      </c>
    </row>
    <row r="485" spans="2:65" s="13" customFormat="1" ht="13.5">
      <c r="B485" s="202"/>
      <c r="D485" s="195" t="s">
        <v>136</v>
      </c>
      <c r="E485" s="203" t="s">
        <v>5</v>
      </c>
      <c r="F485" s="204" t="s">
        <v>444</v>
      </c>
      <c r="H485" s="205">
        <v>45.5</v>
      </c>
      <c r="I485" s="206"/>
      <c r="L485" s="202"/>
      <c r="M485" s="207"/>
      <c r="N485" s="208"/>
      <c r="O485" s="208"/>
      <c r="P485" s="208"/>
      <c r="Q485" s="208"/>
      <c r="R485" s="208"/>
      <c r="S485" s="208"/>
      <c r="T485" s="209"/>
      <c r="AT485" s="203" t="s">
        <v>136</v>
      </c>
      <c r="AU485" s="203" t="s">
        <v>77</v>
      </c>
      <c r="AV485" s="13" t="s">
        <v>77</v>
      </c>
      <c r="AW485" s="13" t="s">
        <v>34</v>
      </c>
      <c r="AX485" s="13" t="s">
        <v>70</v>
      </c>
      <c r="AY485" s="203" t="s">
        <v>127</v>
      </c>
    </row>
    <row r="486" spans="2:65" s="13" customFormat="1" ht="13.5">
      <c r="B486" s="202"/>
      <c r="D486" s="195" t="s">
        <v>136</v>
      </c>
      <c r="E486" s="203" t="s">
        <v>5</v>
      </c>
      <c r="F486" s="204" t="s">
        <v>472</v>
      </c>
      <c r="H486" s="205">
        <v>15</v>
      </c>
      <c r="I486" s="206"/>
      <c r="L486" s="202"/>
      <c r="M486" s="207"/>
      <c r="N486" s="208"/>
      <c r="O486" s="208"/>
      <c r="P486" s="208"/>
      <c r="Q486" s="208"/>
      <c r="R486" s="208"/>
      <c r="S486" s="208"/>
      <c r="T486" s="209"/>
      <c r="AT486" s="203" t="s">
        <v>136</v>
      </c>
      <c r="AU486" s="203" t="s">
        <v>77</v>
      </c>
      <c r="AV486" s="13" t="s">
        <v>77</v>
      </c>
      <c r="AW486" s="13" t="s">
        <v>34</v>
      </c>
      <c r="AX486" s="13" t="s">
        <v>70</v>
      </c>
      <c r="AY486" s="203" t="s">
        <v>127</v>
      </c>
    </row>
    <row r="487" spans="2:65" s="13" customFormat="1" ht="13.5">
      <c r="B487" s="202"/>
      <c r="D487" s="195" t="s">
        <v>136</v>
      </c>
      <c r="E487" s="203" t="s">
        <v>5</v>
      </c>
      <c r="F487" s="204" t="s">
        <v>445</v>
      </c>
      <c r="H487" s="205">
        <v>10.55</v>
      </c>
      <c r="I487" s="206"/>
      <c r="L487" s="202"/>
      <c r="M487" s="207"/>
      <c r="N487" s="208"/>
      <c r="O487" s="208"/>
      <c r="P487" s="208"/>
      <c r="Q487" s="208"/>
      <c r="R487" s="208"/>
      <c r="S487" s="208"/>
      <c r="T487" s="209"/>
      <c r="AT487" s="203" t="s">
        <v>136</v>
      </c>
      <c r="AU487" s="203" t="s">
        <v>77</v>
      </c>
      <c r="AV487" s="13" t="s">
        <v>77</v>
      </c>
      <c r="AW487" s="13" t="s">
        <v>34</v>
      </c>
      <c r="AX487" s="13" t="s">
        <v>70</v>
      </c>
      <c r="AY487" s="203" t="s">
        <v>127</v>
      </c>
    </row>
    <row r="488" spans="2:65" s="13" customFormat="1" ht="13.5">
      <c r="B488" s="202"/>
      <c r="D488" s="195" t="s">
        <v>136</v>
      </c>
      <c r="E488" s="203" t="s">
        <v>5</v>
      </c>
      <c r="F488" s="204" t="s">
        <v>446</v>
      </c>
      <c r="H488" s="205">
        <v>40.799999999999997</v>
      </c>
      <c r="I488" s="206"/>
      <c r="L488" s="202"/>
      <c r="M488" s="207"/>
      <c r="N488" s="208"/>
      <c r="O488" s="208"/>
      <c r="P488" s="208"/>
      <c r="Q488" s="208"/>
      <c r="R488" s="208"/>
      <c r="S488" s="208"/>
      <c r="T488" s="209"/>
      <c r="AT488" s="203" t="s">
        <v>136</v>
      </c>
      <c r="AU488" s="203" t="s">
        <v>77</v>
      </c>
      <c r="AV488" s="13" t="s">
        <v>77</v>
      </c>
      <c r="AW488" s="13" t="s">
        <v>34</v>
      </c>
      <c r="AX488" s="13" t="s">
        <v>70</v>
      </c>
      <c r="AY488" s="203" t="s">
        <v>127</v>
      </c>
    </row>
    <row r="489" spans="2:65" s="13" customFormat="1" ht="13.5">
      <c r="B489" s="202"/>
      <c r="D489" s="195" t="s">
        <v>136</v>
      </c>
      <c r="E489" s="203" t="s">
        <v>5</v>
      </c>
      <c r="F489" s="204" t="s">
        <v>447</v>
      </c>
      <c r="H489" s="205">
        <v>10.92</v>
      </c>
      <c r="I489" s="206"/>
      <c r="L489" s="202"/>
      <c r="M489" s="207"/>
      <c r="N489" s="208"/>
      <c r="O489" s="208"/>
      <c r="P489" s="208"/>
      <c r="Q489" s="208"/>
      <c r="R489" s="208"/>
      <c r="S489" s="208"/>
      <c r="T489" s="209"/>
      <c r="AT489" s="203" t="s">
        <v>136</v>
      </c>
      <c r="AU489" s="203" t="s">
        <v>77</v>
      </c>
      <c r="AV489" s="13" t="s">
        <v>77</v>
      </c>
      <c r="AW489" s="13" t="s">
        <v>34</v>
      </c>
      <c r="AX489" s="13" t="s">
        <v>70</v>
      </c>
      <c r="AY489" s="203" t="s">
        <v>127</v>
      </c>
    </row>
    <row r="490" spans="2:65" s="13" customFormat="1" ht="13.5">
      <c r="B490" s="202"/>
      <c r="D490" s="195" t="s">
        <v>136</v>
      </c>
      <c r="E490" s="203" t="s">
        <v>5</v>
      </c>
      <c r="F490" s="204" t="s">
        <v>473</v>
      </c>
      <c r="H490" s="205">
        <v>18</v>
      </c>
      <c r="I490" s="206"/>
      <c r="L490" s="202"/>
      <c r="M490" s="207"/>
      <c r="N490" s="208"/>
      <c r="O490" s="208"/>
      <c r="P490" s="208"/>
      <c r="Q490" s="208"/>
      <c r="R490" s="208"/>
      <c r="S490" s="208"/>
      <c r="T490" s="209"/>
      <c r="AT490" s="203" t="s">
        <v>136</v>
      </c>
      <c r="AU490" s="203" t="s">
        <v>77</v>
      </c>
      <c r="AV490" s="13" t="s">
        <v>77</v>
      </c>
      <c r="AW490" s="13" t="s">
        <v>34</v>
      </c>
      <c r="AX490" s="13" t="s">
        <v>70</v>
      </c>
      <c r="AY490" s="203" t="s">
        <v>127</v>
      </c>
    </row>
    <row r="491" spans="2:65" s="13" customFormat="1" ht="13.5">
      <c r="B491" s="202"/>
      <c r="D491" s="195" t="s">
        <v>136</v>
      </c>
      <c r="E491" s="203" t="s">
        <v>5</v>
      </c>
      <c r="F491" s="204" t="s">
        <v>448</v>
      </c>
      <c r="H491" s="205">
        <v>50.52</v>
      </c>
      <c r="I491" s="206"/>
      <c r="L491" s="202"/>
      <c r="M491" s="207"/>
      <c r="N491" s="208"/>
      <c r="O491" s="208"/>
      <c r="P491" s="208"/>
      <c r="Q491" s="208"/>
      <c r="R491" s="208"/>
      <c r="S491" s="208"/>
      <c r="T491" s="209"/>
      <c r="AT491" s="203" t="s">
        <v>136</v>
      </c>
      <c r="AU491" s="203" t="s">
        <v>77</v>
      </c>
      <c r="AV491" s="13" t="s">
        <v>77</v>
      </c>
      <c r="AW491" s="13" t="s">
        <v>34</v>
      </c>
      <c r="AX491" s="13" t="s">
        <v>70</v>
      </c>
      <c r="AY491" s="203" t="s">
        <v>127</v>
      </c>
    </row>
    <row r="492" spans="2:65" s="13" customFormat="1" ht="13.5">
      <c r="B492" s="202"/>
      <c r="D492" s="195" t="s">
        <v>136</v>
      </c>
      <c r="E492" s="203" t="s">
        <v>5</v>
      </c>
      <c r="F492" s="204" t="s">
        <v>449</v>
      </c>
      <c r="H492" s="205">
        <v>12.18</v>
      </c>
      <c r="I492" s="206"/>
      <c r="L492" s="202"/>
      <c r="M492" s="207"/>
      <c r="N492" s="208"/>
      <c r="O492" s="208"/>
      <c r="P492" s="208"/>
      <c r="Q492" s="208"/>
      <c r="R492" s="208"/>
      <c r="S492" s="208"/>
      <c r="T492" s="209"/>
      <c r="AT492" s="203" t="s">
        <v>136</v>
      </c>
      <c r="AU492" s="203" t="s">
        <v>77</v>
      </c>
      <c r="AV492" s="13" t="s">
        <v>77</v>
      </c>
      <c r="AW492" s="13" t="s">
        <v>34</v>
      </c>
      <c r="AX492" s="13" t="s">
        <v>70</v>
      </c>
      <c r="AY492" s="203" t="s">
        <v>127</v>
      </c>
    </row>
    <row r="493" spans="2:65" s="13" customFormat="1" ht="13.5">
      <c r="B493" s="202"/>
      <c r="D493" s="195" t="s">
        <v>136</v>
      </c>
      <c r="E493" s="203" t="s">
        <v>5</v>
      </c>
      <c r="F493" s="204" t="s">
        <v>473</v>
      </c>
      <c r="H493" s="205">
        <v>18</v>
      </c>
      <c r="I493" s="206"/>
      <c r="L493" s="202"/>
      <c r="M493" s="207"/>
      <c r="N493" s="208"/>
      <c r="O493" s="208"/>
      <c r="P493" s="208"/>
      <c r="Q493" s="208"/>
      <c r="R493" s="208"/>
      <c r="S493" s="208"/>
      <c r="T493" s="209"/>
      <c r="AT493" s="203" t="s">
        <v>136</v>
      </c>
      <c r="AU493" s="203" t="s">
        <v>77</v>
      </c>
      <c r="AV493" s="13" t="s">
        <v>77</v>
      </c>
      <c r="AW493" s="13" t="s">
        <v>34</v>
      </c>
      <c r="AX493" s="13" t="s">
        <v>70</v>
      </c>
      <c r="AY493" s="203" t="s">
        <v>127</v>
      </c>
    </row>
    <row r="494" spans="2:65" s="14" customFormat="1" ht="13.5">
      <c r="B494" s="210"/>
      <c r="D494" s="195" t="s">
        <v>136</v>
      </c>
      <c r="E494" s="211" t="s">
        <v>5</v>
      </c>
      <c r="F494" s="212" t="s">
        <v>139</v>
      </c>
      <c r="H494" s="213">
        <v>221.47</v>
      </c>
      <c r="I494" s="214"/>
      <c r="L494" s="210"/>
      <c r="M494" s="215"/>
      <c r="N494" s="216"/>
      <c r="O494" s="216"/>
      <c r="P494" s="216"/>
      <c r="Q494" s="216"/>
      <c r="R494" s="216"/>
      <c r="S494" s="216"/>
      <c r="T494" s="217"/>
      <c r="AT494" s="211" t="s">
        <v>136</v>
      </c>
      <c r="AU494" s="211" t="s">
        <v>77</v>
      </c>
      <c r="AV494" s="14" t="s">
        <v>140</v>
      </c>
      <c r="AW494" s="14" t="s">
        <v>34</v>
      </c>
      <c r="AX494" s="14" t="s">
        <v>70</v>
      </c>
      <c r="AY494" s="211" t="s">
        <v>127</v>
      </c>
    </row>
    <row r="495" spans="2:65" s="15" customFormat="1" ht="13.5">
      <c r="B495" s="218"/>
      <c r="D495" s="195" t="s">
        <v>136</v>
      </c>
      <c r="E495" s="219" t="s">
        <v>5</v>
      </c>
      <c r="F495" s="220" t="s">
        <v>141</v>
      </c>
      <c r="H495" s="221">
        <v>221.47</v>
      </c>
      <c r="I495" s="222"/>
      <c r="L495" s="218"/>
      <c r="M495" s="223"/>
      <c r="N495" s="224"/>
      <c r="O495" s="224"/>
      <c r="P495" s="224"/>
      <c r="Q495" s="224"/>
      <c r="R495" s="224"/>
      <c r="S495" s="224"/>
      <c r="T495" s="225"/>
      <c r="AT495" s="219" t="s">
        <v>136</v>
      </c>
      <c r="AU495" s="219" t="s">
        <v>77</v>
      </c>
      <c r="AV495" s="15" t="s">
        <v>134</v>
      </c>
      <c r="AW495" s="15" t="s">
        <v>34</v>
      </c>
      <c r="AX495" s="15" t="s">
        <v>74</v>
      </c>
      <c r="AY495" s="219" t="s">
        <v>127</v>
      </c>
    </row>
    <row r="496" spans="2:65" s="1" customFormat="1" ht="25.5" customHeight="1">
      <c r="B496" s="181"/>
      <c r="C496" s="182" t="s">
        <v>474</v>
      </c>
      <c r="D496" s="182" t="s">
        <v>129</v>
      </c>
      <c r="E496" s="183" t="s">
        <v>475</v>
      </c>
      <c r="F496" s="184" t="s">
        <v>476</v>
      </c>
      <c r="G496" s="185" t="s">
        <v>132</v>
      </c>
      <c r="H496" s="186">
        <v>6326.07</v>
      </c>
      <c r="I496" s="187"/>
      <c r="J496" s="188">
        <f>ROUND(I496*H496,2)</f>
        <v>0</v>
      </c>
      <c r="K496" s="184" t="s">
        <v>133</v>
      </c>
      <c r="L496" s="42"/>
      <c r="M496" s="189" t="s">
        <v>5</v>
      </c>
      <c r="N496" s="190" t="s">
        <v>41</v>
      </c>
      <c r="O496" s="43"/>
      <c r="P496" s="191">
        <f>O496*H496</f>
        <v>0</v>
      </c>
      <c r="Q496" s="191">
        <v>0</v>
      </c>
      <c r="R496" s="191">
        <f>Q496*H496</f>
        <v>0</v>
      </c>
      <c r="S496" s="191">
        <v>0</v>
      </c>
      <c r="T496" s="192">
        <f>S496*H496</f>
        <v>0</v>
      </c>
      <c r="AR496" s="25" t="s">
        <v>134</v>
      </c>
      <c r="AT496" s="25" t="s">
        <v>129</v>
      </c>
      <c r="AU496" s="25" t="s">
        <v>77</v>
      </c>
      <c r="AY496" s="25" t="s">
        <v>127</v>
      </c>
      <c r="BE496" s="193">
        <f>IF(N496="základní",J496,0)</f>
        <v>0</v>
      </c>
      <c r="BF496" s="193">
        <f>IF(N496="snížená",J496,0)</f>
        <v>0</v>
      </c>
      <c r="BG496" s="193">
        <f>IF(N496="zákl. přenesená",J496,0)</f>
        <v>0</v>
      </c>
      <c r="BH496" s="193">
        <f>IF(N496="sníž. přenesená",J496,0)</f>
        <v>0</v>
      </c>
      <c r="BI496" s="193">
        <f>IF(N496="nulová",J496,0)</f>
        <v>0</v>
      </c>
      <c r="BJ496" s="25" t="s">
        <v>74</v>
      </c>
      <c r="BK496" s="193">
        <f>ROUND(I496*H496,2)</f>
        <v>0</v>
      </c>
      <c r="BL496" s="25" t="s">
        <v>134</v>
      </c>
      <c r="BM496" s="25" t="s">
        <v>477</v>
      </c>
    </row>
    <row r="497" spans="2:51" s="12" customFormat="1" ht="13.5">
      <c r="B497" s="194"/>
      <c r="D497" s="195" t="s">
        <v>136</v>
      </c>
      <c r="E497" s="196" t="s">
        <v>5</v>
      </c>
      <c r="F497" s="197" t="s">
        <v>442</v>
      </c>
      <c r="H497" s="196" t="s">
        <v>5</v>
      </c>
      <c r="I497" s="198"/>
      <c r="L497" s="194"/>
      <c r="M497" s="199"/>
      <c r="N497" s="200"/>
      <c r="O497" s="200"/>
      <c r="P497" s="200"/>
      <c r="Q497" s="200"/>
      <c r="R497" s="200"/>
      <c r="S497" s="200"/>
      <c r="T497" s="201"/>
      <c r="AT497" s="196" t="s">
        <v>136</v>
      </c>
      <c r="AU497" s="196" t="s">
        <v>77</v>
      </c>
      <c r="AV497" s="12" t="s">
        <v>74</v>
      </c>
      <c r="AW497" s="12" t="s">
        <v>34</v>
      </c>
      <c r="AX497" s="12" t="s">
        <v>70</v>
      </c>
      <c r="AY497" s="196" t="s">
        <v>127</v>
      </c>
    </row>
    <row r="498" spans="2:51" s="12" customFormat="1" ht="13.5">
      <c r="B498" s="194"/>
      <c r="D498" s="195" t="s">
        <v>136</v>
      </c>
      <c r="E498" s="196" t="s">
        <v>5</v>
      </c>
      <c r="F498" s="197" t="s">
        <v>147</v>
      </c>
      <c r="H498" s="196" t="s">
        <v>5</v>
      </c>
      <c r="I498" s="198"/>
      <c r="L498" s="194"/>
      <c r="M498" s="199"/>
      <c r="N498" s="200"/>
      <c r="O498" s="200"/>
      <c r="P498" s="200"/>
      <c r="Q498" s="200"/>
      <c r="R498" s="200"/>
      <c r="S498" s="200"/>
      <c r="T498" s="201"/>
      <c r="AT498" s="196" t="s">
        <v>136</v>
      </c>
      <c r="AU498" s="196" t="s">
        <v>77</v>
      </c>
      <c r="AV498" s="12" t="s">
        <v>74</v>
      </c>
      <c r="AW498" s="12" t="s">
        <v>34</v>
      </c>
      <c r="AX498" s="12" t="s">
        <v>70</v>
      </c>
      <c r="AY498" s="196" t="s">
        <v>127</v>
      </c>
    </row>
    <row r="499" spans="2:51" s="13" customFormat="1" ht="13.5">
      <c r="B499" s="202"/>
      <c r="D499" s="195" t="s">
        <v>136</v>
      </c>
      <c r="E499" s="203" t="s">
        <v>5</v>
      </c>
      <c r="F499" s="204" t="s">
        <v>478</v>
      </c>
      <c r="H499" s="205">
        <v>6153.1</v>
      </c>
      <c r="I499" s="206"/>
      <c r="L499" s="202"/>
      <c r="M499" s="207"/>
      <c r="N499" s="208"/>
      <c r="O499" s="208"/>
      <c r="P499" s="208"/>
      <c r="Q499" s="208"/>
      <c r="R499" s="208"/>
      <c r="S499" s="208"/>
      <c r="T499" s="209"/>
      <c r="AT499" s="203" t="s">
        <v>136</v>
      </c>
      <c r="AU499" s="203" t="s">
        <v>77</v>
      </c>
      <c r="AV499" s="13" t="s">
        <v>77</v>
      </c>
      <c r="AW499" s="13" t="s">
        <v>34</v>
      </c>
      <c r="AX499" s="13" t="s">
        <v>70</v>
      </c>
      <c r="AY499" s="203" t="s">
        <v>127</v>
      </c>
    </row>
    <row r="500" spans="2:51" s="14" customFormat="1" ht="13.5">
      <c r="B500" s="210"/>
      <c r="D500" s="195" t="s">
        <v>136</v>
      </c>
      <c r="E500" s="211" t="s">
        <v>5</v>
      </c>
      <c r="F500" s="212" t="s">
        <v>139</v>
      </c>
      <c r="H500" s="213">
        <v>6153.1</v>
      </c>
      <c r="I500" s="214"/>
      <c r="L500" s="210"/>
      <c r="M500" s="215"/>
      <c r="N500" s="216"/>
      <c r="O500" s="216"/>
      <c r="P500" s="216"/>
      <c r="Q500" s="216"/>
      <c r="R500" s="216"/>
      <c r="S500" s="216"/>
      <c r="T500" s="217"/>
      <c r="AT500" s="211" t="s">
        <v>136</v>
      </c>
      <c r="AU500" s="211" t="s">
        <v>77</v>
      </c>
      <c r="AV500" s="14" t="s">
        <v>140</v>
      </c>
      <c r="AW500" s="14" t="s">
        <v>34</v>
      </c>
      <c r="AX500" s="14" t="s">
        <v>70</v>
      </c>
      <c r="AY500" s="211" t="s">
        <v>127</v>
      </c>
    </row>
    <row r="501" spans="2:51" s="12" customFormat="1" ht="13.5">
      <c r="B501" s="194"/>
      <c r="D501" s="195" t="s">
        <v>136</v>
      </c>
      <c r="E501" s="196" t="s">
        <v>5</v>
      </c>
      <c r="F501" s="197" t="s">
        <v>149</v>
      </c>
      <c r="H501" s="196" t="s">
        <v>5</v>
      </c>
      <c r="I501" s="198"/>
      <c r="L501" s="194"/>
      <c r="M501" s="199"/>
      <c r="N501" s="200"/>
      <c r="O501" s="200"/>
      <c r="P501" s="200"/>
      <c r="Q501" s="200"/>
      <c r="R501" s="200"/>
      <c r="S501" s="200"/>
      <c r="T501" s="201"/>
      <c r="AT501" s="196" t="s">
        <v>136</v>
      </c>
      <c r="AU501" s="196" t="s">
        <v>77</v>
      </c>
      <c r="AV501" s="12" t="s">
        <v>74</v>
      </c>
      <c r="AW501" s="12" t="s">
        <v>34</v>
      </c>
      <c r="AX501" s="12" t="s">
        <v>70</v>
      </c>
      <c r="AY501" s="196" t="s">
        <v>127</v>
      </c>
    </row>
    <row r="502" spans="2:51" s="13" customFormat="1" ht="13.5">
      <c r="B502" s="202"/>
      <c r="D502" s="195" t="s">
        <v>136</v>
      </c>
      <c r="E502" s="203" t="s">
        <v>5</v>
      </c>
      <c r="F502" s="204" t="s">
        <v>444</v>
      </c>
      <c r="H502" s="205">
        <v>45.5</v>
      </c>
      <c r="I502" s="206"/>
      <c r="L502" s="202"/>
      <c r="M502" s="207"/>
      <c r="N502" s="208"/>
      <c r="O502" s="208"/>
      <c r="P502" s="208"/>
      <c r="Q502" s="208"/>
      <c r="R502" s="208"/>
      <c r="S502" s="208"/>
      <c r="T502" s="209"/>
      <c r="AT502" s="203" t="s">
        <v>136</v>
      </c>
      <c r="AU502" s="203" t="s">
        <v>77</v>
      </c>
      <c r="AV502" s="13" t="s">
        <v>77</v>
      </c>
      <c r="AW502" s="13" t="s">
        <v>34</v>
      </c>
      <c r="AX502" s="13" t="s">
        <v>70</v>
      </c>
      <c r="AY502" s="203" t="s">
        <v>127</v>
      </c>
    </row>
    <row r="503" spans="2:51" s="13" customFormat="1" ht="13.5">
      <c r="B503" s="202"/>
      <c r="D503" s="195" t="s">
        <v>136</v>
      </c>
      <c r="E503" s="203" t="s">
        <v>5</v>
      </c>
      <c r="F503" s="204" t="s">
        <v>445</v>
      </c>
      <c r="H503" s="205">
        <v>10.55</v>
      </c>
      <c r="I503" s="206"/>
      <c r="L503" s="202"/>
      <c r="M503" s="207"/>
      <c r="N503" s="208"/>
      <c r="O503" s="208"/>
      <c r="P503" s="208"/>
      <c r="Q503" s="208"/>
      <c r="R503" s="208"/>
      <c r="S503" s="208"/>
      <c r="T503" s="209"/>
      <c r="AT503" s="203" t="s">
        <v>136</v>
      </c>
      <c r="AU503" s="203" t="s">
        <v>77</v>
      </c>
      <c r="AV503" s="13" t="s">
        <v>77</v>
      </c>
      <c r="AW503" s="13" t="s">
        <v>34</v>
      </c>
      <c r="AX503" s="13" t="s">
        <v>70</v>
      </c>
      <c r="AY503" s="203" t="s">
        <v>127</v>
      </c>
    </row>
    <row r="504" spans="2:51" s="13" customFormat="1" ht="13.5">
      <c r="B504" s="202"/>
      <c r="D504" s="195" t="s">
        <v>136</v>
      </c>
      <c r="E504" s="203" t="s">
        <v>5</v>
      </c>
      <c r="F504" s="204" t="s">
        <v>446</v>
      </c>
      <c r="H504" s="205">
        <v>40.799999999999997</v>
      </c>
      <c r="I504" s="206"/>
      <c r="L504" s="202"/>
      <c r="M504" s="207"/>
      <c r="N504" s="208"/>
      <c r="O504" s="208"/>
      <c r="P504" s="208"/>
      <c r="Q504" s="208"/>
      <c r="R504" s="208"/>
      <c r="S504" s="208"/>
      <c r="T504" s="209"/>
      <c r="AT504" s="203" t="s">
        <v>136</v>
      </c>
      <c r="AU504" s="203" t="s">
        <v>77</v>
      </c>
      <c r="AV504" s="13" t="s">
        <v>77</v>
      </c>
      <c r="AW504" s="13" t="s">
        <v>34</v>
      </c>
      <c r="AX504" s="13" t="s">
        <v>70</v>
      </c>
      <c r="AY504" s="203" t="s">
        <v>127</v>
      </c>
    </row>
    <row r="505" spans="2:51" s="13" customFormat="1" ht="13.5">
      <c r="B505" s="202"/>
      <c r="D505" s="195" t="s">
        <v>136</v>
      </c>
      <c r="E505" s="203" t="s">
        <v>5</v>
      </c>
      <c r="F505" s="204" t="s">
        <v>447</v>
      </c>
      <c r="H505" s="205">
        <v>10.92</v>
      </c>
      <c r="I505" s="206"/>
      <c r="L505" s="202"/>
      <c r="M505" s="207"/>
      <c r="N505" s="208"/>
      <c r="O505" s="208"/>
      <c r="P505" s="208"/>
      <c r="Q505" s="208"/>
      <c r="R505" s="208"/>
      <c r="S505" s="208"/>
      <c r="T505" s="209"/>
      <c r="AT505" s="203" t="s">
        <v>136</v>
      </c>
      <c r="AU505" s="203" t="s">
        <v>77</v>
      </c>
      <c r="AV505" s="13" t="s">
        <v>77</v>
      </c>
      <c r="AW505" s="13" t="s">
        <v>34</v>
      </c>
      <c r="AX505" s="13" t="s">
        <v>70</v>
      </c>
      <c r="AY505" s="203" t="s">
        <v>127</v>
      </c>
    </row>
    <row r="506" spans="2:51" s="13" customFormat="1" ht="13.5">
      <c r="B506" s="202"/>
      <c r="D506" s="195" t="s">
        <v>136</v>
      </c>
      <c r="E506" s="203" t="s">
        <v>5</v>
      </c>
      <c r="F506" s="204" t="s">
        <v>448</v>
      </c>
      <c r="H506" s="205">
        <v>50.52</v>
      </c>
      <c r="I506" s="206"/>
      <c r="L506" s="202"/>
      <c r="M506" s="207"/>
      <c r="N506" s="208"/>
      <c r="O506" s="208"/>
      <c r="P506" s="208"/>
      <c r="Q506" s="208"/>
      <c r="R506" s="208"/>
      <c r="S506" s="208"/>
      <c r="T506" s="209"/>
      <c r="AT506" s="203" t="s">
        <v>136</v>
      </c>
      <c r="AU506" s="203" t="s">
        <v>77</v>
      </c>
      <c r="AV506" s="13" t="s">
        <v>77</v>
      </c>
      <c r="AW506" s="13" t="s">
        <v>34</v>
      </c>
      <c r="AX506" s="13" t="s">
        <v>70</v>
      </c>
      <c r="AY506" s="203" t="s">
        <v>127</v>
      </c>
    </row>
    <row r="507" spans="2:51" s="13" customFormat="1" ht="13.5">
      <c r="B507" s="202"/>
      <c r="D507" s="195" t="s">
        <v>136</v>
      </c>
      <c r="E507" s="203" t="s">
        <v>5</v>
      </c>
      <c r="F507" s="204" t="s">
        <v>449</v>
      </c>
      <c r="H507" s="205">
        <v>12.18</v>
      </c>
      <c r="I507" s="206"/>
      <c r="L507" s="202"/>
      <c r="M507" s="207"/>
      <c r="N507" s="208"/>
      <c r="O507" s="208"/>
      <c r="P507" s="208"/>
      <c r="Q507" s="208"/>
      <c r="R507" s="208"/>
      <c r="S507" s="208"/>
      <c r="T507" s="209"/>
      <c r="AT507" s="203" t="s">
        <v>136</v>
      </c>
      <c r="AU507" s="203" t="s">
        <v>77</v>
      </c>
      <c r="AV507" s="13" t="s">
        <v>77</v>
      </c>
      <c r="AW507" s="13" t="s">
        <v>34</v>
      </c>
      <c r="AX507" s="13" t="s">
        <v>70</v>
      </c>
      <c r="AY507" s="203" t="s">
        <v>127</v>
      </c>
    </row>
    <row r="508" spans="2:51" s="14" customFormat="1" ht="13.5">
      <c r="B508" s="210"/>
      <c r="D508" s="195" t="s">
        <v>136</v>
      </c>
      <c r="E508" s="211" t="s">
        <v>5</v>
      </c>
      <c r="F508" s="212" t="s">
        <v>139</v>
      </c>
      <c r="H508" s="213">
        <v>170.47</v>
      </c>
      <c r="I508" s="214"/>
      <c r="L508" s="210"/>
      <c r="M508" s="215"/>
      <c r="N508" s="216"/>
      <c r="O508" s="216"/>
      <c r="P508" s="216"/>
      <c r="Q508" s="216"/>
      <c r="R508" s="216"/>
      <c r="S508" s="216"/>
      <c r="T508" s="217"/>
      <c r="AT508" s="211" t="s">
        <v>136</v>
      </c>
      <c r="AU508" s="211" t="s">
        <v>77</v>
      </c>
      <c r="AV508" s="14" t="s">
        <v>140</v>
      </c>
      <c r="AW508" s="14" t="s">
        <v>34</v>
      </c>
      <c r="AX508" s="14" t="s">
        <v>70</v>
      </c>
      <c r="AY508" s="211" t="s">
        <v>127</v>
      </c>
    </row>
    <row r="509" spans="2:51" s="12" customFormat="1" ht="13.5">
      <c r="B509" s="194"/>
      <c r="D509" s="195" t="s">
        <v>136</v>
      </c>
      <c r="E509" s="196" t="s">
        <v>5</v>
      </c>
      <c r="F509" s="197" t="s">
        <v>479</v>
      </c>
      <c r="H509" s="196" t="s">
        <v>5</v>
      </c>
      <c r="I509" s="198"/>
      <c r="L509" s="194"/>
      <c r="M509" s="199"/>
      <c r="N509" s="200"/>
      <c r="O509" s="200"/>
      <c r="P509" s="200"/>
      <c r="Q509" s="200"/>
      <c r="R509" s="200"/>
      <c r="S509" s="200"/>
      <c r="T509" s="201"/>
      <c r="AT509" s="196" t="s">
        <v>136</v>
      </c>
      <c r="AU509" s="196" t="s">
        <v>77</v>
      </c>
      <c r="AV509" s="12" t="s">
        <v>74</v>
      </c>
      <c r="AW509" s="12" t="s">
        <v>34</v>
      </c>
      <c r="AX509" s="12" t="s">
        <v>70</v>
      </c>
      <c r="AY509" s="196" t="s">
        <v>127</v>
      </c>
    </row>
    <row r="510" spans="2:51" s="13" customFormat="1" ht="13.5">
      <c r="B510" s="202"/>
      <c r="D510" s="195" t="s">
        <v>136</v>
      </c>
      <c r="E510" s="203" t="s">
        <v>5</v>
      </c>
      <c r="F510" s="204" t="s">
        <v>480</v>
      </c>
      <c r="H510" s="205">
        <v>2.5</v>
      </c>
      <c r="I510" s="206"/>
      <c r="L510" s="202"/>
      <c r="M510" s="207"/>
      <c r="N510" s="208"/>
      <c r="O510" s="208"/>
      <c r="P510" s="208"/>
      <c r="Q510" s="208"/>
      <c r="R510" s="208"/>
      <c r="S510" s="208"/>
      <c r="T510" s="209"/>
      <c r="AT510" s="203" t="s">
        <v>136</v>
      </c>
      <c r="AU510" s="203" t="s">
        <v>77</v>
      </c>
      <c r="AV510" s="13" t="s">
        <v>77</v>
      </c>
      <c r="AW510" s="13" t="s">
        <v>34</v>
      </c>
      <c r="AX510" s="13" t="s">
        <v>70</v>
      </c>
      <c r="AY510" s="203" t="s">
        <v>127</v>
      </c>
    </row>
    <row r="511" spans="2:51" s="14" customFormat="1" ht="13.5">
      <c r="B511" s="210"/>
      <c r="D511" s="195" t="s">
        <v>136</v>
      </c>
      <c r="E511" s="211" t="s">
        <v>5</v>
      </c>
      <c r="F511" s="212" t="s">
        <v>139</v>
      </c>
      <c r="H511" s="213">
        <v>2.5</v>
      </c>
      <c r="I511" s="214"/>
      <c r="L511" s="210"/>
      <c r="M511" s="215"/>
      <c r="N511" s="216"/>
      <c r="O511" s="216"/>
      <c r="P511" s="216"/>
      <c r="Q511" s="216"/>
      <c r="R511" s="216"/>
      <c r="S511" s="216"/>
      <c r="T511" s="217"/>
      <c r="AT511" s="211" t="s">
        <v>136</v>
      </c>
      <c r="AU511" s="211" t="s">
        <v>77</v>
      </c>
      <c r="AV511" s="14" t="s">
        <v>140</v>
      </c>
      <c r="AW511" s="14" t="s">
        <v>34</v>
      </c>
      <c r="AX511" s="14" t="s">
        <v>70</v>
      </c>
      <c r="AY511" s="211" t="s">
        <v>127</v>
      </c>
    </row>
    <row r="512" spans="2:51" s="15" customFormat="1" ht="13.5">
      <c r="B512" s="218"/>
      <c r="D512" s="195" t="s">
        <v>136</v>
      </c>
      <c r="E512" s="219" t="s">
        <v>5</v>
      </c>
      <c r="F512" s="220" t="s">
        <v>141</v>
      </c>
      <c r="H512" s="221">
        <v>6326.07</v>
      </c>
      <c r="I512" s="222"/>
      <c r="L512" s="218"/>
      <c r="M512" s="223"/>
      <c r="N512" s="224"/>
      <c r="O512" s="224"/>
      <c r="P512" s="224"/>
      <c r="Q512" s="224"/>
      <c r="R512" s="224"/>
      <c r="S512" s="224"/>
      <c r="T512" s="225"/>
      <c r="AT512" s="219" t="s">
        <v>136</v>
      </c>
      <c r="AU512" s="219" t="s">
        <v>77</v>
      </c>
      <c r="AV512" s="15" t="s">
        <v>134</v>
      </c>
      <c r="AW512" s="15" t="s">
        <v>34</v>
      </c>
      <c r="AX512" s="15" t="s">
        <v>74</v>
      </c>
      <c r="AY512" s="219" t="s">
        <v>127</v>
      </c>
    </row>
    <row r="513" spans="2:65" s="1" customFormat="1" ht="25.5" customHeight="1">
      <c r="B513" s="181"/>
      <c r="C513" s="182" t="s">
        <v>481</v>
      </c>
      <c r="D513" s="182" t="s">
        <v>129</v>
      </c>
      <c r="E513" s="183" t="s">
        <v>482</v>
      </c>
      <c r="F513" s="184" t="s">
        <v>483</v>
      </c>
      <c r="G513" s="185" t="s">
        <v>132</v>
      </c>
      <c r="H513" s="186">
        <v>5494.57</v>
      </c>
      <c r="I513" s="187"/>
      <c r="J513" s="188">
        <f>ROUND(I513*H513,2)</f>
        <v>0</v>
      </c>
      <c r="K513" s="184" t="s">
        <v>133</v>
      </c>
      <c r="L513" s="42"/>
      <c r="M513" s="189" t="s">
        <v>5</v>
      </c>
      <c r="N513" s="190" t="s">
        <v>41</v>
      </c>
      <c r="O513" s="43"/>
      <c r="P513" s="191">
        <f>O513*H513</f>
        <v>0</v>
      </c>
      <c r="Q513" s="191">
        <v>0</v>
      </c>
      <c r="R513" s="191">
        <f>Q513*H513</f>
        <v>0</v>
      </c>
      <c r="S513" s="191">
        <v>0</v>
      </c>
      <c r="T513" s="192">
        <f>S513*H513</f>
        <v>0</v>
      </c>
      <c r="AR513" s="25" t="s">
        <v>134</v>
      </c>
      <c r="AT513" s="25" t="s">
        <v>129</v>
      </c>
      <c r="AU513" s="25" t="s">
        <v>77</v>
      </c>
      <c r="AY513" s="25" t="s">
        <v>127</v>
      </c>
      <c r="BE513" s="193">
        <f>IF(N513="základní",J513,0)</f>
        <v>0</v>
      </c>
      <c r="BF513" s="193">
        <f>IF(N513="snížená",J513,0)</f>
        <v>0</v>
      </c>
      <c r="BG513" s="193">
        <f>IF(N513="zákl. přenesená",J513,0)</f>
        <v>0</v>
      </c>
      <c r="BH513" s="193">
        <f>IF(N513="sníž. přenesená",J513,0)</f>
        <v>0</v>
      </c>
      <c r="BI513" s="193">
        <f>IF(N513="nulová",J513,0)</f>
        <v>0</v>
      </c>
      <c r="BJ513" s="25" t="s">
        <v>74</v>
      </c>
      <c r="BK513" s="193">
        <f>ROUND(I513*H513,2)</f>
        <v>0</v>
      </c>
      <c r="BL513" s="25" t="s">
        <v>134</v>
      </c>
      <c r="BM513" s="25" t="s">
        <v>484</v>
      </c>
    </row>
    <row r="514" spans="2:65" s="12" customFormat="1" ht="13.5">
      <c r="B514" s="194"/>
      <c r="D514" s="195" t="s">
        <v>136</v>
      </c>
      <c r="E514" s="196" t="s">
        <v>5</v>
      </c>
      <c r="F514" s="197" t="s">
        <v>442</v>
      </c>
      <c r="H514" s="196" t="s">
        <v>5</v>
      </c>
      <c r="I514" s="198"/>
      <c r="L514" s="194"/>
      <c r="M514" s="199"/>
      <c r="N514" s="200"/>
      <c r="O514" s="200"/>
      <c r="P514" s="200"/>
      <c r="Q514" s="200"/>
      <c r="R514" s="200"/>
      <c r="S514" s="200"/>
      <c r="T514" s="201"/>
      <c r="AT514" s="196" t="s">
        <v>136</v>
      </c>
      <c r="AU514" s="196" t="s">
        <v>77</v>
      </c>
      <c r="AV514" s="12" t="s">
        <v>74</v>
      </c>
      <c r="AW514" s="12" t="s">
        <v>34</v>
      </c>
      <c r="AX514" s="12" t="s">
        <v>70</v>
      </c>
      <c r="AY514" s="196" t="s">
        <v>127</v>
      </c>
    </row>
    <row r="515" spans="2:65" s="12" customFormat="1" ht="13.5">
      <c r="B515" s="194"/>
      <c r="D515" s="195" t="s">
        <v>136</v>
      </c>
      <c r="E515" s="196" t="s">
        <v>5</v>
      </c>
      <c r="F515" s="197" t="s">
        <v>147</v>
      </c>
      <c r="H515" s="196" t="s">
        <v>5</v>
      </c>
      <c r="I515" s="198"/>
      <c r="L515" s="194"/>
      <c r="M515" s="199"/>
      <c r="N515" s="200"/>
      <c r="O515" s="200"/>
      <c r="P515" s="200"/>
      <c r="Q515" s="200"/>
      <c r="R515" s="200"/>
      <c r="S515" s="200"/>
      <c r="T515" s="201"/>
      <c r="AT515" s="196" t="s">
        <v>136</v>
      </c>
      <c r="AU515" s="196" t="s">
        <v>77</v>
      </c>
      <c r="AV515" s="12" t="s">
        <v>74</v>
      </c>
      <c r="AW515" s="12" t="s">
        <v>34</v>
      </c>
      <c r="AX515" s="12" t="s">
        <v>70</v>
      </c>
      <c r="AY515" s="196" t="s">
        <v>127</v>
      </c>
    </row>
    <row r="516" spans="2:65" s="13" customFormat="1" ht="13.5">
      <c r="B516" s="202"/>
      <c r="D516" s="195" t="s">
        <v>136</v>
      </c>
      <c r="E516" s="203" t="s">
        <v>5</v>
      </c>
      <c r="F516" s="204" t="s">
        <v>485</v>
      </c>
      <c r="H516" s="205">
        <v>5321.6</v>
      </c>
      <c r="I516" s="206"/>
      <c r="L516" s="202"/>
      <c r="M516" s="207"/>
      <c r="N516" s="208"/>
      <c r="O516" s="208"/>
      <c r="P516" s="208"/>
      <c r="Q516" s="208"/>
      <c r="R516" s="208"/>
      <c r="S516" s="208"/>
      <c r="T516" s="209"/>
      <c r="AT516" s="203" t="s">
        <v>136</v>
      </c>
      <c r="AU516" s="203" t="s">
        <v>77</v>
      </c>
      <c r="AV516" s="13" t="s">
        <v>77</v>
      </c>
      <c r="AW516" s="13" t="s">
        <v>34</v>
      </c>
      <c r="AX516" s="13" t="s">
        <v>70</v>
      </c>
      <c r="AY516" s="203" t="s">
        <v>127</v>
      </c>
    </row>
    <row r="517" spans="2:65" s="14" customFormat="1" ht="13.5">
      <c r="B517" s="210"/>
      <c r="D517" s="195" t="s">
        <v>136</v>
      </c>
      <c r="E517" s="211" t="s">
        <v>5</v>
      </c>
      <c r="F517" s="212" t="s">
        <v>139</v>
      </c>
      <c r="H517" s="213">
        <v>5321.6</v>
      </c>
      <c r="I517" s="214"/>
      <c r="L517" s="210"/>
      <c r="M517" s="215"/>
      <c r="N517" s="216"/>
      <c r="O517" s="216"/>
      <c r="P517" s="216"/>
      <c r="Q517" s="216"/>
      <c r="R517" s="216"/>
      <c r="S517" s="216"/>
      <c r="T517" s="217"/>
      <c r="AT517" s="211" t="s">
        <v>136</v>
      </c>
      <c r="AU517" s="211" t="s">
        <v>77</v>
      </c>
      <c r="AV517" s="14" t="s">
        <v>140</v>
      </c>
      <c r="AW517" s="14" t="s">
        <v>34</v>
      </c>
      <c r="AX517" s="14" t="s">
        <v>70</v>
      </c>
      <c r="AY517" s="211" t="s">
        <v>127</v>
      </c>
    </row>
    <row r="518" spans="2:65" s="12" customFormat="1" ht="13.5">
      <c r="B518" s="194"/>
      <c r="D518" s="195" t="s">
        <v>136</v>
      </c>
      <c r="E518" s="196" t="s">
        <v>5</v>
      </c>
      <c r="F518" s="197" t="s">
        <v>149</v>
      </c>
      <c r="H518" s="196" t="s">
        <v>5</v>
      </c>
      <c r="I518" s="198"/>
      <c r="L518" s="194"/>
      <c r="M518" s="199"/>
      <c r="N518" s="200"/>
      <c r="O518" s="200"/>
      <c r="P518" s="200"/>
      <c r="Q518" s="200"/>
      <c r="R518" s="200"/>
      <c r="S518" s="200"/>
      <c r="T518" s="201"/>
      <c r="AT518" s="196" t="s">
        <v>136</v>
      </c>
      <c r="AU518" s="196" t="s">
        <v>77</v>
      </c>
      <c r="AV518" s="12" t="s">
        <v>74</v>
      </c>
      <c r="AW518" s="12" t="s">
        <v>34</v>
      </c>
      <c r="AX518" s="12" t="s">
        <v>70</v>
      </c>
      <c r="AY518" s="196" t="s">
        <v>127</v>
      </c>
    </row>
    <row r="519" spans="2:65" s="13" customFormat="1" ht="13.5">
      <c r="B519" s="202"/>
      <c r="D519" s="195" t="s">
        <v>136</v>
      </c>
      <c r="E519" s="203" t="s">
        <v>5</v>
      </c>
      <c r="F519" s="204" t="s">
        <v>444</v>
      </c>
      <c r="H519" s="205">
        <v>45.5</v>
      </c>
      <c r="I519" s="206"/>
      <c r="L519" s="202"/>
      <c r="M519" s="207"/>
      <c r="N519" s="208"/>
      <c r="O519" s="208"/>
      <c r="P519" s="208"/>
      <c r="Q519" s="208"/>
      <c r="R519" s="208"/>
      <c r="S519" s="208"/>
      <c r="T519" s="209"/>
      <c r="AT519" s="203" t="s">
        <v>136</v>
      </c>
      <c r="AU519" s="203" t="s">
        <v>77</v>
      </c>
      <c r="AV519" s="13" t="s">
        <v>77</v>
      </c>
      <c r="AW519" s="13" t="s">
        <v>34</v>
      </c>
      <c r="AX519" s="13" t="s">
        <v>70</v>
      </c>
      <c r="AY519" s="203" t="s">
        <v>127</v>
      </c>
    </row>
    <row r="520" spans="2:65" s="13" customFormat="1" ht="13.5">
      <c r="B520" s="202"/>
      <c r="D520" s="195" t="s">
        <v>136</v>
      </c>
      <c r="E520" s="203" t="s">
        <v>5</v>
      </c>
      <c r="F520" s="204" t="s">
        <v>445</v>
      </c>
      <c r="H520" s="205">
        <v>10.55</v>
      </c>
      <c r="I520" s="206"/>
      <c r="L520" s="202"/>
      <c r="M520" s="207"/>
      <c r="N520" s="208"/>
      <c r="O520" s="208"/>
      <c r="P520" s="208"/>
      <c r="Q520" s="208"/>
      <c r="R520" s="208"/>
      <c r="S520" s="208"/>
      <c r="T520" s="209"/>
      <c r="AT520" s="203" t="s">
        <v>136</v>
      </c>
      <c r="AU520" s="203" t="s">
        <v>77</v>
      </c>
      <c r="AV520" s="13" t="s">
        <v>77</v>
      </c>
      <c r="AW520" s="13" t="s">
        <v>34</v>
      </c>
      <c r="AX520" s="13" t="s">
        <v>70</v>
      </c>
      <c r="AY520" s="203" t="s">
        <v>127</v>
      </c>
    </row>
    <row r="521" spans="2:65" s="13" customFormat="1" ht="13.5">
      <c r="B521" s="202"/>
      <c r="D521" s="195" t="s">
        <v>136</v>
      </c>
      <c r="E521" s="203" t="s">
        <v>5</v>
      </c>
      <c r="F521" s="204" t="s">
        <v>446</v>
      </c>
      <c r="H521" s="205">
        <v>40.799999999999997</v>
      </c>
      <c r="I521" s="206"/>
      <c r="L521" s="202"/>
      <c r="M521" s="207"/>
      <c r="N521" s="208"/>
      <c r="O521" s="208"/>
      <c r="P521" s="208"/>
      <c r="Q521" s="208"/>
      <c r="R521" s="208"/>
      <c r="S521" s="208"/>
      <c r="T521" s="209"/>
      <c r="AT521" s="203" t="s">
        <v>136</v>
      </c>
      <c r="AU521" s="203" t="s">
        <v>77</v>
      </c>
      <c r="AV521" s="13" t="s">
        <v>77</v>
      </c>
      <c r="AW521" s="13" t="s">
        <v>34</v>
      </c>
      <c r="AX521" s="13" t="s">
        <v>70</v>
      </c>
      <c r="AY521" s="203" t="s">
        <v>127</v>
      </c>
    </row>
    <row r="522" spans="2:65" s="13" customFormat="1" ht="13.5">
      <c r="B522" s="202"/>
      <c r="D522" s="195" t="s">
        <v>136</v>
      </c>
      <c r="E522" s="203" t="s">
        <v>5</v>
      </c>
      <c r="F522" s="204" t="s">
        <v>447</v>
      </c>
      <c r="H522" s="205">
        <v>10.92</v>
      </c>
      <c r="I522" s="206"/>
      <c r="L522" s="202"/>
      <c r="M522" s="207"/>
      <c r="N522" s="208"/>
      <c r="O522" s="208"/>
      <c r="P522" s="208"/>
      <c r="Q522" s="208"/>
      <c r="R522" s="208"/>
      <c r="S522" s="208"/>
      <c r="T522" s="209"/>
      <c r="AT522" s="203" t="s">
        <v>136</v>
      </c>
      <c r="AU522" s="203" t="s">
        <v>77</v>
      </c>
      <c r="AV522" s="13" t="s">
        <v>77</v>
      </c>
      <c r="AW522" s="13" t="s">
        <v>34</v>
      </c>
      <c r="AX522" s="13" t="s">
        <v>70</v>
      </c>
      <c r="AY522" s="203" t="s">
        <v>127</v>
      </c>
    </row>
    <row r="523" spans="2:65" s="13" customFormat="1" ht="13.5">
      <c r="B523" s="202"/>
      <c r="D523" s="195" t="s">
        <v>136</v>
      </c>
      <c r="E523" s="203" t="s">
        <v>5</v>
      </c>
      <c r="F523" s="204" t="s">
        <v>448</v>
      </c>
      <c r="H523" s="205">
        <v>50.52</v>
      </c>
      <c r="I523" s="206"/>
      <c r="L523" s="202"/>
      <c r="M523" s="207"/>
      <c r="N523" s="208"/>
      <c r="O523" s="208"/>
      <c r="P523" s="208"/>
      <c r="Q523" s="208"/>
      <c r="R523" s="208"/>
      <c r="S523" s="208"/>
      <c r="T523" s="209"/>
      <c r="AT523" s="203" t="s">
        <v>136</v>
      </c>
      <c r="AU523" s="203" t="s">
        <v>77</v>
      </c>
      <c r="AV523" s="13" t="s">
        <v>77</v>
      </c>
      <c r="AW523" s="13" t="s">
        <v>34</v>
      </c>
      <c r="AX523" s="13" t="s">
        <v>70</v>
      </c>
      <c r="AY523" s="203" t="s">
        <v>127</v>
      </c>
    </row>
    <row r="524" spans="2:65" s="13" customFormat="1" ht="13.5">
      <c r="B524" s="202"/>
      <c r="D524" s="195" t="s">
        <v>136</v>
      </c>
      <c r="E524" s="203" t="s">
        <v>5</v>
      </c>
      <c r="F524" s="204" t="s">
        <v>449</v>
      </c>
      <c r="H524" s="205">
        <v>12.18</v>
      </c>
      <c r="I524" s="206"/>
      <c r="L524" s="202"/>
      <c r="M524" s="207"/>
      <c r="N524" s="208"/>
      <c r="O524" s="208"/>
      <c r="P524" s="208"/>
      <c r="Q524" s="208"/>
      <c r="R524" s="208"/>
      <c r="S524" s="208"/>
      <c r="T524" s="209"/>
      <c r="AT524" s="203" t="s">
        <v>136</v>
      </c>
      <c r="AU524" s="203" t="s">
        <v>77</v>
      </c>
      <c r="AV524" s="13" t="s">
        <v>77</v>
      </c>
      <c r="AW524" s="13" t="s">
        <v>34</v>
      </c>
      <c r="AX524" s="13" t="s">
        <v>70</v>
      </c>
      <c r="AY524" s="203" t="s">
        <v>127</v>
      </c>
    </row>
    <row r="525" spans="2:65" s="14" customFormat="1" ht="13.5">
      <c r="B525" s="210"/>
      <c r="D525" s="195" t="s">
        <v>136</v>
      </c>
      <c r="E525" s="211" t="s">
        <v>5</v>
      </c>
      <c r="F525" s="212" t="s">
        <v>139</v>
      </c>
      <c r="H525" s="213">
        <v>170.47</v>
      </c>
      <c r="I525" s="214"/>
      <c r="L525" s="210"/>
      <c r="M525" s="215"/>
      <c r="N525" s="216"/>
      <c r="O525" s="216"/>
      <c r="P525" s="216"/>
      <c r="Q525" s="216"/>
      <c r="R525" s="216"/>
      <c r="S525" s="216"/>
      <c r="T525" s="217"/>
      <c r="AT525" s="211" t="s">
        <v>136</v>
      </c>
      <c r="AU525" s="211" t="s">
        <v>77</v>
      </c>
      <c r="AV525" s="14" t="s">
        <v>140</v>
      </c>
      <c r="AW525" s="14" t="s">
        <v>34</v>
      </c>
      <c r="AX525" s="14" t="s">
        <v>70</v>
      </c>
      <c r="AY525" s="211" t="s">
        <v>127</v>
      </c>
    </row>
    <row r="526" spans="2:65" s="12" customFormat="1" ht="13.5">
      <c r="B526" s="194"/>
      <c r="D526" s="195" t="s">
        <v>136</v>
      </c>
      <c r="E526" s="196" t="s">
        <v>5</v>
      </c>
      <c r="F526" s="197" t="s">
        <v>479</v>
      </c>
      <c r="H526" s="196" t="s">
        <v>5</v>
      </c>
      <c r="I526" s="198"/>
      <c r="L526" s="194"/>
      <c r="M526" s="199"/>
      <c r="N526" s="200"/>
      <c r="O526" s="200"/>
      <c r="P526" s="200"/>
      <c r="Q526" s="200"/>
      <c r="R526" s="200"/>
      <c r="S526" s="200"/>
      <c r="T526" s="201"/>
      <c r="AT526" s="196" t="s">
        <v>136</v>
      </c>
      <c r="AU526" s="196" t="s">
        <v>77</v>
      </c>
      <c r="AV526" s="12" t="s">
        <v>74</v>
      </c>
      <c r="AW526" s="12" t="s">
        <v>34</v>
      </c>
      <c r="AX526" s="12" t="s">
        <v>70</v>
      </c>
      <c r="AY526" s="196" t="s">
        <v>127</v>
      </c>
    </row>
    <row r="527" spans="2:65" s="13" customFormat="1" ht="13.5">
      <c r="B527" s="202"/>
      <c r="D527" s="195" t="s">
        <v>136</v>
      </c>
      <c r="E527" s="203" t="s">
        <v>5</v>
      </c>
      <c r="F527" s="204" t="s">
        <v>480</v>
      </c>
      <c r="H527" s="205">
        <v>2.5</v>
      </c>
      <c r="I527" s="206"/>
      <c r="L527" s="202"/>
      <c r="M527" s="207"/>
      <c r="N527" s="208"/>
      <c r="O527" s="208"/>
      <c r="P527" s="208"/>
      <c r="Q527" s="208"/>
      <c r="R527" s="208"/>
      <c r="S527" s="208"/>
      <c r="T527" s="209"/>
      <c r="AT527" s="203" t="s">
        <v>136</v>
      </c>
      <c r="AU527" s="203" t="s">
        <v>77</v>
      </c>
      <c r="AV527" s="13" t="s">
        <v>77</v>
      </c>
      <c r="AW527" s="13" t="s">
        <v>34</v>
      </c>
      <c r="AX527" s="13" t="s">
        <v>70</v>
      </c>
      <c r="AY527" s="203" t="s">
        <v>127</v>
      </c>
    </row>
    <row r="528" spans="2:65" s="14" customFormat="1" ht="13.5">
      <c r="B528" s="210"/>
      <c r="D528" s="195" t="s">
        <v>136</v>
      </c>
      <c r="E528" s="211" t="s">
        <v>5</v>
      </c>
      <c r="F528" s="212" t="s">
        <v>139</v>
      </c>
      <c r="H528" s="213">
        <v>2.5</v>
      </c>
      <c r="I528" s="214"/>
      <c r="L528" s="210"/>
      <c r="M528" s="215"/>
      <c r="N528" s="216"/>
      <c r="O528" s="216"/>
      <c r="P528" s="216"/>
      <c r="Q528" s="216"/>
      <c r="R528" s="216"/>
      <c r="S528" s="216"/>
      <c r="T528" s="217"/>
      <c r="AT528" s="211" t="s">
        <v>136</v>
      </c>
      <c r="AU528" s="211" t="s">
        <v>77</v>
      </c>
      <c r="AV528" s="14" t="s">
        <v>140</v>
      </c>
      <c r="AW528" s="14" t="s">
        <v>34</v>
      </c>
      <c r="AX528" s="14" t="s">
        <v>70</v>
      </c>
      <c r="AY528" s="211" t="s">
        <v>127</v>
      </c>
    </row>
    <row r="529" spans="2:65" s="15" customFormat="1" ht="13.5">
      <c r="B529" s="218"/>
      <c r="D529" s="195" t="s">
        <v>136</v>
      </c>
      <c r="E529" s="219" t="s">
        <v>5</v>
      </c>
      <c r="F529" s="220" t="s">
        <v>141</v>
      </c>
      <c r="H529" s="221">
        <v>5494.57</v>
      </c>
      <c r="I529" s="222"/>
      <c r="L529" s="218"/>
      <c r="M529" s="223"/>
      <c r="N529" s="224"/>
      <c r="O529" s="224"/>
      <c r="P529" s="224"/>
      <c r="Q529" s="224"/>
      <c r="R529" s="224"/>
      <c r="S529" s="224"/>
      <c r="T529" s="225"/>
      <c r="AT529" s="219" t="s">
        <v>136</v>
      </c>
      <c r="AU529" s="219" t="s">
        <v>77</v>
      </c>
      <c r="AV529" s="15" t="s">
        <v>134</v>
      </c>
      <c r="AW529" s="15" t="s">
        <v>34</v>
      </c>
      <c r="AX529" s="15" t="s">
        <v>74</v>
      </c>
      <c r="AY529" s="219" t="s">
        <v>127</v>
      </c>
    </row>
    <row r="530" spans="2:65" s="1" customFormat="1" ht="38.25" customHeight="1">
      <c r="B530" s="181"/>
      <c r="C530" s="182" t="s">
        <v>486</v>
      </c>
      <c r="D530" s="182" t="s">
        <v>129</v>
      </c>
      <c r="E530" s="183" t="s">
        <v>487</v>
      </c>
      <c r="F530" s="184" t="s">
        <v>488</v>
      </c>
      <c r="G530" s="185" t="s">
        <v>132</v>
      </c>
      <c r="H530" s="186">
        <v>5492.07</v>
      </c>
      <c r="I530" s="187"/>
      <c r="J530" s="188">
        <f>ROUND(I530*H530,2)</f>
        <v>0</v>
      </c>
      <c r="K530" s="184" t="s">
        <v>469</v>
      </c>
      <c r="L530" s="42"/>
      <c r="M530" s="189" t="s">
        <v>5</v>
      </c>
      <c r="N530" s="190" t="s">
        <v>41</v>
      </c>
      <c r="O530" s="43"/>
      <c r="P530" s="191">
        <f>O530*H530</f>
        <v>0</v>
      </c>
      <c r="Q530" s="191">
        <v>0</v>
      </c>
      <c r="R530" s="191">
        <f>Q530*H530</f>
        <v>0</v>
      </c>
      <c r="S530" s="191">
        <v>0</v>
      </c>
      <c r="T530" s="192">
        <f>S530*H530</f>
        <v>0</v>
      </c>
      <c r="AR530" s="25" t="s">
        <v>134</v>
      </c>
      <c r="AT530" s="25" t="s">
        <v>129</v>
      </c>
      <c r="AU530" s="25" t="s">
        <v>77</v>
      </c>
      <c r="AY530" s="25" t="s">
        <v>127</v>
      </c>
      <c r="BE530" s="193">
        <f>IF(N530="základní",J530,0)</f>
        <v>0</v>
      </c>
      <c r="BF530" s="193">
        <f>IF(N530="snížená",J530,0)</f>
        <v>0</v>
      </c>
      <c r="BG530" s="193">
        <f>IF(N530="zákl. přenesená",J530,0)</f>
        <v>0</v>
      </c>
      <c r="BH530" s="193">
        <f>IF(N530="sníž. přenesená",J530,0)</f>
        <v>0</v>
      </c>
      <c r="BI530" s="193">
        <f>IF(N530="nulová",J530,0)</f>
        <v>0</v>
      </c>
      <c r="BJ530" s="25" t="s">
        <v>74</v>
      </c>
      <c r="BK530" s="193">
        <f>ROUND(I530*H530,2)</f>
        <v>0</v>
      </c>
      <c r="BL530" s="25" t="s">
        <v>134</v>
      </c>
      <c r="BM530" s="25" t="s">
        <v>489</v>
      </c>
    </row>
    <row r="531" spans="2:65" s="12" customFormat="1" ht="13.5">
      <c r="B531" s="194"/>
      <c r="D531" s="195" t="s">
        <v>136</v>
      </c>
      <c r="E531" s="196" t="s">
        <v>5</v>
      </c>
      <c r="F531" s="197" t="s">
        <v>490</v>
      </c>
      <c r="H531" s="196" t="s">
        <v>5</v>
      </c>
      <c r="I531" s="198"/>
      <c r="L531" s="194"/>
      <c r="M531" s="199"/>
      <c r="N531" s="200"/>
      <c r="O531" s="200"/>
      <c r="P531" s="200"/>
      <c r="Q531" s="200"/>
      <c r="R531" s="200"/>
      <c r="S531" s="200"/>
      <c r="T531" s="201"/>
      <c r="AT531" s="196" t="s">
        <v>136</v>
      </c>
      <c r="AU531" s="196" t="s">
        <v>77</v>
      </c>
      <c r="AV531" s="12" t="s">
        <v>74</v>
      </c>
      <c r="AW531" s="12" t="s">
        <v>34</v>
      </c>
      <c r="AX531" s="12" t="s">
        <v>70</v>
      </c>
      <c r="AY531" s="196" t="s">
        <v>127</v>
      </c>
    </row>
    <row r="532" spans="2:65" s="12" customFormat="1" ht="13.5">
      <c r="B532" s="194"/>
      <c r="D532" s="195" t="s">
        <v>136</v>
      </c>
      <c r="E532" s="196" t="s">
        <v>5</v>
      </c>
      <c r="F532" s="197" t="s">
        <v>147</v>
      </c>
      <c r="H532" s="196" t="s">
        <v>5</v>
      </c>
      <c r="I532" s="198"/>
      <c r="L532" s="194"/>
      <c r="M532" s="199"/>
      <c r="N532" s="200"/>
      <c r="O532" s="200"/>
      <c r="P532" s="200"/>
      <c r="Q532" s="200"/>
      <c r="R532" s="200"/>
      <c r="S532" s="200"/>
      <c r="T532" s="201"/>
      <c r="AT532" s="196" t="s">
        <v>136</v>
      </c>
      <c r="AU532" s="196" t="s">
        <v>77</v>
      </c>
      <c r="AV532" s="12" t="s">
        <v>74</v>
      </c>
      <c r="AW532" s="12" t="s">
        <v>34</v>
      </c>
      <c r="AX532" s="12" t="s">
        <v>70</v>
      </c>
      <c r="AY532" s="196" t="s">
        <v>127</v>
      </c>
    </row>
    <row r="533" spans="2:65" s="13" customFormat="1" ht="13.5">
      <c r="B533" s="202"/>
      <c r="D533" s="195" t="s">
        <v>136</v>
      </c>
      <c r="E533" s="203" t="s">
        <v>5</v>
      </c>
      <c r="F533" s="204" t="s">
        <v>485</v>
      </c>
      <c r="H533" s="205">
        <v>5321.6</v>
      </c>
      <c r="I533" s="206"/>
      <c r="L533" s="202"/>
      <c r="M533" s="207"/>
      <c r="N533" s="208"/>
      <c r="O533" s="208"/>
      <c r="P533" s="208"/>
      <c r="Q533" s="208"/>
      <c r="R533" s="208"/>
      <c r="S533" s="208"/>
      <c r="T533" s="209"/>
      <c r="AT533" s="203" t="s">
        <v>136</v>
      </c>
      <c r="AU533" s="203" t="s">
        <v>77</v>
      </c>
      <c r="AV533" s="13" t="s">
        <v>77</v>
      </c>
      <c r="AW533" s="13" t="s">
        <v>34</v>
      </c>
      <c r="AX533" s="13" t="s">
        <v>70</v>
      </c>
      <c r="AY533" s="203" t="s">
        <v>127</v>
      </c>
    </row>
    <row r="534" spans="2:65" s="12" customFormat="1" ht="13.5">
      <c r="B534" s="194"/>
      <c r="D534" s="195" t="s">
        <v>136</v>
      </c>
      <c r="E534" s="196" t="s">
        <v>5</v>
      </c>
      <c r="F534" s="197" t="s">
        <v>149</v>
      </c>
      <c r="H534" s="196" t="s">
        <v>5</v>
      </c>
      <c r="I534" s="198"/>
      <c r="L534" s="194"/>
      <c r="M534" s="199"/>
      <c r="N534" s="200"/>
      <c r="O534" s="200"/>
      <c r="P534" s="200"/>
      <c r="Q534" s="200"/>
      <c r="R534" s="200"/>
      <c r="S534" s="200"/>
      <c r="T534" s="201"/>
      <c r="AT534" s="196" t="s">
        <v>136</v>
      </c>
      <c r="AU534" s="196" t="s">
        <v>77</v>
      </c>
      <c r="AV534" s="12" t="s">
        <v>74</v>
      </c>
      <c r="AW534" s="12" t="s">
        <v>34</v>
      </c>
      <c r="AX534" s="12" t="s">
        <v>70</v>
      </c>
      <c r="AY534" s="196" t="s">
        <v>127</v>
      </c>
    </row>
    <row r="535" spans="2:65" s="13" customFormat="1" ht="13.5">
      <c r="B535" s="202"/>
      <c r="D535" s="195" t="s">
        <v>136</v>
      </c>
      <c r="E535" s="203" t="s">
        <v>5</v>
      </c>
      <c r="F535" s="204" t="s">
        <v>444</v>
      </c>
      <c r="H535" s="205">
        <v>45.5</v>
      </c>
      <c r="I535" s="206"/>
      <c r="L535" s="202"/>
      <c r="M535" s="207"/>
      <c r="N535" s="208"/>
      <c r="O535" s="208"/>
      <c r="P535" s="208"/>
      <c r="Q535" s="208"/>
      <c r="R535" s="208"/>
      <c r="S535" s="208"/>
      <c r="T535" s="209"/>
      <c r="AT535" s="203" t="s">
        <v>136</v>
      </c>
      <c r="AU535" s="203" t="s">
        <v>77</v>
      </c>
      <c r="AV535" s="13" t="s">
        <v>77</v>
      </c>
      <c r="AW535" s="13" t="s">
        <v>34</v>
      </c>
      <c r="AX535" s="13" t="s">
        <v>70</v>
      </c>
      <c r="AY535" s="203" t="s">
        <v>127</v>
      </c>
    </row>
    <row r="536" spans="2:65" s="13" customFormat="1" ht="13.5">
      <c r="B536" s="202"/>
      <c r="D536" s="195" t="s">
        <v>136</v>
      </c>
      <c r="E536" s="203" t="s">
        <v>5</v>
      </c>
      <c r="F536" s="204" t="s">
        <v>445</v>
      </c>
      <c r="H536" s="205">
        <v>10.55</v>
      </c>
      <c r="I536" s="206"/>
      <c r="L536" s="202"/>
      <c r="M536" s="207"/>
      <c r="N536" s="208"/>
      <c r="O536" s="208"/>
      <c r="P536" s="208"/>
      <c r="Q536" s="208"/>
      <c r="R536" s="208"/>
      <c r="S536" s="208"/>
      <c r="T536" s="209"/>
      <c r="AT536" s="203" t="s">
        <v>136</v>
      </c>
      <c r="AU536" s="203" t="s">
        <v>77</v>
      </c>
      <c r="AV536" s="13" t="s">
        <v>77</v>
      </c>
      <c r="AW536" s="13" t="s">
        <v>34</v>
      </c>
      <c r="AX536" s="13" t="s">
        <v>70</v>
      </c>
      <c r="AY536" s="203" t="s">
        <v>127</v>
      </c>
    </row>
    <row r="537" spans="2:65" s="13" customFormat="1" ht="13.5">
      <c r="B537" s="202"/>
      <c r="D537" s="195" t="s">
        <v>136</v>
      </c>
      <c r="E537" s="203" t="s">
        <v>5</v>
      </c>
      <c r="F537" s="204" t="s">
        <v>446</v>
      </c>
      <c r="H537" s="205">
        <v>40.799999999999997</v>
      </c>
      <c r="I537" s="206"/>
      <c r="L537" s="202"/>
      <c r="M537" s="207"/>
      <c r="N537" s="208"/>
      <c r="O537" s="208"/>
      <c r="P537" s="208"/>
      <c r="Q537" s="208"/>
      <c r="R537" s="208"/>
      <c r="S537" s="208"/>
      <c r="T537" s="209"/>
      <c r="AT537" s="203" t="s">
        <v>136</v>
      </c>
      <c r="AU537" s="203" t="s">
        <v>77</v>
      </c>
      <c r="AV537" s="13" t="s">
        <v>77</v>
      </c>
      <c r="AW537" s="13" t="s">
        <v>34</v>
      </c>
      <c r="AX537" s="13" t="s">
        <v>70</v>
      </c>
      <c r="AY537" s="203" t="s">
        <v>127</v>
      </c>
    </row>
    <row r="538" spans="2:65" s="13" customFormat="1" ht="13.5">
      <c r="B538" s="202"/>
      <c r="D538" s="195" t="s">
        <v>136</v>
      </c>
      <c r="E538" s="203" t="s">
        <v>5</v>
      </c>
      <c r="F538" s="204" t="s">
        <v>447</v>
      </c>
      <c r="H538" s="205">
        <v>10.92</v>
      </c>
      <c r="I538" s="206"/>
      <c r="L538" s="202"/>
      <c r="M538" s="207"/>
      <c r="N538" s="208"/>
      <c r="O538" s="208"/>
      <c r="P538" s="208"/>
      <c r="Q538" s="208"/>
      <c r="R538" s="208"/>
      <c r="S538" s="208"/>
      <c r="T538" s="209"/>
      <c r="AT538" s="203" t="s">
        <v>136</v>
      </c>
      <c r="AU538" s="203" t="s">
        <v>77</v>
      </c>
      <c r="AV538" s="13" t="s">
        <v>77</v>
      </c>
      <c r="AW538" s="13" t="s">
        <v>34</v>
      </c>
      <c r="AX538" s="13" t="s">
        <v>70</v>
      </c>
      <c r="AY538" s="203" t="s">
        <v>127</v>
      </c>
    </row>
    <row r="539" spans="2:65" s="13" customFormat="1" ht="13.5">
      <c r="B539" s="202"/>
      <c r="D539" s="195" t="s">
        <v>136</v>
      </c>
      <c r="E539" s="203" t="s">
        <v>5</v>
      </c>
      <c r="F539" s="204" t="s">
        <v>448</v>
      </c>
      <c r="H539" s="205">
        <v>50.52</v>
      </c>
      <c r="I539" s="206"/>
      <c r="L539" s="202"/>
      <c r="M539" s="207"/>
      <c r="N539" s="208"/>
      <c r="O539" s="208"/>
      <c r="P539" s="208"/>
      <c r="Q539" s="208"/>
      <c r="R539" s="208"/>
      <c r="S539" s="208"/>
      <c r="T539" s="209"/>
      <c r="AT539" s="203" t="s">
        <v>136</v>
      </c>
      <c r="AU539" s="203" t="s">
        <v>77</v>
      </c>
      <c r="AV539" s="13" t="s">
        <v>77</v>
      </c>
      <c r="AW539" s="13" t="s">
        <v>34</v>
      </c>
      <c r="AX539" s="13" t="s">
        <v>70</v>
      </c>
      <c r="AY539" s="203" t="s">
        <v>127</v>
      </c>
    </row>
    <row r="540" spans="2:65" s="13" customFormat="1" ht="13.5">
      <c r="B540" s="202"/>
      <c r="D540" s="195" t="s">
        <v>136</v>
      </c>
      <c r="E540" s="203" t="s">
        <v>5</v>
      </c>
      <c r="F540" s="204" t="s">
        <v>449</v>
      </c>
      <c r="H540" s="205">
        <v>12.18</v>
      </c>
      <c r="I540" s="206"/>
      <c r="L540" s="202"/>
      <c r="M540" s="207"/>
      <c r="N540" s="208"/>
      <c r="O540" s="208"/>
      <c r="P540" s="208"/>
      <c r="Q540" s="208"/>
      <c r="R540" s="208"/>
      <c r="S540" s="208"/>
      <c r="T540" s="209"/>
      <c r="AT540" s="203" t="s">
        <v>136</v>
      </c>
      <c r="AU540" s="203" t="s">
        <v>77</v>
      </c>
      <c r="AV540" s="13" t="s">
        <v>77</v>
      </c>
      <c r="AW540" s="13" t="s">
        <v>34</v>
      </c>
      <c r="AX540" s="13" t="s">
        <v>70</v>
      </c>
      <c r="AY540" s="203" t="s">
        <v>127</v>
      </c>
    </row>
    <row r="541" spans="2:65" s="14" customFormat="1" ht="13.5">
      <c r="B541" s="210"/>
      <c r="D541" s="195" t="s">
        <v>136</v>
      </c>
      <c r="E541" s="211" t="s">
        <v>5</v>
      </c>
      <c r="F541" s="212" t="s">
        <v>139</v>
      </c>
      <c r="H541" s="213">
        <v>5492.07</v>
      </c>
      <c r="I541" s="214"/>
      <c r="L541" s="210"/>
      <c r="M541" s="215"/>
      <c r="N541" s="216"/>
      <c r="O541" s="216"/>
      <c r="P541" s="216"/>
      <c r="Q541" s="216"/>
      <c r="R541" s="216"/>
      <c r="S541" s="216"/>
      <c r="T541" s="217"/>
      <c r="AT541" s="211" t="s">
        <v>136</v>
      </c>
      <c r="AU541" s="211" t="s">
        <v>77</v>
      </c>
      <c r="AV541" s="14" t="s">
        <v>140</v>
      </c>
      <c r="AW541" s="14" t="s">
        <v>34</v>
      </c>
      <c r="AX541" s="14" t="s">
        <v>70</v>
      </c>
      <c r="AY541" s="211" t="s">
        <v>127</v>
      </c>
    </row>
    <row r="542" spans="2:65" s="15" customFormat="1" ht="13.5">
      <c r="B542" s="218"/>
      <c r="D542" s="195" t="s">
        <v>136</v>
      </c>
      <c r="E542" s="219" t="s">
        <v>5</v>
      </c>
      <c r="F542" s="220" t="s">
        <v>141</v>
      </c>
      <c r="H542" s="221">
        <v>5492.07</v>
      </c>
      <c r="I542" s="222"/>
      <c r="L542" s="218"/>
      <c r="M542" s="223"/>
      <c r="N542" s="224"/>
      <c r="O542" s="224"/>
      <c r="P542" s="224"/>
      <c r="Q542" s="224"/>
      <c r="R542" s="224"/>
      <c r="S542" s="224"/>
      <c r="T542" s="225"/>
      <c r="AT542" s="219" t="s">
        <v>136</v>
      </c>
      <c r="AU542" s="219" t="s">
        <v>77</v>
      </c>
      <c r="AV542" s="15" t="s">
        <v>134</v>
      </c>
      <c r="AW542" s="15" t="s">
        <v>34</v>
      </c>
      <c r="AX542" s="15" t="s">
        <v>74</v>
      </c>
      <c r="AY542" s="219" t="s">
        <v>127</v>
      </c>
    </row>
    <row r="543" spans="2:65" s="1" customFormat="1" ht="38.25" customHeight="1">
      <c r="B543" s="181"/>
      <c r="C543" s="182" t="s">
        <v>491</v>
      </c>
      <c r="D543" s="182" t="s">
        <v>129</v>
      </c>
      <c r="E543" s="183" t="s">
        <v>492</v>
      </c>
      <c r="F543" s="184" t="s">
        <v>493</v>
      </c>
      <c r="G543" s="185" t="s">
        <v>132</v>
      </c>
      <c r="H543" s="186">
        <v>2.5</v>
      </c>
      <c r="I543" s="187"/>
      <c r="J543" s="188">
        <f>ROUND(I543*H543,2)</f>
        <v>0</v>
      </c>
      <c r="K543" s="184" t="s">
        <v>469</v>
      </c>
      <c r="L543" s="42"/>
      <c r="M543" s="189" t="s">
        <v>5</v>
      </c>
      <c r="N543" s="190" t="s">
        <v>41</v>
      </c>
      <c r="O543" s="43"/>
      <c r="P543" s="191">
        <f>O543*H543</f>
        <v>0</v>
      </c>
      <c r="Q543" s="191">
        <v>0</v>
      </c>
      <c r="R543" s="191">
        <f>Q543*H543</f>
        <v>0</v>
      </c>
      <c r="S543" s="191">
        <v>0</v>
      </c>
      <c r="T543" s="192">
        <f>S543*H543</f>
        <v>0</v>
      </c>
      <c r="AR543" s="25" t="s">
        <v>134</v>
      </c>
      <c r="AT543" s="25" t="s">
        <v>129</v>
      </c>
      <c r="AU543" s="25" t="s">
        <v>77</v>
      </c>
      <c r="AY543" s="25" t="s">
        <v>127</v>
      </c>
      <c r="BE543" s="193">
        <f>IF(N543="základní",J543,0)</f>
        <v>0</v>
      </c>
      <c r="BF543" s="193">
        <f>IF(N543="snížená",J543,0)</f>
        <v>0</v>
      </c>
      <c r="BG543" s="193">
        <f>IF(N543="zákl. přenesená",J543,0)</f>
        <v>0</v>
      </c>
      <c r="BH543" s="193">
        <f>IF(N543="sníž. přenesená",J543,0)</f>
        <v>0</v>
      </c>
      <c r="BI543" s="193">
        <f>IF(N543="nulová",J543,0)</f>
        <v>0</v>
      </c>
      <c r="BJ543" s="25" t="s">
        <v>74</v>
      </c>
      <c r="BK543" s="193">
        <f>ROUND(I543*H543,2)</f>
        <v>0</v>
      </c>
      <c r="BL543" s="25" t="s">
        <v>134</v>
      </c>
      <c r="BM543" s="25" t="s">
        <v>494</v>
      </c>
    </row>
    <row r="544" spans="2:65" s="12" customFormat="1" ht="13.5">
      <c r="B544" s="194"/>
      <c r="D544" s="195" t="s">
        <v>136</v>
      </c>
      <c r="E544" s="196" t="s">
        <v>5</v>
      </c>
      <c r="F544" s="197" t="s">
        <v>479</v>
      </c>
      <c r="H544" s="196" t="s">
        <v>5</v>
      </c>
      <c r="I544" s="198"/>
      <c r="L544" s="194"/>
      <c r="M544" s="199"/>
      <c r="N544" s="200"/>
      <c r="O544" s="200"/>
      <c r="P544" s="200"/>
      <c r="Q544" s="200"/>
      <c r="R544" s="200"/>
      <c r="S544" s="200"/>
      <c r="T544" s="201"/>
      <c r="AT544" s="196" t="s">
        <v>136</v>
      </c>
      <c r="AU544" s="196" t="s">
        <v>77</v>
      </c>
      <c r="AV544" s="12" t="s">
        <v>74</v>
      </c>
      <c r="AW544" s="12" t="s">
        <v>34</v>
      </c>
      <c r="AX544" s="12" t="s">
        <v>70</v>
      </c>
      <c r="AY544" s="196" t="s">
        <v>127</v>
      </c>
    </row>
    <row r="545" spans="2:65" s="12" customFormat="1" ht="13.5">
      <c r="B545" s="194"/>
      <c r="D545" s="195" t="s">
        <v>136</v>
      </c>
      <c r="E545" s="196" t="s">
        <v>5</v>
      </c>
      <c r="F545" s="197" t="s">
        <v>147</v>
      </c>
      <c r="H545" s="196" t="s">
        <v>5</v>
      </c>
      <c r="I545" s="198"/>
      <c r="L545" s="194"/>
      <c r="M545" s="199"/>
      <c r="N545" s="200"/>
      <c r="O545" s="200"/>
      <c r="P545" s="200"/>
      <c r="Q545" s="200"/>
      <c r="R545" s="200"/>
      <c r="S545" s="200"/>
      <c r="T545" s="201"/>
      <c r="AT545" s="196" t="s">
        <v>136</v>
      </c>
      <c r="AU545" s="196" t="s">
        <v>77</v>
      </c>
      <c r="AV545" s="12" t="s">
        <v>74</v>
      </c>
      <c r="AW545" s="12" t="s">
        <v>34</v>
      </c>
      <c r="AX545" s="12" t="s">
        <v>70</v>
      </c>
      <c r="AY545" s="196" t="s">
        <v>127</v>
      </c>
    </row>
    <row r="546" spans="2:65" s="13" customFormat="1" ht="13.5">
      <c r="B546" s="202"/>
      <c r="D546" s="195" t="s">
        <v>136</v>
      </c>
      <c r="E546" s="203" t="s">
        <v>5</v>
      </c>
      <c r="F546" s="204" t="s">
        <v>480</v>
      </c>
      <c r="H546" s="205">
        <v>2.5</v>
      </c>
      <c r="I546" s="206"/>
      <c r="L546" s="202"/>
      <c r="M546" s="207"/>
      <c r="N546" s="208"/>
      <c r="O546" s="208"/>
      <c r="P546" s="208"/>
      <c r="Q546" s="208"/>
      <c r="R546" s="208"/>
      <c r="S546" s="208"/>
      <c r="T546" s="209"/>
      <c r="AT546" s="203" t="s">
        <v>136</v>
      </c>
      <c r="AU546" s="203" t="s">
        <v>77</v>
      </c>
      <c r="AV546" s="13" t="s">
        <v>77</v>
      </c>
      <c r="AW546" s="13" t="s">
        <v>34</v>
      </c>
      <c r="AX546" s="13" t="s">
        <v>70</v>
      </c>
      <c r="AY546" s="203" t="s">
        <v>127</v>
      </c>
    </row>
    <row r="547" spans="2:65" s="14" customFormat="1" ht="13.5">
      <c r="B547" s="210"/>
      <c r="D547" s="195" t="s">
        <v>136</v>
      </c>
      <c r="E547" s="211" t="s">
        <v>5</v>
      </c>
      <c r="F547" s="212" t="s">
        <v>139</v>
      </c>
      <c r="H547" s="213">
        <v>2.5</v>
      </c>
      <c r="I547" s="214"/>
      <c r="L547" s="210"/>
      <c r="M547" s="215"/>
      <c r="N547" s="216"/>
      <c r="O547" s="216"/>
      <c r="P547" s="216"/>
      <c r="Q547" s="216"/>
      <c r="R547" s="216"/>
      <c r="S547" s="216"/>
      <c r="T547" s="217"/>
      <c r="AT547" s="211" t="s">
        <v>136</v>
      </c>
      <c r="AU547" s="211" t="s">
        <v>77</v>
      </c>
      <c r="AV547" s="14" t="s">
        <v>140</v>
      </c>
      <c r="AW547" s="14" t="s">
        <v>34</v>
      </c>
      <c r="AX547" s="14" t="s">
        <v>70</v>
      </c>
      <c r="AY547" s="211" t="s">
        <v>127</v>
      </c>
    </row>
    <row r="548" spans="2:65" s="15" customFormat="1" ht="13.5">
      <c r="B548" s="218"/>
      <c r="D548" s="195" t="s">
        <v>136</v>
      </c>
      <c r="E548" s="219" t="s">
        <v>5</v>
      </c>
      <c r="F548" s="220" t="s">
        <v>141</v>
      </c>
      <c r="H548" s="221">
        <v>2.5</v>
      </c>
      <c r="I548" s="222"/>
      <c r="L548" s="218"/>
      <c r="M548" s="223"/>
      <c r="N548" s="224"/>
      <c r="O548" s="224"/>
      <c r="P548" s="224"/>
      <c r="Q548" s="224"/>
      <c r="R548" s="224"/>
      <c r="S548" s="224"/>
      <c r="T548" s="225"/>
      <c r="AT548" s="219" t="s">
        <v>136</v>
      </c>
      <c r="AU548" s="219" t="s">
        <v>77</v>
      </c>
      <c r="AV548" s="15" t="s">
        <v>134</v>
      </c>
      <c r="AW548" s="15" t="s">
        <v>34</v>
      </c>
      <c r="AX548" s="15" t="s">
        <v>74</v>
      </c>
      <c r="AY548" s="219" t="s">
        <v>127</v>
      </c>
    </row>
    <row r="549" spans="2:65" s="1" customFormat="1" ht="38.25" customHeight="1">
      <c r="B549" s="181"/>
      <c r="C549" s="182" t="s">
        <v>495</v>
      </c>
      <c r="D549" s="182" t="s">
        <v>129</v>
      </c>
      <c r="E549" s="183" t="s">
        <v>496</v>
      </c>
      <c r="F549" s="184" t="s">
        <v>497</v>
      </c>
      <c r="G549" s="185" t="s">
        <v>132</v>
      </c>
      <c r="H549" s="186">
        <v>6326.07</v>
      </c>
      <c r="I549" s="187"/>
      <c r="J549" s="188">
        <f>ROUND(I549*H549,2)</f>
        <v>0</v>
      </c>
      <c r="K549" s="184" t="s">
        <v>469</v>
      </c>
      <c r="L549" s="42"/>
      <c r="M549" s="189" t="s">
        <v>5</v>
      </c>
      <c r="N549" s="190" t="s">
        <v>41</v>
      </c>
      <c r="O549" s="43"/>
      <c r="P549" s="191">
        <f>O549*H549</f>
        <v>0</v>
      </c>
      <c r="Q549" s="191">
        <v>0</v>
      </c>
      <c r="R549" s="191">
        <f>Q549*H549</f>
        <v>0</v>
      </c>
      <c r="S549" s="191">
        <v>0</v>
      </c>
      <c r="T549" s="192">
        <f>S549*H549</f>
        <v>0</v>
      </c>
      <c r="AR549" s="25" t="s">
        <v>134</v>
      </c>
      <c r="AT549" s="25" t="s">
        <v>129</v>
      </c>
      <c r="AU549" s="25" t="s">
        <v>77</v>
      </c>
      <c r="AY549" s="25" t="s">
        <v>127</v>
      </c>
      <c r="BE549" s="193">
        <f>IF(N549="základní",J549,0)</f>
        <v>0</v>
      </c>
      <c r="BF549" s="193">
        <f>IF(N549="snížená",J549,0)</f>
        <v>0</v>
      </c>
      <c r="BG549" s="193">
        <f>IF(N549="zákl. přenesená",J549,0)</f>
        <v>0</v>
      </c>
      <c r="BH549" s="193">
        <f>IF(N549="sníž. přenesená",J549,0)</f>
        <v>0</v>
      </c>
      <c r="BI549" s="193">
        <f>IF(N549="nulová",J549,0)</f>
        <v>0</v>
      </c>
      <c r="BJ549" s="25" t="s">
        <v>74</v>
      </c>
      <c r="BK549" s="193">
        <f>ROUND(I549*H549,2)</f>
        <v>0</v>
      </c>
      <c r="BL549" s="25" t="s">
        <v>134</v>
      </c>
      <c r="BM549" s="25" t="s">
        <v>498</v>
      </c>
    </row>
    <row r="550" spans="2:65" s="12" customFormat="1" ht="13.5">
      <c r="B550" s="194"/>
      <c r="D550" s="195" t="s">
        <v>136</v>
      </c>
      <c r="E550" s="196" t="s">
        <v>5</v>
      </c>
      <c r="F550" s="197" t="s">
        <v>442</v>
      </c>
      <c r="H550" s="196" t="s">
        <v>5</v>
      </c>
      <c r="I550" s="198"/>
      <c r="L550" s="194"/>
      <c r="M550" s="199"/>
      <c r="N550" s="200"/>
      <c r="O550" s="200"/>
      <c r="P550" s="200"/>
      <c r="Q550" s="200"/>
      <c r="R550" s="200"/>
      <c r="S550" s="200"/>
      <c r="T550" s="201"/>
      <c r="AT550" s="196" t="s">
        <v>136</v>
      </c>
      <c r="AU550" s="196" t="s">
        <v>77</v>
      </c>
      <c r="AV550" s="12" t="s">
        <v>74</v>
      </c>
      <c r="AW550" s="12" t="s">
        <v>34</v>
      </c>
      <c r="AX550" s="12" t="s">
        <v>70</v>
      </c>
      <c r="AY550" s="196" t="s">
        <v>127</v>
      </c>
    </row>
    <row r="551" spans="2:65" s="12" customFormat="1" ht="13.5">
      <c r="B551" s="194"/>
      <c r="D551" s="195" t="s">
        <v>136</v>
      </c>
      <c r="E551" s="196" t="s">
        <v>5</v>
      </c>
      <c r="F551" s="197" t="s">
        <v>147</v>
      </c>
      <c r="H551" s="196" t="s">
        <v>5</v>
      </c>
      <c r="I551" s="198"/>
      <c r="L551" s="194"/>
      <c r="M551" s="199"/>
      <c r="N551" s="200"/>
      <c r="O551" s="200"/>
      <c r="P551" s="200"/>
      <c r="Q551" s="200"/>
      <c r="R551" s="200"/>
      <c r="S551" s="200"/>
      <c r="T551" s="201"/>
      <c r="AT551" s="196" t="s">
        <v>136</v>
      </c>
      <c r="AU551" s="196" t="s">
        <v>77</v>
      </c>
      <c r="AV551" s="12" t="s">
        <v>74</v>
      </c>
      <c r="AW551" s="12" t="s">
        <v>34</v>
      </c>
      <c r="AX551" s="12" t="s">
        <v>70</v>
      </c>
      <c r="AY551" s="196" t="s">
        <v>127</v>
      </c>
    </row>
    <row r="552" spans="2:65" s="13" customFormat="1" ht="13.5">
      <c r="B552" s="202"/>
      <c r="D552" s="195" t="s">
        <v>136</v>
      </c>
      <c r="E552" s="203" t="s">
        <v>5</v>
      </c>
      <c r="F552" s="204" t="s">
        <v>478</v>
      </c>
      <c r="H552" s="205">
        <v>6153.1</v>
      </c>
      <c r="I552" s="206"/>
      <c r="L552" s="202"/>
      <c r="M552" s="207"/>
      <c r="N552" s="208"/>
      <c r="O552" s="208"/>
      <c r="P552" s="208"/>
      <c r="Q552" s="208"/>
      <c r="R552" s="208"/>
      <c r="S552" s="208"/>
      <c r="T552" s="209"/>
      <c r="AT552" s="203" t="s">
        <v>136</v>
      </c>
      <c r="AU552" s="203" t="s">
        <v>77</v>
      </c>
      <c r="AV552" s="13" t="s">
        <v>77</v>
      </c>
      <c r="AW552" s="13" t="s">
        <v>34</v>
      </c>
      <c r="AX552" s="13" t="s">
        <v>70</v>
      </c>
      <c r="AY552" s="203" t="s">
        <v>127</v>
      </c>
    </row>
    <row r="553" spans="2:65" s="14" customFormat="1" ht="13.5">
      <c r="B553" s="210"/>
      <c r="D553" s="195" t="s">
        <v>136</v>
      </c>
      <c r="E553" s="211" t="s">
        <v>5</v>
      </c>
      <c r="F553" s="212" t="s">
        <v>139</v>
      </c>
      <c r="H553" s="213">
        <v>6153.1</v>
      </c>
      <c r="I553" s="214"/>
      <c r="L553" s="210"/>
      <c r="M553" s="215"/>
      <c r="N553" s="216"/>
      <c r="O553" s="216"/>
      <c r="P553" s="216"/>
      <c r="Q553" s="216"/>
      <c r="R553" s="216"/>
      <c r="S553" s="216"/>
      <c r="T553" s="217"/>
      <c r="AT553" s="211" t="s">
        <v>136</v>
      </c>
      <c r="AU553" s="211" t="s">
        <v>77</v>
      </c>
      <c r="AV553" s="14" t="s">
        <v>140</v>
      </c>
      <c r="AW553" s="14" t="s">
        <v>34</v>
      </c>
      <c r="AX553" s="14" t="s">
        <v>70</v>
      </c>
      <c r="AY553" s="211" t="s">
        <v>127</v>
      </c>
    </row>
    <row r="554" spans="2:65" s="12" customFormat="1" ht="13.5">
      <c r="B554" s="194"/>
      <c r="D554" s="195" t="s">
        <v>136</v>
      </c>
      <c r="E554" s="196" t="s">
        <v>5</v>
      </c>
      <c r="F554" s="197" t="s">
        <v>149</v>
      </c>
      <c r="H554" s="196" t="s">
        <v>5</v>
      </c>
      <c r="I554" s="198"/>
      <c r="L554" s="194"/>
      <c r="M554" s="199"/>
      <c r="N554" s="200"/>
      <c r="O554" s="200"/>
      <c r="P554" s="200"/>
      <c r="Q554" s="200"/>
      <c r="R554" s="200"/>
      <c r="S554" s="200"/>
      <c r="T554" s="201"/>
      <c r="AT554" s="196" t="s">
        <v>136</v>
      </c>
      <c r="AU554" s="196" t="s">
        <v>77</v>
      </c>
      <c r="AV554" s="12" t="s">
        <v>74</v>
      </c>
      <c r="AW554" s="12" t="s">
        <v>34</v>
      </c>
      <c r="AX554" s="12" t="s">
        <v>70</v>
      </c>
      <c r="AY554" s="196" t="s">
        <v>127</v>
      </c>
    </row>
    <row r="555" spans="2:65" s="13" customFormat="1" ht="13.5">
      <c r="B555" s="202"/>
      <c r="D555" s="195" t="s">
        <v>136</v>
      </c>
      <c r="E555" s="203" t="s">
        <v>5</v>
      </c>
      <c r="F555" s="204" t="s">
        <v>444</v>
      </c>
      <c r="H555" s="205">
        <v>45.5</v>
      </c>
      <c r="I555" s="206"/>
      <c r="L555" s="202"/>
      <c r="M555" s="207"/>
      <c r="N555" s="208"/>
      <c r="O555" s="208"/>
      <c r="P555" s="208"/>
      <c r="Q555" s="208"/>
      <c r="R555" s="208"/>
      <c r="S555" s="208"/>
      <c r="T555" s="209"/>
      <c r="AT555" s="203" t="s">
        <v>136</v>
      </c>
      <c r="AU555" s="203" t="s">
        <v>77</v>
      </c>
      <c r="AV555" s="13" t="s">
        <v>77</v>
      </c>
      <c r="AW555" s="13" t="s">
        <v>34</v>
      </c>
      <c r="AX555" s="13" t="s">
        <v>70</v>
      </c>
      <c r="AY555" s="203" t="s">
        <v>127</v>
      </c>
    </row>
    <row r="556" spans="2:65" s="13" customFormat="1" ht="13.5">
      <c r="B556" s="202"/>
      <c r="D556" s="195" t="s">
        <v>136</v>
      </c>
      <c r="E556" s="203" t="s">
        <v>5</v>
      </c>
      <c r="F556" s="204" t="s">
        <v>445</v>
      </c>
      <c r="H556" s="205">
        <v>10.55</v>
      </c>
      <c r="I556" s="206"/>
      <c r="L556" s="202"/>
      <c r="M556" s="207"/>
      <c r="N556" s="208"/>
      <c r="O556" s="208"/>
      <c r="P556" s="208"/>
      <c r="Q556" s="208"/>
      <c r="R556" s="208"/>
      <c r="S556" s="208"/>
      <c r="T556" s="209"/>
      <c r="AT556" s="203" t="s">
        <v>136</v>
      </c>
      <c r="AU556" s="203" t="s">
        <v>77</v>
      </c>
      <c r="AV556" s="13" t="s">
        <v>77</v>
      </c>
      <c r="AW556" s="13" t="s">
        <v>34</v>
      </c>
      <c r="AX556" s="13" t="s">
        <v>70</v>
      </c>
      <c r="AY556" s="203" t="s">
        <v>127</v>
      </c>
    </row>
    <row r="557" spans="2:65" s="13" customFormat="1" ht="13.5">
      <c r="B557" s="202"/>
      <c r="D557" s="195" t="s">
        <v>136</v>
      </c>
      <c r="E557" s="203" t="s">
        <v>5</v>
      </c>
      <c r="F557" s="204" t="s">
        <v>446</v>
      </c>
      <c r="H557" s="205">
        <v>40.799999999999997</v>
      </c>
      <c r="I557" s="206"/>
      <c r="L557" s="202"/>
      <c r="M557" s="207"/>
      <c r="N557" s="208"/>
      <c r="O557" s="208"/>
      <c r="P557" s="208"/>
      <c r="Q557" s="208"/>
      <c r="R557" s="208"/>
      <c r="S557" s="208"/>
      <c r="T557" s="209"/>
      <c r="AT557" s="203" t="s">
        <v>136</v>
      </c>
      <c r="AU557" s="203" t="s">
        <v>77</v>
      </c>
      <c r="AV557" s="13" t="s">
        <v>77</v>
      </c>
      <c r="AW557" s="13" t="s">
        <v>34</v>
      </c>
      <c r="AX557" s="13" t="s">
        <v>70</v>
      </c>
      <c r="AY557" s="203" t="s">
        <v>127</v>
      </c>
    </row>
    <row r="558" spans="2:65" s="13" customFormat="1" ht="13.5">
      <c r="B558" s="202"/>
      <c r="D558" s="195" t="s">
        <v>136</v>
      </c>
      <c r="E558" s="203" t="s">
        <v>5</v>
      </c>
      <c r="F558" s="204" t="s">
        <v>447</v>
      </c>
      <c r="H558" s="205">
        <v>10.92</v>
      </c>
      <c r="I558" s="206"/>
      <c r="L558" s="202"/>
      <c r="M558" s="207"/>
      <c r="N558" s="208"/>
      <c r="O558" s="208"/>
      <c r="P558" s="208"/>
      <c r="Q558" s="208"/>
      <c r="R558" s="208"/>
      <c r="S558" s="208"/>
      <c r="T558" s="209"/>
      <c r="AT558" s="203" t="s">
        <v>136</v>
      </c>
      <c r="AU558" s="203" t="s">
        <v>77</v>
      </c>
      <c r="AV558" s="13" t="s">
        <v>77</v>
      </c>
      <c r="AW558" s="13" t="s">
        <v>34</v>
      </c>
      <c r="AX558" s="13" t="s">
        <v>70</v>
      </c>
      <c r="AY558" s="203" t="s">
        <v>127</v>
      </c>
    </row>
    <row r="559" spans="2:65" s="13" customFormat="1" ht="13.5">
      <c r="B559" s="202"/>
      <c r="D559" s="195" t="s">
        <v>136</v>
      </c>
      <c r="E559" s="203" t="s">
        <v>5</v>
      </c>
      <c r="F559" s="204" t="s">
        <v>448</v>
      </c>
      <c r="H559" s="205">
        <v>50.52</v>
      </c>
      <c r="I559" s="206"/>
      <c r="L559" s="202"/>
      <c r="M559" s="207"/>
      <c r="N559" s="208"/>
      <c r="O559" s="208"/>
      <c r="P559" s="208"/>
      <c r="Q559" s="208"/>
      <c r="R559" s="208"/>
      <c r="S559" s="208"/>
      <c r="T559" s="209"/>
      <c r="AT559" s="203" t="s">
        <v>136</v>
      </c>
      <c r="AU559" s="203" t="s">
        <v>77</v>
      </c>
      <c r="AV559" s="13" t="s">
        <v>77</v>
      </c>
      <c r="AW559" s="13" t="s">
        <v>34</v>
      </c>
      <c r="AX559" s="13" t="s">
        <v>70</v>
      </c>
      <c r="AY559" s="203" t="s">
        <v>127</v>
      </c>
    </row>
    <row r="560" spans="2:65" s="13" customFormat="1" ht="13.5">
      <c r="B560" s="202"/>
      <c r="D560" s="195" t="s">
        <v>136</v>
      </c>
      <c r="E560" s="203" t="s">
        <v>5</v>
      </c>
      <c r="F560" s="204" t="s">
        <v>449</v>
      </c>
      <c r="H560" s="205">
        <v>12.18</v>
      </c>
      <c r="I560" s="206"/>
      <c r="L560" s="202"/>
      <c r="M560" s="207"/>
      <c r="N560" s="208"/>
      <c r="O560" s="208"/>
      <c r="P560" s="208"/>
      <c r="Q560" s="208"/>
      <c r="R560" s="208"/>
      <c r="S560" s="208"/>
      <c r="T560" s="209"/>
      <c r="AT560" s="203" t="s">
        <v>136</v>
      </c>
      <c r="AU560" s="203" t="s">
        <v>77</v>
      </c>
      <c r="AV560" s="13" t="s">
        <v>77</v>
      </c>
      <c r="AW560" s="13" t="s">
        <v>34</v>
      </c>
      <c r="AX560" s="13" t="s">
        <v>70</v>
      </c>
      <c r="AY560" s="203" t="s">
        <v>127</v>
      </c>
    </row>
    <row r="561" spans="2:65" s="14" customFormat="1" ht="13.5">
      <c r="B561" s="210"/>
      <c r="D561" s="195" t="s">
        <v>136</v>
      </c>
      <c r="E561" s="211" t="s">
        <v>5</v>
      </c>
      <c r="F561" s="212" t="s">
        <v>139</v>
      </c>
      <c r="H561" s="213">
        <v>170.47</v>
      </c>
      <c r="I561" s="214"/>
      <c r="L561" s="210"/>
      <c r="M561" s="215"/>
      <c r="N561" s="216"/>
      <c r="O561" s="216"/>
      <c r="P561" s="216"/>
      <c r="Q561" s="216"/>
      <c r="R561" s="216"/>
      <c r="S561" s="216"/>
      <c r="T561" s="217"/>
      <c r="AT561" s="211" t="s">
        <v>136</v>
      </c>
      <c r="AU561" s="211" t="s">
        <v>77</v>
      </c>
      <c r="AV561" s="14" t="s">
        <v>140</v>
      </c>
      <c r="AW561" s="14" t="s">
        <v>34</v>
      </c>
      <c r="AX561" s="14" t="s">
        <v>70</v>
      </c>
      <c r="AY561" s="211" t="s">
        <v>127</v>
      </c>
    </row>
    <row r="562" spans="2:65" s="12" customFormat="1" ht="13.5">
      <c r="B562" s="194"/>
      <c r="D562" s="195" t="s">
        <v>136</v>
      </c>
      <c r="E562" s="196" t="s">
        <v>5</v>
      </c>
      <c r="F562" s="197" t="s">
        <v>479</v>
      </c>
      <c r="H562" s="196" t="s">
        <v>5</v>
      </c>
      <c r="I562" s="198"/>
      <c r="L562" s="194"/>
      <c r="M562" s="199"/>
      <c r="N562" s="200"/>
      <c r="O562" s="200"/>
      <c r="P562" s="200"/>
      <c r="Q562" s="200"/>
      <c r="R562" s="200"/>
      <c r="S562" s="200"/>
      <c r="T562" s="201"/>
      <c r="AT562" s="196" t="s">
        <v>136</v>
      </c>
      <c r="AU562" s="196" t="s">
        <v>77</v>
      </c>
      <c r="AV562" s="12" t="s">
        <v>74</v>
      </c>
      <c r="AW562" s="12" t="s">
        <v>34</v>
      </c>
      <c r="AX562" s="12" t="s">
        <v>70</v>
      </c>
      <c r="AY562" s="196" t="s">
        <v>127</v>
      </c>
    </row>
    <row r="563" spans="2:65" s="13" customFormat="1" ht="13.5">
      <c r="B563" s="202"/>
      <c r="D563" s="195" t="s">
        <v>136</v>
      </c>
      <c r="E563" s="203" t="s">
        <v>5</v>
      </c>
      <c r="F563" s="204" t="s">
        <v>480</v>
      </c>
      <c r="H563" s="205">
        <v>2.5</v>
      </c>
      <c r="I563" s="206"/>
      <c r="L563" s="202"/>
      <c r="M563" s="207"/>
      <c r="N563" s="208"/>
      <c r="O563" s="208"/>
      <c r="P563" s="208"/>
      <c r="Q563" s="208"/>
      <c r="R563" s="208"/>
      <c r="S563" s="208"/>
      <c r="T563" s="209"/>
      <c r="AT563" s="203" t="s">
        <v>136</v>
      </c>
      <c r="AU563" s="203" t="s">
        <v>77</v>
      </c>
      <c r="AV563" s="13" t="s">
        <v>77</v>
      </c>
      <c r="AW563" s="13" t="s">
        <v>34</v>
      </c>
      <c r="AX563" s="13" t="s">
        <v>70</v>
      </c>
      <c r="AY563" s="203" t="s">
        <v>127</v>
      </c>
    </row>
    <row r="564" spans="2:65" s="14" customFormat="1" ht="13.5">
      <c r="B564" s="210"/>
      <c r="D564" s="195" t="s">
        <v>136</v>
      </c>
      <c r="E564" s="211" t="s">
        <v>5</v>
      </c>
      <c r="F564" s="212" t="s">
        <v>139</v>
      </c>
      <c r="H564" s="213">
        <v>2.5</v>
      </c>
      <c r="I564" s="214"/>
      <c r="L564" s="210"/>
      <c r="M564" s="215"/>
      <c r="N564" s="216"/>
      <c r="O564" s="216"/>
      <c r="P564" s="216"/>
      <c r="Q564" s="216"/>
      <c r="R564" s="216"/>
      <c r="S564" s="216"/>
      <c r="T564" s="217"/>
      <c r="AT564" s="211" t="s">
        <v>136</v>
      </c>
      <c r="AU564" s="211" t="s">
        <v>77</v>
      </c>
      <c r="AV564" s="14" t="s">
        <v>140</v>
      </c>
      <c r="AW564" s="14" t="s">
        <v>34</v>
      </c>
      <c r="AX564" s="14" t="s">
        <v>70</v>
      </c>
      <c r="AY564" s="211" t="s">
        <v>127</v>
      </c>
    </row>
    <row r="565" spans="2:65" s="15" customFormat="1" ht="13.5">
      <c r="B565" s="218"/>
      <c r="D565" s="195" t="s">
        <v>136</v>
      </c>
      <c r="E565" s="219" t="s">
        <v>5</v>
      </c>
      <c r="F565" s="220" t="s">
        <v>141</v>
      </c>
      <c r="H565" s="221">
        <v>6326.07</v>
      </c>
      <c r="I565" s="222"/>
      <c r="L565" s="218"/>
      <c r="M565" s="223"/>
      <c r="N565" s="224"/>
      <c r="O565" s="224"/>
      <c r="P565" s="224"/>
      <c r="Q565" s="224"/>
      <c r="R565" s="224"/>
      <c r="S565" s="224"/>
      <c r="T565" s="225"/>
      <c r="AT565" s="219" t="s">
        <v>136</v>
      </c>
      <c r="AU565" s="219" t="s">
        <v>77</v>
      </c>
      <c r="AV565" s="15" t="s">
        <v>134</v>
      </c>
      <c r="AW565" s="15" t="s">
        <v>34</v>
      </c>
      <c r="AX565" s="15" t="s">
        <v>74</v>
      </c>
      <c r="AY565" s="219" t="s">
        <v>127</v>
      </c>
    </row>
    <row r="566" spans="2:65" s="1" customFormat="1" ht="38.25" customHeight="1">
      <c r="B566" s="181"/>
      <c r="C566" s="182" t="s">
        <v>499</v>
      </c>
      <c r="D566" s="182" t="s">
        <v>129</v>
      </c>
      <c r="E566" s="183" t="s">
        <v>500</v>
      </c>
      <c r="F566" s="184" t="s">
        <v>501</v>
      </c>
      <c r="G566" s="185" t="s">
        <v>132</v>
      </c>
      <c r="H566" s="186">
        <v>42.994999999999997</v>
      </c>
      <c r="I566" s="187"/>
      <c r="J566" s="188">
        <f>ROUND(I566*H566,2)</f>
        <v>0</v>
      </c>
      <c r="K566" s="184" t="s">
        <v>133</v>
      </c>
      <c r="L566" s="42"/>
      <c r="M566" s="189" t="s">
        <v>5</v>
      </c>
      <c r="N566" s="190" t="s">
        <v>41</v>
      </c>
      <c r="O566" s="43"/>
      <c r="P566" s="191">
        <f>O566*H566</f>
        <v>0</v>
      </c>
      <c r="Q566" s="191">
        <v>0.61404000000000003</v>
      </c>
      <c r="R566" s="191">
        <f>Q566*H566</f>
        <v>26.4006498</v>
      </c>
      <c r="S566" s="191">
        <v>0</v>
      </c>
      <c r="T566" s="192">
        <f>S566*H566</f>
        <v>0</v>
      </c>
      <c r="AR566" s="25" t="s">
        <v>134</v>
      </c>
      <c r="AT566" s="25" t="s">
        <v>129</v>
      </c>
      <c r="AU566" s="25" t="s">
        <v>77</v>
      </c>
      <c r="AY566" s="25" t="s">
        <v>127</v>
      </c>
      <c r="BE566" s="193">
        <f>IF(N566="základní",J566,0)</f>
        <v>0</v>
      </c>
      <c r="BF566" s="193">
        <f>IF(N566="snížená",J566,0)</f>
        <v>0</v>
      </c>
      <c r="BG566" s="193">
        <f>IF(N566="zákl. přenesená",J566,0)</f>
        <v>0</v>
      </c>
      <c r="BH566" s="193">
        <f>IF(N566="sníž. přenesená",J566,0)</f>
        <v>0</v>
      </c>
      <c r="BI566" s="193">
        <f>IF(N566="nulová",J566,0)</f>
        <v>0</v>
      </c>
      <c r="BJ566" s="25" t="s">
        <v>74</v>
      </c>
      <c r="BK566" s="193">
        <f>ROUND(I566*H566,2)</f>
        <v>0</v>
      </c>
      <c r="BL566" s="25" t="s">
        <v>134</v>
      </c>
      <c r="BM566" s="25" t="s">
        <v>502</v>
      </c>
    </row>
    <row r="567" spans="2:65" s="12" customFormat="1" ht="13.5">
      <c r="B567" s="194"/>
      <c r="D567" s="195" t="s">
        <v>136</v>
      </c>
      <c r="E567" s="196" t="s">
        <v>5</v>
      </c>
      <c r="F567" s="197" t="s">
        <v>503</v>
      </c>
      <c r="H567" s="196" t="s">
        <v>5</v>
      </c>
      <c r="I567" s="198"/>
      <c r="L567" s="194"/>
      <c r="M567" s="199"/>
      <c r="N567" s="200"/>
      <c r="O567" s="200"/>
      <c r="P567" s="200"/>
      <c r="Q567" s="200"/>
      <c r="R567" s="200"/>
      <c r="S567" s="200"/>
      <c r="T567" s="201"/>
      <c r="AT567" s="196" t="s">
        <v>136</v>
      </c>
      <c r="AU567" s="196" t="s">
        <v>77</v>
      </c>
      <c r="AV567" s="12" t="s">
        <v>74</v>
      </c>
      <c r="AW567" s="12" t="s">
        <v>34</v>
      </c>
      <c r="AX567" s="12" t="s">
        <v>70</v>
      </c>
      <c r="AY567" s="196" t="s">
        <v>127</v>
      </c>
    </row>
    <row r="568" spans="2:65" s="12" customFormat="1" ht="13.5">
      <c r="B568" s="194"/>
      <c r="D568" s="195" t="s">
        <v>136</v>
      </c>
      <c r="E568" s="196" t="s">
        <v>5</v>
      </c>
      <c r="F568" s="197" t="s">
        <v>160</v>
      </c>
      <c r="H568" s="196" t="s">
        <v>5</v>
      </c>
      <c r="I568" s="198"/>
      <c r="L568" s="194"/>
      <c r="M568" s="199"/>
      <c r="N568" s="200"/>
      <c r="O568" s="200"/>
      <c r="P568" s="200"/>
      <c r="Q568" s="200"/>
      <c r="R568" s="200"/>
      <c r="S568" s="200"/>
      <c r="T568" s="201"/>
      <c r="AT568" s="196" t="s">
        <v>136</v>
      </c>
      <c r="AU568" s="196" t="s">
        <v>77</v>
      </c>
      <c r="AV568" s="12" t="s">
        <v>74</v>
      </c>
      <c r="AW568" s="12" t="s">
        <v>34</v>
      </c>
      <c r="AX568" s="12" t="s">
        <v>70</v>
      </c>
      <c r="AY568" s="196" t="s">
        <v>127</v>
      </c>
    </row>
    <row r="569" spans="2:65" s="12" customFormat="1" ht="13.5">
      <c r="B569" s="194"/>
      <c r="D569" s="195" t="s">
        <v>136</v>
      </c>
      <c r="E569" s="196" t="s">
        <v>5</v>
      </c>
      <c r="F569" s="197" t="s">
        <v>161</v>
      </c>
      <c r="H569" s="196" t="s">
        <v>5</v>
      </c>
      <c r="I569" s="198"/>
      <c r="L569" s="194"/>
      <c r="M569" s="199"/>
      <c r="N569" s="200"/>
      <c r="O569" s="200"/>
      <c r="P569" s="200"/>
      <c r="Q569" s="200"/>
      <c r="R569" s="200"/>
      <c r="S569" s="200"/>
      <c r="T569" s="201"/>
      <c r="AT569" s="196" t="s">
        <v>136</v>
      </c>
      <c r="AU569" s="196" t="s">
        <v>77</v>
      </c>
      <c r="AV569" s="12" t="s">
        <v>74</v>
      </c>
      <c r="AW569" s="12" t="s">
        <v>34</v>
      </c>
      <c r="AX569" s="12" t="s">
        <v>70</v>
      </c>
      <c r="AY569" s="196" t="s">
        <v>127</v>
      </c>
    </row>
    <row r="570" spans="2:65" s="13" customFormat="1" ht="13.5">
      <c r="B570" s="202"/>
      <c r="D570" s="195" t="s">
        <v>136</v>
      </c>
      <c r="E570" s="203" t="s">
        <v>5</v>
      </c>
      <c r="F570" s="204" t="s">
        <v>428</v>
      </c>
      <c r="H570" s="205">
        <v>3</v>
      </c>
      <c r="I570" s="206"/>
      <c r="L570" s="202"/>
      <c r="M570" s="207"/>
      <c r="N570" s="208"/>
      <c r="O570" s="208"/>
      <c r="P570" s="208"/>
      <c r="Q570" s="208"/>
      <c r="R570" s="208"/>
      <c r="S570" s="208"/>
      <c r="T570" s="209"/>
      <c r="AT570" s="203" t="s">
        <v>136</v>
      </c>
      <c r="AU570" s="203" t="s">
        <v>77</v>
      </c>
      <c r="AV570" s="13" t="s">
        <v>77</v>
      </c>
      <c r="AW570" s="13" t="s">
        <v>34</v>
      </c>
      <c r="AX570" s="13" t="s">
        <v>70</v>
      </c>
      <c r="AY570" s="203" t="s">
        <v>127</v>
      </c>
    </row>
    <row r="571" spans="2:65" s="13" customFormat="1" ht="13.5">
      <c r="B571" s="202"/>
      <c r="D571" s="195" t="s">
        <v>136</v>
      </c>
      <c r="E571" s="203" t="s">
        <v>5</v>
      </c>
      <c r="F571" s="204" t="s">
        <v>429</v>
      </c>
      <c r="H571" s="205">
        <v>6.4</v>
      </c>
      <c r="I571" s="206"/>
      <c r="L571" s="202"/>
      <c r="M571" s="207"/>
      <c r="N571" s="208"/>
      <c r="O571" s="208"/>
      <c r="P571" s="208"/>
      <c r="Q571" s="208"/>
      <c r="R571" s="208"/>
      <c r="S571" s="208"/>
      <c r="T571" s="209"/>
      <c r="AT571" s="203" t="s">
        <v>136</v>
      </c>
      <c r="AU571" s="203" t="s">
        <v>77</v>
      </c>
      <c r="AV571" s="13" t="s">
        <v>77</v>
      </c>
      <c r="AW571" s="13" t="s">
        <v>34</v>
      </c>
      <c r="AX571" s="13" t="s">
        <v>70</v>
      </c>
      <c r="AY571" s="203" t="s">
        <v>127</v>
      </c>
    </row>
    <row r="572" spans="2:65" s="13" customFormat="1" ht="13.5">
      <c r="B572" s="202"/>
      <c r="D572" s="195" t="s">
        <v>136</v>
      </c>
      <c r="E572" s="203" t="s">
        <v>5</v>
      </c>
      <c r="F572" s="204" t="s">
        <v>430</v>
      </c>
      <c r="H572" s="205">
        <v>1.4</v>
      </c>
      <c r="I572" s="206"/>
      <c r="L572" s="202"/>
      <c r="M572" s="207"/>
      <c r="N572" s="208"/>
      <c r="O572" s="208"/>
      <c r="P572" s="208"/>
      <c r="Q572" s="208"/>
      <c r="R572" s="208"/>
      <c r="S572" s="208"/>
      <c r="T572" s="209"/>
      <c r="AT572" s="203" t="s">
        <v>136</v>
      </c>
      <c r="AU572" s="203" t="s">
        <v>77</v>
      </c>
      <c r="AV572" s="13" t="s">
        <v>77</v>
      </c>
      <c r="AW572" s="13" t="s">
        <v>34</v>
      </c>
      <c r="AX572" s="13" t="s">
        <v>70</v>
      </c>
      <c r="AY572" s="203" t="s">
        <v>127</v>
      </c>
    </row>
    <row r="573" spans="2:65" s="13" customFormat="1" ht="13.5">
      <c r="B573" s="202"/>
      <c r="D573" s="195" t="s">
        <v>136</v>
      </c>
      <c r="E573" s="203" t="s">
        <v>5</v>
      </c>
      <c r="F573" s="204" t="s">
        <v>431</v>
      </c>
      <c r="H573" s="205">
        <v>3.8250000000000002</v>
      </c>
      <c r="I573" s="206"/>
      <c r="L573" s="202"/>
      <c r="M573" s="207"/>
      <c r="N573" s="208"/>
      <c r="O573" s="208"/>
      <c r="P573" s="208"/>
      <c r="Q573" s="208"/>
      <c r="R573" s="208"/>
      <c r="S573" s="208"/>
      <c r="T573" s="209"/>
      <c r="AT573" s="203" t="s">
        <v>136</v>
      </c>
      <c r="AU573" s="203" t="s">
        <v>77</v>
      </c>
      <c r="AV573" s="13" t="s">
        <v>77</v>
      </c>
      <c r="AW573" s="13" t="s">
        <v>34</v>
      </c>
      <c r="AX573" s="13" t="s">
        <v>70</v>
      </c>
      <c r="AY573" s="203" t="s">
        <v>127</v>
      </c>
    </row>
    <row r="574" spans="2:65" s="13" customFormat="1" ht="13.5">
      <c r="B574" s="202"/>
      <c r="D574" s="195" t="s">
        <v>136</v>
      </c>
      <c r="E574" s="203" t="s">
        <v>5</v>
      </c>
      <c r="F574" s="204" t="s">
        <v>432</v>
      </c>
      <c r="H574" s="205">
        <v>4.62</v>
      </c>
      <c r="I574" s="206"/>
      <c r="L574" s="202"/>
      <c r="M574" s="207"/>
      <c r="N574" s="208"/>
      <c r="O574" s="208"/>
      <c r="P574" s="208"/>
      <c r="Q574" s="208"/>
      <c r="R574" s="208"/>
      <c r="S574" s="208"/>
      <c r="T574" s="209"/>
      <c r="AT574" s="203" t="s">
        <v>136</v>
      </c>
      <c r="AU574" s="203" t="s">
        <v>77</v>
      </c>
      <c r="AV574" s="13" t="s">
        <v>77</v>
      </c>
      <c r="AW574" s="13" t="s">
        <v>34</v>
      </c>
      <c r="AX574" s="13" t="s">
        <v>70</v>
      </c>
      <c r="AY574" s="203" t="s">
        <v>127</v>
      </c>
    </row>
    <row r="575" spans="2:65" s="13" customFormat="1" ht="13.5">
      <c r="B575" s="202"/>
      <c r="D575" s="195" t="s">
        <v>136</v>
      </c>
      <c r="E575" s="203" t="s">
        <v>5</v>
      </c>
      <c r="F575" s="204" t="s">
        <v>433</v>
      </c>
      <c r="H575" s="205">
        <v>2.65</v>
      </c>
      <c r="I575" s="206"/>
      <c r="L575" s="202"/>
      <c r="M575" s="207"/>
      <c r="N575" s="208"/>
      <c r="O575" s="208"/>
      <c r="P575" s="208"/>
      <c r="Q575" s="208"/>
      <c r="R575" s="208"/>
      <c r="S575" s="208"/>
      <c r="T575" s="209"/>
      <c r="AT575" s="203" t="s">
        <v>136</v>
      </c>
      <c r="AU575" s="203" t="s">
        <v>77</v>
      </c>
      <c r="AV575" s="13" t="s">
        <v>77</v>
      </c>
      <c r="AW575" s="13" t="s">
        <v>34</v>
      </c>
      <c r="AX575" s="13" t="s">
        <v>70</v>
      </c>
      <c r="AY575" s="203" t="s">
        <v>127</v>
      </c>
    </row>
    <row r="576" spans="2:65" s="13" customFormat="1" ht="13.5">
      <c r="B576" s="202"/>
      <c r="D576" s="195" t="s">
        <v>136</v>
      </c>
      <c r="E576" s="203" t="s">
        <v>5</v>
      </c>
      <c r="F576" s="204" t="s">
        <v>434</v>
      </c>
      <c r="H576" s="205">
        <v>2</v>
      </c>
      <c r="I576" s="206"/>
      <c r="L576" s="202"/>
      <c r="M576" s="207"/>
      <c r="N576" s="208"/>
      <c r="O576" s="208"/>
      <c r="P576" s="208"/>
      <c r="Q576" s="208"/>
      <c r="R576" s="208"/>
      <c r="S576" s="208"/>
      <c r="T576" s="209"/>
      <c r="AT576" s="203" t="s">
        <v>136</v>
      </c>
      <c r="AU576" s="203" t="s">
        <v>77</v>
      </c>
      <c r="AV576" s="13" t="s">
        <v>77</v>
      </c>
      <c r="AW576" s="13" t="s">
        <v>34</v>
      </c>
      <c r="AX576" s="13" t="s">
        <v>70</v>
      </c>
      <c r="AY576" s="203" t="s">
        <v>127</v>
      </c>
    </row>
    <row r="577" spans="2:65" s="13" customFormat="1" ht="13.5">
      <c r="B577" s="202"/>
      <c r="D577" s="195" t="s">
        <v>136</v>
      </c>
      <c r="E577" s="203" t="s">
        <v>5</v>
      </c>
      <c r="F577" s="204" t="s">
        <v>435</v>
      </c>
      <c r="H577" s="205">
        <v>3.15</v>
      </c>
      <c r="I577" s="206"/>
      <c r="L577" s="202"/>
      <c r="M577" s="207"/>
      <c r="N577" s="208"/>
      <c r="O577" s="208"/>
      <c r="P577" s="208"/>
      <c r="Q577" s="208"/>
      <c r="R577" s="208"/>
      <c r="S577" s="208"/>
      <c r="T577" s="209"/>
      <c r="AT577" s="203" t="s">
        <v>136</v>
      </c>
      <c r="AU577" s="203" t="s">
        <v>77</v>
      </c>
      <c r="AV577" s="13" t="s">
        <v>77</v>
      </c>
      <c r="AW577" s="13" t="s">
        <v>34</v>
      </c>
      <c r="AX577" s="13" t="s">
        <v>70</v>
      </c>
      <c r="AY577" s="203" t="s">
        <v>127</v>
      </c>
    </row>
    <row r="578" spans="2:65" s="13" customFormat="1" ht="13.5">
      <c r="B578" s="202"/>
      <c r="D578" s="195" t="s">
        <v>136</v>
      </c>
      <c r="E578" s="203" t="s">
        <v>5</v>
      </c>
      <c r="F578" s="204" t="s">
        <v>435</v>
      </c>
      <c r="H578" s="205">
        <v>3.15</v>
      </c>
      <c r="I578" s="206"/>
      <c r="L578" s="202"/>
      <c r="M578" s="207"/>
      <c r="N578" s="208"/>
      <c r="O578" s="208"/>
      <c r="P578" s="208"/>
      <c r="Q578" s="208"/>
      <c r="R578" s="208"/>
      <c r="S578" s="208"/>
      <c r="T578" s="209"/>
      <c r="AT578" s="203" t="s">
        <v>136</v>
      </c>
      <c r="AU578" s="203" t="s">
        <v>77</v>
      </c>
      <c r="AV578" s="13" t="s">
        <v>77</v>
      </c>
      <c r="AW578" s="13" t="s">
        <v>34</v>
      </c>
      <c r="AX578" s="13" t="s">
        <v>70</v>
      </c>
      <c r="AY578" s="203" t="s">
        <v>127</v>
      </c>
    </row>
    <row r="579" spans="2:65" s="14" customFormat="1" ht="13.5">
      <c r="B579" s="210"/>
      <c r="D579" s="195" t="s">
        <v>136</v>
      </c>
      <c r="E579" s="211" t="s">
        <v>5</v>
      </c>
      <c r="F579" s="212" t="s">
        <v>139</v>
      </c>
      <c r="H579" s="213">
        <v>30.195</v>
      </c>
      <c r="I579" s="214"/>
      <c r="L579" s="210"/>
      <c r="M579" s="215"/>
      <c r="N579" s="216"/>
      <c r="O579" s="216"/>
      <c r="P579" s="216"/>
      <c r="Q579" s="216"/>
      <c r="R579" s="216"/>
      <c r="S579" s="216"/>
      <c r="T579" s="217"/>
      <c r="AT579" s="211" t="s">
        <v>136</v>
      </c>
      <c r="AU579" s="211" t="s">
        <v>77</v>
      </c>
      <c r="AV579" s="14" t="s">
        <v>140</v>
      </c>
      <c r="AW579" s="14" t="s">
        <v>34</v>
      </c>
      <c r="AX579" s="14" t="s">
        <v>70</v>
      </c>
      <c r="AY579" s="211" t="s">
        <v>127</v>
      </c>
    </row>
    <row r="580" spans="2:65" s="12" customFormat="1" ht="13.5">
      <c r="B580" s="194"/>
      <c r="D580" s="195" t="s">
        <v>136</v>
      </c>
      <c r="E580" s="196" t="s">
        <v>5</v>
      </c>
      <c r="F580" s="197" t="s">
        <v>436</v>
      </c>
      <c r="H580" s="196" t="s">
        <v>5</v>
      </c>
      <c r="I580" s="198"/>
      <c r="L580" s="194"/>
      <c r="M580" s="199"/>
      <c r="N580" s="200"/>
      <c r="O580" s="200"/>
      <c r="P580" s="200"/>
      <c r="Q580" s="200"/>
      <c r="R580" s="200"/>
      <c r="S580" s="200"/>
      <c r="T580" s="201"/>
      <c r="AT580" s="196" t="s">
        <v>136</v>
      </c>
      <c r="AU580" s="196" t="s">
        <v>77</v>
      </c>
      <c r="AV580" s="12" t="s">
        <v>74</v>
      </c>
      <c r="AW580" s="12" t="s">
        <v>34</v>
      </c>
      <c r="AX580" s="12" t="s">
        <v>70</v>
      </c>
      <c r="AY580" s="196" t="s">
        <v>127</v>
      </c>
    </row>
    <row r="581" spans="2:65" s="13" customFormat="1" ht="13.5">
      <c r="B581" s="202"/>
      <c r="D581" s="195" t="s">
        <v>136</v>
      </c>
      <c r="E581" s="203" t="s">
        <v>5</v>
      </c>
      <c r="F581" s="204" t="s">
        <v>437</v>
      </c>
      <c r="H581" s="205">
        <v>6.4</v>
      </c>
      <c r="I581" s="206"/>
      <c r="L581" s="202"/>
      <c r="M581" s="207"/>
      <c r="N581" s="208"/>
      <c r="O581" s="208"/>
      <c r="P581" s="208"/>
      <c r="Q581" s="208"/>
      <c r="R581" s="208"/>
      <c r="S581" s="208"/>
      <c r="T581" s="209"/>
      <c r="AT581" s="203" t="s">
        <v>136</v>
      </c>
      <c r="AU581" s="203" t="s">
        <v>77</v>
      </c>
      <c r="AV581" s="13" t="s">
        <v>77</v>
      </c>
      <c r="AW581" s="13" t="s">
        <v>34</v>
      </c>
      <c r="AX581" s="13" t="s">
        <v>70</v>
      </c>
      <c r="AY581" s="203" t="s">
        <v>127</v>
      </c>
    </row>
    <row r="582" spans="2:65" s="13" customFormat="1" ht="13.5">
      <c r="B582" s="202"/>
      <c r="D582" s="195" t="s">
        <v>136</v>
      </c>
      <c r="E582" s="203" t="s">
        <v>5</v>
      </c>
      <c r="F582" s="204" t="s">
        <v>437</v>
      </c>
      <c r="H582" s="205">
        <v>6.4</v>
      </c>
      <c r="I582" s="206"/>
      <c r="L582" s="202"/>
      <c r="M582" s="207"/>
      <c r="N582" s="208"/>
      <c r="O582" s="208"/>
      <c r="P582" s="208"/>
      <c r="Q582" s="208"/>
      <c r="R582" s="208"/>
      <c r="S582" s="208"/>
      <c r="T582" s="209"/>
      <c r="AT582" s="203" t="s">
        <v>136</v>
      </c>
      <c r="AU582" s="203" t="s">
        <v>77</v>
      </c>
      <c r="AV582" s="13" t="s">
        <v>77</v>
      </c>
      <c r="AW582" s="13" t="s">
        <v>34</v>
      </c>
      <c r="AX582" s="13" t="s">
        <v>70</v>
      </c>
      <c r="AY582" s="203" t="s">
        <v>127</v>
      </c>
    </row>
    <row r="583" spans="2:65" s="14" customFormat="1" ht="13.5">
      <c r="B583" s="210"/>
      <c r="D583" s="195" t="s">
        <v>136</v>
      </c>
      <c r="E583" s="211" t="s">
        <v>5</v>
      </c>
      <c r="F583" s="212" t="s">
        <v>139</v>
      </c>
      <c r="H583" s="213">
        <v>12.8</v>
      </c>
      <c r="I583" s="214"/>
      <c r="L583" s="210"/>
      <c r="M583" s="215"/>
      <c r="N583" s="216"/>
      <c r="O583" s="216"/>
      <c r="P583" s="216"/>
      <c r="Q583" s="216"/>
      <c r="R583" s="216"/>
      <c r="S583" s="216"/>
      <c r="T583" s="217"/>
      <c r="AT583" s="211" t="s">
        <v>136</v>
      </c>
      <c r="AU583" s="211" t="s">
        <v>77</v>
      </c>
      <c r="AV583" s="14" t="s">
        <v>140</v>
      </c>
      <c r="AW583" s="14" t="s">
        <v>34</v>
      </c>
      <c r="AX583" s="14" t="s">
        <v>70</v>
      </c>
      <c r="AY583" s="211" t="s">
        <v>127</v>
      </c>
    </row>
    <row r="584" spans="2:65" s="15" customFormat="1" ht="13.5">
      <c r="B584" s="218"/>
      <c r="D584" s="195" t="s">
        <v>136</v>
      </c>
      <c r="E584" s="219" t="s">
        <v>5</v>
      </c>
      <c r="F584" s="220" t="s">
        <v>141</v>
      </c>
      <c r="H584" s="221">
        <v>42.994999999999997</v>
      </c>
      <c r="I584" s="222"/>
      <c r="L584" s="218"/>
      <c r="M584" s="223"/>
      <c r="N584" s="224"/>
      <c r="O584" s="224"/>
      <c r="P584" s="224"/>
      <c r="Q584" s="224"/>
      <c r="R584" s="224"/>
      <c r="S584" s="224"/>
      <c r="T584" s="225"/>
      <c r="AT584" s="219" t="s">
        <v>136</v>
      </c>
      <c r="AU584" s="219" t="s">
        <v>77</v>
      </c>
      <c r="AV584" s="15" t="s">
        <v>134</v>
      </c>
      <c r="AW584" s="15" t="s">
        <v>34</v>
      </c>
      <c r="AX584" s="15" t="s">
        <v>74</v>
      </c>
      <c r="AY584" s="219" t="s">
        <v>127</v>
      </c>
    </row>
    <row r="585" spans="2:65" s="1" customFormat="1" ht="16.5" customHeight="1">
      <c r="B585" s="181"/>
      <c r="C585" s="226" t="s">
        <v>504</v>
      </c>
      <c r="D585" s="226" t="s">
        <v>234</v>
      </c>
      <c r="E585" s="227" t="s">
        <v>505</v>
      </c>
      <c r="F585" s="228" t="s">
        <v>506</v>
      </c>
      <c r="G585" s="229" t="s">
        <v>217</v>
      </c>
      <c r="H585" s="230">
        <v>67.716999999999999</v>
      </c>
      <c r="I585" s="231"/>
      <c r="J585" s="232">
        <f>ROUND(I585*H585,2)</f>
        <v>0</v>
      </c>
      <c r="K585" s="228" t="s">
        <v>133</v>
      </c>
      <c r="L585" s="233"/>
      <c r="M585" s="234" t="s">
        <v>5</v>
      </c>
      <c r="N585" s="235" t="s">
        <v>41</v>
      </c>
      <c r="O585" s="43"/>
      <c r="P585" s="191">
        <f>O585*H585</f>
        <v>0</v>
      </c>
      <c r="Q585" s="191">
        <v>1</v>
      </c>
      <c r="R585" s="191">
        <f>Q585*H585</f>
        <v>67.716999999999999</v>
      </c>
      <c r="S585" s="191">
        <v>0</v>
      </c>
      <c r="T585" s="192">
        <f>S585*H585</f>
        <v>0</v>
      </c>
      <c r="AR585" s="25" t="s">
        <v>197</v>
      </c>
      <c r="AT585" s="25" t="s">
        <v>234</v>
      </c>
      <c r="AU585" s="25" t="s">
        <v>77</v>
      </c>
      <c r="AY585" s="25" t="s">
        <v>127</v>
      </c>
      <c r="BE585" s="193">
        <f>IF(N585="základní",J585,0)</f>
        <v>0</v>
      </c>
      <c r="BF585" s="193">
        <f>IF(N585="snížená",J585,0)</f>
        <v>0</v>
      </c>
      <c r="BG585" s="193">
        <f>IF(N585="zákl. přenesená",J585,0)</f>
        <v>0</v>
      </c>
      <c r="BH585" s="193">
        <f>IF(N585="sníž. přenesená",J585,0)</f>
        <v>0</v>
      </c>
      <c r="BI585" s="193">
        <f>IF(N585="nulová",J585,0)</f>
        <v>0</v>
      </c>
      <c r="BJ585" s="25" t="s">
        <v>74</v>
      </c>
      <c r="BK585" s="193">
        <f>ROUND(I585*H585,2)</f>
        <v>0</v>
      </c>
      <c r="BL585" s="25" t="s">
        <v>134</v>
      </c>
      <c r="BM585" s="25" t="s">
        <v>507</v>
      </c>
    </row>
    <row r="586" spans="2:65" s="12" customFormat="1" ht="13.5">
      <c r="B586" s="194"/>
      <c r="D586" s="195" t="s">
        <v>136</v>
      </c>
      <c r="E586" s="196" t="s">
        <v>5</v>
      </c>
      <c r="F586" s="197" t="s">
        <v>257</v>
      </c>
      <c r="H586" s="196" t="s">
        <v>5</v>
      </c>
      <c r="I586" s="198"/>
      <c r="L586" s="194"/>
      <c r="M586" s="199"/>
      <c r="N586" s="200"/>
      <c r="O586" s="200"/>
      <c r="P586" s="200"/>
      <c r="Q586" s="200"/>
      <c r="R586" s="200"/>
      <c r="S586" s="200"/>
      <c r="T586" s="201"/>
      <c r="AT586" s="196" t="s">
        <v>136</v>
      </c>
      <c r="AU586" s="196" t="s">
        <v>77</v>
      </c>
      <c r="AV586" s="12" t="s">
        <v>74</v>
      </c>
      <c r="AW586" s="12" t="s">
        <v>34</v>
      </c>
      <c r="AX586" s="12" t="s">
        <v>70</v>
      </c>
      <c r="AY586" s="196" t="s">
        <v>127</v>
      </c>
    </row>
    <row r="587" spans="2:65" s="13" customFormat="1" ht="13.5">
      <c r="B587" s="202"/>
      <c r="D587" s="195" t="s">
        <v>136</v>
      </c>
      <c r="E587" s="203" t="s">
        <v>5</v>
      </c>
      <c r="F587" s="204" t="s">
        <v>508</v>
      </c>
      <c r="H587" s="205">
        <v>67.716999999999999</v>
      </c>
      <c r="I587" s="206"/>
      <c r="L587" s="202"/>
      <c r="M587" s="207"/>
      <c r="N587" s="208"/>
      <c r="O587" s="208"/>
      <c r="P587" s="208"/>
      <c r="Q587" s="208"/>
      <c r="R587" s="208"/>
      <c r="S587" s="208"/>
      <c r="T587" s="209"/>
      <c r="AT587" s="203" t="s">
        <v>136</v>
      </c>
      <c r="AU587" s="203" t="s">
        <v>77</v>
      </c>
      <c r="AV587" s="13" t="s">
        <v>77</v>
      </c>
      <c r="AW587" s="13" t="s">
        <v>34</v>
      </c>
      <c r="AX587" s="13" t="s">
        <v>70</v>
      </c>
      <c r="AY587" s="203" t="s">
        <v>127</v>
      </c>
    </row>
    <row r="588" spans="2:65" s="14" customFormat="1" ht="13.5">
      <c r="B588" s="210"/>
      <c r="D588" s="195" t="s">
        <v>136</v>
      </c>
      <c r="E588" s="211" t="s">
        <v>5</v>
      </c>
      <c r="F588" s="212" t="s">
        <v>139</v>
      </c>
      <c r="H588" s="213">
        <v>67.716999999999999</v>
      </c>
      <c r="I588" s="214"/>
      <c r="L588" s="210"/>
      <c r="M588" s="215"/>
      <c r="N588" s="216"/>
      <c r="O588" s="216"/>
      <c r="P588" s="216"/>
      <c r="Q588" s="216"/>
      <c r="R588" s="216"/>
      <c r="S588" s="216"/>
      <c r="T588" s="217"/>
      <c r="AT588" s="211" t="s">
        <v>136</v>
      </c>
      <c r="AU588" s="211" t="s">
        <v>77</v>
      </c>
      <c r="AV588" s="14" t="s">
        <v>140</v>
      </c>
      <c r="AW588" s="14" t="s">
        <v>34</v>
      </c>
      <c r="AX588" s="14" t="s">
        <v>70</v>
      </c>
      <c r="AY588" s="211" t="s">
        <v>127</v>
      </c>
    </row>
    <row r="589" spans="2:65" s="15" customFormat="1" ht="13.5">
      <c r="B589" s="218"/>
      <c r="D589" s="195" t="s">
        <v>136</v>
      </c>
      <c r="E589" s="219" t="s">
        <v>5</v>
      </c>
      <c r="F589" s="220" t="s">
        <v>141</v>
      </c>
      <c r="H589" s="221">
        <v>67.716999999999999</v>
      </c>
      <c r="I589" s="222"/>
      <c r="L589" s="218"/>
      <c r="M589" s="223"/>
      <c r="N589" s="224"/>
      <c r="O589" s="224"/>
      <c r="P589" s="224"/>
      <c r="Q589" s="224"/>
      <c r="R589" s="224"/>
      <c r="S589" s="224"/>
      <c r="T589" s="225"/>
      <c r="AT589" s="219" t="s">
        <v>136</v>
      </c>
      <c r="AU589" s="219" t="s">
        <v>77</v>
      </c>
      <c r="AV589" s="15" t="s">
        <v>134</v>
      </c>
      <c r="AW589" s="15" t="s">
        <v>34</v>
      </c>
      <c r="AX589" s="15" t="s">
        <v>74</v>
      </c>
      <c r="AY589" s="219" t="s">
        <v>127</v>
      </c>
    </row>
    <row r="590" spans="2:65" s="1" customFormat="1" ht="51" customHeight="1">
      <c r="B590" s="181"/>
      <c r="C590" s="182" t="s">
        <v>509</v>
      </c>
      <c r="D590" s="182" t="s">
        <v>129</v>
      </c>
      <c r="E590" s="183" t="s">
        <v>510</v>
      </c>
      <c r="F590" s="184" t="s">
        <v>511</v>
      </c>
      <c r="G590" s="185" t="s">
        <v>132</v>
      </c>
      <c r="H590" s="186">
        <v>4.8</v>
      </c>
      <c r="I590" s="187"/>
      <c r="J590" s="188">
        <f>ROUND(I590*H590,2)</f>
        <v>0</v>
      </c>
      <c r="K590" s="184" t="s">
        <v>133</v>
      </c>
      <c r="L590" s="42"/>
      <c r="M590" s="189" t="s">
        <v>5</v>
      </c>
      <c r="N590" s="190" t="s">
        <v>41</v>
      </c>
      <c r="O590" s="43"/>
      <c r="P590" s="191">
        <f>O590*H590</f>
        <v>0</v>
      </c>
      <c r="Q590" s="191">
        <v>8.4250000000000005E-2</v>
      </c>
      <c r="R590" s="191">
        <f>Q590*H590</f>
        <v>0.40440000000000004</v>
      </c>
      <c r="S590" s="191">
        <v>0</v>
      </c>
      <c r="T590" s="192">
        <f>S590*H590</f>
        <v>0</v>
      </c>
      <c r="AR590" s="25" t="s">
        <v>134</v>
      </c>
      <c r="AT590" s="25" t="s">
        <v>129</v>
      </c>
      <c r="AU590" s="25" t="s">
        <v>77</v>
      </c>
      <c r="AY590" s="25" t="s">
        <v>127</v>
      </c>
      <c r="BE590" s="193">
        <f>IF(N590="základní",J590,0)</f>
        <v>0</v>
      </c>
      <c r="BF590" s="193">
        <f>IF(N590="snížená",J590,0)</f>
        <v>0</v>
      </c>
      <c r="BG590" s="193">
        <f>IF(N590="zákl. přenesená",J590,0)</f>
        <v>0</v>
      </c>
      <c r="BH590" s="193">
        <f>IF(N590="sníž. přenesená",J590,0)</f>
        <v>0</v>
      </c>
      <c r="BI590" s="193">
        <f>IF(N590="nulová",J590,0)</f>
        <v>0</v>
      </c>
      <c r="BJ590" s="25" t="s">
        <v>74</v>
      </c>
      <c r="BK590" s="193">
        <f>ROUND(I590*H590,2)</f>
        <v>0</v>
      </c>
      <c r="BL590" s="25" t="s">
        <v>134</v>
      </c>
      <c r="BM590" s="25" t="s">
        <v>512</v>
      </c>
    </row>
    <row r="591" spans="2:65" s="12" customFormat="1" ht="13.5">
      <c r="B591" s="194"/>
      <c r="D591" s="195" t="s">
        <v>136</v>
      </c>
      <c r="E591" s="196" t="s">
        <v>5</v>
      </c>
      <c r="F591" s="197" t="s">
        <v>513</v>
      </c>
      <c r="H591" s="196" t="s">
        <v>5</v>
      </c>
      <c r="I591" s="198"/>
      <c r="L591" s="194"/>
      <c r="M591" s="199"/>
      <c r="N591" s="200"/>
      <c r="O591" s="200"/>
      <c r="P591" s="200"/>
      <c r="Q591" s="200"/>
      <c r="R591" s="200"/>
      <c r="S591" s="200"/>
      <c r="T591" s="201"/>
      <c r="AT591" s="196" t="s">
        <v>136</v>
      </c>
      <c r="AU591" s="196" t="s">
        <v>77</v>
      </c>
      <c r="AV591" s="12" t="s">
        <v>74</v>
      </c>
      <c r="AW591" s="12" t="s">
        <v>34</v>
      </c>
      <c r="AX591" s="12" t="s">
        <v>70</v>
      </c>
      <c r="AY591" s="196" t="s">
        <v>127</v>
      </c>
    </row>
    <row r="592" spans="2:65" s="12" customFormat="1" ht="13.5">
      <c r="B592" s="194"/>
      <c r="D592" s="195" t="s">
        <v>136</v>
      </c>
      <c r="E592" s="196" t="s">
        <v>5</v>
      </c>
      <c r="F592" s="197" t="s">
        <v>514</v>
      </c>
      <c r="H592" s="196" t="s">
        <v>5</v>
      </c>
      <c r="I592" s="198"/>
      <c r="L592" s="194"/>
      <c r="M592" s="199"/>
      <c r="N592" s="200"/>
      <c r="O592" s="200"/>
      <c r="P592" s="200"/>
      <c r="Q592" s="200"/>
      <c r="R592" s="200"/>
      <c r="S592" s="200"/>
      <c r="T592" s="201"/>
      <c r="AT592" s="196" t="s">
        <v>136</v>
      </c>
      <c r="AU592" s="196" t="s">
        <v>77</v>
      </c>
      <c r="AV592" s="12" t="s">
        <v>74</v>
      </c>
      <c r="AW592" s="12" t="s">
        <v>34</v>
      </c>
      <c r="AX592" s="12" t="s">
        <v>70</v>
      </c>
      <c r="AY592" s="196" t="s">
        <v>127</v>
      </c>
    </row>
    <row r="593" spans="2:65" s="13" customFormat="1" ht="13.5">
      <c r="B593" s="202"/>
      <c r="D593" s="195" t="s">
        <v>136</v>
      </c>
      <c r="E593" s="203" t="s">
        <v>5</v>
      </c>
      <c r="F593" s="204" t="s">
        <v>515</v>
      </c>
      <c r="H593" s="205">
        <v>2.4</v>
      </c>
      <c r="I593" s="206"/>
      <c r="L593" s="202"/>
      <c r="M593" s="207"/>
      <c r="N593" s="208"/>
      <c r="O593" s="208"/>
      <c r="P593" s="208"/>
      <c r="Q593" s="208"/>
      <c r="R593" s="208"/>
      <c r="S593" s="208"/>
      <c r="T593" s="209"/>
      <c r="AT593" s="203" t="s">
        <v>136</v>
      </c>
      <c r="AU593" s="203" t="s">
        <v>77</v>
      </c>
      <c r="AV593" s="13" t="s">
        <v>77</v>
      </c>
      <c r="AW593" s="13" t="s">
        <v>34</v>
      </c>
      <c r="AX593" s="13" t="s">
        <v>70</v>
      </c>
      <c r="AY593" s="203" t="s">
        <v>127</v>
      </c>
    </row>
    <row r="594" spans="2:65" s="13" customFormat="1" ht="13.5">
      <c r="B594" s="202"/>
      <c r="D594" s="195" t="s">
        <v>136</v>
      </c>
      <c r="E594" s="203" t="s">
        <v>5</v>
      </c>
      <c r="F594" s="204" t="s">
        <v>515</v>
      </c>
      <c r="H594" s="205">
        <v>2.4</v>
      </c>
      <c r="I594" s="206"/>
      <c r="L594" s="202"/>
      <c r="M594" s="207"/>
      <c r="N594" s="208"/>
      <c r="O594" s="208"/>
      <c r="P594" s="208"/>
      <c r="Q594" s="208"/>
      <c r="R594" s="208"/>
      <c r="S594" s="208"/>
      <c r="T594" s="209"/>
      <c r="AT594" s="203" t="s">
        <v>136</v>
      </c>
      <c r="AU594" s="203" t="s">
        <v>77</v>
      </c>
      <c r="AV594" s="13" t="s">
        <v>77</v>
      </c>
      <c r="AW594" s="13" t="s">
        <v>34</v>
      </c>
      <c r="AX594" s="13" t="s">
        <v>70</v>
      </c>
      <c r="AY594" s="203" t="s">
        <v>127</v>
      </c>
    </row>
    <row r="595" spans="2:65" s="14" customFormat="1" ht="13.5">
      <c r="B595" s="210"/>
      <c r="D595" s="195" t="s">
        <v>136</v>
      </c>
      <c r="E595" s="211" t="s">
        <v>5</v>
      </c>
      <c r="F595" s="212" t="s">
        <v>139</v>
      </c>
      <c r="H595" s="213">
        <v>4.8</v>
      </c>
      <c r="I595" s="214"/>
      <c r="L595" s="210"/>
      <c r="M595" s="215"/>
      <c r="N595" s="216"/>
      <c r="O595" s="216"/>
      <c r="P595" s="216"/>
      <c r="Q595" s="216"/>
      <c r="R595" s="216"/>
      <c r="S595" s="216"/>
      <c r="T595" s="217"/>
      <c r="AT595" s="211" t="s">
        <v>136</v>
      </c>
      <c r="AU595" s="211" t="s">
        <v>77</v>
      </c>
      <c r="AV595" s="14" t="s">
        <v>140</v>
      </c>
      <c r="AW595" s="14" t="s">
        <v>34</v>
      </c>
      <c r="AX595" s="14" t="s">
        <v>70</v>
      </c>
      <c r="AY595" s="211" t="s">
        <v>127</v>
      </c>
    </row>
    <row r="596" spans="2:65" s="15" customFormat="1" ht="13.5">
      <c r="B596" s="218"/>
      <c r="D596" s="195" t="s">
        <v>136</v>
      </c>
      <c r="E596" s="219" t="s">
        <v>5</v>
      </c>
      <c r="F596" s="220" t="s">
        <v>141</v>
      </c>
      <c r="H596" s="221">
        <v>4.8</v>
      </c>
      <c r="I596" s="222"/>
      <c r="L596" s="218"/>
      <c r="M596" s="223"/>
      <c r="N596" s="224"/>
      <c r="O596" s="224"/>
      <c r="P596" s="224"/>
      <c r="Q596" s="224"/>
      <c r="R596" s="224"/>
      <c r="S596" s="224"/>
      <c r="T596" s="225"/>
      <c r="AT596" s="219" t="s">
        <v>136</v>
      </c>
      <c r="AU596" s="219" t="s">
        <v>77</v>
      </c>
      <c r="AV596" s="15" t="s">
        <v>134</v>
      </c>
      <c r="AW596" s="15" t="s">
        <v>34</v>
      </c>
      <c r="AX596" s="15" t="s">
        <v>74</v>
      </c>
      <c r="AY596" s="219" t="s">
        <v>127</v>
      </c>
    </row>
    <row r="597" spans="2:65" s="1" customFormat="1" ht="16.5" customHeight="1">
      <c r="B597" s="181"/>
      <c r="C597" s="226" t="s">
        <v>516</v>
      </c>
      <c r="D597" s="226" t="s">
        <v>234</v>
      </c>
      <c r="E597" s="227" t="s">
        <v>517</v>
      </c>
      <c r="F597" s="228" t="s">
        <v>518</v>
      </c>
      <c r="G597" s="229" t="s">
        <v>132</v>
      </c>
      <c r="H597" s="230">
        <v>5.04</v>
      </c>
      <c r="I597" s="231"/>
      <c r="J597" s="232">
        <f>ROUND(I597*H597,2)</f>
        <v>0</v>
      </c>
      <c r="K597" s="228" t="s">
        <v>133</v>
      </c>
      <c r="L597" s="233"/>
      <c r="M597" s="234" t="s">
        <v>5</v>
      </c>
      <c r="N597" s="235" t="s">
        <v>41</v>
      </c>
      <c r="O597" s="43"/>
      <c r="P597" s="191">
        <f>O597*H597</f>
        <v>0</v>
      </c>
      <c r="Q597" s="191">
        <v>0.14599999999999999</v>
      </c>
      <c r="R597" s="191">
        <f>Q597*H597</f>
        <v>0.73583999999999994</v>
      </c>
      <c r="S597" s="191">
        <v>0</v>
      </c>
      <c r="T597" s="192">
        <f>S597*H597</f>
        <v>0</v>
      </c>
      <c r="AR597" s="25" t="s">
        <v>197</v>
      </c>
      <c r="AT597" s="25" t="s">
        <v>234</v>
      </c>
      <c r="AU597" s="25" t="s">
        <v>77</v>
      </c>
      <c r="AY597" s="25" t="s">
        <v>127</v>
      </c>
      <c r="BE597" s="193">
        <f>IF(N597="základní",J597,0)</f>
        <v>0</v>
      </c>
      <c r="BF597" s="193">
        <f>IF(N597="snížená",J597,0)</f>
        <v>0</v>
      </c>
      <c r="BG597" s="193">
        <f>IF(N597="zákl. přenesená",J597,0)</f>
        <v>0</v>
      </c>
      <c r="BH597" s="193">
        <f>IF(N597="sníž. přenesená",J597,0)</f>
        <v>0</v>
      </c>
      <c r="BI597" s="193">
        <f>IF(N597="nulová",J597,0)</f>
        <v>0</v>
      </c>
      <c r="BJ597" s="25" t="s">
        <v>74</v>
      </c>
      <c r="BK597" s="193">
        <f>ROUND(I597*H597,2)</f>
        <v>0</v>
      </c>
      <c r="BL597" s="25" t="s">
        <v>134</v>
      </c>
      <c r="BM597" s="25" t="s">
        <v>519</v>
      </c>
    </row>
    <row r="598" spans="2:65" s="1" customFormat="1" ht="27">
      <c r="B598" s="42"/>
      <c r="D598" s="195" t="s">
        <v>520</v>
      </c>
      <c r="F598" s="236" t="s">
        <v>521</v>
      </c>
      <c r="I598" s="237"/>
      <c r="L598" s="42"/>
      <c r="M598" s="238"/>
      <c r="N598" s="43"/>
      <c r="O598" s="43"/>
      <c r="P598" s="43"/>
      <c r="Q598" s="43"/>
      <c r="R598" s="43"/>
      <c r="S598" s="43"/>
      <c r="T598" s="71"/>
      <c r="AT598" s="25" t="s">
        <v>520</v>
      </c>
      <c r="AU598" s="25" t="s">
        <v>77</v>
      </c>
    </row>
    <row r="599" spans="2:65" s="12" customFormat="1" ht="13.5">
      <c r="B599" s="194"/>
      <c r="D599" s="195" t="s">
        <v>136</v>
      </c>
      <c r="E599" s="196" t="s">
        <v>5</v>
      </c>
      <c r="F599" s="197" t="s">
        <v>522</v>
      </c>
      <c r="H599" s="196" t="s">
        <v>5</v>
      </c>
      <c r="I599" s="198"/>
      <c r="L599" s="194"/>
      <c r="M599" s="199"/>
      <c r="N599" s="200"/>
      <c r="O599" s="200"/>
      <c r="P599" s="200"/>
      <c r="Q599" s="200"/>
      <c r="R599" s="200"/>
      <c r="S599" s="200"/>
      <c r="T599" s="201"/>
      <c r="AT599" s="196" t="s">
        <v>136</v>
      </c>
      <c r="AU599" s="196" t="s">
        <v>77</v>
      </c>
      <c r="AV599" s="12" t="s">
        <v>74</v>
      </c>
      <c r="AW599" s="12" t="s">
        <v>34</v>
      </c>
      <c r="AX599" s="12" t="s">
        <v>70</v>
      </c>
      <c r="AY599" s="196" t="s">
        <v>127</v>
      </c>
    </row>
    <row r="600" spans="2:65" s="13" customFormat="1" ht="13.5">
      <c r="B600" s="202"/>
      <c r="D600" s="195" t="s">
        <v>136</v>
      </c>
      <c r="E600" s="203" t="s">
        <v>5</v>
      </c>
      <c r="F600" s="204" t="s">
        <v>523</v>
      </c>
      <c r="H600" s="205">
        <v>5.04</v>
      </c>
      <c r="I600" s="206"/>
      <c r="L600" s="202"/>
      <c r="M600" s="207"/>
      <c r="N600" s="208"/>
      <c r="O600" s="208"/>
      <c r="P600" s="208"/>
      <c r="Q600" s="208"/>
      <c r="R600" s="208"/>
      <c r="S600" s="208"/>
      <c r="T600" s="209"/>
      <c r="AT600" s="203" t="s">
        <v>136</v>
      </c>
      <c r="AU600" s="203" t="s">
        <v>77</v>
      </c>
      <c r="AV600" s="13" t="s">
        <v>77</v>
      </c>
      <c r="AW600" s="13" t="s">
        <v>34</v>
      </c>
      <c r="AX600" s="13" t="s">
        <v>70</v>
      </c>
      <c r="AY600" s="203" t="s">
        <v>127</v>
      </c>
    </row>
    <row r="601" spans="2:65" s="14" customFormat="1" ht="13.5">
      <c r="B601" s="210"/>
      <c r="D601" s="195" t="s">
        <v>136</v>
      </c>
      <c r="E601" s="211" t="s">
        <v>5</v>
      </c>
      <c r="F601" s="212" t="s">
        <v>139</v>
      </c>
      <c r="H601" s="213">
        <v>5.04</v>
      </c>
      <c r="I601" s="214"/>
      <c r="L601" s="210"/>
      <c r="M601" s="215"/>
      <c r="N601" s="216"/>
      <c r="O601" s="216"/>
      <c r="P601" s="216"/>
      <c r="Q601" s="216"/>
      <c r="R601" s="216"/>
      <c r="S601" s="216"/>
      <c r="T601" s="217"/>
      <c r="AT601" s="211" t="s">
        <v>136</v>
      </c>
      <c r="AU601" s="211" t="s">
        <v>77</v>
      </c>
      <c r="AV601" s="14" t="s">
        <v>140</v>
      </c>
      <c r="AW601" s="14" t="s">
        <v>34</v>
      </c>
      <c r="AX601" s="14" t="s">
        <v>70</v>
      </c>
      <c r="AY601" s="211" t="s">
        <v>127</v>
      </c>
    </row>
    <row r="602" spans="2:65" s="15" customFormat="1" ht="13.5">
      <c r="B602" s="218"/>
      <c r="D602" s="195" t="s">
        <v>136</v>
      </c>
      <c r="E602" s="219" t="s">
        <v>5</v>
      </c>
      <c r="F602" s="220" t="s">
        <v>141</v>
      </c>
      <c r="H602" s="221">
        <v>5.04</v>
      </c>
      <c r="I602" s="222"/>
      <c r="L602" s="218"/>
      <c r="M602" s="223"/>
      <c r="N602" s="224"/>
      <c r="O602" s="224"/>
      <c r="P602" s="224"/>
      <c r="Q602" s="224"/>
      <c r="R602" s="224"/>
      <c r="S602" s="224"/>
      <c r="T602" s="225"/>
      <c r="AT602" s="219" t="s">
        <v>136</v>
      </c>
      <c r="AU602" s="219" t="s">
        <v>77</v>
      </c>
      <c r="AV602" s="15" t="s">
        <v>134</v>
      </c>
      <c r="AW602" s="15" t="s">
        <v>34</v>
      </c>
      <c r="AX602" s="15" t="s">
        <v>74</v>
      </c>
      <c r="AY602" s="219" t="s">
        <v>127</v>
      </c>
    </row>
    <row r="603" spans="2:65" s="11" customFormat="1" ht="29.85" customHeight="1">
      <c r="B603" s="168"/>
      <c r="D603" s="169" t="s">
        <v>69</v>
      </c>
      <c r="E603" s="179" t="s">
        <v>183</v>
      </c>
      <c r="F603" s="179" t="s">
        <v>524</v>
      </c>
      <c r="I603" s="171"/>
      <c r="J603" s="180">
        <f>BK603</f>
        <v>0</v>
      </c>
      <c r="L603" s="168"/>
      <c r="M603" s="173"/>
      <c r="N603" s="174"/>
      <c r="O603" s="174"/>
      <c r="P603" s="175">
        <f>SUM(P604:P628)</f>
        <v>0</v>
      </c>
      <c r="Q603" s="174"/>
      <c r="R603" s="175">
        <f>SUM(R604:R628)</f>
        <v>5.8484332800000001</v>
      </c>
      <c r="S603" s="174"/>
      <c r="T603" s="176">
        <f>SUM(T604:T628)</f>
        <v>0</v>
      </c>
      <c r="AR603" s="169" t="s">
        <v>74</v>
      </c>
      <c r="AT603" s="177" t="s">
        <v>69</v>
      </c>
      <c r="AU603" s="177" t="s">
        <v>74</v>
      </c>
      <c r="AY603" s="169" t="s">
        <v>127</v>
      </c>
      <c r="BK603" s="178">
        <f>SUM(BK604:BK628)</f>
        <v>0</v>
      </c>
    </row>
    <row r="604" spans="2:65" s="1" customFormat="1" ht="25.5" customHeight="1">
      <c r="B604" s="181"/>
      <c r="C604" s="182" t="s">
        <v>525</v>
      </c>
      <c r="D604" s="182" t="s">
        <v>129</v>
      </c>
      <c r="E604" s="183" t="s">
        <v>526</v>
      </c>
      <c r="F604" s="184" t="s">
        <v>527</v>
      </c>
      <c r="G604" s="185" t="s">
        <v>132</v>
      </c>
      <c r="H604" s="186">
        <v>38.880000000000003</v>
      </c>
      <c r="I604" s="187"/>
      <c r="J604" s="188">
        <f>ROUND(I604*H604,2)</f>
        <v>0</v>
      </c>
      <c r="K604" s="184" t="s">
        <v>133</v>
      </c>
      <c r="L604" s="42"/>
      <c r="M604" s="189" t="s">
        <v>5</v>
      </c>
      <c r="N604" s="190" t="s">
        <v>41</v>
      </c>
      <c r="O604" s="43"/>
      <c r="P604" s="191">
        <f>O604*H604</f>
        <v>0</v>
      </c>
      <c r="Q604" s="191">
        <v>0</v>
      </c>
      <c r="R604" s="191">
        <f>Q604*H604</f>
        <v>0</v>
      </c>
      <c r="S604" s="191">
        <v>0</v>
      </c>
      <c r="T604" s="192">
        <f>S604*H604</f>
        <v>0</v>
      </c>
      <c r="AR604" s="25" t="s">
        <v>134</v>
      </c>
      <c r="AT604" s="25" t="s">
        <v>129</v>
      </c>
      <c r="AU604" s="25" t="s">
        <v>77</v>
      </c>
      <c r="AY604" s="25" t="s">
        <v>127</v>
      </c>
      <c r="BE604" s="193">
        <f>IF(N604="základní",J604,0)</f>
        <v>0</v>
      </c>
      <c r="BF604" s="193">
        <f>IF(N604="snížená",J604,0)</f>
        <v>0</v>
      </c>
      <c r="BG604" s="193">
        <f>IF(N604="zákl. přenesená",J604,0)</f>
        <v>0</v>
      </c>
      <c r="BH604" s="193">
        <f>IF(N604="sníž. přenesená",J604,0)</f>
        <v>0</v>
      </c>
      <c r="BI604" s="193">
        <f>IF(N604="nulová",J604,0)</f>
        <v>0</v>
      </c>
      <c r="BJ604" s="25" t="s">
        <v>74</v>
      </c>
      <c r="BK604" s="193">
        <f>ROUND(I604*H604,2)</f>
        <v>0</v>
      </c>
      <c r="BL604" s="25" t="s">
        <v>134</v>
      </c>
      <c r="BM604" s="25" t="s">
        <v>528</v>
      </c>
    </row>
    <row r="605" spans="2:65" s="12" customFormat="1" ht="13.5">
      <c r="B605" s="194"/>
      <c r="D605" s="195" t="s">
        <v>136</v>
      </c>
      <c r="E605" s="196" t="s">
        <v>5</v>
      </c>
      <c r="F605" s="197" t="s">
        <v>392</v>
      </c>
      <c r="H605" s="196" t="s">
        <v>5</v>
      </c>
      <c r="I605" s="198"/>
      <c r="L605" s="194"/>
      <c r="M605" s="199"/>
      <c r="N605" s="200"/>
      <c r="O605" s="200"/>
      <c r="P605" s="200"/>
      <c r="Q605" s="200"/>
      <c r="R605" s="200"/>
      <c r="S605" s="200"/>
      <c r="T605" s="201"/>
      <c r="AT605" s="196" t="s">
        <v>136</v>
      </c>
      <c r="AU605" s="196" t="s">
        <v>77</v>
      </c>
      <c r="AV605" s="12" t="s">
        <v>74</v>
      </c>
      <c r="AW605" s="12" t="s">
        <v>34</v>
      </c>
      <c r="AX605" s="12" t="s">
        <v>70</v>
      </c>
      <c r="AY605" s="196" t="s">
        <v>127</v>
      </c>
    </row>
    <row r="606" spans="2:65" s="12" customFormat="1" ht="13.5">
      <c r="B606" s="194"/>
      <c r="D606" s="195" t="s">
        <v>136</v>
      </c>
      <c r="E606" s="196" t="s">
        <v>5</v>
      </c>
      <c r="F606" s="197" t="s">
        <v>171</v>
      </c>
      <c r="H606" s="196" t="s">
        <v>5</v>
      </c>
      <c r="I606" s="198"/>
      <c r="L606" s="194"/>
      <c r="M606" s="199"/>
      <c r="N606" s="200"/>
      <c r="O606" s="200"/>
      <c r="P606" s="200"/>
      <c r="Q606" s="200"/>
      <c r="R606" s="200"/>
      <c r="S606" s="200"/>
      <c r="T606" s="201"/>
      <c r="AT606" s="196" t="s">
        <v>136</v>
      </c>
      <c r="AU606" s="196" t="s">
        <v>77</v>
      </c>
      <c r="AV606" s="12" t="s">
        <v>74</v>
      </c>
      <c r="AW606" s="12" t="s">
        <v>34</v>
      </c>
      <c r="AX606" s="12" t="s">
        <v>70</v>
      </c>
      <c r="AY606" s="196" t="s">
        <v>127</v>
      </c>
    </row>
    <row r="607" spans="2:65" s="13" customFormat="1" ht="13.5">
      <c r="B607" s="202"/>
      <c r="D607" s="195" t="s">
        <v>136</v>
      </c>
      <c r="E607" s="203" t="s">
        <v>5</v>
      </c>
      <c r="F607" s="204" t="s">
        <v>400</v>
      </c>
      <c r="H607" s="205">
        <v>34.56</v>
      </c>
      <c r="I607" s="206"/>
      <c r="L607" s="202"/>
      <c r="M607" s="207"/>
      <c r="N607" s="208"/>
      <c r="O607" s="208"/>
      <c r="P607" s="208"/>
      <c r="Q607" s="208"/>
      <c r="R607" s="208"/>
      <c r="S607" s="208"/>
      <c r="T607" s="209"/>
      <c r="AT607" s="203" t="s">
        <v>136</v>
      </c>
      <c r="AU607" s="203" t="s">
        <v>77</v>
      </c>
      <c r="AV607" s="13" t="s">
        <v>77</v>
      </c>
      <c r="AW607" s="13" t="s">
        <v>34</v>
      </c>
      <c r="AX607" s="13" t="s">
        <v>70</v>
      </c>
      <c r="AY607" s="203" t="s">
        <v>127</v>
      </c>
    </row>
    <row r="608" spans="2:65" s="13" customFormat="1" ht="13.5">
      <c r="B608" s="202"/>
      <c r="D608" s="195" t="s">
        <v>136</v>
      </c>
      <c r="E608" s="203" t="s">
        <v>5</v>
      </c>
      <c r="F608" s="204" t="s">
        <v>529</v>
      </c>
      <c r="H608" s="205">
        <v>4.32</v>
      </c>
      <c r="I608" s="206"/>
      <c r="L608" s="202"/>
      <c r="M608" s="207"/>
      <c r="N608" s="208"/>
      <c r="O608" s="208"/>
      <c r="P608" s="208"/>
      <c r="Q608" s="208"/>
      <c r="R608" s="208"/>
      <c r="S608" s="208"/>
      <c r="T608" s="209"/>
      <c r="AT608" s="203" t="s">
        <v>136</v>
      </c>
      <c r="AU608" s="203" t="s">
        <v>77</v>
      </c>
      <c r="AV608" s="13" t="s">
        <v>77</v>
      </c>
      <c r="AW608" s="13" t="s">
        <v>34</v>
      </c>
      <c r="AX608" s="13" t="s">
        <v>70</v>
      </c>
      <c r="AY608" s="203" t="s">
        <v>127</v>
      </c>
    </row>
    <row r="609" spans="2:65" s="14" customFormat="1" ht="13.5">
      <c r="B609" s="210"/>
      <c r="D609" s="195" t="s">
        <v>136</v>
      </c>
      <c r="E609" s="211" t="s">
        <v>5</v>
      </c>
      <c r="F609" s="212" t="s">
        <v>139</v>
      </c>
      <c r="H609" s="213">
        <v>38.880000000000003</v>
      </c>
      <c r="I609" s="214"/>
      <c r="L609" s="210"/>
      <c r="M609" s="215"/>
      <c r="N609" s="216"/>
      <c r="O609" s="216"/>
      <c r="P609" s="216"/>
      <c r="Q609" s="216"/>
      <c r="R609" s="216"/>
      <c r="S609" s="216"/>
      <c r="T609" s="217"/>
      <c r="AT609" s="211" t="s">
        <v>136</v>
      </c>
      <c r="AU609" s="211" t="s">
        <v>77</v>
      </c>
      <c r="AV609" s="14" t="s">
        <v>140</v>
      </c>
      <c r="AW609" s="14" t="s">
        <v>34</v>
      </c>
      <c r="AX609" s="14" t="s">
        <v>70</v>
      </c>
      <c r="AY609" s="211" t="s">
        <v>127</v>
      </c>
    </row>
    <row r="610" spans="2:65" s="15" customFormat="1" ht="13.5">
      <c r="B610" s="218"/>
      <c r="D610" s="195" t="s">
        <v>136</v>
      </c>
      <c r="E610" s="219" t="s">
        <v>5</v>
      </c>
      <c r="F610" s="220" t="s">
        <v>141</v>
      </c>
      <c r="H610" s="221">
        <v>38.880000000000003</v>
      </c>
      <c r="I610" s="222"/>
      <c r="L610" s="218"/>
      <c r="M610" s="223"/>
      <c r="N610" s="224"/>
      <c r="O610" s="224"/>
      <c r="P610" s="224"/>
      <c r="Q610" s="224"/>
      <c r="R610" s="224"/>
      <c r="S610" s="224"/>
      <c r="T610" s="225"/>
      <c r="AT610" s="219" t="s">
        <v>136</v>
      </c>
      <c r="AU610" s="219" t="s">
        <v>77</v>
      </c>
      <c r="AV610" s="15" t="s">
        <v>134</v>
      </c>
      <c r="AW610" s="15" t="s">
        <v>34</v>
      </c>
      <c r="AX610" s="15" t="s">
        <v>74</v>
      </c>
      <c r="AY610" s="219" t="s">
        <v>127</v>
      </c>
    </row>
    <row r="611" spans="2:65" s="1" customFormat="1" ht="25.5" customHeight="1">
      <c r="B611" s="181"/>
      <c r="C611" s="182" t="s">
        <v>530</v>
      </c>
      <c r="D611" s="182" t="s">
        <v>129</v>
      </c>
      <c r="E611" s="183" t="s">
        <v>531</v>
      </c>
      <c r="F611" s="184" t="s">
        <v>532</v>
      </c>
      <c r="G611" s="185" t="s">
        <v>144</v>
      </c>
      <c r="H611" s="186">
        <v>1.1970000000000001</v>
      </c>
      <c r="I611" s="187"/>
      <c r="J611" s="188">
        <f>ROUND(I611*H611,2)</f>
        <v>0</v>
      </c>
      <c r="K611" s="184" t="s">
        <v>133</v>
      </c>
      <c r="L611" s="42"/>
      <c r="M611" s="189" t="s">
        <v>5</v>
      </c>
      <c r="N611" s="190" t="s">
        <v>41</v>
      </c>
      <c r="O611" s="43"/>
      <c r="P611" s="191">
        <f>O611*H611</f>
        <v>0</v>
      </c>
      <c r="Q611" s="191">
        <v>2.2563399999999998</v>
      </c>
      <c r="R611" s="191">
        <f>Q611*H611</f>
        <v>2.7008389799999999</v>
      </c>
      <c r="S611" s="191">
        <v>0</v>
      </c>
      <c r="T611" s="192">
        <f>S611*H611</f>
        <v>0</v>
      </c>
      <c r="AR611" s="25" t="s">
        <v>134</v>
      </c>
      <c r="AT611" s="25" t="s">
        <v>129</v>
      </c>
      <c r="AU611" s="25" t="s">
        <v>77</v>
      </c>
      <c r="AY611" s="25" t="s">
        <v>127</v>
      </c>
      <c r="BE611" s="193">
        <f>IF(N611="základní",J611,0)</f>
        <v>0</v>
      </c>
      <c r="BF611" s="193">
        <f>IF(N611="snížená",J611,0)</f>
        <v>0</v>
      </c>
      <c r="BG611" s="193">
        <f>IF(N611="zákl. přenesená",J611,0)</f>
        <v>0</v>
      </c>
      <c r="BH611" s="193">
        <f>IF(N611="sníž. přenesená",J611,0)</f>
        <v>0</v>
      </c>
      <c r="BI611" s="193">
        <f>IF(N611="nulová",J611,0)</f>
        <v>0</v>
      </c>
      <c r="BJ611" s="25" t="s">
        <v>74</v>
      </c>
      <c r="BK611" s="193">
        <f>ROUND(I611*H611,2)</f>
        <v>0</v>
      </c>
      <c r="BL611" s="25" t="s">
        <v>134</v>
      </c>
      <c r="BM611" s="25" t="s">
        <v>533</v>
      </c>
    </row>
    <row r="612" spans="2:65" s="12" customFormat="1" ht="13.5">
      <c r="B612" s="194"/>
      <c r="D612" s="195" t="s">
        <v>136</v>
      </c>
      <c r="E612" s="196" t="s">
        <v>5</v>
      </c>
      <c r="F612" s="197" t="s">
        <v>534</v>
      </c>
      <c r="H612" s="196" t="s">
        <v>5</v>
      </c>
      <c r="I612" s="198"/>
      <c r="L612" s="194"/>
      <c r="M612" s="199"/>
      <c r="N612" s="200"/>
      <c r="O612" s="200"/>
      <c r="P612" s="200"/>
      <c r="Q612" s="200"/>
      <c r="R612" s="200"/>
      <c r="S612" s="200"/>
      <c r="T612" s="201"/>
      <c r="AT612" s="196" t="s">
        <v>136</v>
      </c>
      <c r="AU612" s="196" t="s">
        <v>77</v>
      </c>
      <c r="AV612" s="12" t="s">
        <v>74</v>
      </c>
      <c r="AW612" s="12" t="s">
        <v>34</v>
      </c>
      <c r="AX612" s="12" t="s">
        <v>70</v>
      </c>
      <c r="AY612" s="196" t="s">
        <v>127</v>
      </c>
    </row>
    <row r="613" spans="2:65" s="12" customFormat="1" ht="13.5">
      <c r="B613" s="194"/>
      <c r="D613" s="195" t="s">
        <v>136</v>
      </c>
      <c r="E613" s="196" t="s">
        <v>5</v>
      </c>
      <c r="F613" s="197" t="s">
        <v>171</v>
      </c>
      <c r="H613" s="196" t="s">
        <v>5</v>
      </c>
      <c r="I613" s="198"/>
      <c r="L613" s="194"/>
      <c r="M613" s="199"/>
      <c r="N613" s="200"/>
      <c r="O613" s="200"/>
      <c r="P613" s="200"/>
      <c r="Q613" s="200"/>
      <c r="R613" s="200"/>
      <c r="S613" s="200"/>
      <c r="T613" s="201"/>
      <c r="AT613" s="196" t="s">
        <v>136</v>
      </c>
      <c r="AU613" s="196" t="s">
        <v>77</v>
      </c>
      <c r="AV613" s="12" t="s">
        <v>74</v>
      </c>
      <c r="AW613" s="12" t="s">
        <v>34</v>
      </c>
      <c r="AX613" s="12" t="s">
        <v>70</v>
      </c>
      <c r="AY613" s="196" t="s">
        <v>127</v>
      </c>
    </row>
    <row r="614" spans="2:65" s="13" customFormat="1" ht="13.5">
      <c r="B614" s="202"/>
      <c r="D614" s="195" t="s">
        <v>136</v>
      </c>
      <c r="E614" s="203" t="s">
        <v>5</v>
      </c>
      <c r="F614" s="204" t="s">
        <v>348</v>
      </c>
      <c r="H614" s="205">
        <v>0.504</v>
      </c>
      <c r="I614" s="206"/>
      <c r="L614" s="202"/>
      <c r="M614" s="207"/>
      <c r="N614" s="208"/>
      <c r="O614" s="208"/>
      <c r="P614" s="208"/>
      <c r="Q614" s="208"/>
      <c r="R614" s="208"/>
      <c r="S614" s="208"/>
      <c r="T614" s="209"/>
      <c r="AT614" s="203" t="s">
        <v>136</v>
      </c>
      <c r="AU614" s="203" t="s">
        <v>77</v>
      </c>
      <c r="AV614" s="13" t="s">
        <v>77</v>
      </c>
      <c r="AW614" s="13" t="s">
        <v>34</v>
      </c>
      <c r="AX614" s="13" t="s">
        <v>70</v>
      </c>
      <c r="AY614" s="203" t="s">
        <v>127</v>
      </c>
    </row>
    <row r="615" spans="2:65" s="13" customFormat="1" ht="13.5">
      <c r="B615" s="202"/>
      <c r="D615" s="195" t="s">
        <v>136</v>
      </c>
      <c r="E615" s="203" t="s">
        <v>5</v>
      </c>
      <c r="F615" s="204" t="s">
        <v>348</v>
      </c>
      <c r="H615" s="205">
        <v>0.504</v>
      </c>
      <c r="I615" s="206"/>
      <c r="L615" s="202"/>
      <c r="M615" s="207"/>
      <c r="N615" s="208"/>
      <c r="O615" s="208"/>
      <c r="P615" s="208"/>
      <c r="Q615" s="208"/>
      <c r="R615" s="208"/>
      <c r="S615" s="208"/>
      <c r="T615" s="209"/>
      <c r="AT615" s="203" t="s">
        <v>136</v>
      </c>
      <c r="AU615" s="203" t="s">
        <v>77</v>
      </c>
      <c r="AV615" s="13" t="s">
        <v>77</v>
      </c>
      <c r="AW615" s="13" t="s">
        <v>34</v>
      </c>
      <c r="AX615" s="13" t="s">
        <v>70</v>
      </c>
      <c r="AY615" s="203" t="s">
        <v>127</v>
      </c>
    </row>
    <row r="616" spans="2:65" s="12" customFormat="1" ht="13.5">
      <c r="B616" s="194"/>
      <c r="D616" s="195" t="s">
        <v>136</v>
      </c>
      <c r="E616" s="196" t="s">
        <v>5</v>
      </c>
      <c r="F616" s="197" t="s">
        <v>535</v>
      </c>
      <c r="H616" s="196" t="s">
        <v>5</v>
      </c>
      <c r="I616" s="198"/>
      <c r="L616" s="194"/>
      <c r="M616" s="199"/>
      <c r="N616" s="200"/>
      <c r="O616" s="200"/>
      <c r="P616" s="200"/>
      <c r="Q616" s="200"/>
      <c r="R616" s="200"/>
      <c r="S616" s="200"/>
      <c r="T616" s="201"/>
      <c r="AT616" s="196" t="s">
        <v>136</v>
      </c>
      <c r="AU616" s="196" t="s">
        <v>77</v>
      </c>
      <c r="AV616" s="12" t="s">
        <v>74</v>
      </c>
      <c r="AW616" s="12" t="s">
        <v>34</v>
      </c>
      <c r="AX616" s="12" t="s">
        <v>70</v>
      </c>
      <c r="AY616" s="196" t="s">
        <v>127</v>
      </c>
    </row>
    <row r="617" spans="2:65" s="12" customFormat="1" ht="13.5">
      <c r="B617" s="194"/>
      <c r="D617" s="195" t="s">
        <v>136</v>
      </c>
      <c r="E617" s="196" t="s">
        <v>5</v>
      </c>
      <c r="F617" s="197" t="s">
        <v>161</v>
      </c>
      <c r="H617" s="196" t="s">
        <v>5</v>
      </c>
      <c r="I617" s="198"/>
      <c r="L617" s="194"/>
      <c r="M617" s="199"/>
      <c r="N617" s="200"/>
      <c r="O617" s="200"/>
      <c r="P617" s="200"/>
      <c r="Q617" s="200"/>
      <c r="R617" s="200"/>
      <c r="S617" s="200"/>
      <c r="T617" s="201"/>
      <c r="AT617" s="196" t="s">
        <v>136</v>
      </c>
      <c r="AU617" s="196" t="s">
        <v>77</v>
      </c>
      <c r="AV617" s="12" t="s">
        <v>74</v>
      </c>
      <c r="AW617" s="12" t="s">
        <v>34</v>
      </c>
      <c r="AX617" s="12" t="s">
        <v>70</v>
      </c>
      <c r="AY617" s="196" t="s">
        <v>127</v>
      </c>
    </row>
    <row r="618" spans="2:65" s="13" customFormat="1" ht="13.5">
      <c r="B618" s="202"/>
      <c r="D618" s="195" t="s">
        <v>136</v>
      </c>
      <c r="E618" s="203" t="s">
        <v>5</v>
      </c>
      <c r="F618" s="204" t="s">
        <v>352</v>
      </c>
      <c r="H618" s="205">
        <v>6.3E-2</v>
      </c>
      <c r="I618" s="206"/>
      <c r="L618" s="202"/>
      <c r="M618" s="207"/>
      <c r="N618" s="208"/>
      <c r="O618" s="208"/>
      <c r="P618" s="208"/>
      <c r="Q618" s="208"/>
      <c r="R618" s="208"/>
      <c r="S618" s="208"/>
      <c r="T618" s="209"/>
      <c r="AT618" s="203" t="s">
        <v>136</v>
      </c>
      <c r="AU618" s="203" t="s">
        <v>77</v>
      </c>
      <c r="AV618" s="13" t="s">
        <v>77</v>
      </c>
      <c r="AW618" s="13" t="s">
        <v>34</v>
      </c>
      <c r="AX618" s="13" t="s">
        <v>70</v>
      </c>
      <c r="AY618" s="203" t="s">
        <v>127</v>
      </c>
    </row>
    <row r="619" spans="2:65" s="13" customFormat="1" ht="13.5">
      <c r="B619" s="202"/>
      <c r="D619" s="195" t="s">
        <v>136</v>
      </c>
      <c r="E619" s="203" t="s">
        <v>5</v>
      </c>
      <c r="F619" s="204" t="s">
        <v>352</v>
      </c>
      <c r="H619" s="205">
        <v>6.3E-2</v>
      </c>
      <c r="I619" s="206"/>
      <c r="L619" s="202"/>
      <c r="M619" s="207"/>
      <c r="N619" s="208"/>
      <c r="O619" s="208"/>
      <c r="P619" s="208"/>
      <c r="Q619" s="208"/>
      <c r="R619" s="208"/>
      <c r="S619" s="208"/>
      <c r="T619" s="209"/>
      <c r="AT619" s="203" t="s">
        <v>136</v>
      </c>
      <c r="AU619" s="203" t="s">
        <v>77</v>
      </c>
      <c r="AV619" s="13" t="s">
        <v>77</v>
      </c>
      <c r="AW619" s="13" t="s">
        <v>34</v>
      </c>
      <c r="AX619" s="13" t="s">
        <v>70</v>
      </c>
      <c r="AY619" s="203" t="s">
        <v>127</v>
      </c>
    </row>
    <row r="620" spans="2:65" s="13" customFormat="1" ht="13.5">
      <c r="B620" s="202"/>
      <c r="D620" s="195" t="s">
        <v>136</v>
      </c>
      <c r="E620" s="203" t="s">
        <v>5</v>
      </c>
      <c r="F620" s="204" t="s">
        <v>352</v>
      </c>
      <c r="H620" s="205">
        <v>6.3E-2</v>
      </c>
      <c r="I620" s="206"/>
      <c r="L620" s="202"/>
      <c r="M620" s="207"/>
      <c r="N620" s="208"/>
      <c r="O620" s="208"/>
      <c r="P620" s="208"/>
      <c r="Q620" s="208"/>
      <c r="R620" s="208"/>
      <c r="S620" s="208"/>
      <c r="T620" s="209"/>
      <c r="AT620" s="203" t="s">
        <v>136</v>
      </c>
      <c r="AU620" s="203" t="s">
        <v>77</v>
      </c>
      <c r="AV620" s="13" t="s">
        <v>77</v>
      </c>
      <c r="AW620" s="13" t="s">
        <v>34</v>
      </c>
      <c r="AX620" s="13" t="s">
        <v>70</v>
      </c>
      <c r="AY620" s="203" t="s">
        <v>127</v>
      </c>
    </row>
    <row r="621" spans="2:65" s="14" customFormat="1" ht="13.5">
      <c r="B621" s="210"/>
      <c r="D621" s="195" t="s">
        <v>136</v>
      </c>
      <c r="E621" s="211" t="s">
        <v>5</v>
      </c>
      <c r="F621" s="212" t="s">
        <v>139</v>
      </c>
      <c r="H621" s="213">
        <v>1.1970000000000001</v>
      </c>
      <c r="I621" s="214"/>
      <c r="L621" s="210"/>
      <c r="M621" s="215"/>
      <c r="N621" s="216"/>
      <c r="O621" s="216"/>
      <c r="P621" s="216"/>
      <c r="Q621" s="216"/>
      <c r="R621" s="216"/>
      <c r="S621" s="216"/>
      <c r="T621" s="217"/>
      <c r="AT621" s="211" t="s">
        <v>136</v>
      </c>
      <c r="AU621" s="211" t="s">
        <v>77</v>
      </c>
      <c r="AV621" s="14" t="s">
        <v>140</v>
      </c>
      <c r="AW621" s="14" t="s">
        <v>34</v>
      </c>
      <c r="AX621" s="14" t="s">
        <v>70</v>
      </c>
      <c r="AY621" s="211" t="s">
        <v>127</v>
      </c>
    </row>
    <row r="622" spans="2:65" s="15" customFormat="1" ht="13.5">
      <c r="B622" s="218"/>
      <c r="D622" s="195" t="s">
        <v>136</v>
      </c>
      <c r="E622" s="219" t="s">
        <v>5</v>
      </c>
      <c r="F622" s="220" t="s">
        <v>141</v>
      </c>
      <c r="H622" s="221">
        <v>1.1970000000000001</v>
      </c>
      <c r="I622" s="222"/>
      <c r="L622" s="218"/>
      <c r="M622" s="223"/>
      <c r="N622" s="224"/>
      <c r="O622" s="224"/>
      <c r="P622" s="224"/>
      <c r="Q622" s="224"/>
      <c r="R622" s="224"/>
      <c r="S622" s="224"/>
      <c r="T622" s="225"/>
      <c r="AT622" s="219" t="s">
        <v>136</v>
      </c>
      <c r="AU622" s="219" t="s">
        <v>77</v>
      </c>
      <c r="AV622" s="15" t="s">
        <v>134</v>
      </c>
      <c r="AW622" s="15" t="s">
        <v>34</v>
      </c>
      <c r="AX622" s="15" t="s">
        <v>74</v>
      </c>
      <c r="AY622" s="219" t="s">
        <v>127</v>
      </c>
    </row>
    <row r="623" spans="2:65" s="1" customFormat="1" ht="25.5" customHeight="1">
      <c r="B623" s="181"/>
      <c r="C623" s="182" t="s">
        <v>536</v>
      </c>
      <c r="D623" s="182" t="s">
        <v>129</v>
      </c>
      <c r="E623" s="183" t="s">
        <v>537</v>
      </c>
      <c r="F623" s="184" t="s">
        <v>538</v>
      </c>
      <c r="G623" s="185" t="s">
        <v>144</v>
      </c>
      <c r="H623" s="186">
        <v>1.395</v>
      </c>
      <c r="I623" s="187"/>
      <c r="J623" s="188">
        <f>ROUND(I623*H623,2)</f>
        <v>0</v>
      </c>
      <c r="K623" s="184" t="s">
        <v>133</v>
      </c>
      <c r="L623" s="42"/>
      <c r="M623" s="189" t="s">
        <v>5</v>
      </c>
      <c r="N623" s="190" t="s">
        <v>41</v>
      </c>
      <c r="O623" s="43"/>
      <c r="P623" s="191">
        <f>O623*H623</f>
        <v>0</v>
      </c>
      <c r="Q623" s="191">
        <v>2.2563399999999998</v>
      </c>
      <c r="R623" s="191">
        <f>Q623*H623</f>
        <v>3.1475942999999997</v>
      </c>
      <c r="S623" s="191">
        <v>0</v>
      </c>
      <c r="T623" s="192">
        <f>S623*H623</f>
        <v>0</v>
      </c>
      <c r="AR623" s="25" t="s">
        <v>134</v>
      </c>
      <c r="AT623" s="25" t="s">
        <v>129</v>
      </c>
      <c r="AU623" s="25" t="s">
        <v>77</v>
      </c>
      <c r="AY623" s="25" t="s">
        <v>127</v>
      </c>
      <c r="BE623" s="193">
        <f>IF(N623="základní",J623,0)</f>
        <v>0</v>
      </c>
      <c r="BF623" s="193">
        <f>IF(N623="snížená",J623,0)</f>
        <v>0</v>
      </c>
      <c r="BG623" s="193">
        <f>IF(N623="zákl. přenesená",J623,0)</f>
        <v>0</v>
      </c>
      <c r="BH623" s="193">
        <f>IF(N623="sníž. přenesená",J623,0)</f>
        <v>0</v>
      </c>
      <c r="BI623" s="193">
        <f>IF(N623="nulová",J623,0)</f>
        <v>0</v>
      </c>
      <c r="BJ623" s="25" t="s">
        <v>74</v>
      </c>
      <c r="BK623" s="193">
        <f>ROUND(I623*H623,2)</f>
        <v>0</v>
      </c>
      <c r="BL623" s="25" t="s">
        <v>134</v>
      </c>
      <c r="BM623" s="25" t="s">
        <v>539</v>
      </c>
    </row>
    <row r="624" spans="2:65" s="12" customFormat="1" ht="13.5">
      <c r="B624" s="194"/>
      <c r="D624" s="195" t="s">
        <v>136</v>
      </c>
      <c r="E624" s="196" t="s">
        <v>5</v>
      </c>
      <c r="F624" s="197" t="s">
        <v>534</v>
      </c>
      <c r="H624" s="196" t="s">
        <v>5</v>
      </c>
      <c r="I624" s="198"/>
      <c r="L624" s="194"/>
      <c r="M624" s="199"/>
      <c r="N624" s="200"/>
      <c r="O624" s="200"/>
      <c r="P624" s="200"/>
      <c r="Q624" s="200"/>
      <c r="R624" s="200"/>
      <c r="S624" s="200"/>
      <c r="T624" s="201"/>
      <c r="AT624" s="196" t="s">
        <v>136</v>
      </c>
      <c r="AU624" s="196" t="s">
        <v>77</v>
      </c>
      <c r="AV624" s="12" t="s">
        <v>74</v>
      </c>
      <c r="AW624" s="12" t="s">
        <v>34</v>
      </c>
      <c r="AX624" s="12" t="s">
        <v>70</v>
      </c>
      <c r="AY624" s="196" t="s">
        <v>127</v>
      </c>
    </row>
    <row r="625" spans="2:65" s="12" customFormat="1" ht="13.5">
      <c r="B625" s="194"/>
      <c r="D625" s="195" t="s">
        <v>136</v>
      </c>
      <c r="E625" s="196" t="s">
        <v>5</v>
      </c>
      <c r="F625" s="197" t="s">
        <v>171</v>
      </c>
      <c r="H625" s="196" t="s">
        <v>5</v>
      </c>
      <c r="I625" s="198"/>
      <c r="L625" s="194"/>
      <c r="M625" s="199"/>
      <c r="N625" s="200"/>
      <c r="O625" s="200"/>
      <c r="P625" s="200"/>
      <c r="Q625" s="200"/>
      <c r="R625" s="200"/>
      <c r="S625" s="200"/>
      <c r="T625" s="201"/>
      <c r="AT625" s="196" t="s">
        <v>136</v>
      </c>
      <c r="AU625" s="196" t="s">
        <v>77</v>
      </c>
      <c r="AV625" s="12" t="s">
        <v>74</v>
      </c>
      <c r="AW625" s="12" t="s">
        <v>34</v>
      </c>
      <c r="AX625" s="12" t="s">
        <v>70</v>
      </c>
      <c r="AY625" s="196" t="s">
        <v>127</v>
      </c>
    </row>
    <row r="626" spans="2:65" s="13" customFormat="1" ht="13.5">
      <c r="B626" s="202"/>
      <c r="D626" s="195" t="s">
        <v>136</v>
      </c>
      <c r="E626" s="203" t="s">
        <v>5</v>
      </c>
      <c r="F626" s="204" t="s">
        <v>350</v>
      </c>
      <c r="H626" s="205">
        <v>1.395</v>
      </c>
      <c r="I626" s="206"/>
      <c r="L626" s="202"/>
      <c r="M626" s="207"/>
      <c r="N626" s="208"/>
      <c r="O626" s="208"/>
      <c r="P626" s="208"/>
      <c r="Q626" s="208"/>
      <c r="R626" s="208"/>
      <c r="S626" s="208"/>
      <c r="T626" s="209"/>
      <c r="AT626" s="203" t="s">
        <v>136</v>
      </c>
      <c r="AU626" s="203" t="s">
        <v>77</v>
      </c>
      <c r="AV626" s="13" t="s">
        <v>77</v>
      </c>
      <c r="AW626" s="13" t="s">
        <v>34</v>
      </c>
      <c r="AX626" s="13" t="s">
        <v>70</v>
      </c>
      <c r="AY626" s="203" t="s">
        <v>127</v>
      </c>
    </row>
    <row r="627" spans="2:65" s="14" customFormat="1" ht="13.5">
      <c r="B627" s="210"/>
      <c r="D627" s="195" t="s">
        <v>136</v>
      </c>
      <c r="E627" s="211" t="s">
        <v>5</v>
      </c>
      <c r="F627" s="212" t="s">
        <v>139</v>
      </c>
      <c r="H627" s="213">
        <v>1.395</v>
      </c>
      <c r="I627" s="214"/>
      <c r="L627" s="210"/>
      <c r="M627" s="215"/>
      <c r="N627" s="216"/>
      <c r="O627" s="216"/>
      <c r="P627" s="216"/>
      <c r="Q627" s="216"/>
      <c r="R627" s="216"/>
      <c r="S627" s="216"/>
      <c r="T627" s="217"/>
      <c r="AT627" s="211" t="s">
        <v>136</v>
      </c>
      <c r="AU627" s="211" t="s">
        <v>77</v>
      </c>
      <c r="AV627" s="14" t="s">
        <v>140</v>
      </c>
      <c r="AW627" s="14" t="s">
        <v>34</v>
      </c>
      <c r="AX627" s="14" t="s">
        <v>70</v>
      </c>
      <c r="AY627" s="211" t="s">
        <v>127</v>
      </c>
    </row>
    <row r="628" spans="2:65" s="15" customFormat="1" ht="13.5">
      <c r="B628" s="218"/>
      <c r="D628" s="195" t="s">
        <v>136</v>
      </c>
      <c r="E628" s="219" t="s">
        <v>5</v>
      </c>
      <c r="F628" s="220" t="s">
        <v>141</v>
      </c>
      <c r="H628" s="221">
        <v>1.395</v>
      </c>
      <c r="I628" s="222"/>
      <c r="L628" s="218"/>
      <c r="M628" s="223"/>
      <c r="N628" s="224"/>
      <c r="O628" s="224"/>
      <c r="P628" s="224"/>
      <c r="Q628" s="224"/>
      <c r="R628" s="224"/>
      <c r="S628" s="224"/>
      <c r="T628" s="225"/>
      <c r="AT628" s="219" t="s">
        <v>136</v>
      </c>
      <c r="AU628" s="219" t="s">
        <v>77</v>
      </c>
      <c r="AV628" s="15" t="s">
        <v>134</v>
      </c>
      <c r="AW628" s="15" t="s">
        <v>34</v>
      </c>
      <c r="AX628" s="15" t="s">
        <v>74</v>
      </c>
      <c r="AY628" s="219" t="s">
        <v>127</v>
      </c>
    </row>
    <row r="629" spans="2:65" s="11" customFormat="1" ht="29.85" customHeight="1">
      <c r="B629" s="168"/>
      <c r="D629" s="169" t="s">
        <v>69</v>
      </c>
      <c r="E629" s="179" t="s">
        <v>204</v>
      </c>
      <c r="F629" s="179" t="s">
        <v>540</v>
      </c>
      <c r="I629" s="171"/>
      <c r="J629" s="180">
        <f>BK629</f>
        <v>0</v>
      </c>
      <c r="L629" s="168"/>
      <c r="M629" s="173"/>
      <c r="N629" s="174"/>
      <c r="O629" s="174"/>
      <c r="P629" s="175">
        <f>SUM(P630:P721)</f>
        <v>0</v>
      </c>
      <c r="Q629" s="174"/>
      <c r="R629" s="175">
        <f>SUM(R630:R721)</f>
        <v>26.808836340000003</v>
      </c>
      <c r="S629" s="174"/>
      <c r="T629" s="176">
        <f>SUM(T630:T721)</f>
        <v>0</v>
      </c>
      <c r="AR629" s="169" t="s">
        <v>74</v>
      </c>
      <c r="AT629" s="177" t="s">
        <v>69</v>
      </c>
      <c r="AU629" s="177" t="s">
        <v>74</v>
      </c>
      <c r="AY629" s="169" t="s">
        <v>127</v>
      </c>
      <c r="BK629" s="178">
        <f>SUM(BK630:BK721)</f>
        <v>0</v>
      </c>
    </row>
    <row r="630" spans="2:65" s="1" customFormat="1" ht="25.5" customHeight="1">
      <c r="B630" s="181"/>
      <c r="C630" s="182" t="s">
        <v>541</v>
      </c>
      <c r="D630" s="182" t="s">
        <v>129</v>
      </c>
      <c r="E630" s="183" t="s">
        <v>542</v>
      </c>
      <c r="F630" s="184" t="s">
        <v>543</v>
      </c>
      <c r="G630" s="185" t="s">
        <v>277</v>
      </c>
      <c r="H630" s="186">
        <v>6</v>
      </c>
      <c r="I630" s="187"/>
      <c r="J630" s="188">
        <f t="shared" ref="J630:J641" si="0">ROUND(I630*H630,2)</f>
        <v>0</v>
      </c>
      <c r="K630" s="184" t="s">
        <v>133</v>
      </c>
      <c r="L630" s="42"/>
      <c r="M630" s="189" t="s">
        <v>5</v>
      </c>
      <c r="N630" s="190" t="s">
        <v>41</v>
      </c>
      <c r="O630" s="43"/>
      <c r="P630" s="191">
        <f t="shared" ref="P630:P641" si="1">O630*H630</f>
        <v>0</v>
      </c>
      <c r="Q630" s="191">
        <v>6.9999999999999999E-4</v>
      </c>
      <c r="R630" s="191">
        <f t="shared" ref="R630:R641" si="2">Q630*H630</f>
        <v>4.1999999999999997E-3</v>
      </c>
      <c r="S630" s="191">
        <v>0</v>
      </c>
      <c r="T630" s="192">
        <f t="shared" ref="T630:T641" si="3">S630*H630</f>
        <v>0</v>
      </c>
      <c r="AR630" s="25" t="s">
        <v>134</v>
      </c>
      <c r="AT630" s="25" t="s">
        <v>129</v>
      </c>
      <c r="AU630" s="25" t="s">
        <v>77</v>
      </c>
      <c r="AY630" s="25" t="s">
        <v>127</v>
      </c>
      <c r="BE630" s="193">
        <f t="shared" ref="BE630:BE641" si="4">IF(N630="základní",J630,0)</f>
        <v>0</v>
      </c>
      <c r="BF630" s="193">
        <f t="shared" ref="BF630:BF641" si="5">IF(N630="snížená",J630,0)</f>
        <v>0</v>
      </c>
      <c r="BG630" s="193">
        <f t="shared" ref="BG630:BG641" si="6">IF(N630="zákl. přenesená",J630,0)</f>
        <v>0</v>
      </c>
      <c r="BH630" s="193">
        <f t="shared" ref="BH630:BH641" si="7">IF(N630="sníž. přenesená",J630,0)</f>
        <v>0</v>
      </c>
      <c r="BI630" s="193">
        <f t="shared" ref="BI630:BI641" si="8">IF(N630="nulová",J630,0)</f>
        <v>0</v>
      </c>
      <c r="BJ630" s="25" t="s">
        <v>74</v>
      </c>
      <c r="BK630" s="193">
        <f t="shared" ref="BK630:BK641" si="9">ROUND(I630*H630,2)</f>
        <v>0</v>
      </c>
      <c r="BL630" s="25" t="s">
        <v>134</v>
      </c>
      <c r="BM630" s="25" t="s">
        <v>544</v>
      </c>
    </row>
    <row r="631" spans="2:65" s="1" customFormat="1" ht="16.5" customHeight="1">
      <c r="B631" s="181"/>
      <c r="C631" s="226" t="s">
        <v>545</v>
      </c>
      <c r="D631" s="226" t="s">
        <v>234</v>
      </c>
      <c r="E631" s="227" t="s">
        <v>546</v>
      </c>
      <c r="F631" s="228" t="s">
        <v>547</v>
      </c>
      <c r="G631" s="229" t="s">
        <v>277</v>
      </c>
      <c r="H631" s="230">
        <v>2</v>
      </c>
      <c r="I631" s="231"/>
      <c r="J631" s="232">
        <f t="shared" si="0"/>
        <v>0</v>
      </c>
      <c r="K631" s="228" t="s">
        <v>133</v>
      </c>
      <c r="L631" s="233"/>
      <c r="M631" s="234" t="s">
        <v>5</v>
      </c>
      <c r="N631" s="235" t="s">
        <v>41</v>
      </c>
      <c r="O631" s="43"/>
      <c r="P631" s="191">
        <f t="shared" si="1"/>
        <v>0</v>
      </c>
      <c r="Q631" s="191">
        <v>3.0000000000000001E-3</v>
      </c>
      <c r="R631" s="191">
        <f t="shared" si="2"/>
        <v>6.0000000000000001E-3</v>
      </c>
      <c r="S631" s="191">
        <v>0</v>
      </c>
      <c r="T631" s="192">
        <f t="shared" si="3"/>
        <v>0</v>
      </c>
      <c r="AR631" s="25" t="s">
        <v>197</v>
      </c>
      <c r="AT631" s="25" t="s">
        <v>234</v>
      </c>
      <c r="AU631" s="25" t="s">
        <v>77</v>
      </c>
      <c r="AY631" s="25" t="s">
        <v>127</v>
      </c>
      <c r="BE631" s="193">
        <f t="shared" si="4"/>
        <v>0</v>
      </c>
      <c r="BF631" s="193">
        <f t="shared" si="5"/>
        <v>0</v>
      </c>
      <c r="BG631" s="193">
        <f t="shared" si="6"/>
        <v>0</v>
      </c>
      <c r="BH631" s="193">
        <f t="shared" si="7"/>
        <v>0</v>
      </c>
      <c r="BI631" s="193">
        <f t="shared" si="8"/>
        <v>0</v>
      </c>
      <c r="BJ631" s="25" t="s">
        <v>74</v>
      </c>
      <c r="BK631" s="193">
        <f t="shared" si="9"/>
        <v>0</v>
      </c>
      <c r="BL631" s="25" t="s">
        <v>134</v>
      </c>
      <c r="BM631" s="25" t="s">
        <v>548</v>
      </c>
    </row>
    <row r="632" spans="2:65" s="1" customFormat="1" ht="16.5" customHeight="1">
      <c r="B632" s="181"/>
      <c r="C632" s="226" t="s">
        <v>549</v>
      </c>
      <c r="D632" s="226" t="s">
        <v>234</v>
      </c>
      <c r="E632" s="227" t="s">
        <v>550</v>
      </c>
      <c r="F632" s="228" t="s">
        <v>551</v>
      </c>
      <c r="G632" s="229" t="s">
        <v>277</v>
      </c>
      <c r="H632" s="230">
        <v>1</v>
      </c>
      <c r="I632" s="231"/>
      <c r="J632" s="232">
        <f t="shared" si="0"/>
        <v>0</v>
      </c>
      <c r="K632" s="228" t="s">
        <v>133</v>
      </c>
      <c r="L632" s="233"/>
      <c r="M632" s="234" t="s">
        <v>5</v>
      </c>
      <c r="N632" s="235" t="s">
        <v>41</v>
      </c>
      <c r="O632" s="43"/>
      <c r="P632" s="191">
        <f t="shared" si="1"/>
        <v>0</v>
      </c>
      <c r="Q632" s="191">
        <v>5.0000000000000001E-3</v>
      </c>
      <c r="R632" s="191">
        <f t="shared" si="2"/>
        <v>5.0000000000000001E-3</v>
      </c>
      <c r="S632" s="191">
        <v>0</v>
      </c>
      <c r="T632" s="192">
        <f t="shared" si="3"/>
        <v>0</v>
      </c>
      <c r="AR632" s="25" t="s">
        <v>197</v>
      </c>
      <c r="AT632" s="25" t="s">
        <v>234</v>
      </c>
      <c r="AU632" s="25" t="s">
        <v>77</v>
      </c>
      <c r="AY632" s="25" t="s">
        <v>127</v>
      </c>
      <c r="BE632" s="193">
        <f t="shared" si="4"/>
        <v>0</v>
      </c>
      <c r="BF632" s="193">
        <f t="shared" si="5"/>
        <v>0</v>
      </c>
      <c r="BG632" s="193">
        <f t="shared" si="6"/>
        <v>0</v>
      </c>
      <c r="BH632" s="193">
        <f t="shared" si="7"/>
        <v>0</v>
      </c>
      <c r="BI632" s="193">
        <f t="shared" si="8"/>
        <v>0</v>
      </c>
      <c r="BJ632" s="25" t="s">
        <v>74</v>
      </c>
      <c r="BK632" s="193">
        <f t="shared" si="9"/>
        <v>0</v>
      </c>
      <c r="BL632" s="25" t="s">
        <v>134</v>
      </c>
      <c r="BM632" s="25" t="s">
        <v>552</v>
      </c>
    </row>
    <row r="633" spans="2:65" s="1" customFormat="1" ht="16.5" customHeight="1">
      <c r="B633" s="181"/>
      <c r="C633" s="226" t="s">
        <v>553</v>
      </c>
      <c r="D633" s="226" t="s">
        <v>234</v>
      </c>
      <c r="E633" s="227" t="s">
        <v>554</v>
      </c>
      <c r="F633" s="228" t="s">
        <v>555</v>
      </c>
      <c r="G633" s="229" t="s">
        <v>277</v>
      </c>
      <c r="H633" s="230">
        <v>1</v>
      </c>
      <c r="I633" s="231"/>
      <c r="J633" s="232">
        <f t="shared" si="0"/>
        <v>0</v>
      </c>
      <c r="K633" s="228" t="s">
        <v>133</v>
      </c>
      <c r="L633" s="233"/>
      <c r="M633" s="234" t="s">
        <v>5</v>
      </c>
      <c r="N633" s="235" t="s">
        <v>41</v>
      </c>
      <c r="O633" s="43"/>
      <c r="P633" s="191">
        <f t="shared" si="1"/>
        <v>0</v>
      </c>
      <c r="Q633" s="191">
        <v>3.0999999999999999E-3</v>
      </c>
      <c r="R633" s="191">
        <f t="shared" si="2"/>
        <v>3.0999999999999999E-3</v>
      </c>
      <c r="S633" s="191">
        <v>0</v>
      </c>
      <c r="T633" s="192">
        <f t="shared" si="3"/>
        <v>0</v>
      </c>
      <c r="AR633" s="25" t="s">
        <v>197</v>
      </c>
      <c r="AT633" s="25" t="s">
        <v>234</v>
      </c>
      <c r="AU633" s="25" t="s">
        <v>77</v>
      </c>
      <c r="AY633" s="25" t="s">
        <v>127</v>
      </c>
      <c r="BE633" s="193">
        <f t="shared" si="4"/>
        <v>0</v>
      </c>
      <c r="BF633" s="193">
        <f t="shared" si="5"/>
        <v>0</v>
      </c>
      <c r="BG633" s="193">
        <f t="shared" si="6"/>
        <v>0</v>
      </c>
      <c r="BH633" s="193">
        <f t="shared" si="7"/>
        <v>0</v>
      </c>
      <c r="BI633" s="193">
        <f t="shared" si="8"/>
        <v>0</v>
      </c>
      <c r="BJ633" s="25" t="s">
        <v>74</v>
      </c>
      <c r="BK633" s="193">
        <f t="shared" si="9"/>
        <v>0</v>
      </c>
      <c r="BL633" s="25" t="s">
        <v>134</v>
      </c>
      <c r="BM633" s="25" t="s">
        <v>556</v>
      </c>
    </row>
    <row r="634" spans="2:65" s="1" customFormat="1" ht="16.5" customHeight="1">
      <c r="B634" s="181"/>
      <c r="C634" s="226" t="s">
        <v>557</v>
      </c>
      <c r="D634" s="226" t="s">
        <v>234</v>
      </c>
      <c r="E634" s="227" t="s">
        <v>558</v>
      </c>
      <c r="F634" s="228" t="s">
        <v>559</v>
      </c>
      <c r="G634" s="229" t="s">
        <v>277</v>
      </c>
      <c r="H634" s="230">
        <v>2</v>
      </c>
      <c r="I634" s="231"/>
      <c r="J634" s="232">
        <f t="shared" si="0"/>
        <v>0</v>
      </c>
      <c r="K634" s="228" t="s">
        <v>133</v>
      </c>
      <c r="L634" s="233"/>
      <c r="M634" s="234" t="s">
        <v>5</v>
      </c>
      <c r="N634" s="235" t="s">
        <v>41</v>
      </c>
      <c r="O634" s="43"/>
      <c r="P634" s="191">
        <f t="shared" si="1"/>
        <v>0</v>
      </c>
      <c r="Q634" s="191">
        <v>3.0999999999999999E-3</v>
      </c>
      <c r="R634" s="191">
        <f t="shared" si="2"/>
        <v>6.1999999999999998E-3</v>
      </c>
      <c r="S634" s="191">
        <v>0</v>
      </c>
      <c r="T634" s="192">
        <f t="shared" si="3"/>
        <v>0</v>
      </c>
      <c r="AR634" s="25" t="s">
        <v>197</v>
      </c>
      <c r="AT634" s="25" t="s">
        <v>234</v>
      </c>
      <c r="AU634" s="25" t="s">
        <v>77</v>
      </c>
      <c r="AY634" s="25" t="s">
        <v>127</v>
      </c>
      <c r="BE634" s="193">
        <f t="shared" si="4"/>
        <v>0</v>
      </c>
      <c r="BF634" s="193">
        <f t="shared" si="5"/>
        <v>0</v>
      </c>
      <c r="BG634" s="193">
        <f t="shared" si="6"/>
        <v>0</v>
      </c>
      <c r="BH634" s="193">
        <f t="shared" si="7"/>
        <v>0</v>
      </c>
      <c r="BI634" s="193">
        <f t="shared" si="8"/>
        <v>0</v>
      </c>
      <c r="BJ634" s="25" t="s">
        <v>74</v>
      </c>
      <c r="BK634" s="193">
        <f t="shared" si="9"/>
        <v>0</v>
      </c>
      <c r="BL634" s="25" t="s">
        <v>134</v>
      </c>
      <c r="BM634" s="25" t="s">
        <v>560</v>
      </c>
    </row>
    <row r="635" spans="2:65" s="1" customFormat="1" ht="25.5" customHeight="1">
      <c r="B635" s="181"/>
      <c r="C635" s="182" t="s">
        <v>561</v>
      </c>
      <c r="D635" s="182" t="s">
        <v>129</v>
      </c>
      <c r="E635" s="183" t="s">
        <v>562</v>
      </c>
      <c r="F635" s="184" t="s">
        <v>563</v>
      </c>
      <c r="G635" s="185" t="s">
        <v>277</v>
      </c>
      <c r="H635" s="186">
        <v>6</v>
      </c>
      <c r="I635" s="187"/>
      <c r="J635" s="188">
        <f t="shared" si="0"/>
        <v>0</v>
      </c>
      <c r="K635" s="184" t="s">
        <v>133</v>
      </c>
      <c r="L635" s="42"/>
      <c r="M635" s="189" t="s">
        <v>5</v>
      </c>
      <c r="N635" s="190" t="s">
        <v>41</v>
      </c>
      <c r="O635" s="43"/>
      <c r="P635" s="191">
        <f t="shared" si="1"/>
        <v>0</v>
      </c>
      <c r="Q635" s="191">
        <v>0.11241</v>
      </c>
      <c r="R635" s="191">
        <f t="shared" si="2"/>
        <v>0.67445999999999995</v>
      </c>
      <c r="S635" s="191">
        <v>0</v>
      </c>
      <c r="T635" s="192">
        <f t="shared" si="3"/>
        <v>0</v>
      </c>
      <c r="AR635" s="25" t="s">
        <v>134</v>
      </c>
      <c r="AT635" s="25" t="s">
        <v>129</v>
      </c>
      <c r="AU635" s="25" t="s">
        <v>77</v>
      </c>
      <c r="AY635" s="25" t="s">
        <v>127</v>
      </c>
      <c r="BE635" s="193">
        <f t="shared" si="4"/>
        <v>0</v>
      </c>
      <c r="BF635" s="193">
        <f t="shared" si="5"/>
        <v>0</v>
      </c>
      <c r="BG635" s="193">
        <f t="shared" si="6"/>
        <v>0</v>
      </c>
      <c r="BH635" s="193">
        <f t="shared" si="7"/>
        <v>0</v>
      </c>
      <c r="BI635" s="193">
        <f t="shared" si="8"/>
        <v>0</v>
      </c>
      <c r="BJ635" s="25" t="s">
        <v>74</v>
      </c>
      <c r="BK635" s="193">
        <f t="shared" si="9"/>
        <v>0</v>
      </c>
      <c r="BL635" s="25" t="s">
        <v>134</v>
      </c>
      <c r="BM635" s="25" t="s">
        <v>564</v>
      </c>
    </row>
    <row r="636" spans="2:65" s="1" customFormat="1" ht="16.5" customHeight="1">
      <c r="B636" s="181"/>
      <c r="C636" s="226" t="s">
        <v>565</v>
      </c>
      <c r="D636" s="226" t="s">
        <v>234</v>
      </c>
      <c r="E636" s="227" t="s">
        <v>566</v>
      </c>
      <c r="F636" s="228" t="s">
        <v>567</v>
      </c>
      <c r="G636" s="229" t="s">
        <v>277</v>
      </c>
      <c r="H636" s="230">
        <v>6</v>
      </c>
      <c r="I636" s="231"/>
      <c r="J636" s="232">
        <f t="shared" si="0"/>
        <v>0</v>
      </c>
      <c r="K636" s="228" t="s">
        <v>133</v>
      </c>
      <c r="L636" s="233"/>
      <c r="M636" s="234" t="s">
        <v>5</v>
      </c>
      <c r="N636" s="235" t="s">
        <v>41</v>
      </c>
      <c r="O636" s="43"/>
      <c r="P636" s="191">
        <f t="shared" si="1"/>
        <v>0</v>
      </c>
      <c r="Q636" s="191">
        <v>2.5000000000000001E-3</v>
      </c>
      <c r="R636" s="191">
        <f t="shared" si="2"/>
        <v>1.4999999999999999E-2</v>
      </c>
      <c r="S636" s="191">
        <v>0</v>
      </c>
      <c r="T636" s="192">
        <f t="shared" si="3"/>
        <v>0</v>
      </c>
      <c r="AR636" s="25" t="s">
        <v>197</v>
      </c>
      <c r="AT636" s="25" t="s">
        <v>234</v>
      </c>
      <c r="AU636" s="25" t="s">
        <v>77</v>
      </c>
      <c r="AY636" s="25" t="s">
        <v>127</v>
      </c>
      <c r="BE636" s="193">
        <f t="shared" si="4"/>
        <v>0</v>
      </c>
      <c r="BF636" s="193">
        <f t="shared" si="5"/>
        <v>0</v>
      </c>
      <c r="BG636" s="193">
        <f t="shared" si="6"/>
        <v>0</v>
      </c>
      <c r="BH636" s="193">
        <f t="shared" si="7"/>
        <v>0</v>
      </c>
      <c r="BI636" s="193">
        <f t="shared" si="8"/>
        <v>0</v>
      </c>
      <c r="BJ636" s="25" t="s">
        <v>74</v>
      </c>
      <c r="BK636" s="193">
        <f t="shared" si="9"/>
        <v>0</v>
      </c>
      <c r="BL636" s="25" t="s">
        <v>134</v>
      </c>
      <c r="BM636" s="25" t="s">
        <v>568</v>
      </c>
    </row>
    <row r="637" spans="2:65" s="1" customFormat="1" ht="16.5" customHeight="1">
      <c r="B637" s="181"/>
      <c r="C637" s="226" t="s">
        <v>569</v>
      </c>
      <c r="D637" s="226" t="s">
        <v>234</v>
      </c>
      <c r="E637" s="227" t="s">
        <v>570</v>
      </c>
      <c r="F637" s="228" t="s">
        <v>571</v>
      </c>
      <c r="G637" s="229" t="s">
        <v>277</v>
      </c>
      <c r="H637" s="230">
        <v>6</v>
      </c>
      <c r="I637" s="231"/>
      <c r="J637" s="232">
        <f t="shared" si="0"/>
        <v>0</v>
      </c>
      <c r="K637" s="228" t="s">
        <v>133</v>
      </c>
      <c r="L637" s="233"/>
      <c r="M637" s="234" t="s">
        <v>5</v>
      </c>
      <c r="N637" s="235" t="s">
        <v>41</v>
      </c>
      <c r="O637" s="43"/>
      <c r="P637" s="191">
        <f t="shared" si="1"/>
        <v>0</v>
      </c>
      <c r="Q637" s="191">
        <v>1.4999999999999999E-4</v>
      </c>
      <c r="R637" s="191">
        <f t="shared" si="2"/>
        <v>8.9999999999999998E-4</v>
      </c>
      <c r="S637" s="191">
        <v>0</v>
      </c>
      <c r="T637" s="192">
        <f t="shared" si="3"/>
        <v>0</v>
      </c>
      <c r="AR637" s="25" t="s">
        <v>197</v>
      </c>
      <c r="AT637" s="25" t="s">
        <v>234</v>
      </c>
      <c r="AU637" s="25" t="s">
        <v>77</v>
      </c>
      <c r="AY637" s="25" t="s">
        <v>127</v>
      </c>
      <c r="BE637" s="193">
        <f t="shared" si="4"/>
        <v>0</v>
      </c>
      <c r="BF637" s="193">
        <f t="shared" si="5"/>
        <v>0</v>
      </c>
      <c r="BG637" s="193">
        <f t="shared" si="6"/>
        <v>0</v>
      </c>
      <c r="BH637" s="193">
        <f t="shared" si="7"/>
        <v>0</v>
      </c>
      <c r="BI637" s="193">
        <f t="shared" si="8"/>
        <v>0</v>
      </c>
      <c r="BJ637" s="25" t="s">
        <v>74</v>
      </c>
      <c r="BK637" s="193">
        <f t="shared" si="9"/>
        <v>0</v>
      </c>
      <c r="BL637" s="25" t="s">
        <v>134</v>
      </c>
      <c r="BM637" s="25" t="s">
        <v>572</v>
      </c>
    </row>
    <row r="638" spans="2:65" s="1" customFormat="1" ht="16.5" customHeight="1">
      <c r="B638" s="181"/>
      <c r="C638" s="226" t="s">
        <v>573</v>
      </c>
      <c r="D638" s="226" t="s">
        <v>234</v>
      </c>
      <c r="E638" s="227" t="s">
        <v>574</v>
      </c>
      <c r="F638" s="228" t="s">
        <v>575</v>
      </c>
      <c r="G638" s="229" t="s">
        <v>277</v>
      </c>
      <c r="H638" s="230">
        <v>6</v>
      </c>
      <c r="I638" s="231"/>
      <c r="J638" s="232">
        <f t="shared" si="0"/>
        <v>0</v>
      </c>
      <c r="K638" s="228" t="s">
        <v>133</v>
      </c>
      <c r="L638" s="233"/>
      <c r="M638" s="234" t="s">
        <v>5</v>
      </c>
      <c r="N638" s="235" t="s">
        <v>41</v>
      </c>
      <c r="O638" s="43"/>
      <c r="P638" s="191">
        <f t="shared" si="1"/>
        <v>0</v>
      </c>
      <c r="Q638" s="191">
        <v>3.3E-3</v>
      </c>
      <c r="R638" s="191">
        <f t="shared" si="2"/>
        <v>1.9799999999999998E-2</v>
      </c>
      <c r="S638" s="191">
        <v>0</v>
      </c>
      <c r="T638" s="192">
        <f t="shared" si="3"/>
        <v>0</v>
      </c>
      <c r="AR638" s="25" t="s">
        <v>197</v>
      </c>
      <c r="AT638" s="25" t="s">
        <v>234</v>
      </c>
      <c r="AU638" s="25" t="s">
        <v>77</v>
      </c>
      <c r="AY638" s="25" t="s">
        <v>127</v>
      </c>
      <c r="BE638" s="193">
        <f t="shared" si="4"/>
        <v>0</v>
      </c>
      <c r="BF638" s="193">
        <f t="shared" si="5"/>
        <v>0</v>
      </c>
      <c r="BG638" s="193">
        <f t="shared" si="6"/>
        <v>0</v>
      </c>
      <c r="BH638" s="193">
        <f t="shared" si="7"/>
        <v>0</v>
      </c>
      <c r="BI638" s="193">
        <f t="shared" si="8"/>
        <v>0</v>
      </c>
      <c r="BJ638" s="25" t="s">
        <v>74</v>
      </c>
      <c r="BK638" s="193">
        <f t="shared" si="9"/>
        <v>0</v>
      </c>
      <c r="BL638" s="25" t="s">
        <v>134</v>
      </c>
      <c r="BM638" s="25" t="s">
        <v>576</v>
      </c>
    </row>
    <row r="639" spans="2:65" s="1" customFormat="1" ht="25.5" customHeight="1">
      <c r="B639" s="181"/>
      <c r="C639" s="182" t="s">
        <v>577</v>
      </c>
      <c r="D639" s="182" t="s">
        <v>129</v>
      </c>
      <c r="E639" s="183" t="s">
        <v>578</v>
      </c>
      <c r="F639" s="184" t="s">
        <v>579</v>
      </c>
      <c r="G639" s="185" t="s">
        <v>277</v>
      </c>
      <c r="H639" s="186">
        <v>2</v>
      </c>
      <c r="I639" s="187"/>
      <c r="J639" s="188">
        <f t="shared" si="0"/>
        <v>0</v>
      </c>
      <c r="K639" s="184" t="s">
        <v>133</v>
      </c>
      <c r="L639" s="42"/>
      <c r="M639" s="189" t="s">
        <v>5</v>
      </c>
      <c r="N639" s="190" t="s">
        <v>41</v>
      </c>
      <c r="O639" s="43"/>
      <c r="P639" s="191">
        <f t="shared" si="1"/>
        <v>0</v>
      </c>
      <c r="Q639" s="191">
        <v>5.4000000000000001E-4</v>
      </c>
      <c r="R639" s="191">
        <f t="shared" si="2"/>
        <v>1.08E-3</v>
      </c>
      <c r="S639" s="191">
        <v>0</v>
      </c>
      <c r="T639" s="192">
        <f t="shared" si="3"/>
        <v>0</v>
      </c>
      <c r="AR639" s="25" t="s">
        <v>134</v>
      </c>
      <c r="AT639" s="25" t="s">
        <v>129</v>
      </c>
      <c r="AU639" s="25" t="s">
        <v>77</v>
      </c>
      <c r="AY639" s="25" t="s">
        <v>127</v>
      </c>
      <c r="BE639" s="193">
        <f t="shared" si="4"/>
        <v>0</v>
      </c>
      <c r="BF639" s="193">
        <f t="shared" si="5"/>
        <v>0</v>
      </c>
      <c r="BG639" s="193">
        <f t="shared" si="6"/>
        <v>0</v>
      </c>
      <c r="BH639" s="193">
        <f t="shared" si="7"/>
        <v>0</v>
      </c>
      <c r="BI639" s="193">
        <f t="shared" si="8"/>
        <v>0</v>
      </c>
      <c r="BJ639" s="25" t="s">
        <v>74</v>
      </c>
      <c r="BK639" s="193">
        <f t="shared" si="9"/>
        <v>0</v>
      </c>
      <c r="BL639" s="25" t="s">
        <v>134</v>
      </c>
      <c r="BM639" s="25" t="s">
        <v>580</v>
      </c>
    </row>
    <row r="640" spans="2:65" s="1" customFormat="1" ht="25.5" customHeight="1">
      <c r="B640" s="181"/>
      <c r="C640" s="182" t="s">
        <v>581</v>
      </c>
      <c r="D640" s="182" t="s">
        <v>129</v>
      </c>
      <c r="E640" s="183" t="s">
        <v>582</v>
      </c>
      <c r="F640" s="184" t="s">
        <v>583</v>
      </c>
      <c r="G640" s="185" t="s">
        <v>277</v>
      </c>
      <c r="H640" s="186">
        <v>4</v>
      </c>
      <c r="I640" s="187"/>
      <c r="J640" s="188">
        <f t="shared" si="0"/>
        <v>0</v>
      </c>
      <c r="K640" s="184" t="s">
        <v>133</v>
      </c>
      <c r="L640" s="42"/>
      <c r="M640" s="189" t="s">
        <v>5</v>
      </c>
      <c r="N640" s="190" t="s">
        <v>41</v>
      </c>
      <c r="O640" s="43"/>
      <c r="P640" s="191">
        <f t="shared" si="1"/>
        <v>0</v>
      </c>
      <c r="Q640" s="191">
        <v>1.58E-3</v>
      </c>
      <c r="R640" s="191">
        <f t="shared" si="2"/>
        <v>6.3200000000000001E-3</v>
      </c>
      <c r="S640" s="191">
        <v>0</v>
      </c>
      <c r="T640" s="192">
        <f t="shared" si="3"/>
        <v>0</v>
      </c>
      <c r="AR640" s="25" t="s">
        <v>134</v>
      </c>
      <c r="AT640" s="25" t="s">
        <v>129</v>
      </c>
      <c r="AU640" s="25" t="s">
        <v>77</v>
      </c>
      <c r="AY640" s="25" t="s">
        <v>127</v>
      </c>
      <c r="BE640" s="193">
        <f t="shared" si="4"/>
        <v>0</v>
      </c>
      <c r="BF640" s="193">
        <f t="shared" si="5"/>
        <v>0</v>
      </c>
      <c r="BG640" s="193">
        <f t="shared" si="6"/>
        <v>0</v>
      </c>
      <c r="BH640" s="193">
        <f t="shared" si="7"/>
        <v>0</v>
      </c>
      <c r="BI640" s="193">
        <f t="shared" si="8"/>
        <v>0</v>
      </c>
      <c r="BJ640" s="25" t="s">
        <v>74</v>
      </c>
      <c r="BK640" s="193">
        <f t="shared" si="9"/>
        <v>0</v>
      </c>
      <c r="BL640" s="25" t="s">
        <v>134</v>
      </c>
      <c r="BM640" s="25" t="s">
        <v>584</v>
      </c>
    </row>
    <row r="641" spans="2:65" s="1" customFormat="1" ht="38.25" customHeight="1">
      <c r="B641" s="181"/>
      <c r="C641" s="182" t="s">
        <v>585</v>
      </c>
      <c r="D641" s="182" t="s">
        <v>129</v>
      </c>
      <c r="E641" s="183" t="s">
        <v>586</v>
      </c>
      <c r="F641" s="184" t="s">
        <v>587</v>
      </c>
      <c r="G641" s="185" t="s">
        <v>339</v>
      </c>
      <c r="H641" s="186">
        <v>42</v>
      </c>
      <c r="I641" s="187"/>
      <c r="J641" s="188">
        <f t="shared" si="0"/>
        <v>0</v>
      </c>
      <c r="K641" s="184" t="s">
        <v>133</v>
      </c>
      <c r="L641" s="42"/>
      <c r="M641" s="189" t="s">
        <v>5</v>
      </c>
      <c r="N641" s="190" t="s">
        <v>41</v>
      </c>
      <c r="O641" s="43"/>
      <c r="P641" s="191">
        <f t="shared" si="1"/>
        <v>0</v>
      </c>
      <c r="Q641" s="191">
        <v>0.15540000000000001</v>
      </c>
      <c r="R641" s="191">
        <f t="shared" si="2"/>
        <v>6.5268000000000006</v>
      </c>
      <c r="S641" s="191">
        <v>0</v>
      </c>
      <c r="T641" s="192">
        <f t="shared" si="3"/>
        <v>0</v>
      </c>
      <c r="AR641" s="25" t="s">
        <v>134</v>
      </c>
      <c r="AT641" s="25" t="s">
        <v>129</v>
      </c>
      <c r="AU641" s="25" t="s">
        <v>77</v>
      </c>
      <c r="AY641" s="25" t="s">
        <v>127</v>
      </c>
      <c r="BE641" s="193">
        <f t="shared" si="4"/>
        <v>0</v>
      </c>
      <c r="BF641" s="193">
        <f t="shared" si="5"/>
        <v>0</v>
      </c>
      <c r="BG641" s="193">
        <f t="shared" si="6"/>
        <v>0</v>
      </c>
      <c r="BH641" s="193">
        <f t="shared" si="7"/>
        <v>0</v>
      </c>
      <c r="BI641" s="193">
        <f t="shared" si="8"/>
        <v>0</v>
      </c>
      <c r="BJ641" s="25" t="s">
        <v>74</v>
      </c>
      <c r="BK641" s="193">
        <f t="shared" si="9"/>
        <v>0</v>
      </c>
      <c r="BL641" s="25" t="s">
        <v>134</v>
      </c>
      <c r="BM641" s="25" t="s">
        <v>588</v>
      </c>
    </row>
    <row r="642" spans="2:65" s="12" customFormat="1" ht="13.5">
      <c r="B642" s="194"/>
      <c r="D642" s="195" t="s">
        <v>136</v>
      </c>
      <c r="E642" s="196" t="s">
        <v>5</v>
      </c>
      <c r="F642" s="197" t="s">
        <v>589</v>
      </c>
      <c r="H642" s="196" t="s">
        <v>5</v>
      </c>
      <c r="I642" s="198"/>
      <c r="L642" s="194"/>
      <c r="M642" s="199"/>
      <c r="N642" s="200"/>
      <c r="O642" s="200"/>
      <c r="P642" s="200"/>
      <c r="Q642" s="200"/>
      <c r="R642" s="200"/>
      <c r="S642" s="200"/>
      <c r="T642" s="201"/>
      <c r="AT642" s="196" t="s">
        <v>136</v>
      </c>
      <c r="AU642" s="196" t="s">
        <v>77</v>
      </c>
      <c r="AV642" s="12" t="s">
        <v>74</v>
      </c>
      <c r="AW642" s="12" t="s">
        <v>34</v>
      </c>
      <c r="AX642" s="12" t="s">
        <v>70</v>
      </c>
      <c r="AY642" s="196" t="s">
        <v>127</v>
      </c>
    </row>
    <row r="643" spans="2:65" s="12" customFormat="1" ht="13.5">
      <c r="B643" s="194"/>
      <c r="D643" s="195" t="s">
        <v>136</v>
      </c>
      <c r="E643" s="196" t="s">
        <v>5</v>
      </c>
      <c r="F643" s="197" t="s">
        <v>280</v>
      </c>
      <c r="H643" s="196" t="s">
        <v>5</v>
      </c>
      <c r="I643" s="198"/>
      <c r="L643" s="194"/>
      <c r="M643" s="199"/>
      <c r="N643" s="200"/>
      <c r="O643" s="200"/>
      <c r="P643" s="200"/>
      <c r="Q643" s="200"/>
      <c r="R643" s="200"/>
      <c r="S643" s="200"/>
      <c r="T643" s="201"/>
      <c r="AT643" s="196" t="s">
        <v>136</v>
      </c>
      <c r="AU643" s="196" t="s">
        <v>77</v>
      </c>
      <c r="AV643" s="12" t="s">
        <v>74</v>
      </c>
      <c r="AW643" s="12" t="s">
        <v>34</v>
      </c>
      <c r="AX643" s="12" t="s">
        <v>70</v>
      </c>
      <c r="AY643" s="196" t="s">
        <v>127</v>
      </c>
    </row>
    <row r="644" spans="2:65" s="13" customFormat="1" ht="13.5">
      <c r="B644" s="202"/>
      <c r="D644" s="195" t="s">
        <v>136</v>
      </c>
      <c r="E644" s="203" t="s">
        <v>5</v>
      </c>
      <c r="F644" s="204" t="s">
        <v>590</v>
      </c>
      <c r="H644" s="205">
        <v>10</v>
      </c>
      <c r="I644" s="206"/>
      <c r="L644" s="202"/>
      <c r="M644" s="207"/>
      <c r="N644" s="208"/>
      <c r="O644" s="208"/>
      <c r="P644" s="208"/>
      <c r="Q644" s="208"/>
      <c r="R644" s="208"/>
      <c r="S644" s="208"/>
      <c r="T644" s="209"/>
      <c r="AT644" s="203" t="s">
        <v>136</v>
      </c>
      <c r="AU644" s="203" t="s">
        <v>77</v>
      </c>
      <c r="AV644" s="13" t="s">
        <v>77</v>
      </c>
      <c r="AW644" s="13" t="s">
        <v>34</v>
      </c>
      <c r="AX644" s="13" t="s">
        <v>70</v>
      </c>
      <c r="AY644" s="203" t="s">
        <v>127</v>
      </c>
    </row>
    <row r="645" spans="2:65" s="13" customFormat="1" ht="13.5">
      <c r="B645" s="202"/>
      <c r="D645" s="195" t="s">
        <v>136</v>
      </c>
      <c r="E645" s="203" t="s">
        <v>5</v>
      </c>
      <c r="F645" s="204" t="s">
        <v>591</v>
      </c>
      <c r="H645" s="205">
        <v>12</v>
      </c>
      <c r="I645" s="206"/>
      <c r="L645" s="202"/>
      <c r="M645" s="207"/>
      <c r="N645" s="208"/>
      <c r="O645" s="208"/>
      <c r="P645" s="208"/>
      <c r="Q645" s="208"/>
      <c r="R645" s="208"/>
      <c r="S645" s="208"/>
      <c r="T645" s="209"/>
      <c r="AT645" s="203" t="s">
        <v>136</v>
      </c>
      <c r="AU645" s="203" t="s">
        <v>77</v>
      </c>
      <c r="AV645" s="13" t="s">
        <v>77</v>
      </c>
      <c r="AW645" s="13" t="s">
        <v>34</v>
      </c>
      <c r="AX645" s="13" t="s">
        <v>70</v>
      </c>
      <c r="AY645" s="203" t="s">
        <v>127</v>
      </c>
    </row>
    <row r="646" spans="2:65" s="13" customFormat="1" ht="13.5">
      <c r="B646" s="202"/>
      <c r="D646" s="195" t="s">
        <v>136</v>
      </c>
      <c r="E646" s="203" t="s">
        <v>5</v>
      </c>
      <c r="F646" s="204" t="s">
        <v>591</v>
      </c>
      <c r="H646" s="205">
        <v>12</v>
      </c>
      <c r="I646" s="206"/>
      <c r="L646" s="202"/>
      <c r="M646" s="207"/>
      <c r="N646" s="208"/>
      <c r="O646" s="208"/>
      <c r="P646" s="208"/>
      <c r="Q646" s="208"/>
      <c r="R646" s="208"/>
      <c r="S646" s="208"/>
      <c r="T646" s="209"/>
      <c r="AT646" s="203" t="s">
        <v>136</v>
      </c>
      <c r="AU646" s="203" t="s">
        <v>77</v>
      </c>
      <c r="AV646" s="13" t="s">
        <v>77</v>
      </c>
      <c r="AW646" s="13" t="s">
        <v>34</v>
      </c>
      <c r="AX646" s="13" t="s">
        <v>70</v>
      </c>
      <c r="AY646" s="203" t="s">
        <v>127</v>
      </c>
    </row>
    <row r="647" spans="2:65" s="14" customFormat="1" ht="13.5">
      <c r="B647" s="210"/>
      <c r="D647" s="195" t="s">
        <v>136</v>
      </c>
      <c r="E647" s="211" t="s">
        <v>5</v>
      </c>
      <c r="F647" s="212" t="s">
        <v>139</v>
      </c>
      <c r="H647" s="213">
        <v>34</v>
      </c>
      <c r="I647" s="214"/>
      <c r="L647" s="210"/>
      <c r="M647" s="215"/>
      <c r="N647" s="216"/>
      <c r="O647" s="216"/>
      <c r="P647" s="216"/>
      <c r="Q647" s="216"/>
      <c r="R647" s="216"/>
      <c r="S647" s="216"/>
      <c r="T647" s="217"/>
      <c r="AT647" s="211" t="s">
        <v>136</v>
      </c>
      <c r="AU647" s="211" t="s">
        <v>77</v>
      </c>
      <c r="AV647" s="14" t="s">
        <v>140</v>
      </c>
      <c r="AW647" s="14" t="s">
        <v>34</v>
      </c>
      <c r="AX647" s="14" t="s">
        <v>70</v>
      </c>
      <c r="AY647" s="211" t="s">
        <v>127</v>
      </c>
    </row>
    <row r="648" spans="2:65" s="12" customFormat="1" ht="13.5">
      <c r="B648" s="194"/>
      <c r="D648" s="195" t="s">
        <v>136</v>
      </c>
      <c r="E648" s="196" t="s">
        <v>5</v>
      </c>
      <c r="F648" s="197" t="s">
        <v>592</v>
      </c>
      <c r="H648" s="196" t="s">
        <v>5</v>
      </c>
      <c r="I648" s="198"/>
      <c r="L648" s="194"/>
      <c r="M648" s="199"/>
      <c r="N648" s="200"/>
      <c r="O648" s="200"/>
      <c r="P648" s="200"/>
      <c r="Q648" s="200"/>
      <c r="R648" s="200"/>
      <c r="S648" s="200"/>
      <c r="T648" s="201"/>
      <c r="AT648" s="196" t="s">
        <v>136</v>
      </c>
      <c r="AU648" s="196" t="s">
        <v>77</v>
      </c>
      <c r="AV648" s="12" t="s">
        <v>74</v>
      </c>
      <c r="AW648" s="12" t="s">
        <v>34</v>
      </c>
      <c r="AX648" s="12" t="s">
        <v>70</v>
      </c>
      <c r="AY648" s="196" t="s">
        <v>127</v>
      </c>
    </row>
    <row r="649" spans="2:65" s="12" customFormat="1" ht="13.5">
      <c r="B649" s="194"/>
      <c r="D649" s="195" t="s">
        <v>136</v>
      </c>
      <c r="E649" s="196" t="s">
        <v>5</v>
      </c>
      <c r="F649" s="197" t="s">
        <v>280</v>
      </c>
      <c r="H649" s="196" t="s">
        <v>5</v>
      </c>
      <c r="I649" s="198"/>
      <c r="L649" s="194"/>
      <c r="M649" s="199"/>
      <c r="N649" s="200"/>
      <c r="O649" s="200"/>
      <c r="P649" s="200"/>
      <c r="Q649" s="200"/>
      <c r="R649" s="200"/>
      <c r="S649" s="200"/>
      <c r="T649" s="201"/>
      <c r="AT649" s="196" t="s">
        <v>136</v>
      </c>
      <c r="AU649" s="196" t="s">
        <v>77</v>
      </c>
      <c r="AV649" s="12" t="s">
        <v>74</v>
      </c>
      <c r="AW649" s="12" t="s">
        <v>34</v>
      </c>
      <c r="AX649" s="12" t="s">
        <v>70</v>
      </c>
      <c r="AY649" s="196" t="s">
        <v>127</v>
      </c>
    </row>
    <row r="650" spans="2:65" s="13" customFormat="1" ht="13.5">
      <c r="B650" s="202"/>
      <c r="D650" s="195" t="s">
        <v>136</v>
      </c>
      <c r="E650" s="203" t="s">
        <v>5</v>
      </c>
      <c r="F650" s="204" t="s">
        <v>593</v>
      </c>
      <c r="H650" s="205">
        <v>8</v>
      </c>
      <c r="I650" s="206"/>
      <c r="L650" s="202"/>
      <c r="M650" s="207"/>
      <c r="N650" s="208"/>
      <c r="O650" s="208"/>
      <c r="P650" s="208"/>
      <c r="Q650" s="208"/>
      <c r="R650" s="208"/>
      <c r="S650" s="208"/>
      <c r="T650" s="209"/>
      <c r="AT650" s="203" t="s">
        <v>136</v>
      </c>
      <c r="AU650" s="203" t="s">
        <v>77</v>
      </c>
      <c r="AV650" s="13" t="s">
        <v>77</v>
      </c>
      <c r="AW650" s="13" t="s">
        <v>34</v>
      </c>
      <c r="AX650" s="13" t="s">
        <v>70</v>
      </c>
      <c r="AY650" s="203" t="s">
        <v>127</v>
      </c>
    </row>
    <row r="651" spans="2:65" s="14" customFormat="1" ht="13.5">
      <c r="B651" s="210"/>
      <c r="D651" s="195" t="s">
        <v>136</v>
      </c>
      <c r="E651" s="211" t="s">
        <v>5</v>
      </c>
      <c r="F651" s="212" t="s">
        <v>139</v>
      </c>
      <c r="H651" s="213">
        <v>8</v>
      </c>
      <c r="I651" s="214"/>
      <c r="L651" s="210"/>
      <c r="M651" s="215"/>
      <c r="N651" s="216"/>
      <c r="O651" s="216"/>
      <c r="P651" s="216"/>
      <c r="Q651" s="216"/>
      <c r="R651" s="216"/>
      <c r="S651" s="216"/>
      <c r="T651" s="217"/>
      <c r="AT651" s="211" t="s">
        <v>136</v>
      </c>
      <c r="AU651" s="211" t="s">
        <v>77</v>
      </c>
      <c r="AV651" s="14" t="s">
        <v>140</v>
      </c>
      <c r="AW651" s="14" t="s">
        <v>34</v>
      </c>
      <c r="AX651" s="14" t="s">
        <v>70</v>
      </c>
      <c r="AY651" s="211" t="s">
        <v>127</v>
      </c>
    </row>
    <row r="652" spans="2:65" s="15" customFormat="1" ht="13.5">
      <c r="B652" s="218"/>
      <c r="D652" s="195" t="s">
        <v>136</v>
      </c>
      <c r="E652" s="219" t="s">
        <v>5</v>
      </c>
      <c r="F652" s="220" t="s">
        <v>141</v>
      </c>
      <c r="H652" s="221">
        <v>42</v>
      </c>
      <c r="I652" s="222"/>
      <c r="L652" s="218"/>
      <c r="M652" s="223"/>
      <c r="N652" s="224"/>
      <c r="O652" s="224"/>
      <c r="P652" s="224"/>
      <c r="Q652" s="224"/>
      <c r="R652" s="224"/>
      <c r="S652" s="224"/>
      <c r="T652" s="225"/>
      <c r="AT652" s="219" t="s">
        <v>136</v>
      </c>
      <c r="AU652" s="219" t="s">
        <v>77</v>
      </c>
      <c r="AV652" s="15" t="s">
        <v>134</v>
      </c>
      <c r="AW652" s="15" t="s">
        <v>34</v>
      </c>
      <c r="AX652" s="15" t="s">
        <v>74</v>
      </c>
      <c r="AY652" s="219" t="s">
        <v>127</v>
      </c>
    </row>
    <row r="653" spans="2:65" s="1" customFormat="1" ht="16.5" customHeight="1">
      <c r="B653" s="181"/>
      <c r="C653" s="226" t="s">
        <v>594</v>
      </c>
      <c r="D653" s="226" t="s">
        <v>234</v>
      </c>
      <c r="E653" s="227" t="s">
        <v>595</v>
      </c>
      <c r="F653" s="228" t="s">
        <v>596</v>
      </c>
      <c r="G653" s="229" t="s">
        <v>277</v>
      </c>
      <c r="H653" s="230">
        <v>34</v>
      </c>
      <c r="I653" s="231"/>
      <c r="J653" s="232">
        <f>ROUND(I653*H653,2)</f>
        <v>0</v>
      </c>
      <c r="K653" s="228" t="s">
        <v>133</v>
      </c>
      <c r="L653" s="233"/>
      <c r="M653" s="234" t="s">
        <v>5</v>
      </c>
      <c r="N653" s="235" t="s">
        <v>41</v>
      </c>
      <c r="O653" s="43"/>
      <c r="P653" s="191">
        <f>O653*H653</f>
        <v>0</v>
      </c>
      <c r="Q653" s="191">
        <v>8.2100000000000006E-2</v>
      </c>
      <c r="R653" s="191">
        <f>Q653*H653</f>
        <v>2.7914000000000003</v>
      </c>
      <c r="S653" s="191">
        <v>0</v>
      </c>
      <c r="T653" s="192">
        <f>S653*H653</f>
        <v>0</v>
      </c>
      <c r="AR653" s="25" t="s">
        <v>197</v>
      </c>
      <c r="AT653" s="25" t="s">
        <v>234</v>
      </c>
      <c r="AU653" s="25" t="s">
        <v>77</v>
      </c>
      <c r="AY653" s="25" t="s">
        <v>127</v>
      </c>
      <c r="BE653" s="193">
        <f>IF(N653="základní",J653,0)</f>
        <v>0</v>
      </c>
      <c r="BF653" s="193">
        <f>IF(N653="snížená",J653,0)</f>
        <v>0</v>
      </c>
      <c r="BG653" s="193">
        <f>IF(N653="zákl. přenesená",J653,0)</f>
        <v>0</v>
      </c>
      <c r="BH653" s="193">
        <f>IF(N653="sníž. přenesená",J653,0)</f>
        <v>0</v>
      </c>
      <c r="BI653" s="193">
        <f>IF(N653="nulová",J653,0)</f>
        <v>0</v>
      </c>
      <c r="BJ653" s="25" t="s">
        <v>74</v>
      </c>
      <c r="BK653" s="193">
        <f>ROUND(I653*H653,2)</f>
        <v>0</v>
      </c>
      <c r="BL653" s="25" t="s">
        <v>134</v>
      </c>
      <c r="BM653" s="25" t="s">
        <v>597</v>
      </c>
    </row>
    <row r="654" spans="2:65" s="12" customFormat="1" ht="13.5">
      <c r="B654" s="194"/>
      <c r="D654" s="195" t="s">
        <v>136</v>
      </c>
      <c r="E654" s="196" t="s">
        <v>5</v>
      </c>
      <c r="F654" s="197" t="s">
        <v>257</v>
      </c>
      <c r="H654" s="196" t="s">
        <v>5</v>
      </c>
      <c r="I654" s="198"/>
      <c r="L654" s="194"/>
      <c r="M654" s="199"/>
      <c r="N654" s="200"/>
      <c r="O654" s="200"/>
      <c r="P654" s="200"/>
      <c r="Q654" s="200"/>
      <c r="R654" s="200"/>
      <c r="S654" s="200"/>
      <c r="T654" s="201"/>
      <c r="AT654" s="196" t="s">
        <v>136</v>
      </c>
      <c r="AU654" s="196" t="s">
        <v>77</v>
      </c>
      <c r="AV654" s="12" t="s">
        <v>74</v>
      </c>
      <c r="AW654" s="12" t="s">
        <v>34</v>
      </c>
      <c r="AX654" s="12" t="s">
        <v>70</v>
      </c>
      <c r="AY654" s="196" t="s">
        <v>127</v>
      </c>
    </row>
    <row r="655" spans="2:65" s="13" customFormat="1" ht="13.5">
      <c r="B655" s="202"/>
      <c r="D655" s="195" t="s">
        <v>136</v>
      </c>
      <c r="E655" s="203" t="s">
        <v>5</v>
      </c>
      <c r="F655" s="204" t="s">
        <v>359</v>
      </c>
      <c r="H655" s="205">
        <v>34</v>
      </c>
      <c r="I655" s="206"/>
      <c r="L655" s="202"/>
      <c r="M655" s="207"/>
      <c r="N655" s="208"/>
      <c r="O655" s="208"/>
      <c r="P655" s="208"/>
      <c r="Q655" s="208"/>
      <c r="R655" s="208"/>
      <c r="S655" s="208"/>
      <c r="T655" s="209"/>
      <c r="AT655" s="203" t="s">
        <v>136</v>
      </c>
      <c r="AU655" s="203" t="s">
        <v>77</v>
      </c>
      <c r="AV655" s="13" t="s">
        <v>77</v>
      </c>
      <c r="AW655" s="13" t="s">
        <v>34</v>
      </c>
      <c r="AX655" s="13" t="s">
        <v>70</v>
      </c>
      <c r="AY655" s="203" t="s">
        <v>127</v>
      </c>
    </row>
    <row r="656" spans="2:65" s="14" customFormat="1" ht="13.5">
      <c r="B656" s="210"/>
      <c r="D656" s="195" t="s">
        <v>136</v>
      </c>
      <c r="E656" s="211" t="s">
        <v>5</v>
      </c>
      <c r="F656" s="212" t="s">
        <v>139</v>
      </c>
      <c r="H656" s="213">
        <v>34</v>
      </c>
      <c r="I656" s="214"/>
      <c r="L656" s="210"/>
      <c r="M656" s="215"/>
      <c r="N656" s="216"/>
      <c r="O656" s="216"/>
      <c r="P656" s="216"/>
      <c r="Q656" s="216"/>
      <c r="R656" s="216"/>
      <c r="S656" s="216"/>
      <c r="T656" s="217"/>
      <c r="AT656" s="211" t="s">
        <v>136</v>
      </c>
      <c r="AU656" s="211" t="s">
        <v>77</v>
      </c>
      <c r="AV656" s="14" t="s">
        <v>140</v>
      </c>
      <c r="AW656" s="14" t="s">
        <v>34</v>
      </c>
      <c r="AX656" s="14" t="s">
        <v>70</v>
      </c>
      <c r="AY656" s="211" t="s">
        <v>127</v>
      </c>
    </row>
    <row r="657" spans="2:65" s="15" customFormat="1" ht="13.5">
      <c r="B657" s="218"/>
      <c r="D657" s="195" t="s">
        <v>136</v>
      </c>
      <c r="E657" s="219" t="s">
        <v>5</v>
      </c>
      <c r="F657" s="220" t="s">
        <v>141</v>
      </c>
      <c r="H657" s="221">
        <v>34</v>
      </c>
      <c r="I657" s="222"/>
      <c r="L657" s="218"/>
      <c r="M657" s="223"/>
      <c r="N657" s="224"/>
      <c r="O657" s="224"/>
      <c r="P657" s="224"/>
      <c r="Q657" s="224"/>
      <c r="R657" s="224"/>
      <c r="S657" s="224"/>
      <c r="T657" s="225"/>
      <c r="AT657" s="219" t="s">
        <v>136</v>
      </c>
      <c r="AU657" s="219" t="s">
        <v>77</v>
      </c>
      <c r="AV657" s="15" t="s">
        <v>134</v>
      </c>
      <c r="AW657" s="15" t="s">
        <v>34</v>
      </c>
      <c r="AX657" s="15" t="s">
        <v>74</v>
      </c>
      <c r="AY657" s="219" t="s">
        <v>127</v>
      </c>
    </row>
    <row r="658" spans="2:65" s="1" customFormat="1" ht="16.5" customHeight="1">
      <c r="B658" s="181"/>
      <c r="C658" s="226" t="s">
        <v>598</v>
      </c>
      <c r="D658" s="226" t="s">
        <v>234</v>
      </c>
      <c r="E658" s="227" t="s">
        <v>599</v>
      </c>
      <c r="F658" s="228" t="s">
        <v>600</v>
      </c>
      <c r="G658" s="229" t="s">
        <v>277</v>
      </c>
      <c r="H658" s="230">
        <v>8</v>
      </c>
      <c r="I658" s="231"/>
      <c r="J658" s="232">
        <f>ROUND(I658*H658,2)</f>
        <v>0</v>
      </c>
      <c r="K658" s="228" t="s">
        <v>133</v>
      </c>
      <c r="L658" s="233"/>
      <c r="M658" s="234" t="s">
        <v>5</v>
      </c>
      <c r="N658" s="235" t="s">
        <v>41</v>
      </c>
      <c r="O658" s="43"/>
      <c r="P658" s="191">
        <f>O658*H658</f>
        <v>0</v>
      </c>
      <c r="Q658" s="191">
        <v>4.8300000000000003E-2</v>
      </c>
      <c r="R658" s="191">
        <f>Q658*H658</f>
        <v>0.38640000000000002</v>
      </c>
      <c r="S658" s="191">
        <v>0</v>
      </c>
      <c r="T658" s="192">
        <f>S658*H658</f>
        <v>0</v>
      </c>
      <c r="AR658" s="25" t="s">
        <v>197</v>
      </c>
      <c r="AT658" s="25" t="s">
        <v>234</v>
      </c>
      <c r="AU658" s="25" t="s">
        <v>77</v>
      </c>
      <c r="AY658" s="25" t="s">
        <v>127</v>
      </c>
      <c r="BE658" s="193">
        <f>IF(N658="základní",J658,0)</f>
        <v>0</v>
      </c>
      <c r="BF658" s="193">
        <f>IF(N658="snížená",J658,0)</f>
        <v>0</v>
      </c>
      <c r="BG658" s="193">
        <f>IF(N658="zákl. přenesená",J658,0)</f>
        <v>0</v>
      </c>
      <c r="BH658" s="193">
        <f>IF(N658="sníž. přenesená",J658,0)</f>
        <v>0</v>
      </c>
      <c r="BI658" s="193">
        <f>IF(N658="nulová",J658,0)</f>
        <v>0</v>
      </c>
      <c r="BJ658" s="25" t="s">
        <v>74</v>
      </c>
      <c r="BK658" s="193">
        <f>ROUND(I658*H658,2)</f>
        <v>0</v>
      </c>
      <c r="BL658" s="25" t="s">
        <v>134</v>
      </c>
      <c r="BM658" s="25" t="s">
        <v>601</v>
      </c>
    </row>
    <row r="659" spans="2:65" s="12" customFormat="1" ht="13.5">
      <c r="B659" s="194"/>
      <c r="D659" s="195" t="s">
        <v>136</v>
      </c>
      <c r="E659" s="196" t="s">
        <v>5</v>
      </c>
      <c r="F659" s="197" t="s">
        <v>257</v>
      </c>
      <c r="H659" s="196" t="s">
        <v>5</v>
      </c>
      <c r="I659" s="198"/>
      <c r="L659" s="194"/>
      <c r="M659" s="199"/>
      <c r="N659" s="200"/>
      <c r="O659" s="200"/>
      <c r="P659" s="200"/>
      <c r="Q659" s="200"/>
      <c r="R659" s="200"/>
      <c r="S659" s="200"/>
      <c r="T659" s="201"/>
      <c r="AT659" s="196" t="s">
        <v>136</v>
      </c>
      <c r="AU659" s="196" t="s">
        <v>77</v>
      </c>
      <c r="AV659" s="12" t="s">
        <v>74</v>
      </c>
      <c r="AW659" s="12" t="s">
        <v>34</v>
      </c>
      <c r="AX659" s="12" t="s">
        <v>70</v>
      </c>
      <c r="AY659" s="196" t="s">
        <v>127</v>
      </c>
    </row>
    <row r="660" spans="2:65" s="13" customFormat="1" ht="13.5">
      <c r="B660" s="202"/>
      <c r="D660" s="195" t="s">
        <v>136</v>
      </c>
      <c r="E660" s="203" t="s">
        <v>5</v>
      </c>
      <c r="F660" s="204" t="s">
        <v>197</v>
      </c>
      <c r="H660" s="205">
        <v>8</v>
      </c>
      <c r="I660" s="206"/>
      <c r="L660" s="202"/>
      <c r="M660" s="207"/>
      <c r="N660" s="208"/>
      <c r="O660" s="208"/>
      <c r="P660" s="208"/>
      <c r="Q660" s="208"/>
      <c r="R660" s="208"/>
      <c r="S660" s="208"/>
      <c r="T660" s="209"/>
      <c r="AT660" s="203" t="s">
        <v>136</v>
      </c>
      <c r="AU660" s="203" t="s">
        <v>77</v>
      </c>
      <c r="AV660" s="13" t="s">
        <v>77</v>
      </c>
      <c r="AW660" s="13" t="s">
        <v>34</v>
      </c>
      <c r="AX660" s="13" t="s">
        <v>70</v>
      </c>
      <c r="AY660" s="203" t="s">
        <v>127</v>
      </c>
    </row>
    <row r="661" spans="2:65" s="14" customFormat="1" ht="13.5">
      <c r="B661" s="210"/>
      <c r="D661" s="195" t="s">
        <v>136</v>
      </c>
      <c r="E661" s="211" t="s">
        <v>5</v>
      </c>
      <c r="F661" s="212" t="s">
        <v>139</v>
      </c>
      <c r="H661" s="213">
        <v>8</v>
      </c>
      <c r="I661" s="214"/>
      <c r="L661" s="210"/>
      <c r="M661" s="215"/>
      <c r="N661" s="216"/>
      <c r="O661" s="216"/>
      <c r="P661" s="216"/>
      <c r="Q661" s="216"/>
      <c r="R661" s="216"/>
      <c r="S661" s="216"/>
      <c r="T661" s="217"/>
      <c r="AT661" s="211" t="s">
        <v>136</v>
      </c>
      <c r="AU661" s="211" t="s">
        <v>77</v>
      </c>
      <c r="AV661" s="14" t="s">
        <v>140</v>
      </c>
      <c r="AW661" s="14" t="s">
        <v>34</v>
      </c>
      <c r="AX661" s="14" t="s">
        <v>70</v>
      </c>
      <c r="AY661" s="211" t="s">
        <v>127</v>
      </c>
    </row>
    <row r="662" spans="2:65" s="15" customFormat="1" ht="13.5">
      <c r="B662" s="218"/>
      <c r="D662" s="195" t="s">
        <v>136</v>
      </c>
      <c r="E662" s="219" t="s">
        <v>5</v>
      </c>
      <c r="F662" s="220" t="s">
        <v>141</v>
      </c>
      <c r="H662" s="221">
        <v>8</v>
      </c>
      <c r="I662" s="222"/>
      <c r="L662" s="218"/>
      <c r="M662" s="223"/>
      <c r="N662" s="224"/>
      <c r="O662" s="224"/>
      <c r="P662" s="224"/>
      <c r="Q662" s="224"/>
      <c r="R662" s="224"/>
      <c r="S662" s="224"/>
      <c r="T662" s="225"/>
      <c r="AT662" s="219" t="s">
        <v>136</v>
      </c>
      <c r="AU662" s="219" t="s">
        <v>77</v>
      </c>
      <c r="AV662" s="15" t="s">
        <v>134</v>
      </c>
      <c r="AW662" s="15" t="s">
        <v>34</v>
      </c>
      <c r="AX662" s="15" t="s">
        <v>74</v>
      </c>
      <c r="AY662" s="219" t="s">
        <v>127</v>
      </c>
    </row>
    <row r="663" spans="2:65" s="1" customFormat="1" ht="25.5" customHeight="1">
      <c r="B663" s="181"/>
      <c r="C663" s="182" t="s">
        <v>602</v>
      </c>
      <c r="D663" s="182" t="s">
        <v>129</v>
      </c>
      <c r="E663" s="183" t="s">
        <v>603</v>
      </c>
      <c r="F663" s="184" t="s">
        <v>604</v>
      </c>
      <c r="G663" s="185" t="s">
        <v>144</v>
      </c>
      <c r="H663" s="186">
        <v>4.0199999999999996</v>
      </c>
      <c r="I663" s="187"/>
      <c r="J663" s="188">
        <f>ROUND(I663*H663,2)</f>
        <v>0</v>
      </c>
      <c r="K663" s="184" t="s">
        <v>133</v>
      </c>
      <c r="L663" s="42"/>
      <c r="M663" s="189" t="s">
        <v>5</v>
      </c>
      <c r="N663" s="190" t="s">
        <v>41</v>
      </c>
      <c r="O663" s="43"/>
      <c r="P663" s="191">
        <f>O663*H663</f>
        <v>0</v>
      </c>
      <c r="Q663" s="191">
        <v>2.2563399999999998</v>
      </c>
      <c r="R663" s="191">
        <f>Q663*H663</f>
        <v>9.0704867999999976</v>
      </c>
      <c r="S663" s="191">
        <v>0</v>
      </c>
      <c r="T663" s="192">
        <f>S663*H663</f>
        <v>0</v>
      </c>
      <c r="AR663" s="25" t="s">
        <v>134</v>
      </c>
      <c r="AT663" s="25" t="s">
        <v>129</v>
      </c>
      <c r="AU663" s="25" t="s">
        <v>77</v>
      </c>
      <c r="AY663" s="25" t="s">
        <v>127</v>
      </c>
      <c r="BE663" s="193">
        <f>IF(N663="základní",J663,0)</f>
        <v>0</v>
      </c>
      <c r="BF663" s="193">
        <f>IF(N663="snížená",J663,0)</f>
        <v>0</v>
      </c>
      <c r="BG663" s="193">
        <f>IF(N663="zákl. přenesená",J663,0)</f>
        <v>0</v>
      </c>
      <c r="BH663" s="193">
        <f>IF(N663="sníž. přenesená",J663,0)</f>
        <v>0</v>
      </c>
      <c r="BI663" s="193">
        <f>IF(N663="nulová",J663,0)</f>
        <v>0</v>
      </c>
      <c r="BJ663" s="25" t="s">
        <v>74</v>
      </c>
      <c r="BK663" s="193">
        <f>ROUND(I663*H663,2)</f>
        <v>0</v>
      </c>
      <c r="BL663" s="25" t="s">
        <v>134</v>
      </c>
      <c r="BM663" s="25" t="s">
        <v>605</v>
      </c>
    </row>
    <row r="664" spans="2:65" s="12" customFormat="1" ht="13.5">
      <c r="B664" s="194"/>
      <c r="D664" s="195" t="s">
        <v>136</v>
      </c>
      <c r="E664" s="196" t="s">
        <v>5</v>
      </c>
      <c r="F664" s="197" t="s">
        <v>606</v>
      </c>
      <c r="H664" s="196" t="s">
        <v>5</v>
      </c>
      <c r="I664" s="198"/>
      <c r="L664" s="194"/>
      <c r="M664" s="199"/>
      <c r="N664" s="200"/>
      <c r="O664" s="200"/>
      <c r="P664" s="200"/>
      <c r="Q664" s="200"/>
      <c r="R664" s="200"/>
      <c r="S664" s="200"/>
      <c r="T664" s="201"/>
      <c r="AT664" s="196" t="s">
        <v>136</v>
      </c>
      <c r="AU664" s="196" t="s">
        <v>77</v>
      </c>
      <c r="AV664" s="12" t="s">
        <v>74</v>
      </c>
      <c r="AW664" s="12" t="s">
        <v>34</v>
      </c>
      <c r="AX664" s="12" t="s">
        <v>70</v>
      </c>
      <c r="AY664" s="196" t="s">
        <v>127</v>
      </c>
    </row>
    <row r="665" spans="2:65" s="12" customFormat="1" ht="13.5">
      <c r="B665" s="194"/>
      <c r="D665" s="195" t="s">
        <v>136</v>
      </c>
      <c r="E665" s="196" t="s">
        <v>5</v>
      </c>
      <c r="F665" s="197" t="s">
        <v>280</v>
      </c>
      <c r="H665" s="196" t="s">
        <v>5</v>
      </c>
      <c r="I665" s="198"/>
      <c r="L665" s="194"/>
      <c r="M665" s="199"/>
      <c r="N665" s="200"/>
      <c r="O665" s="200"/>
      <c r="P665" s="200"/>
      <c r="Q665" s="200"/>
      <c r="R665" s="200"/>
      <c r="S665" s="200"/>
      <c r="T665" s="201"/>
      <c r="AT665" s="196" t="s">
        <v>136</v>
      </c>
      <c r="AU665" s="196" t="s">
        <v>77</v>
      </c>
      <c r="AV665" s="12" t="s">
        <v>74</v>
      </c>
      <c r="AW665" s="12" t="s">
        <v>34</v>
      </c>
      <c r="AX665" s="12" t="s">
        <v>70</v>
      </c>
      <c r="AY665" s="196" t="s">
        <v>127</v>
      </c>
    </row>
    <row r="666" spans="2:65" s="13" customFormat="1" ht="13.5">
      <c r="B666" s="202"/>
      <c r="D666" s="195" t="s">
        <v>136</v>
      </c>
      <c r="E666" s="203" t="s">
        <v>5</v>
      </c>
      <c r="F666" s="204" t="s">
        <v>607</v>
      </c>
      <c r="H666" s="205">
        <v>0.72</v>
      </c>
      <c r="I666" s="206"/>
      <c r="L666" s="202"/>
      <c r="M666" s="207"/>
      <c r="N666" s="208"/>
      <c r="O666" s="208"/>
      <c r="P666" s="208"/>
      <c r="Q666" s="208"/>
      <c r="R666" s="208"/>
      <c r="S666" s="208"/>
      <c r="T666" s="209"/>
      <c r="AT666" s="203" t="s">
        <v>136</v>
      </c>
      <c r="AU666" s="203" t="s">
        <v>77</v>
      </c>
      <c r="AV666" s="13" t="s">
        <v>77</v>
      </c>
      <c r="AW666" s="13" t="s">
        <v>34</v>
      </c>
      <c r="AX666" s="13" t="s">
        <v>70</v>
      </c>
      <c r="AY666" s="203" t="s">
        <v>127</v>
      </c>
    </row>
    <row r="667" spans="2:65" s="13" customFormat="1" ht="13.5">
      <c r="B667" s="202"/>
      <c r="D667" s="195" t="s">
        <v>136</v>
      </c>
      <c r="E667" s="203" t="s">
        <v>5</v>
      </c>
      <c r="F667" s="204" t="s">
        <v>608</v>
      </c>
      <c r="H667" s="205">
        <v>3.06</v>
      </c>
      <c r="I667" s="206"/>
      <c r="L667" s="202"/>
      <c r="M667" s="207"/>
      <c r="N667" s="208"/>
      <c r="O667" s="208"/>
      <c r="P667" s="208"/>
      <c r="Q667" s="208"/>
      <c r="R667" s="208"/>
      <c r="S667" s="208"/>
      <c r="T667" s="209"/>
      <c r="AT667" s="203" t="s">
        <v>136</v>
      </c>
      <c r="AU667" s="203" t="s">
        <v>77</v>
      </c>
      <c r="AV667" s="13" t="s">
        <v>77</v>
      </c>
      <c r="AW667" s="13" t="s">
        <v>34</v>
      </c>
      <c r="AX667" s="13" t="s">
        <v>70</v>
      </c>
      <c r="AY667" s="203" t="s">
        <v>127</v>
      </c>
    </row>
    <row r="668" spans="2:65" s="12" customFormat="1" ht="13.5">
      <c r="B668" s="194"/>
      <c r="D668" s="195" t="s">
        <v>136</v>
      </c>
      <c r="E668" s="196" t="s">
        <v>5</v>
      </c>
      <c r="F668" s="197" t="s">
        <v>609</v>
      </c>
      <c r="H668" s="196" t="s">
        <v>5</v>
      </c>
      <c r="I668" s="198"/>
      <c r="L668" s="194"/>
      <c r="M668" s="199"/>
      <c r="N668" s="200"/>
      <c r="O668" s="200"/>
      <c r="P668" s="200"/>
      <c r="Q668" s="200"/>
      <c r="R668" s="200"/>
      <c r="S668" s="200"/>
      <c r="T668" s="201"/>
      <c r="AT668" s="196" t="s">
        <v>136</v>
      </c>
      <c r="AU668" s="196" t="s">
        <v>77</v>
      </c>
      <c r="AV668" s="12" t="s">
        <v>74</v>
      </c>
      <c r="AW668" s="12" t="s">
        <v>34</v>
      </c>
      <c r="AX668" s="12" t="s">
        <v>70</v>
      </c>
      <c r="AY668" s="196" t="s">
        <v>127</v>
      </c>
    </row>
    <row r="669" spans="2:65" s="12" customFormat="1" ht="13.5">
      <c r="B669" s="194"/>
      <c r="D669" s="195" t="s">
        <v>136</v>
      </c>
      <c r="E669" s="196" t="s">
        <v>5</v>
      </c>
      <c r="F669" s="197" t="s">
        <v>514</v>
      </c>
      <c r="H669" s="196" t="s">
        <v>5</v>
      </c>
      <c r="I669" s="198"/>
      <c r="L669" s="194"/>
      <c r="M669" s="199"/>
      <c r="N669" s="200"/>
      <c r="O669" s="200"/>
      <c r="P669" s="200"/>
      <c r="Q669" s="200"/>
      <c r="R669" s="200"/>
      <c r="S669" s="200"/>
      <c r="T669" s="201"/>
      <c r="AT669" s="196" t="s">
        <v>136</v>
      </c>
      <c r="AU669" s="196" t="s">
        <v>77</v>
      </c>
      <c r="AV669" s="12" t="s">
        <v>74</v>
      </c>
      <c r="AW669" s="12" t="s">
        <v>34</v>
      </c>
      <c r="AX669" s="12" t="s">
        <v>70</v>
      </c>
      <c r="AY669" s="196" t="s">
        <v>127</v>
      </c>
    </row>
    <row r="670" spans="2:65" s="13" customFormat="1" ht="13.5">
      <c r="B670" s="202"/>
      <c r="D670" s="195" t="s">
        <v>136</v>
      </c>
      <c r="E670" s="203" t="s">
        <v>5</v>
      </c>
      <c r="F670" s="204" t="s">
        <v>610</v>
      </c>
      <c r="H670" s="205">
        <v>0.12</v>
      </c>
      <c r="I670" s="206"/>
      <c r="L670" s="202"/>
      <c r="M670" s="207"/>
      <c r="N670" s="208"/>
      <c r="O670" s="208"/>
      <c r="P670" s="208"/>
      <c r="Q670" s="208"/>
      <c r="R670" s="208"/>
      <c r="S670" s="208"/>
      <c r="T670" s="209"/>
      <c r="AT670" s="203" t="s">
        <v>136</v>
      </c>
      <c r="AU670" s="203" t="s">
        <v>77</v>
      </c>
      <c r="AV670" s="13" t="s">
        <v>77</v>
      </c>
      <c r="AW670" s="13" t="s">
        <v>34</v>
      </c>
      <c r="AX670" s="13" t="s">
        <v>70</v>
      </c>
      <c r="AY670" s="203" t="s">
        <v>127</v>
      </c>
    </row>
    <row r="671" spans="2:65" s="13" customFormat="1" ht="13.5">
      <c r="B671" s="202"/>
      <c r="D671" s="195" t="s">
        <v>136</v>
      </c>
      <c r="E671" s="203" t="s">
        <v>5</v>
      </c>
      <c r="F671" s="204" t="s">
        <v>610</v>
      </c>
      <c r="H671" s="205">
        <v>0.12</v>
      </c>
      <c r="I671" s="206"/>
      <c r="L671" s="202"/>
      <c r="M671" s="207"/>
      <c r="N671" s="208"/>
      <c r="O671" s="208"/>
      <c r="P671" s="208"/>
      <c r="Q671" s="208"/>
      <c r="R671" s="208"/>
      <c r="S671" s="208"/>
      <c r="T671" s="209"/>
      <c r="AT671" s="203" t="s">
        <v>136</v>
      </c>
      <c r="AU671" s="203" t="s">
        <v>77</v>
      </c>
      <c r="AV671" s="13" t="s">
        <v>77</v>
      </c>
      <c r="AW671" s="13" t="s">
        <v>34</v>
      </c>
      <c r="AX671" s="13" t="s">
        <v>70</v>
      </c>
      <c r="AY671" s="203" t="s">
        <v>127</v>
      </c>
    </row>
    <row r="672" spans="2:65" s="14" customFormat="1" ht="13.5">
      <c r="B672" s="210"/>
      <c r="D672" s="195" t="s">
        <v>136</v>
      </c>
      <c r="E672" s="211" t="s">
        <v>5</v>
      </c>
      <c r="F672" s="212" t="s">
        <v>139</v>
      </c>
      <c r="H672" s="213">
        <v>4.0199999999999996</v>
      </c>
      <c r="I672" s="214"/>
      <c r="L672" s="210"/>
      <c r="M672" s="215"/>
      <c r="N672" s="216"/>
      <c r="O672" s="216"/>
      <c r="P672" s="216"/>
      <c r="Q672" s="216"/>
      <c r="R672" s="216"/>
      <c r="S672" s="216"/>
      <c r="T672" s="217"/>
      <c r="AT672" s="211" t="s">
        <v>136</v>
      </c>
      <c r="AU672" s="211" t="s">
        <v>77</v>
      </c>
      <c r="AV672" s="14" t="s">
        <v>140</v>
      </c>
      <c r="AW672" s="14" t="s">
        <v>34</v>
      </c>
      <c r="AX672" s="14" t="s">
        <v>70</v>
      </c>
      <c r="AY672" s="211" t="s">
        <v>127</v>
      </c>
    </row>
    <row r="673" spans="2:65" s="15" customFormat="1" ht="13.5">
      <c r="B673" s="218"/>
      <c r="D673" s="195" t="s">
        <v>136</v>
      </c>
      <c r="E673" s="219" t="s">
        <v>5</v>
      </c>
      <c r="F673" s="220" t="s">
        <v>141</v>
      </c>
      <c r="H673" s="221">
        <v>4.0199999999999996</v>
      </c>
      <c r="I673" s="222"/>
      <c r="L673" s="218"/>
      <c r="M673" s="223"/>
      <c r="N673" s="224"/>
      <c r="O673" s="224"/>
      <c r="P673" s="224"/>
      <c r="Q673" s="224"/>
      <c r="R673" s="224"/>
      <c r="S673" s="224"/>
      <c r="T673" s="225"/>
      <c r="AT673" s="219" t="s">
        <v>136</v>
      </c>
      <c r="AU673" s="219" t="s">
        <v>77</v>
      </c>
      <c r="AV673" s="15" t="s">
        <v>134</v>
      </c>
      <c r="AW673" s="15" t="s">
        <v>34</v>
      </c>
      <c r="AX673" s="15" t="s">
        <v>74</v>
      </c>
      <c r="AY673" s="219" t="s">
        <v>127</v>
      </c>
    </row>
    <row r="674" spans="2:65" s="1" customFormat="1" ht="16.5" customHeight="1">
      <c r="B674" s="181"/>
      <c r="C674" s="226" t="s">
        <v>611</v>
      </c>
      <c r="D674" s="226" t="s">
        <v>234</v>
      </c>
      <c r="E674" s="227" t="s">
        <v>612</v>
      </c>
      <c r="F674" s="228" t="s">
        <v>613</v>
      </c>
      <c r="G674" s="229" t="s">
        <v>277</v>
      </c>
      <c r="H674" s="230">
        <v>1</v>
      </c>
      <c r="I674" s="231"/>
      <c r="J674" s="232">
        <f>ROUND(I674*H674,2)</f>
        <v>0</v>
      </c>
      <c r="K674" s="228" t="s">
        <v>133</v>
      </c>
      <c r="L674" s="233"/>
      <c r="M674" s="234" t="s">
        <v>5</v>
      </c>
      <c r="N674" s="235" t="s">
        <v>41</v>
      </c>
      <c r="O674" s="43"/>
      <c r="P674" s="191">
        <f>O674*H674</f>
        <v>0</v>
      </c>
      <c r="Q674" s="191">
        <v>4.7399999999999998E-2</v>
      </c>
      <c r="R674" s="191">
        <f>Q674*H674</f>
        <v>4.7399999999999998E-2</v>
      </c>
      <c r="S674" s="191">
        <v>0</v>
      </c>
      <c r="T674" s="192">
        <f>S674*H674</f>
        <v>0</v>
      </c>
      <c r="AR674" s="25" t="s">
        <v>197</v>
      </c>
      <c r="AT674" s="25" t="s">
        <v>234</v>
      </c>
      <c r="AU674" s="25" t="s">
        <v>77</v>
      </c>
      <c r="AY674" s="25" t="s">
        <v>127</v>
      </c>
      <c r="BE674" s="193">
        <f>IF(N674="základní",J674,0)</f>
        <v>0</v>
      </c>
      <c r="BF674" s="193">
        <f>IF(N674="snížená",J674,0)</f>
        <v>0</v>
      </c>
      <c r="BG674" s="193">
        <f>IF(N674="zákl. přenesená",J674,0)</f>
        <v>0</v>
      </c>
      <c r="BH674" s="193">
        <f>IF(N674="sníž. přenesená",J674,0)</f>
        <v>0</v>
      </c>
      <c r="BI674" s="193">
        <f>IF(N674="nulová",J674,0)</f>
        <v>0</v>
      </c>
      <c r="BJ674" s="25" t="s">
        <v>74</v>
      </c>
      <c r="BK674" s="193">
        <f>ROUND(I674*H674,2)</f>
        <v>0</v>
      </c>
      <c r="BL674" s="25" t="s">
        <v>134</v>
      </c>
      <c r="BM674" s="25" t="s">
        <v>614</v>
      </c>
    </row>
    <row r="675" spans="2:65" s="1" customFormat="1" ht="25.5" customHeight="1">
      <c r="B675" s="181"/>
      <c r="C675" s="182" t="s">
        <v>615</v>
      </c>
      <c r="D675" s="182" t="s">
        <v>129</v>
      </c>
      <c r="E675" s="183" t="s">
        <v>616</v>
      </c>
      <c r="F675" s="184" t="s">
        <v>617</v>
      </c>
      <c r="G675" s="185" t="s">
        <v>144</v>
      </c>
      <c r="H675" s="186">
        <v>1.0820000000000001</v>
      </c>
      <c r="I675" s="187"/>
      <c r="J675" s="188">
        <f>ROUND(I675*H675,2)</f>
        <v>0</v>
      </c>
      <c r="K675" s="184" t="s">
        <v>133</v>
      </c>
      <c r="L675" s="42"/>
      <c r="M675" s="189" t="s">
        <v>5</v>
      </c>
      <c r="N675" s="190" t="s">
        <v>41</v>
      </c>
      <c r="O675" s="43"/>
      <c r="P675" s="191">
        <f>O675*H675</f>
        <v>0</v>
      </c>
      <c r="Q675" s="191">
        <v>2.2667199999999998</v>
      </c>
      <c r="R675" s="191">
        <f>Q675*H675</f>
        <v>2.4525910400000002</v>
      </c>
      <c r="S675" s="191">
        <v>0</v>
      </c>
      <c r="T675" s="192">
        <f>S675*H675</f>
        <v>0</v>
      </c>
      <c r="AR675" s="25" t="s">
        <v>134</v>
      </c>
      <c r="AT675" s="25" t="s">
        <v>129</v>
      </c>
      <c r="AU675" s="25" t="s">
        <v>77</v>
      </c>
      <c r="AY675" s="25" t="s">
        <v>127</v>
      </c>
      <c r="BE675" s="193">
        <f>IF(N675="základní",J675,0)</f>
        <v>0</v>
      </c>
      <c r="BF675" s="193">
        <f>IF(N675="snížená",J675,0)</f>
        <v>0</v>
      </c>
      <c r="BG675" s="193">
        <f>IF(N675="zákl. přenesená",J675,0)</f>
        <v>0</v>
      </c>
      <c r="BH675" s="193">
        <f>IF(N675="sníž. přenesená",J675,0)</f>
        <v>0</v>
      </c>
      <c r="BI675" s="193">
        <f>IF(N675="nulová",J675,0)</f>
        <v>0</v>
      </c>
      <c r="BJ675" s="25" t="s">
        <v>74</v>
      </c>
      <c r="BK675" s="193">
        <f>ROUND(I675*H675,2)</f>
        <v>0</v>
      </c>
      <c r="BL675" s="25" t="s">
        <v>134</v>
      </c>
      <c r="BM675" s="25" t="s">
        <v>618</v>
      </c>
    </row>
    <row r="676" spans="2:65" s="12" customFormat="1" ht="13.5">
      <c r="B676" s="194"/>
      <c r="D676" s="195" t="s">
        <v>136</v>
      </c>
      <c r="E676" s="196" t="s">
        <v>5</v>
      </c>
      <c r="F676" s="197" t="s">
        <v>619</v>
      </c>
      <c r="H676" s="196" t="s">
        <v>5</v>
      </c>
      <c r="I676" s="198"/>
      <c r="L676" s="194"/>
      <c r="M676" s="199"/>
      <c r="N676" s="200"/>
      <c r="O676" s="200"/>
      <c r="P676" s="200"/>
      <c r="Q676" s="200"/>
      <c r="R676" s="200"/>
      <c r="S676" s="200"/>
      <c r="T676" s="201"/>
      <c r="AT676" s="196" t="s">
        <v>136</v>
      </c>
      <c r="AU676" s="196" t="s">
        <v>77</v>
      </c>
      <c r="AV676" s="12" t="s">
        <v>74</v>
      </c>
      <c r="AW676" s="12" t="s">
        <v>34</v>
      </c>
      <c r="AX676" s="12" t="s">
        <v>70</v>
      </c>
      <c r="AY676" s="196" t="s">
        <v>127</v>
      </c>
    </row>
    <row r="677" spans="2:65" s="12" customFormat="1" ht="13.5">
      <c r="B677" s="194"/>
      <c r="D677" s="195" t="s">
        <v>136</v>
      </c>
      <c r="E677" s="196" t="s">
        <v>5</v>
      </c>
      <c r="F677" s="197" t="s">
        <v>160</v>
      </c>
      <c r="H677" s="196" t="s">
        <v>5</v>
      </c>
      <c r="I677" s="198"/>
      <c r="L677" s="194"/>
      <c r="M677" s="199"/>
      <c r="N677" s="200"/>
      <c r="O677" s="200"/>
      <c r="P677" s="200"/>
      <c r="Q677" s="200"/>
      <c r="R677" s="200"/>
      <c r="S677" s="200"/>
      <c r="T677" s="201"/>
      <c r="AT677" s="196" t="s">
        <v>136</v>
      </c>
      <c r="AU677" s="196" t="s">
        <v>77</v>
      </c>
      <c r="AV677" s="12" t="s">
        <v>74</v>
      </c>
      <c r="AW677" s="12" t="s">
        <v>34</v>
      </c>
      <c r="AX677" s="12" t="s">
        <v>70</v>
      </c>
      <c r="AY677" s="196" t="s">
        <v>127</v>
      </c>
    </row>
    <row r="678" spans="2:65" s="12" customFormat="1" ht="13.5">
      <c r="B678" s="194"/>
      <c r="D678" s="195" t="s">
        <v>136</v>
      </c>
      <c r="E678" s="196" t="s">
        <v>5</v>
      </c>
      <c r="F678" s="197" t="s">
        <v>161</v>
      </c>
      <c r="H678" s="196" t="s">
        <v>5</v>
      </c>
      <c r="I678" s="198"/>
      <c r="L678" s="194"/>
      <c r="M678" s="199"/>
      <c r="N678" s="200"/>
      <c r="O678" s="200"/>
      <c r="P678" s="200"/>
      <c r="Q678" s="200"/>
      <c r="R678" s="200"/>
      <c r="S678" s="200"/>
      <c r="T678" s="201"/>
      <c r="AT678" s="196" t="s">
        <v>136</v>
      </c>
      <c r="AU678" s="196" t="s">
        <v>77</v>
      </c>
      <c r="AV678" s="12" t="s">
        <v>74</v>
      </c>
      <c r="AW678" s="12" t="s">
        <v>34</v>
      </c>
      <c r="AX678" s="12" t="s">
        <v>70</v>
      </c>
      <c r="AY678" s="196" t="s">
        <v>127</v>
      </c>
    </row>
    <row r="679" spans="2:65" s="13" customFormat="1" ht="13.5">
      <c r="B679" s="202"/>
      <c r="D679" s="195" t="s">
        <v>136</v>
      </c>
      <c r="E679" s="203" t="s">
        <v>5</v>
      </c>
      <c r="F679" s="204" t="s">
        <v>620</v>
      </c>
      <c r="H679" s="205">
        <v>0.92200000000000004</v>
      </c>
      <c r="I679" s="206"/>
      <c r="L679" s="202"/>
      <c r="M679" s="207"/>
      <c r="N679" s="208"/>
      <c r="O679" s="208"/>
      <c r="P679" s="208"/>
      <c r="Q679" s="208"/>
      <c r="R679" s="208"/>
      <c r="S679" s="208"/>
      <c r="T679" s="209"/>
      <c r="AT679" s="203" t="s">
        <v>136</v>
      </c>
      <c r="AU679" s="203" t="s">
        <v>77</v>
      </c>
      <c r="AV679" s="13" t="s">
        <v>77</v>
      </c>
      <c r="AW679" s="13" t="s">
        <v>34</v>
      </c>
      <c r="AX679" s="13" t="s">
        <v>70</v>
      </c>
      <c r="AY679" s="203" t="s">
        <v>127</v>
      </c>
    </row>
    <row r="680" spans="2:65" s="13" customFormat="1" ht="13.5">
      <c r="B680" s="202"/>
      <c r="D680" s="195" t="s">
        <v>136</v>
      </c>
      <c r="E680" s="203" t="s">
        <v>5</v>
      </c>
      <c r="F680" s="204" t="s">
        <v>621</v>
      </c>
      <c r="H680" s="205">
        <v>0.16</v>
      </c>
      <c r="I680" s="206"/>
      <c r="L680" s="202"/>
      <c r="M680" s="207"/>
      <c r="N680" s="208"/>
      <c r="O680" s="208"/>
      <c r="P680" s="208"/>
      <c r="Q680" s="208"/>
      <c r="R680" s="208"/>
      <c r="S680" s="208"/>
      <c r="T680" s="209"/>
      <c r="AT680" s="203" t="s">
        <v>136</v>
      </c>
      <c r="AU680" s="203" t="s">
        <v>77</v>
      </c>
      <c r="AV680" s="13" t="s">
        <v>77</v>
      </c>
      <c r="AW680" s="13" t="s">
        <v>34</v>
      </c>
      <c r="AX680" s="13" t="s">
        <v>70</v>
      </c>
      <c r="AY680" s="203" t="s">
        <v>127</v>
      </c>
    </row>
    <row r="681" spans="2:65" s="14" customFormat="1" ht="13.5">
      <c r="B681" s="210"/>
      <c r="D681" s="195" t="s">
        <v>136</v>
      </c>
      <c r="E681" s="211" t="s">
        <v>5</v>
      </c>
      <c r="F681" s="212" t="s">
        <v>139</v>
      </c>
      <c r="H681" s="213">
        <v>1.0820000000000001</v>
      </c>
      <c r="I681" s="214"/>
      <c r="L681" s="210"/>
      <c r="M681" s="215"/>
      <c r="N681" s="216"/>
      <c r="O681" s="216"/>
      <c r="P681" s="216"/>
      <c r="Q681" s="216"/>
      <c r="R681" s="216"/>
      <c r="S681" s="216"/>
      <c r="T681" s="217"/>
      <c r="AT681" s="211" t="s">
        <v>136</v>
      </c>
      <c r="AU681" s="211" t="s">
        <v>77</v>
      </c>
      <c r="AV681" s="14" t="s">
        <v>140</v>
      </c>
      <c r="AW681" s="14" t="s">
        <v>34</v>
      </c>
      <c r="AX681" s="14" t="s">
        <v>70</v>
      </c>
      <c r="AY681" s="211" t="s">
        <v>127</v>
      </c>
    </row>
    <row r="682" spans="2:65" s="15" customFormat="1" ht="13.5">
      <c r="B682" s="218"/>
      <c r="D682" s="195" t="s">
        <v>136</v>
      </c>
      <c r="E682" s="219" t="s">
        <v>5</v>
      </c>
      <c r="F682" s="220" t="s">
        <v>141</v>
      </c>
      <c r="H682" s="221">
        <v>1.0820000000000001</v>
      </c>
      <c r="I682" s="222"/>
      <c r="L682" s="218"/>
      <c r="M682" s="223"/>
      <c r="N682" s="224"/>
      <c r="O682" s="224"/>
      <c r="P682" s="224"/>
      <c r="Q682" s="224"/>
      <c r="R682" s="224"/>
      <c r="S682" s="224"/>
      <c r="T682" s="225"/>
      <c r="AT682" s="219" t="s">
        <v>136</v>
      </c>
      <c r="AU682" s="219" t="s">
        <v>77</v>
      </c>
      <c r="AV682" s="15" t="s">
        <v>134</v>
      </c>
      <c r="AW682" s="15" t="s">
        <v>34</v>
      </c>
      <c r="AX682" s="15" t="s">
        <v>74</v>
      </c>
      <c r="AY682" s="219" t="s">
        <v>127</v>
      </c>
    </row>
    <row r="683" spans="2:65" s="1" customFormat="1" ht="25.5" customHeight="1">
      <c r="B683" s="181"/>
      <c r="C683" s="182" t="s">
        <v>622</v>
      </c>
      <c r="D683" s="182" t="s">
        <v>129</v>
      </c>
      <c r="E683" s="183" t="s">
        <v>623</v>
      </c>
      <c r="F683" s="184" t="s">
        <v>624</v>
      </c>
      <c r="G683" s="185" t="s">
        <v>339</v>
      </c>
      <c r="H683" s="186">
        <v>6.76</v>
      </c>
      <c r="I683" s="187"/>
      <c r="J683" s="188">
        <f>ROUND(I683*H683,2)</f>
        <v>0</v>
      </c>
      <c r="K683" s="184" t="s">
        <v>133</v>
      </c>
      <c r="L683" s="42"/>
      <c r="M683" s="189" t="s">
        <v>5</v>
      </c>
      <c r="N683" s="190" t="s">
        <v>41</v>
      </c>
      <c r="O683" s="43"/>
      <c r="P683" s="191">
        <f>O683*H683</f>
        <v>0</v>
      </c>
      <c r="Q683" s="191">
        <v>0</v>
      </c>
      <c r="R683" s="191">
        <f>Q683*H683</f>
        <v>0</v>
      </c>
      <c r="S683" s="191">
        <v>0</v>
      </c>
      <c r="T683" s="192">
        <f>S683*H683</f>
        <v>0</v>
      </c>
      <c r="AR683" s="25" t="s">
        <v>134</v>
      </c>
      <c r="AT683" s="25" t="s">
        <v>129</v>
      </c>
      <c r="AU683" s="25" t="s">
        <v>77</v>
      </c>
      <c r="AY683" s="25" t="s">
        <v>127</v>
      </c>
      <c r="BE683" s="193">
        <f>IF(N683="základní",J683,0)</f>
        <v>0</v>
      </c>
      <c r="BF683" s="193">
        <f>IF(N683="snížená",J683,0)</f>
        <v>0</v>
      </c>
      <c r="BG683" s="193">
        <f>IF(N683="zákl. přenesená",J683,0)</f>
        <v>0</v>
      </c>
      <c r="BH683" s="193">
        <f>IF(N683="sníž. přenesená",J683,0)</f>
        <v>0</v>
      </c>
      <c r="BI683" s="193">
        <f>IF(N683="nulová",J683,0)</f>
        <v>0</v>
      </c>
      <c r="BJ683" s="25" t="s">
        <v>74</v>
      </c>
      <c r="BK683" s="193">
        <f>ROUND(I683*H683,2)</f>
        <v>0</v>
      </c>
      <c r="BL683" s="25" t="s">
        <v>134</v>
      </c>
      <c r="BM683" s="25" t="s">
        <v>625</v>
      </c>
    </row>
    <row r="684" spans="2:65" s="12" customFormat="1" ht="13.5">
      <c r="B684" s="194"/>
      <c r="D684" s="195" t="s">
        <v>136</v>
      </c>
      <c r="E684" s="196" t="s">
        <v>5</v>
      </c>
      <c r="F684" s="197" t="s">
        <v>417</v>
      </c>
      <c r="H684" s="196" t="s">
        <v>5</v>
      </c>
      <c r="I684" s="198"/>
      <c r="L684" s="194"/>
      <c r="M684" s="199"/>
      <c r="N684" s="200"/>
      <c r="O684" s="200"/>
      <c r="P684" s="200"/>
      <c r="Q684" s="200"/>
      <c r="R684" s="200"/>
      <c r="S684" s="200"/>
      <c r="T684" s="201"/>
      <c r="AT684" s="196" t="s">
        <v>136</v>
      </c>
      <c r="AU684" s="196" t="s">
        <v>77</v>
      </c>
      <c r="AV684" s="12" t="s">
        <v>74</v>
      </c>
      <c r="AW684" s="12" t="s">
        <v>34</v>
      </c>
      <c r="AX684" s="12" t="s">
        <v>70</v>
      </c>
      <c r="AY684" s="196" t="s">
        <v>127</v>
      </c>
    </row>
    <row r="685" spans="2:65" s="12" customFormat="1" ht="13.5">
      <c r="B685" s="194"/>
      <c r="D685" s="195" t="s">
        <v>136</v>
      </c>
      <c r="E685" s="196" t="s">
        <v>5</v>
      </c>
      <c r="F685" s="197" t="s">
        <v>160</v>
      </c>
      <c r="H685" s="196" t="s">
        <v>5</v>
      </c>
      <c r="I685" s="198"/>
      <c r="L685" s="194"/>
      <c r="M685" s="199"/>
      <c r="N685" s="200"/>
      <c r="O685" s="200"/>
      <c r="P685" s="200"/>
      <c r="Q685" s="200"/>
      <c r="R685" s="200"/>
      <c r="S685" s="200"/>
      <c r="T685" s="201"/>
      <c r="AT685" s="196" t="s">
        <v>136</v>
      </c>
      <c r="AU685" s="196" t="s">
        <v>77</v>
      </c>
      <c r="AV685" s="12" t="s">
        <v>74</v>
      </c>
      <c r="AW685" s="12" t="s">
        <v>34</v>
      </c>
      <c r="AX685" s="12" t="s">
        <v>70</v>
      </c>
      <c r="AY685" s="196" t="s">
        <v>127</v>
      </c>
    </row>
    <row r="686" spans="2:65" s="12" customFormat="1" ht="13.5">
      <c r="B686" s="194"/>
      <c r="D686" s="195" t="s">
        <v>136</v>
      </c>
      <c r="E686" s="196" t="s">
        <v>5</v>
      </c>
      <c r="F686" s="197" t="s">
        <v>161</v>
      </c>
      <c r="H686" s="196" t="s">
        <v>5</v>
      </c>
      <c r="I686" s="198"/>
      <c r="L686" s="194"/>
      <c r="M686" s="199"/>
      <c r="N686" s="200"/>
      <c r="O686" s="200"/>
      <c r="P686" s="200"/>
      <c r="Q686" s="200"/>
      <c r="R686" s="200"/>
      <c r="S686" s="200"/>
      <c r="T686" s="201"/>
      <c r="AT686" s="196" t="s">
        <v>136</v>
      </c>
      <c r="AU686" s="196" t="s">
        <v>77</v>
      </c>
      <c r="AV686" s="12" t="s">
        <v>74</v>
      </c>
      <c r="AW686" s="12" t="s">
        <v>34</v>
      </c>
      <c r="AX686" s="12" t="s">
        <v>70</v>
      </c>
      <c r="AY686" s="196" t="s">
        <v>127</v>
      </c>
    </row>
    <row r="687" spans="2:65" s="13" customFormat="1" ht="13.5">
      <c r="B687" s="202"/>
      <c r="D687" s="195" t="s">
        <v>136</v>
      </c>
      <c r="E687" s="203" t="s">
        <v>5</v>
      </c>
      <c r="F687" s="204" t="s">
        <v>626</v>
      </c>
      <c r="H687" s="205">
        <v>5.76</v>
      </c>
      <c r="I687" s="206"/>
      <c r="L687" s="202"/>
      <c r="M687" s="207"/>
      <c r="N687" s="208"/>
      <c r="O687" s="208"/>
      <c r="P687" s="208"/>
      <c r="Q687" s="208"/>
      <c r="R687" s="208"/>
      <c r="S687" s="208"/>
      <c r="T687" s="209"/>
      <c r="AT687" s="203" t="s">
        <v>136</v>
      </c>
      <c r="AU687" s="203" t="s">
        <v>77</v>
      </c>
      <c r="AV687" s="13" t="s">
        <v>77</v>
      </c>
      <c r="AW687" s="13" t="s">
        <v>34</v>
      </c>
      <c r="AX687" s="13" t="s">
        <v>70</v>
      </c>
      <c r="AY687" s="203" t="s">
        <v>127</v>
      </c>
    </row>
    <row r="688" spans="2:65" s="13" customFormat="1" ht="13.5">
      <c r="B688" s="202"/>
      <c r="D688" s="195" t="s">
        <v>136</v>
      </c>
      <c r="E688" s="203" t="s">
        <v>5</v>
      </c>
      <c r="F688" s="204" t="s">
        <v>74</v>
      </c>
      <c r="H688" s="205">
        <v>1</v>
      </c>
      <c r="I688" s="206"/>
      <c r="L688" s="202"/>
      <c r="M688" s="207"/>
      <c r="N688" s="208"/>
      <c r="O688" s="208"/>
      <c r="P688" s="208"/>
      <c r="Q688" s="208"/>
      <c r="R688" s="208"/>
      <c r="S688" s="208"/>
      <c r="T688" s="209"/>
      <c r="AT688" s="203" t="s">
        <v>136</v>
      </c>
      <c r="AU688" s="203" t="s">
        <v>77</v>
      </c>
      <c r="AV688" s="13" t="s">
        <v>77</v>
      </c>
      <c r="AW688" s="13" t="s">
        <v>34</v>
      </c>
      <c r="AX688" s="13" t="s">
        <v>70</v>
      </c>
      <c r="AY688" s="203" t="s">
        <v>127</v>
      </c>
    </row>
    <row r="689" spans="2:65" s="14" customFormat="1" ht="13.5">
      <c r="B689" s="210"/>
      <c r="D689" s="195" t="s">
        <v>136</v>
      </c>
      <c r="E689" s="211" t="s">
        <v>5</v>
      </c>
      <c r="F689" s="212" t="s">
        <v>139</v>
      </c>
      <c r="H689" s="213">
        <v>6.76</v>
      </c>
      <c r="I689" s="214"/>
      <c r="L689" s="210"/>
      <c r="M689" s="215"/>
      <c r="N689" s="216"/>
      <c r="O689" s="216"/>
      <c r="P689" s="216"/>
      <c r="Q689" s="216"/>
      <c r="R689" s="216"/>
      <c r="S689" s="216"/>
      <c r="T689" s="217"/>
      <c r="AT689" s="211" t="s">
        <v>136</v>
      </c>
      <c r="AU689" s="211" t="s">
        <v>77</v>
      </c>
      <c r="AV689" s="14" t="s">
        <v>140</v>
      </c>
      <c r="AW689" s="14" t="s">
        <v>34</v>
      </c>
      <c r="AX689" s="14" t="s">
        <v>70</v>
      </c>
      <c r="AY689" s="211" t="s">
        <v>127</v>
      </c>
    </row>
    <row r="690" spans="2:65" s="15" customFormat="1" ht="13.5">
      <c r="B690" s="218"/>
      <c r="D690" s="195" t="s">
        <v>136</v>
      </c>
      <c r="E690" s="219" t="s">
        <v>5</v>
      </c>
      <c r="F690" s="220" t="s">
        <v>141</v>
      </c>
      <c r="H690" s="221">
        <v>6.76</v>
      </c>
      <c r="I690" s="222"/>
      <c r="L690" s="218"/>
      <c r="M690" s="223"/>
      <c r="N690" s="224"/>
      <c r="O690" s="224"/>
      <c r="P690" s="224"/>
      <c r="Q690" s="224"/>
      <c r="R690" s="224"/>
      <c r="S690" s="224"/>
      <c r="T690" s="225"/>
      <c r="AT690" s="219" t="s">
        <v>136</v>
      </c>
      <c r="AU690" s="219" t="s">
        <v>77</v>
      </c>
      <c r="AV690" s="15" t="s">
        <v>134</v>
      </c>
      <c r="AW690" s="15" t="s">
        <v>34</v>
      </c>
      <c r="AX690" s="15" t="s">
        <v>74</v>
      </c>
      <c r="AY690" s="219" t="s">
        <v>127</v>
      </c>
    </row>
    <row r="691" spans="2:65" s="1" customFormat="1" ht="16.5" customHeight="1">
      <c r="B691" s="181"/>
      <c r="C691" s="226" t="s">
        <v>627</v>
      </c>
      <c r="D691" s="226" t="s">
        <v>234</v>
      </c>
      <c r="E691" s="227" t="s">
        <v>628</v>
      </c>
      <c r="F691" s="228" t="s">
        <v>629</v>
      </c>
      <c r="G691" s="229" t="s">
        <v>277</v>
      </c>
      <c r="H691" s="230">
        <v>1</v>
      </c>
      <c r="I691" s="231"/>
      <c r="J691" s="232">
        <f>ROUND(I691*H691,2)</f>
        <v>0</v>
      </c>
      <c r="K691" s="228" t="s">
        <v>133</v>
      </c>
      <c r="L691" s="233"/>
      <c r="M691" s="234" t="s">
        <v>5</v>
      </c>
      <c r="N691" s="235" t="s">
        <v>41</v>
      </c>
      <c r="O691" s="43"/>
      <c r="P691" s="191">
        <f>O691*H691</f>
        <v>0</v>
      </c>
      <c r="Q691" s="191">
        <v>0.18099999999999999</v>
      </c>
      <c r="R691" s="191">
        <f>Q691*H691</f>
        <v>0.18099999999999999</v>
      </c>
      <c r="S691" s="191">
        <v>0</v>
      </c>
      <c r="T691" s="192">
        <f>S691*H691</f>
        <v>0</v>
      </c>
      <c r="AR691" s="25" t="s">
        <v>197</v>
      </c>
      <c r="AT691" s="25" t="s">
        <v>234</v>
      </c>
      <c r="AU691" s="25" t="s">
        <v>77</v>
      </c>
      <c r="AY691" s="25" t="s">
        <v>127</v>
      </c>
      <c r="BE691" s="193">
        <f>IF(N691="základní",J691,0)</f>
        <v>0</v>
      </c>
      <c r="BF691" s="193">
        <f>IF(N691="snížená",J691,0)</f>
        <v>0</v>
      </c>
      <c r="BG691" s="193">
        <f>IF(N691="zákl. přenesená",J691,0)</f>
        <v>0</v>
      </c>
      <c r="BH691" s="193">
        <f>IF(N691="sníž. přenesená",J691,0)</f>
        <v>0</v>
      </c>
      <c r="BI691" s="193">
        <f>IF(N691="nulová",J691,0)</f>
        <v>0</v>
      </c>
      <c r="BJ691" s="25" t="s">
        <v>74</v>
      </c>
      <c r="BK691" s="193">
        <f>ROUND(I691*H691,2)</f>
        <v>0</v>
      </c>
      <c r="BL691" s="25" t="s">
        <v>134</v>
      </c>
      <c r="BM691" s="25" t="s">
        <v>630</v>
      </c>
    </row>
    <row r="692" spans="2:65" s="12" customFormat="1" ht="13.5">
      <c r="B692" s="194"/>
      <c r="D692" s="195" t="s">
        <v>136</v>
      </c>
      <c r="E692" s="196" t="s">
        <v>5</v>
      </c>
      <c r="F692" s="197" t="s">
        <v>257</v>
      </c>
      <c r="H692" s="196" t="s">
        <v>5</v>
      </c>
      <c r="I692" s="198"/>
      <c r="L692" s="194"/>
      <c r="M692" s="199"/>
      <c r="N692" s="200"/>
      <c r="O692" s="200"/>
      <c r="P692" s="200"/>
      <c r="Q692" s="200"/>
      <c r="R692" s="200"/>
      <c r="S692" s="200"/>
      <c r="T692" s="201"/>
      <c r="AT692" s="196" t="s">
        <v>136</v>
      </c>
      <c r="AU692" s="196" t="s">
        <v>77</v>
      </c>
      <c r="AV692" s="12" t="s">
        <v>74</v>
      </c>
      <c r="AW692" s="12" t="s">
        <v>34</v>
      </c>
      <c r="AX692" s="12" t="s">
        <v>70</v>
      </c>
      <c r="AY692" s="196" t="s">
        <v>127</v>
      </c>
    </row>
    <row r="693" spans="2:65" s="13" customFormat="1" ht="13.5">
      <c r="B693" s="202"/>
      <c r="D693" s="195" t="s">
        <v>136</v>
      </c>
      <c r="E693" s="203" t="s">
        <v>5</v>
      </c>
      <c r="F693" s="204" t="s">
        <v>74</v>
      </c>
      <c r="H693" s="205">
        <v>1</v>
      </c>
      <c r="I693" s="206"/>
      <c r="L693" s="202"/>
      <c r="M693" s="207"/>
      <c r="N693" s="208"/>
      <c r="O693" s="208"/>
      <c r="P693" s="208"/>
      <c r="Q693" s="208"/>
      <c r="R693" s="208"/>
      <c r="S693" s="208"/>
      <c r="T693" s="209"/>
      <c r="AT693" s="203" t="s">
        <v>136</v>
      </c>
      <c r="AU693" s="203" t="s">
        <v>77</v>
      </c>
      <c r="AV693" s="13" t="s">
        <v>77</v>
      </c>
      <c r="AW693" s="13" t="s">
        <v>34</v>
      </c>
      <c r="AX693" s="13" t="s">
        <v>74</v>
      </c>
      <c r="AY693" s="203" t="s">
        <v>127</v>
      </c>
    </row>
    <row r="694" spans="2:65" s="1" customFormat="1" ht="16.5" customHeight="1">
      <c r="B694" s="181"/>
      <c r="C694" s="226" t="s">
        <v>631</v>
      </c>
      <c r="D694" s="226" t="s">
        <v>234</v>
      </c>
      <c r="E694" s="227" t="s">
        <v>632</v>
      </c>
      <c r="F694" s="228" t="s">
        <v>633</v>
      </c>
      <c r="G694" s="229" t="s">
        <v>277</v>
      </c>
      <c r="H694" s="230">
        <v>1</v>
      </c>
      <c r="I694" s="231"/>
      <c r="J694" s="232">
        <f>ROUND(I694*H694,2)</f>
        <v>0</v>
      </c>
      <c r="K694" s="228" t="s">
        <v>133</v>
      </c>
      <c r="L694" s="233"/>
      <c r="M694" s="234" t="s">
        <v>5</v>
      </c>
      <c r="N694" s="235" t="s">
        <v>41</v>
      </c>
      <c r="O694" s="43"/>
      <c r="P694" s="191">
        <f>O694*H694</f>
        <v>0</v>
      </c>
      <c r="Q694" s="191">
        <v>9.0999999999999998E-2</v>
      </c>
      <c r="R694" s="191">
        <f>Q694*H694</f>
        <v>9.0999999999999998E-2</v>
      </c>
      <c r="S694" s="191">
        <v>0</v>
      </c>
      <c r="T694" s="192">
        <f>S694*H694</f>
        <v>0</v>
      </c>
      <c r="AR694" s="25" t="s">
        <v>197</v>
      </c>
      <c r="AT694" s="25" t="s">
        <v>234</v>
      </c>
      <c r="AU694" s="25" t="s">
        <v>77</v>
      </c>
      <c r="AY694" s="25" t="s">
        <v>127</v>
      </c>
      <c r="BE694" s="193">
        <f>IF(N694="základní",J694,0)</f>
        <v>0</v>
      </c>
      <c r="BF694" s="193">
        <f>IF(N694="snížená",J694,0)</f>
        <v>0</v>
      </c>
      <c r="BG694" s="193">
        <f>IF(N694="zákl. přenesená",J694,0)</f>
        <v>0</v>
      </c>
      <c r="BH694" s="193">
        <f>IF(N694="sníž. přenesená",J694,0)</f>
        <v>0</v>
      </c>
      <c r="BI694" s="193">
        <f>IF(N694="nulová",J694,0)</f>
        <v>0</v>
      </c>
      <c r="BJ694" s="25" t="s">
        <v>74</v>
      </c>
      <c r="BK694" s="193">
        <f>ROUND(I694*H694,2)</f>
        <v>0</v>
      </c>
      <c r="BL694" s="25" t="s">
        <v>134</v>
      </c>
      <c r="BM694" s="25" t="s">
        <v>634</v>
      </c>
    </row>
    <row r="695" spans="2:65" s="12" customFormat="1" ht="13.5">
      <c r="B695" s="194"/>
      <c r="D695" s="195" t="s">
        <v>136</v>
      </c>
      <c r="E695" s="196" t="s">
        <v>5</v>
      </c>
      <c r="F695" s="197" t="s">
        <v>257</v>
      </c>
      <c r="H695" s="196" t="s">
        <v>5</v>
      </c>
      <c r="I695" s="198"/>
      <c r="L695" s="194"/>
      <c r="M695" s="199"/>
      <c r="N695" s="200"/>
      <c r="O695" s="200"/>
      <c r="P695" s="200"/>
      <c r="Q695" s="200"/>
      <c r="R695" s="200"/>
      <c r="S695" s="200"/>
      <c r="T695" s="201"/>
      <c r="AT695" s="196" t="s">
        <v>136</v>
      </c>
      <c r="AU695" s="196" t="s">
        <v>77</v>
      </c>
      <c r="AV695" s="12" t="s">
        <v>74</v>
      </c>
      <c r="AW695" s="12" t="s">
        <v>34</v>
      </c>
      <c r="AX695" s="12" t="s">
        <v>70</v>
      </c>
      <c r="AY695" s="196" t="s">
        <v>127</v>
      </c>
    </row>
    <row r="696" spans="2:65" s="13" customFormat="1" ht="13.5">
      <c r="B696" s="202"/>
      <c r="D696" s="195" t="s">
        <v>136</v>
      </c>
      <c r="E696" s="203" t="s">
        <v>5</v>
      </c>
      <c r="F696" s="204" t="s">
        <v>74</v>
      </c>
      <c r="H696" s="205">
        <v>1</v>
      </c>
      <c r="I696" s="206"/>
      <c r="L696" s="202"/>
      <c r="M696" s="207"/>
      <c r="N696" s="208"/>
      <c r="O696" s="208"/>
      <c r="P696" s="208"/>
      <c r="Q696" s="208"/>
      <c r="R696" s="208"/>
      <c r="S696" s="208"/>
      <c r="T696" s="209"/>
      <c r="AT696" s="203" t="s">
        <v>136</v>
      </c>
      <c r="AU696" s="203" t="s">
        <v>77</v>
      </c>
      <c r="AV696" s="13" t="s">
        <v>77</v>
      </c>
      <c r="AW696" s="13" t="s">
        <v>34</v>
      </c>
      <c r="AX696" s="13" t="s">
        <v>70</v>
      </c>
      <c r="AY696" s="203" t="s">
        <v>127</v>
      </c>
    </row>
    <row r="697" spans="2:65" s="14" customFormat="1" ht="13.5">
      <c r="B697" s="210"/>
      <c r="D697" s="195" t="s">
        <v>136</v>
      </c>
      <c r="E697" s="211" t="s">
        <v>5</v>
      </c>
      <c r="F697" s="212" t="s">
        <v>139</v>
      </c>
      <c r="H697" s="213">
        <v>1</v>
      </c>
      <c r="I697" s="214"/>
      <c r="L697" s="210"/>
      <c r="M697" s="215"/>
      <c r="N697" s="216"/>
      <c r="O697" s="216"/>
      <c r="P697" s="216"/>
      <c r="Q697" s="216"/>
      <c r="R697" s="216"/>
      <c r="S697" s="216"/>
      <c r="T697" s="217"/>
      <c r="AT697" s="211" t="s">
        <v>136</v>
      </c>
      <c r="AU697" s="211" t="s">
        <v>77</v>
      </c>
      <c r="AV697" s="14" t="s">
        <v>140</v>
      </c>
      <c r="AW697" s="14" t="s">
        <v>34</v>
      </c>
      <c r="AX697" s="14" t="s">
        <v>70</v>
      </c>
      <c r="AY697" s="211" t="s">
        <v>127</v>
      </c>
    </row>
    <row r="698" spans="2:65" s="15" customFormat="1" ht="13.5">
      <c r="B698" s="218"/>
      <c r="D698" s="195" t="s">
        <v>136</v>
      </c>
      <c r="E698" s="219" t="s">
        <v>5</v>
      </c>
      <c r="F698" s="220" t="s">
        <v>141</v>
      </c>
      <c r="H698" s="221">
        <v>1</v>
      </c>
      <c r="I698" s="222"/>
      <c r="L698" s="218"/>
      <c r="M698" s="223"/>
      <c r="N698" s="224"/>
      <c r="O698" s="224"/>
      <c r="P698" s="224"/>
      <c r="Q698" s="224"/>
      <c r="R698" s="224"/>
      <c r="S698" s="224"/>
      <c r="T698" s="225"/>
      <c r="AT698" s="219" t="s">
        <v>136</v>
      </c>
      <c r="AU698" s="219" t="s">
        <v>77</v>
      </c>
      <c r="AV698" s="15" t="s">
        <v>134</v>
      </c>
      <c r="AW698" s="15" t="s">
        <v>34</v>
      </c>
      <c r="AX698" s="15" t="s">
        <v>74</v>
      </c>
      <c r="AY698" s="219" t="s">
        <v>127</v>
      </c>
    </row>
    <row r="699" spans="2:65" s="1" customFormat="1" ht="25.5" customHeight="1">
      <c r="B699" s="181"/>
      <c r="C699" s="182" t="s">
        <v>635</v>
      </c>
      <c r="D699" s="182" t="s">
        <v>129</v>
      </c>
      <c r="E699" s="183" t="s">
        <v>636</v>
      </c>
      <c r="F699" s="184" t="s">
        <v>637</v>
      </c>
      <c r="G699" s="185" t="s">
        <v>132</v>
      </c>
      <c r="H699" s="186">
        <v>8848.35</v>
      </c>
      <c r="I699" s="187"/>
      <c r="J699" s="188">
        <f>ROUND(I699*H699,2)</f>
        <v>0</v>
      </c>
      <c r="K699" s="184" t="s">
        <v>133</v>
      </c>
      <c r="L699" s="42"/>
      <c r="M699" s="189" t="s">
        <v>5</v>
      </c>
      <c r="N699" s="190" t="s">
        <v>41</v>
      </c>
      <c r="O699" s="43"/>
      <c r="P699" s="191">
        <f>O699*H699</f>
        <v>0</v>
      </c>
      <c r="Q699" s="191">
        <v>5.1000000000000004E-4</v>
      </c>
      <c r="R699" s="191">
        <f>Q699*H699</f>
        <v>4.5126585000000006</v>
      </c>
      <c r="S699" s="191">
        <v>0</v>
      </c>
      <c r="T699" s="192">
        <f>S699*H699</f>
        <v>0</v>
      </c>
      <c r="AR699" s="25" t="s">
        <v>134</v>
      </c>
      <c r="AT699" s="25" t="s">
        <v>129</v>
      </c>
      <c r="AU699" s="25" t="s">
        <v>77</v>
      </c>
      <c r="AY699" s="25" t="s">
        <v>127</v>
      </c>
      <c r="BE699" s="193">
        <f>IF(N699="základní",J699,0)</f>
        <v>0</v>
      </c>
      <c r="BF699" s="193">
        <f>IF(N699="snížená",J699,0)</f>
        <v>0</v>
      </c>
      <c r="BG699" s="193">
        <f>IF(N699="zákl. přenesená",J699,0)</f>
        <v>0</v>
      </c>
      <c r="BH699" s="193">
        <f>IF(N699="sníž. přenesená",J699,0)</f>
        <v>0</v>
      </c>
      <c r="BI699" s="193">
        <f>IF(N699="nulová",J699,0)</f>
        <v>0</v>
      </c>
      <c r="BJ699" s="25" t="s">
        <v>74</v>
      </c>
      <c r="BK699" s="193">
        <f>ROUND(I699*H699,2)</f>
        <v>0</v>
      </c>
      <c r="BL699" s="25" t="s">
        <v>134</v>
      </c>
      <c r="BM699" s="25" t="s">
        <v>638</v>
      </c>
    </row>
    <row r="700" spans="2:65" s="12" customFormat="1" ht="13.5">
      <c r="B700" s="194"/>
      <c r="D700" s="195" t="s">
        <v>136</v>
      </c>
      <c r="E700" s="196" t="s">
        <v>5</v>
      </c>
      <c r="F700" s="197" t="s">
        <v>639</v>
      </c>
      <c r="H700" s="196" t="s">
        <v>5</v>
      </c>
      <c r="I700" s="198"/>
      <c r="L700" s="194"/>
      <c r="M700" s="199"/>
      <c r="N700" s="200"/>
      <c r="O700" s="200"/>
      <c r="P700" s="200"/>
      <c r="Q700" s="200"/>
      <c r="R700" s="200"/>
      <c r="S700" s="200"/>
      <c r="T700" s="201"/>
      <c r="AT700" s="196" t="s">
        <v>136</v>
      </c>
      <c r="AU700" s="196" t="s">
        <v>77</v>
      </c>
      <c r="AV700" s="12" t="s">
        <v>74</v>
      </c>
      <c r="AW700" s="12" t="s">
        <v>34</v>
      </c>
      <c r="AX700" s="12" t="s">
        <v>70</v>
      </c>
      <c r="AY700" s="196" t="s">
        <v>127</v>
      </c>
    </row>
    <row r="701" spans="2:65" s="12" customFormat="1" ht="13.5">
      <c r="B701" s="194"/>
      <c r="D701" s="195" t="s">
        <v>136</v>
      </c>
      <c r="E701" s="196" t="s">
        <v>5</v>
      </c>
      <c r="F701" s="197" t="s">
        <v>640</v>
      </c>
      <c r="H701" s="196" t="s">
        <v>5</v>
      </c>
      <c r="I701" s="198"/>
      <c r="L701" s="194"/>
      <c r="M701" s="199"/>
      <c r="N701" s="200"/>
      <c r="O701" s="200"/>
      <c r="P701" s="200"/>
      <c r="Q701" s="200"/>
      <c r="R701" s="200"/>
      <c r="S701" s="200"/>
      <c r="T701" s="201"/>
      <c r="AT701" s="196" t="s">
        <v>136</v>
      </c>
      <c r="AU701" s="196" t="s">
        <v>77</v>
      </c>
      <c r="AV701" s="12" t="s">
        <v>74</v>
      </c>
      <c r="AW701" s="12" t="s">
        <v>34</v>
      </c>
      <c r="AX701" s="12" t="s">
        <v>70</v>
      </c>
      <c r="AY701" s="196" t="s">
        <v>127</v>
      </c>
    </row>
    <row r="702" spans="2:65" s="13" customFormat="1" ht="13.5">
      <c r="B702" s="202"/>
      <c r="D702" s="195" t="s">
        <v>136</v>
      </c>
      <c r="E702" s="203" t="s">
        <v>5</v>
      </c>
      <c r="F702" s="204" t="s">
        <v>245</v>
      </c>
      <c r="H702" s="205">
        <v>8647.6</v>
      </c>
      <c r="I702" s="206"/>
      <c r="L702" s="202"/>
      <c r="M702" s="207"/>
      <c r="N702" s="208"/>
      <c r="O702" s="208"/>
      <c r="P702" s="208"/>
      <c r="Q702" s="208"/>
      <c r="R702" s="208"/>
      <c r="S702" s="208"/>
      <c r="T702" s="209"/>
      <c r="AT702" s="203" t="s">
        <v>136</v>
      </c>
      <c r="AU702" s="203" t="s">
        <v>77</v>
      </c>
      <c r="AV702" s="13" t="s">
        <v>77</v>
      </c>
      <c r="AW702" s="13" t="s">
        <v>34</v>
      </c>
      <c r="AX702" s="13" t="s">
        <v>70</v>
      </c>
      <c r="AY702" s="203" t="s">
        <v>127</v>
      </c>
    </row>
    <row r="703" spans="2:65" s="14" customFormat="1" ht="13.5">
      <c r="B703" s="210"/>
      <c r="D703" s="195" t="s">
        <v>136</v>
      </c>
      <c r="E703" s="211" t="s">
        <v>5</v>
      </c>
      <c r="F703" s="212" t="s">
        <v>139</v>
      </c>
      <c r="H703" s="213">
        <v>8647.6</v>
      </c>
      <c r="I703" s="214"/>
      <c r="L703" s="210"/>
      <c r="M703" s="215"/>
      <c r="N703" s="216"/>
      <c r="O703" s="216"/>
      <c r="P703" s="216"/>
      <c r="Q703" s="216"/>
      <c r="R703" s="216"/>
      <c r="S703" s="216"/>
      <c r="T703" s="217"/>
      <c r="AT703" s="211" t="s">
        <v>136</v>
      </c>
      <c r="AU703" s="211" t="s">
        <v>77</v>
      </c>
      <c r="AV703" s="14" t="s">
        <v>140</v>
      </c>
      <c r="AW703" s="14" t="s">
        <v>34</v>
      </c>
      <c r="AX703" s="14" t="s">
        <v>70</v>
      </c>
      <c r="AY703" s="211" t="s">
        <v>127</v>
      </c>
    </row>
    <row r="704" spans="2:65" s="12" customFormat="1" ht="13.5">
      <c r="B704" s="194"/>
      <c r="D704" s="195" t="s">
        <v>136</v>
      </c>
      <c r="E704" s="196" t="s">
        <v>5</v>
      </c>
      <c r="F704" s="197" t="s">
        <v>149</v>
      </c>
      <c r="H704" s="196" t="s">
        <v>5</v>
      </c>
      <c r="I704" s="198"/>
      <c r="L704" s="194"/>
      <c r="M704" s="199"/>
      <c r="N704" s="200"/>
      <c r="O704" s="200"/>
      <c r="P704" s="200"/>
      <c r="Q704" s="200"/>
      <c r="R704" s="200"/>
      <c r="S704" s="200"/>
      <c r="T704" s="201"/>
      <c r="AT704" s="196" t="s">
        <v>136</v>
      </c>
      <c r="AU704" s="196" t="s">
        <v>77</v>
      </c>
      <c r="AV704" s="12" t="s">
        <v>74</v>
      </c>
      <c r="AW704" s="12" t="s">
        <v>34</v>
      </c>
      <c r="AX704" s="12" t="s">
        <v>70</v>
      </c>
      <c r="AY704" s="196" t="s">
        <v>127</v>
      </c>
    </row>
    <row r="705" spans="2:65" s="13" customFormat="1" ht="13.5">
      <c r="B705" s="202"/>
      <c r="D705" s="195" t="s">
        <v>136</v>
      </c>
      <c r="E705" s="203" t="s">
        <v>5</v>
      </c>
      <c r="F705" s="204" t="s">
        <v>454</v>
      </c>
      <c r="H705" s="205">
        <v>54.6</v>
      </c>
      <c r="I705" s="206"/>
      <c r="L705" s="202"/>
      <c r="M705" s="207"/>
      <c r="N705" s="208"/>
      <c r="O705" s="208"/>
      <c r="P705" s="208"/>
      <c r="Q705" s="208"/>
      <c r="R705" s="208"/>
      <c r="S705" s="208"/>
      <c r="T705" s="209"/>
      <c r="AT705" s="203" t="s">
        <v>136</v>
      </c>
      <c r="AU705" s="203" t="s">
        <v>77</v>
      </c>
      <c r="AV705" s="13" t="s">
        <v>77</v>
      </c>
      <c r="AW705" s="13" t="s">
        <v>34</v>
      </c>
      <c r="AX705" s="13" t="s">
        <v>70</v>
      </c>
      <c r="AY705" s="203" t="s">
        <v>127</v>
      </c>
    </row>
    <row r="706" spans="2:65" s="13" customFormat="1" ht="13.5">
      <c r="B706" s="202"/>
      <c r="D706" s="195" t="s">
        <v>136</v>
      </c>
      <c r="E706" s="203" t="s">
        <v>5</v>
      </c>
      <c r="F706" s="204" t="s">
        <v>455</v>
      </c>
      <c r="H706" s="205">
        <v>12.66</v>
      </c>
      <c r="I706" s="206"/>
      <c r="L706" s="202"/>
      <c r="M706" s="207"/>
      <c r="N706" s="208"/>
      <c r="O706" s="208"/>
      <c r="P706" s="208"/>
      <c r="Q706" s="208"/>
      <c r="R706" s="208"/>
      <c r="S706" s="208"/>
      <c r="T706" s="209"/>
      <c r="AT706" s="203" t="s">
        <v>136</v>
      </c>
      <c r="AU706" s="203" t="s">
        <v>77</v>
      </c>
      <c r="AV706" s="13" t="s">
        <v>77</v>
      </c>
      <c r="AW706" s="13" t="s">
        <v>34</v>
      </c>
      <c r="AX706" s="13" t="s">
        <v>70</v>
      </c>
      <c r="AY706" s="203" t="s">
        <v>127</v>
      </c>
    </row>
    <row r="707" spans="2:65" s="13" customFormat="1" ht="13.5">
      <c r="B707" s="202"/>
      <c r="D707" s="195" t="s">
        <v>136</v>
      </c>
      <c r="E707" s="203" t="s">
        <v>5</v>
      </c>
      <c r="F707" s="204" t="s">
        <v>456</v>
      </c>
      <c r="H707" s="205">
        <v>47.6</v>
      </c>
      <c r="I707" s="206"/>
      <c r="L707" s="202"/>
      <c r="M707" s="207"/>
      <c r="N707" s="208"/>
      <c r="O707" s="208"/>
      <c r="P707" s="208"/>
      <c r="Q707" s="208"/>
      <c r="R707" s="208"/>
      <c r="S707" s="208"/>
      <c r="T707" s="209"/>
      <c r="AT707" s="203" t="s">
        <v>136</v>
      </c>
      <c r="AU707" s="203" t="s">
        <v>77</v>
      </c>
      <c r="AV707" s="13" t="s">
        <v>77</v>
      </c>
      <c r="AW707" s="13" t="s">
        <v>34</v>
      </c>
      <c r="AX707" s="13" t="s">
        <v>70</v>
      </c>
      <c r="AY707" s="203" t="s">
        <v>127</v>
      </c>
    </row>
    <row r="708" spans="2:65" s="13" customFormat="1" ht="13.5">
      <c r="B708" s="202"/>
      <c r="D708" s="195" t="s">
        <v>136</v>
      </c>
      <c r="E708" s="203" t="s">
        <v>5</v>
      </c>
      <c r="F708" s="204" t="s">
        <v>457</v>
      </c>
      <c r="H708" s="205">
        <v>12.74</v>
      </c>
      <c r="I708" s="206"/>
      <c r="L708" s="202"/>
      <c r="M708" s="207"/>
      <c r="N708" s="208"/>
      <c r="O708" s="208"/>
      <c r="P708" s="208"/>
      <c r="Q708" s="208"/>
      <c r="R708" s="208"/>
      <c r="S708" s="208"/>
      <c r="T708" s="209"/>
      <c r="AT708" s="203" t="s">
        <v>136</v>
      </c>
      <c r="AU708" s="203" t="s">
        <v>77</v>
      </c>
      <c r="AV708" s="13" t="s">
        <v>77</v>
      </c>
      <c r="AW708" s="13" t="s">
        <v>34</v>
      </c>
      <c r="AX708" s="13" t="s">
        <v>70</v>
      </c>
      <c r="AY708" s="203" t="s">
        <v>127</v>
      </c>
    </row>
    <row r="709" spans="2:65" s="13" customFormat="1" ht="13.5">
      <c r="B709" s="202"/>
      <c r="D709" s="195" t="s">
        <v>136</v>
      </c>
      <c r="E709" s="203" t="s">
        <v>5</v>
      </c>
      <c r="F709" s="204" t="s">
        <v>458</v>
      </c>
      <c r="H709" s="205">
        <v>58.94</v>
      </c>
      <c r="I709" s="206"/>
      <c r="L709" s="202"/>
      <c r="M709" s="207"/>
      <c r="N709" s="208"/>
      <c r="O709" s="208"/>
      <c r="P709" s="208"/>
      <c r="Q709" s="208"/>
      <c r="R709" s="208"/>
      <c r="S709" s="208"/>
      <c r="T709" s="209"/>
      <c r="AT709" s="203" t="s">
        <v>136</v>
      </c>
      <c r="AU709" s="203" t="s">
        <v>77</v>
      </c>
      <c r="AV709" s="13" t="s">
        <v>77</v>
      </c>
      <c r="AW709" s="13" t="s">
        <v>34</v>
      </c>
      <c r="AX709" s="13" t="s">
        <v>70</v>
      </c>
      <c r="AY709" s="203" t="s">
        <v>127</v>
      </c>
    </row>
    <row r="710" spans="2:65" s="13" customFormat="1" ht="13.5">
      <c r="B710" s="202"/>
      <c r="D710" s="195" t="s">
        <v>136</v>
      </c>
      <c r="E710" s="203" t="s">
        <v>5</v>
      </c>
      <c r="F710" s="204" t="s">
        <v>459</v>
      </c>
      <c r="H710" s="205">
        <v>14.21</v>
      </c>
      <c r="I710" s="206"/>
      <c r="L710" s="202"/>
      <c r="M710" s="207"/>
      <c r="N710" s="208"/>
      <c r="O710" s="208"/>
      <c r="P710" s="208"/>
      <c r="Q710" s="208"/>
      <c r="R710" s="208"/>
      <c r="S710" s="208"/>
      <c r="T710" s="209"/>
      <c r="AT710" s="203" t="s">
        <v>136</v>
      </c>
      <c r="AU710" s="203" t="s">
        <v>77</v>
      </c>
      <c r="AV710" s="13" t="s">
        <v>77</v>
      </c>
      <c r="AW710" s="13" t="s">
        <v>34</v>
      </c>
      <c r="AX710" s="13" t="s">
        <v>70</v>
      </c>
      <c r="AY710" s="203" t="s">
        <v>127</v>
      </c>
    </row>
    <row r="711" spans="2:65" s="14" customFormat="1" ht="13.5">
      <c r="B711" s="210"/>
      <c r="D711" s="195" t="s">
        <v>136</v>
      </c>
      <c r="E711" s="211" t="s">
        <v>5</v>
      </c>
      <c r="F711" s="212" t="s">
        <v>139</v>
      </c>
      <c r="H711" s="213">
        <v>200.75</v>
      </c>
      <c r="I711" s="214"/>
      <c r="L711" s="210"/>
      <c r="M711" s="215"/>
      <c r="N711" s="216"/>
      <c r="O711" s="216"/>
      <c r="P711" s="216"/>
      <c r="Q711" s="216"/>
      <c r="R711" s="216"/>
      <c r="S711" s="216"/>
      <c r="T711" s="217"/>
      <c r="AT711" s="211" t="s">
        <v>136</v>
      </c>
      <c r="AU711" s="211" t="s">
        <v>77</v>
      </c>
      <c r="AV711" s="14" t="s">
        <v>140</v>
      </c>
      <c r="AW711" s="14" t="s">
        <v>34</v>
      </c>
      <c r="AX711" s="14" t="s">
        <v>70</v>
      </c>
      <c r="AY711" s="211" t="s">
        <v>127</v>
      </c>
    </row>
    <row r="712" spans="2:65" s="15" customFormat="1" ht="13.5">
      <c r="B712" s="218"/>
      <c r="D712" s="195" t="s">
        <v>136</v>
      </c>
      <c r="E712" s="219" t="s">
        <v>5</v>
      </c>
      <c r="F712" s="220" t="s">
        <v>141</v>
      </c>
      <c r="H712" s="221">
        <v>8848.35</v>
      </c>
      <c r="I712" s="222"/>
      <c r="L712" s="218"/>
      <c r="M712" s="223"/>
      <c r="N712" s="224"/>
      <c r="O712" s="224"/>
      <c r="P712" s="224"/>
      <c r="Q712" s="224"/>
      <c r="R712" s="224"/>
      <c r="S712" s="224"/>
      <c r="T712" s="225"/>
      <c r="AT712" s="219" t="s">
        <v>136</v>
      </c>
      <c r="AU712" s="219" t="s">
        <v>77</v>
      </c>
      <c r="AV712" s="15" t="s">
        <v>134</v>
      </c>
      <c r="AW712" s="15" t="s">
        <v>34</v>
      </c>
      <c r="AX712" s="15" t="s">
        <v>74</v>
      </c>
      <c r="AY712" s="219" t="s">
        <v>127</v>
      </c>
    </row>
    <row r="713" spans="2:65" s="1" customFormat="1" ht="25.5" customHeight="1">
      <c r="B713" s="181"/>
      <c r="C713" s="182" t="s">
        <v>641</v>
      </c>
      <c r="D713" s="182" t="s">
        <v>129</v>
      </c>
      <c r="E713" s="183" t="s">
        <v>642</v>
      </c>
      <c r="F713" s="184" t="s">
        <v>643</v>
      </c>
      <c r="G713" s="185" t="s">
        <v>277</v>
      </c>
      <c r="H713" s="186">
        <v>88</v>
      </c>
      <c r="I713" s="187"/>
      <c r="J713" s="188">
        <f>ROUND(I713*H713,2)</f>
        <v>0</v>
      </c>
      <c r="K713" s="184" t="s">
        <v>133</v>
      </c>
      <c r="L713" s="42"/>
      <c r="M713" s="189" t="s">
        <v>5</v>
      </c>
      <c r="N713" s="190" t="s">
        <v>41</v>
      </c>
      <c r="O713" s="43"/>
      <c r="P713" s="191">
        <f>O713*H713</f>
        <v>0</v>
      </c>
      <c r="Q713" s="191">
        <v>8.0000000000000007E-5</v>
      </c>
      <c r="R713" s="191">
        <f>Q713*H713</f>
        <v>7.0400000000000003E-3</v>
      </c>
      <c r="S713" s="191">
        <v>0</v>
      </c>
      <c r="T713" s="192">
        <f>S713*H713</f>
        <v>0</v>
      </c>
      <c r="AR713" s="25" t="s">
        <v>134</v>
      </c>
      <c r="AT713" s="25" t="s">
        <v>129</v>
      </c>
      <c r="AU713" s="25" t="s">
        <v>77</v>
      </c>
      <c r="AY713" s="25" t="s">
        <v>127</v>
      </c>
      <c r="BE713" s="193">
        <f>IF(N713="základní",J713,0)</f>
        <v>0</v>
      </c>
      <c r="BF713" s="193">
        <f>IF(N713="snížená",J713,0)</f>
        <v>0</v>
      </c>
      <c r="BG713" s="193">
        <f>IF(N713="zákl. přenesená",J713,0)</f>
        <v>0</v>
      </c>
      <c r="BH713" s="193">
        <f>IF(N713="sníž. přenesená",J713,0)</f>
        <v>0</v>
      </c>
      <c r="BI713" s="193">
        <f>IF(N713="nulová",J713,0)</f>
        <v>0</v>
      </c>
      <c r="BJ713" s="25" t="s">
        <v>74</v>
      </c>
      <c r="BK713" s="193">
        <f>ROUND(I713*H713,2)</f>
        <v>0</v>
      </c>
      <c r="BL713" s="25" t="s">
        <v>134</v>
      </c>
      <c r="BM713" s="25" t="s">
        <v>644</v>
      </c>
    </row>
    <row r="714" spans="2:65" s="12" customFormat="1" ht="13.5">
      <c r="B714" s="194"/>
      <c r="D714" s="195" t="s">
        <v>136</v>
      </c>
      <c r="E714" s="196" t="s">
        <v>5</v>
      </c>
      <c r="F714" s="197" t="s">
        <v>645</v>
      </c>
      <c r="H714" s="196" t="s">
        <v>5</v>
      </c>
      <c r="I714" s="198"/>
      <c r="L714" s="194"/>
      <c r="M714" s="199"/>
      <c r="N714" s="200"/>
      <c r="O714" s="200"/>
      <c r="P714" s="200"/>
      <c r="Q714" s="200"/>
      <c r="R714" s="200"/>
      <c r="S714" s="200"/>
      <c r="T714" s="201"/>
      <c r="AT714" s="196" t="s">
        <v>136</v>
      </c>
      <c r="AU714" s="196" t="s">
        <v>77</v>
      </c>
      <c r="AV714" s="12" t="s">
        <v>74</v>
      </c>
      <c r="AW714" s="12" t="s">
        <v>34</v>
      </c>
      <c r="AX714" s="12" t="s">
        <v>70</v>
      </c>
      <c r="AY714" s="196" t="s">
        <v>127</v>
      </c>
    </row>
    <row r="715" spans="2:65" s="12" customFormat="1" ht="13.5">
      <c r="B715" s="194"/>
      <c r="D715" s="195" t="s">
        <v>136</v>
      </c>
      <c r="E715" s="196" t="s">
        <v>5</v>
      </c>
      <c r="F715" s="197" t="s">
        <v>646</v>
      </c>
      <c r="H715" s="196" t="s">
        <v>5</v>
      </c>
      <c r="I715" s="198"/>
      <c r="L715" s="194"/>
      <c r="M715" s="199"/>
      <c r="N715" s="200"/>
      <c r="O715" s="200"/>
      <c r="P715" s="200"/>
      <c r="Q715" s="200"/>
      <c r="R715" s="200"/>
      <c r="S715" s="200"/>
      <c r="T715" s="201"/>
      <c r="AT715" s="196" t="s">
        <v>136</v>
      </c>
      <c r="AU715" s="196" t="s">
        <v>77</v>
      </c>
      <c r="AV715" s="12" t="s">
        <v>74</v>
      </c>
      <c r="AW715" s="12" t="s">
        <v>34</v>
      </c>
      <c r="AX715" s="12" t="s">
        <v>70</v>
      </c>
      <c r="AY715" s="196" t="s">
        <v>127</v>
      </c>
    </row>
    <row r="716" spans="2:65" s="13" customFormat="1" ht="13.5">
      <c r="B716" s="202"/>
      <c r="D716" s="195" t="s">
        <v>136</v>
      </c>
      <c r="E716" s="203" t="s">
        <v>5</v>
      </c>
      <c r="F716" s="204" t="s">
        <v>647</v>
      </c>
      <c r="H716" s="205">
        <v>16</v>
      </c>
      <c r="I716" s="206"/>
      <c r="L716" s="202"/>
      <c r="M716" s="207"/>
      <c r="N716" s="208"/>
      <c r="O716" s="208"/>
      <c r="P716" s="208"/>
      <c r="Q716" s="208"/>
      <c r="R716" s="208"/>
      <c r="S716" s="208"/>
      <c r="T716" s="209"/>
      <c r="AT716" s="203" t="s">
        <v>136</v>
      </c>
      <c r="AU716" s="203" t="s">
        <v>77</v>
      </c>
      <c r="AV716" s="13" t="s">
        <v>77</v>
      </c>
      <c r="AW716" s="13" t="s">
        <v>34</v>
      </c>
      <c r="AX716" s="13" t="s">
        <v>70</v>
      </c>
      <c r="AY716" s="203" t="s">
        <v>127</v>
      </c>
    </row>
    <row r="717" spans="2:65" s="13" customFormat="1" ht="13.5">
      <c r="B717" s="202"/>
      <c r="D717" s="195" t="s">
        <v>136</v>
      </c>
      <c r="E717" s="203" t="s">
        <v>5</v>
      </c>
      <c r="F717" s="204" t="s">
        <v>648</v>
      </c>
      <c r="H717" s="205">
        <v>40</v>
      </c>
      <c r="I717" s="206"/>
      <c r="L717" s="202"/>
      <c r="M717" s="207"/>
      <c r="N717" s="208"/>
      <c r="O717" s="208"/>
      <c r="P717" s="208"/>
      <c r="Q717" s="208"/>
      <c r="R717" s="208"/>
      <c r="S717" s="208"/>
      <c r="T717" s="209"/>
      <c r="AT717" s="203" t="s">
        <v>136</v>
      </c>
      <c r="AU717" s="203" t="s">
        <v>77</v>
      </c>
      <c r="AV717" s="13" t="s">
        <v>77</v>
      </c>
      <c r="AW717" s="13" t="s">
        <v>34</v>
      </c>
      <c r="AX717" s="13" t="s">
        <v>70</v>
      </c>
      <c r="AY717" s="203" t="s">
        <v>127</v>
      </c>
    </row>
    <row r="718" spans="2:65" s="13" customFormat="1" ht="13.5">
      <c r="B718" s="202"/>
      <c r="D718" s="195" t="s">
        <v>136</v>
      </c>
      <c r="E718" s="203" t="s">
        <v>5</v>
      </c>
      <c r="F718" s="204" t="s">
        <v>649</v>
      </c>
      <c r="H718" s="205">
        <v>16</v>
      </c>
      <c r="I718" s="206"/>
      <c r="L718" s="202"/>
      <c r="M718" s="207"/>
      <c r="N718" s="208"/>
      <c r="O718" s="208"/>
      <c r="P718" s="208"/>
      <c r="Q718" s="208"/>
      <c r="R718" s="208"/>
      <c r="S718" s="208"/>
      <c r="T718" s="209"/>
      <c r="AT718" s="203" t="s">
        <v>136</v>
      </c>
      <c r="AU718" s="203" t="s">
        <v>77</v>
      </c>
      <c r="AV718" s="13" t="s">
        <v>77</v>
      </c>
      <c r="AW718" s="13" t="s">
        <v>34</v>
      </c>
      <c r="AX718" s="13" t="s">
        <v>70</v>
      </c>
      <c r="AY718" s="203" t="s">
        <v>127</v>
      </c>
    </row>
    <row r="719" spans="2:65" s="13" customFormat="1" ht="13.5">
      <c r="B719" s="202"/>
      <c r="D719" s="195" t="s">
        <v>136</v>
      </c>
      <c r="E719" s="203" t="s">
        <v>5</v>
      </c>
      <c r="F719" s="204" t="s">
        <v>649</v>
      </c>
      <c r="H719" s="205">
        <v>16</v>
      </c>
      <c r="I719" s="206"/>
      <c r="L719" s="202"/>
      <c r="M719" s="207"/>
      <c r="N719" s="208"/>
      <c r="O719" s="208"/>
      <c r="P719" s="208"/>
      <c r="Q719" s="208"/>
      <c r="R719" s="208"/>
      <c r="S719" s="208"/>
      <c r="T719" s="209"/>
      <c r="AT719" s="203" t="s">
        <v>136</v>
      </c>
      <c r="AU719" s="203" t="s">
        <v>77</v>
      </c>
      <c r="AV719" s="13" t="s">
        <v>77</v>
      </c>
      <c r="AW719" s="13" t="s">
        <v>34</v>
      </c>
      <c r="AX719" s="13" t="s">
        <v>70</v>
      </c>
      <c r="AY719" s="203" t="s">
        <v>127</v>
      </c>
    </row>
    <row r="720" spans="2:65" s="14" customFormat="1" ht="13.5">
      <c r="B720" s="210"/>
      <c r="D720" s="195" t="s">
        <v>136</v>
      </c>
      <c r="E720" s="211" t="s">
        <v>5</v>
      </c>
      <c r="F720" s="212" t="s">
        <v>139</v>
      </c>
      <c r="H720" s="213">
        <v>88</v>
      </c>
      <c r="I720" s="214"/>
      <c r="L720" s="210"/>
      <c r="M720" s="215"/>
      <c r="N720" s="216"/>
      <c r="O720" s="216"/>
      <c r="P720" s="216"/>
      <c r="Q720" s="216"/>
      <c r="R720" s="216"/>
      <c r="S720" s="216"/>
      <c r="T720" s="217"/>
      <c r="AT720" s="211" t="s">
        <v>136</v>
      </c>
      <c r="AU720" s="211" t="s">
        <v>77</v>
      </c>
      <c r="AV720" s="14" t="s">
        <v>140</v>
      </c>
      <c r="AW720" s="14" t="s">
        <v>34</v>
      </c>
      <c r="AX720" s="14" t="s">
        <v>70</v>
      </c>
      <c r="AY720" s="211" t="s">
        <v>127</v>
      </c>
    </row>
    <row r="721" spans="2:65" s="15" customFormat="1" ht="13.5">
      <c r="B721" s="218"/>
      <c r="D721" s="195" t="s">
        <v>136</v>
      </c>
      <c r="E721" s="219" t="s">
        <v>5</v>
      </c>
      <c r="F721" s="220" t="s">
        <v>141</v>
      </c>
      <c r="H721" s="221">
        <v>88</v>
      </c>
      <c r="I721" s="222"/>
      <c r="L721" s="218"/>
      <c r="M721" s="223"/>
      <c r="N721" s="224"/>
      <c r="O721" s="224"/>
      <c r="P721" s="224"/>
      <c r="Q721" s="224"/>
      <c r="R721" s="224"/>
      <c r="S721" s="224"/>
      <c r="T721" s="225"/>
      <c r="AT721" s="219" t="s">
        <v>136</v>
      </c>
      <c r="AU721" s="219" t="s">
        <v>77</v>
      </c>
      <c r="AV721" s="15" t="s">
        <v>134</v>
      </c>
      <c r="AW721" s="15" t="s">
        <v>34</v>
      </c>
      <c r="AX721" s="15" t="s">
        <v>74</v>
      </c>
      <c r="AY721" s="219" t="s">
        <v>127</v>
      </c>
    </row>
    <row r="722" spans="2:65" s="11" customFormat="1" ht="29.85" customHeight="1">
      <c r="B722" s="168"/>
      <c r="D722" s="169" t="s">
        <v>69</v>
      </c>
      <c r="E722" s="179" t="s">
        <v>650</v>
      </c>
      <c r="F722" s="179" t="s">
        <v>651</v>
      </c>
      <c r="I722" s="171"/>
      <c r="J722" s="180">
        <f>BK722</f>
        <v>0</v>
      </c>
      <c r="L722" s="168"/>
      <c r="M722" s="173"/>
      <c r="N722" s="174"/>
      <c r="O722" s="174"/>
      <c r="P722" s="175">
        <f>P723</f>
        <v>0</v>
      </c>
      <c r="Q722" s="174"/>
      <c r="R722" s="175">
        <f>R723</f>
        <v>0</v>
      </c>
      <c r="S722" s="174"/>
      <c r="T722" s="176">
        <f>T723</f>
        <v>0</v>
      </c>
      <c r="AR722" s="169" t="s">
        <v>74</v>
      </c>
      <c r="AT722" s="177" t="s">
        <v>69</v>
      </c>
      <c r="AU722" s="177" t="s">
        <v>74</v>
      </c>
      <c r="AY722" s="169" t="s">
        <v>127</v>
      </c>
      <c r="BK722" s="178">
        <f>BK723</f>
        <v>0</v>
      </c>
    </row>
    <row r="723" spans="2:65" s="1" customFormat="1" ht="25.5" customHeight="1">
      <c r="B723" s="181"/>
      <c r="C723" s="182" t="s">
        <v>652</v>
      </c>
      <c r="D723" s="182" t="s">
        <v>129</v>
      </c>
      <c r="E723" s="183" t="s">
        <v>653</v>
      </c>
      <c r="F723" s="184" t="s">
        <v>654</v>
      </c>
      <c r="G723" s="185" t="s">
        <v>217</v>
      </c>
      <c r="H723" s="186">
        <v>1120.9269999999999</v>
      </c>
      <c r="I723" s="187"/>
      <c r="J723" s="188">
        <f>ROUND(I723*H723,2)</f>
        <v>0</v>
      </c>
      <c r="K723" s="184" t="s">
        <v>133</v>
      </c>
      <c r="L723" s="42"/>
      <c r="M723" s="189" t="s">
        <v>5</v>
      </c>
      <c r="N723" s="190" t="s">
        <v>41</v>
      </c>
      <c r="O723" s="43"/>
      <c r="P723" s="191">
        <f>O723*H723</f>
        <v>0</v>
      </c>
      <c r="Q723" s="191">
        <v>0</v>
      </c>
      <c r="R723" s="191">
        <f>Q723*H723</f>
        <v>0</v>
      </c>
      <c r="S723" s="191">
        <v>0</v>
      </c>
      <c r="T723" s="192">
        <f>S723*H723</f>
        <v>0</v>
      </c>
      <c r="AR723" s="25" t="s">
        <v>134</v>
      </c>
      <c r="AT723" s="25" t="s">
        <v>129</v>
      </c>
      <c r="AU723" s="25" t="s">
        <v>77</v>
      </c>
      <c r="AY723" s="25" t="s">
        <v>127</v>
      </c>
      <c r="BE723" s="193">
        <f>IF(N723="základní",J723,0)</f>
        <v>0</v>
      </c>
      <c r="BF723" s="193">
        <f>IF(N723="snížená",J723,0)</f>
        <v>0</v>
      </c>
      <c r="BG723" s="193">
        <f>IF(N723="zákl. přenesená",J723,0)</f>
        <v>0</v>
      </c>
      <c r="BH723" s="193">
        <f>IF(N723="sníž. přenesená",J723,0)</f>
        <v>0</v>
      </c>
      <c r="BI723" s="193">
        <f>IF(N723="nulová",J723,0)</f>
        <v>0</v>
      </c>
      <c r="BJ723" s="25" t="s">
        <v>74</v>
      </c>
      <c r="BK723" s="193">
        <f>ROUND(I723*H723,2)</f>
        <v>0</v>
      </c>
      <c r="BL723" s="25" t="s">
        <v>134</v>
      </c>
      <c r="BM723" s="25" t="s">
        <v>655</v>
      </c>
    </row>
    <row r="724" spans="2:65" s="11" customFormat="1" ht="37.35" customHeight="1">
      <c r="B724" s="168"/>
      <c r="D724" s="169" t="s">
        <v>69</v>
      </c>
      <c r="E724" s="170" t="s">
        <v>656</v>
      </c>
      <c r="F724" s="170" t="s">
        <v>657</v>
      </c>
      <c r="I724" s="171"/>
      <c r="J724" s="172">
        <f>BK724</f>
        <v>0</v>
      </c>
      <c r="L724" s="168"/>
      <c r="M724" s="173"/>
      <c r="N724" s="174"/>
      <c r="O724" s="174"/>
      <c r="P724" s="175">
        <f>P725+P773+P792</f>
        <v>0</v>
      </c>
      <c r="Q724" s="174"/>
      <c r="R724" s="175">
        <f>R725+R773+R792</f>
        <v>0.17401910000000001</v>
      </c>
      <c r="S724" s="174"/>
      <c r="T724" s="176">
        <f>T725+T773+T792</f>
        <v>0</v>
      </c>
      <c r="AR724" s="169" t="s">
        <v>77</v>
      </c>
      <c r="AT724" s="177" t="s">
        <v>69</v>
      </c>
      <c r="AU724" s="177" t="s">
        <v>70</v>
      </c>
      <c r="AY724" s="169" t="s">
        <v>127</v>
      </c>
      <c r="BK724" s="178">
        <f>BK725+BK773+BK792</f>
        <v>0</v>
      </c>
    </row>
    <row r="725" spans="2:65" s="11" customFormat="1" ht="19.899999999999999" customHeight="1">
      <c r="B725" s="168"/>
      <c r="D725" s="169" t="s">
        <v>69</v>
      </c>
      <c r="E725" s="179" t="s">
        <v>658</v>
      </c>
      <c r="F725" s="179" t="s">
        <v>659</v>
      </c>
      <c r="I725" s="171"/>
      <c r="J725" s="180">
        <f>BK725</f>
        <v>0</v>
      </c>
      <c r="L725" s="168"/>
      <c r="M725" s="173"/>
      <c r="N725" s="174"/>
      <c r="O725" s="174"/>
      <c r="P725" s="175">
        <f>SUM(P726:P772)</f>
        <v>0</v>
      </c>
      <c r="Q725" s="174"/>
      <c r="R725" s="175">
        <f>SUM(R726:R772)</f>
        <v>0.17401910000000001</v>
      </c>
      <c r="S725" s="174"/>
      <c r="T725" s="176">
        <f>SUM(T726:T772)</f>
        <v>0</v>
      </c>
      <c r="AR725" s="169" t="s">
        <v>77</v>
      </c>
      <c r="AT725" s="177" t="s">
        <v>69</v>
      </c>
      <c r="AU725" s="177" t="s">
        <v>74</v>
      </c>
      <c r="AY725" s="169" t="s">
        <v>127</v>
      </c>
      <c r="BK725" s="178">
        <f>SUM(BK726:BK772)</f>
        <v>0</v>
      </c>
    </row>
    <row r="726" spans="2:65" s="1" customFormat="1" ht="25.5" customHeight="1">
      <c r="B726" s="181"/>
      <c r="C726" s="182" t="s">
        <v>660</v>
      </c>
      <c r="D726" s="182" t="s">
        <v>129</v>
      </c>
      <c r="E726" s="183" t="s">
        <v>661</v>
      </c>
      <c r="F726" s="184" t="s">
        <v>662</v>
      </c>
      <c r="G726" s="185" t="s">
        <v>132</v>
      </c>
      <c r="H726" s="186">
        <v>10.8</v>
      </c>
      <c r="I726" s="187"/>
      <c r="J726" s="188">
        <f>ROUND(I726*H726,2)</f>
        <v>0</v>
      </c>
      <c r="K726" s="184" t="s">
        <v>133</v>
      </c>
      <c r="L726" s="42"/>
      <c r="M726" s="189" t="s">
        <v>5</v>
      </c>
      <c r="N726" s="190" t="s">
        <v>41</v>
      </c>
      <c r="O726" s="43"/>
      <c r="P726" s="191">
        <f>O726*H726</f>
        <v>0</v>
      </c>
      <c r="Q726" s="191">
        <v>0</v>
      </c>
      <c r="R726" s="191">
        <f>Q726*H726</f>
        <v>0</v>
      </c>
      <c r="S726" s="191">
        <v>0</v>
      </c>
      <c r="T726" s="192">
        <f>S726*H726</f>
        <v>0</v>
      </c>
      <c r="AR726" s="25" t="s">
        <v>252</v>
      </c>
      <c r="AT726" s="25" t="s">
        <v>129</v>
      </c>
      <c r="AU726" s="25" t="s">
        <v>77</v>
      </c>
      <c r="AY726" s="25" t="s">
        <v>127</v>
      </c>
      <c r="BE726" s="193">
        <f>IF(N726="základní",J726,0)</f>
        <v>0</v>
      </c>
      <c r="BF726" s="193">
        <f>IF(N726="snížená",J726,0)</f>
        <v>0</v>
      </c>
      <c r="BG726" s="193">
        <f>IF(N726="zákl. přenesená",J726,0)</f>
        <v>0</v>
      </c>
      <c r="BH726" s="193">
        <f>IF(N726="sníž. přenesená",J726,0)</f>
        <v>0</v>
      </c>
      <c r="BI726" s="193">
        <f>IF(N726="nulová",J726,0)</f>
        <v>0</v>
      </c>
      <c r="BJ726" s="25" t="s">
        <v>74</v>
      </c>
      <c r="BK726" s="193">
        <f>ROUND(I726*H726,2)</f>
        <v>0</v>
      </c>
      <c r="BL726" s="25" t="s">
        <v>252</v>
      </c>
      <c r="BM726" s="25" t="s">
        <v>663</v>
      </c>
    </row>
    <row r="727" spans="2:65" s="12" customFormat="1" ht="13.5">
      <c r="B727" s="194"/>
      <c r="D727" s="195" t="s">
        <v>136</v>
      </c>
      <c r="E727" s="196" t="s">
        <v>5</v>
      </c>
      <c r="F727" s="197" t="s">
        <v>664</v>
      </c>
      <c r="H727" s="196" t="s">
        <v>5</v>
      </c>
      <c r="I727" s="198"/>
      <c r="L727" s="194"/>
      <c r="M727" s="199"/>
      <c r="N727" s="200"/>
      <c r="O727" s="200"/>
      <c r="P727" s="200"/>
      <c r="Q727" s="200"/>
      <c r="R727" s="200"/>
      <c r="S727" s="200"/>
      <c r="T727" s="201"/>
      <c r="AT727" s="196" t="s">
        <v>136</v>
      </c>
      <c r="AU727" s="196" t="s">
        <v>77</v>
      </c>
      <c r="AV727" s="12" t="s">
        <v>74</v>
      </c>
      <c r="AW727" s="12" t="s">
        <v>34</v>
      </c>
      <c r="AX727" s="12" t="s">
        <v>70</v>
      </c>
      <c r="AY727" s="196" t="s">
        <v>127</v>
      </c>
    </row>
    <row r="728" spans="2:65" s="12" customFormat="1" ht="13.5">
      <c r="B728" s="194"/>
      <c r="D728" s="195" t="s">
        <v>136</v>
      </c>
      <c r="E728" s="196" t="s">
        <v>5</v>
      </c>
      <c r="F728" s="197" t="s">
        <v>171</v>
      </c>
      <c r="H728" s="196" t="s">
        <v>5</v>
      </c>
      <c r="I728" s="198"/>
      <c r="L728" s="194"/>
      <c r="M728" s="199"/>
      <c r="N728" s="200"/>
      <c r="O728" s="200"/>
      <c r="P728" s="200"/>
      <c r="Q728" s="200"/>
      <c r="R728" s="200"/>
      <c r="S728" s="200"/>
      <c r="T728" s="201"/>
      <c r="AT728" s="196" t="s">
        <v>136</v>
      </c>
      <c r="AU728" s="196" t="s">
        <v>77</v>
      </c>
      <c r="AV728" s="12" t="s">
        <v>74</v>
      </c>
      <c r="AW728" s="12" t="s">
        <v>34</v>
      </c>
      <c r="AX728" s="12" t="s">
        <v>70</v>
      </c>
      <c r="AY728" s="196" t="s">
        <v>127</v>
      </c>
    </row>
    <row r="729" spans="2:65" s="13" customFormat="1" ht="13.5">
      <c r="B729" s="202"/>
      <c r="D729" s="195" t="s">
        <v>136</v>
      </c>
      <c r="E729" s="203" t="s">
        <v>5</v>
      </c>
      <c r="F729" s="204" t="s">
        <v>665</v>
      </c>
      <c r="H729" s="205">
        <v>10.8</v>
      </c>
      <c r="I729" s="206"/>
      <c r="L729" s="202"/>
      <c r="M729" s="207"/>
      <c r="N729" s="208"/>
      <c r="O729" s="208"/>
      <c r="P729" s="208"/>
      <c r="Q729" s="208"/>
      <c r="R729" s="208"/>
      <c r="S729" s="208"/>
      <c r="T729" s="209"/>
      <c r="AT729" s="203" t="s">
        <v>136</v>
      </c>
      <c r="AU729" s="203" t="s">
        <v>77</v>
      </c>
      <c r="AV729" s="13" t="s">
        <v>77</v>
      </c>
      <c r="AW729" s="13" t="s">
        <v>34</v>
      </c>
      <c r="AX729" s="13" t="s">
        <v>70</v>
      </c>
      <c r="AY729" s="203" t="s">
        <v>127</v>
      </c>
    </row>
    <row r="730" spans="2:65" s="14" customFormat="1" ht="13.5">
      <c r="B730" s="210"/>
      <c r="D730" s="195" t="s">
        <v>136</v>
      </c>
      <c r="E730" s="211" t="s">
        <v>5</v>
      </c>
      <c r="F730" s="212" t="s">
        <v>139</v>
      </c>
      <c r="H730" s="213">
        <v>10.8</v>
      </c>
      <c r="I730" s="214"/>
      <c r="L730" s="210"/>
      <c r="M730" s="215"/>
      <c r="N730" s="216"/>
      <c r="O730" s="216"/>
      <c r="P730" s="216"/>
      <c r="Q730" s="216"/>
      <c r="R730" s="216"/>
      <c r="S730" s="216"/>
      <c r="T730" s="217"/>
      <c r="AT730" s="211" t="s">
        <v>136</v>
      </c>
      <c r="AU730" s="211" t="s">
        <v>77</v>
      </c>
      <c r="AV730" s="14" t="s">
        <v>140</v>
      </c>
      <c r="AW730" s="14" t="s">
        <v>34</v>
      </c>
      <c r="AX730" s="14" t="s">
        <v>70</v>
      </c>
      <c r="AY730" s="211" t="s">
        <v>127</v>
      </c>
    </row>
    <row r="731" spans="2:65" s="15" customFormat="1" ht="13.5">
      <c r="B731" s="218"/>
      <c r="D731" s="195" t="s">
        <v>136</v>
      </c>
      <c r="E731" s="219" t="s">
        <v>5</v>
      </c>
      <c r="F731" s="220" t="s">
        <v>141</v>
      </c>
      <c r="H731" s="221">
        <v>10.8</v>
      </c>
      <c r="I731" s="222"/>
      <c r="L731" s="218"/>
      <c r="M731" s="223"/>
      <c r="N731" s="224"/>
      <c r="O731" s="224"/>
      <c r="P731" s="224"/>
      <c r="Q731" s="224"/>
      <c r="R731" s="224"/>
      <c r="S731" s="224"/>
      <c r="T731" s="225"/>
      <c r="AT731" s="219" t="s">
        <v>136</v>
      </c>
      <c r="AU731" s="219" t="s">
        <v>77</v>
      </c>
      <c r="AV731" s="15" t="s">
        <v>134</v>
      </c>
      <c r="AW731" s="15" t="s">
        <v>34</v>
      </c>
      <c r="AX731" s="15" t="s">
        <v>74</v>
      </c>
      <c r="AY731" s="219" t="s">
        <v>127</v>
      </c>
    </row>
    <row r="732" spans="2:65" s="1" customFormat="1" ht="38.25" customHeight="1">
      <c r="B732" s="181"/>
      <c r="C732" s="226" t="s">
        <v>666</v>
      </c>
      <c r="D732" s="226" t="s">
        <v>234</v>
      </c>
      <c r="E732" s="227" t="s">
        <v>667</v>
      </c>
      <c r="F732" s="228" t="s">
        <v>668</v>
      </c>
      <c r="G732" s="229" t="s">
        <v>255</v>
      </c>
      <c r="H732" s="230">
        <v>3.726</v>
      </c>
      <c r="I732" s="231"/>
      <c r="J732" s="232">
        <f>ROUND(I732*H732,2)</f>
        <v>0</v>
      </c>
      <c r="K732" s="228" t="s">
        <v>133</v>
      </c>
      <c r="L732" s="233"/>
      <c r="M732" s="234" t="s">
        <v>5</v>
      </c>
      <c r="N732" s="235" t="s">
        <v>41</v>
      </c>
      <c r="O732" s="43"/>
      <c r="P732" s="191">
        <f>O732*H732</f>
        <v>0</v>
      </c>
      <c r="Q732" s="191">
        <v>1E-3</v>
      </c>
      <c r="R732" s="191">
        <f>Q732*H732</f>
        <v>3.7260000000000001E-3</v>
      </c>
      <c r="S732" s="191">
        <v>0</v>
      </c>
      <c r="T732" s="192">
        <f>S732*H732</f>
        <v>0</v>
      </c>
      <c r="AR732" s="25" t="s">
        <v>343</v>
      </c>
      <c r="AT732" s="25" t="s">
        <v>234</v>
      </c>
      <c r="AU732" s="25" t="s">
        <v>77</v>
      </c>
      <c r="AY732" s="25" t="s">
        <v>127</v>
      </c>
      <c r="BE732" s="193">
        <f>IF(N732="základní",J732,0)</f>
        <v>0</v>
      </c>
      <c r="BF732" s="193">
        <f>IF(N732="snížená",J732,0)</f>
        <v>0</v>
      </c>
      <c r="BG732" s="193">
        <f>IF(N732="zákl. přenesená",J732,0)</f>
        <v>0</v>
      </c>
      <c r="BH732" s="193">
        <f>IF(N732="sníž. přenesená",J732,0)</f>
        <v>0</v>
      </c>
      <c r="BI732" s="193">
        <f>IF(N732="nulová",J732,0)</f>
        <v>0</v>
      </c>
      <c r="BJ732" s="25" t="s">
        <v>74</v>
      </c>
      <c r="BK732" s="193">
        <f>ROUND(I732*H732,2)</f>
        <v>0</v>
      </c>
      <c r="BL732" s="25" t="s">
        <v>252</v>
      </c>
      <c r="BM732" s="25" t="s">
        <v>669</v>
      </c>
    </row>
    <row r="733" spans="2:65" s="12" customFormat="1" ht="13.5">
      <c r="B733" s="194"/>
      <c r="D733" s="195" t="s">
        <v>136</v>
      </c>
      <c r="E733" s="196" t="s">
        <v>5</v>
      </c>
      <c r="F733" s="197" t="s">
        <v>670</v>
      </c>
      <c r="H733" s="196" t="s">
        <v>5</v>
      </c>
      <c r="I733" s="198"/>
      <c r="L733" s="194"/>
      <c r="M733" s="199"/>
      <c r="N733" s="200"/>
      <c r="O733" s="200"/>
      <c r="P733" s="200"/>
      <c r="Q733" s="200"/>
      <c r="R733" s="200"/>
      <c r="S733" s="200"/>
      <c r="T733" s="201"/>
      <c r="AT733" s="196" t="s">
        <v>136</v>
      </c>
      <c r="AU733" s="196" t="s">
        <v>77</v>
      </c>
      <c r="AV733" s="12" t="s">
        <v>74</v>
      </c>
      <c r="AW733" s="12" t="s">
        <v>34</v>
      </c>
      <c r="AX733" s="12" t="s">
        <v>70</v>
      </c>
      <c r="AY733" s="196" t="s">
        <v>127</v>
      </c>
    </row>
    <row r="734" spans="2:65" s="13" customFormat="1" ht="13.5">
      <c r="B734" s="202"/>
      <c r="D734" s="195" t="s">
        <v>136</v>
      </c>
      <c r="E734" s="203" t="s">
        <v>5</v>
      </c>
      <c r="F734" s="204" t="s">
        <v>671</v>
      </c>
      <c r="H734" s="205">
        <v>3.726</v>
      </c>
      <c r="I734" s="206"/>
      <c r="L734" s="202"/>
      <c r="M734" s="207"/>
      <c r="N734" s="208"/>
      <c r="O734" s="208"/>
      <c r="P734" s="208"/>
      <c r="Q734" s="208"/>
      <c r="R734" s="208"/>
      <c r="S734" s="208"/>
      <c r="T734" s="209"/>
      <c r="AT734" s="203" t="s">
        <v>136</v>
      </c>
      <c r="AU734" s="203" t="s">
        <v>77</v>
      </c>
      <c r="AV734" s="13" t="s">
        <v>77</v>
      </c>
      <c r="AW734" s="13" t="s">
        <v>34</v>
      </c>
      <c r="AX734" s="13" t="s">
        <v>70</v>
      </c>
      <c r="AY734" s="203" t="s">
        <v>127</v>
      </c>
    </row>
    <row r="735" spans="2:65" s="14" customFormat="1" ht="13.5">
      <c r="B735" s="210"/>
      <c r="D735" s="195" t="s">
        <v>136</v>
      </c>
      <c r="E735" s="211" t="s">
        <v>5</v>
      </c>
      <c r="F735" s="212" t="s">
        <v>139</v>
      </c>
      <c r="H735" s="213">
        <v>3.726</v>
      </c>
      <c r="I735" s="214"/>
      <c r="L735" s="210"/>
      <c r="M735" s="215"/>
      <c r="N735" s="216"/>
      <c r="O735" s="216"/>
      <c r="P735" s="216"/>
      <c r="Q735" s="216"/>
      <c r="R735" s="216"/>
      <c r="S735" s="216"/>
      <c r="T735" s="217"/>
      <c r="AT735" s="211" t="s">
        <v>136</v>
      </c>
      <c r="AU735" s="211" t="s">
        <v>77</v>
      </c>
      <c r="AV735" s="14" t="s">
        <v>140</v>
      </c>
      <c r="AW735" s="14" t="s">
        <v>34</v>
      </c>
      <c r="AX735" s="14" t="s">
        <v>70</v>
      </c>
      <c r="AY735" s="211" t="s">
        <v>127</v>
      </c>
    </row>
    <row r="736" spans="2:65" s="15" customFormat="1" ht="13.5">
      <c r="B736" s="218"/>
      <c r="D736" s="195" t="s">
        <v>136</v>
      </c>
      <c r="E736" s="219" t="s">
        <v>5</v>
      </c>
      <c r="F736" s="220" t="s">
        <v>141</v>
      </c>
      <c r="H736" s="221">
        <v>3.726</v>
      </c>
      <c r="I736" s="222"/>
      <c r="L736" s="218"/>
      <c r="M736" s="223"/>
      <c r="N736" s="224"/>
      <c r="O736" s="224"/>
      <c r="P736" s="224"/>
      <c r="Q736" s="224"/>
      <c r="R736" s="224"/>
      <c r="S736" s="224"/>
      <c r="T736" s="225"/>
      <c r="AT736" s="219" t="s">
        <v>136</v>
      </c>
      <c r="AU736" s="219" t="s">
        <v>77</v>
      </c>
      <c r="AV736" s="15" t="s">
        <v>134</v>
      </c>
      <c r="AW736" s="15" t="s">
        <v>34</v>
      </c>
      <c r="AX736" s="15" t="s">
        <v>74</v>
      </c>
      <c r="AY736" s="219" t="s">
        <v>127</v>
      </c>
    </row>
    <row r="737" spans="2:65" s="1" customFormat="1" ht="25.5" customHeight="1">
      <c r="B737" s="181"/>
      <c r="C737" s="182" t="s">
        <v>672</v>
      </c>
      <c r="D737" s="182" t="s">
        <v>129</v>
      </c>
      <c r="E737" s="183" t="s">
        <v>673</v>
      </c>
      <c r="F737" s="184" t="s">
        <v>674</v>
      </c>
      <c r="G737" s="185" t="s">
        <v>132</v>
      </c>
      <c r="H737" s="186">
        <v>16</v>
      </c>
      <c r="I737" s="187"/>
      <c r="J737" s="188">
        <f>ROUND(I737*H737,2)</f>
        <v>0</v>
      </c>
      <c r="K737" s="184" t="s">
        <v>133</v>
      </c>
      <c r="L737" s="42"/>
      <c r="M737" s="189" t="s">
        <v>5</v>
      </c>
      <c r="N737" s="190" t="s">
        <v>41</v>
      </c>
      <c r="O737" s="43"/>
      <c r="P737" s="191">
        <f>O737*H737</f>
        <v>0</v>
      </c>
      <c r="Q737" s="191">
        <v>0</v>
      </c>
      <c r="R737" s="191">
        <f>Q737*H737</f>
        <v>0</v>
      </c>
      <c r="S737" s="191">
        <v>0</v>
      </c>
      <c r="T737" s="192">
        <f>S737*H737</f>
        <v>0</v>
      </c>
      <c r="AR737" s="25" t="s">
        <v>252</v>
      </c>
      <c r="AT737" s="25" t="s">
        <v>129</v>
      </c>
      <c r="AU737" s="25" t="s">
        <v>77</v>
      </c>
      <c r="AY737" s="25" t="s">
        <v>127</v>
      </c>
      <c r="BE737" s="193">
        <f>IF(N737="základní",J737,0)</f>
        <v>0</v>
      </c>
      <c r="BF737" s="193">
        <f>IF(N737="snížená",J737,0)</f>
        <v>0</v>
      </c>
      <c r="BG737" s="193">
        <f>IF(N737="zákl. přenesená",J737,0)</f>
        <v>0</v>
      </c>
      <c r="BH737" s="193">
        <f>IF(N737="sníž. přenesená",J737,0)</f>
        <v>0</v>
      </c>
      <c r="BI737" s="193">
        <f>IF(N737="nulová",J737,0)</f>
        <v>0</v>
      </c>
      <c r="BJ737" s="25" t="s">
        <v>74</v>
      </c>
      <c r="BK737" s="193">
        <f>ROUND(I737*H737,2)</f>
        <v>0</v>
      </c>
      <c r="BL737" s="25" t="s">
        <v>252</v>
      </c>
      <c r="BM737" s="25" t="s">
        <v>675</v>
      </c>
    </row>
    <row r="738" spans="2:65" s="12" customFormat="1" ht="13.5">
      <c r="B738" s="194"/>
      <c r="D738" s="195" t="s">
        <v>136</v>
      </c>
      <c r="E738" s="196" t="s">
        <v>5</v>
      </c>
      <c r="F738" s="197" t="s">
        <v>664</v>
      </c>
      <c r="H738" s="196" t="s">
        <v>5</v>
      </c>
      <c r="I738" s="198"/>
      <c r="L738" s="194"/>
      <c r="M738" s="199"/>
      <c r="N738" s="200"/>
      <c r="O738" s="200"/>
      <c r="P738" s="200"/>
      <c r="Q738" s="200"/>
      <c r="R738" s="200"/>
      <c r="S738" s="200"/>
      <c r="T738" s="201"/>
      <c r="AT738" s="196" t="s">
        <v>136</v>
      </c>
      <c r="AU738" s="196" t="s">
        <v>77</v>
      </c>
      <c r="AV738" s="12" t="s">
        <v>74</v>
      </c>
      <c r="AW738" s="12" t="s">
        <v>34</v>
      </c>
      <c r="AX738" s="12" t="s">
        <v>70</v>
      </c>
      <c r="AY738" s="196" t="s">
        <v>127</v>
      </c>
    </row>
    <row r="739" spans="2:65" s="12" customFormat="1" ht="13.5">
      <c r="B739" s="194"/>
      <c r="D739" s="195" t="s">
        <v>136</v>
      </c>
      <c r="E739" s="196" t="s">
        <v>5</v>
      </c>
      <c r="F739" s="197" t="s">
        <v>171</v>
      </c>
      <c r="H739" s="196" t="s">
        <v>5</v>
      </c>
      <c r="I739" s="198"/>
      <c r="L739" s="194"/>
      <c r="M739" s="199"/>
      <c r="N739" s="200"/>
      <c r="O739" s="200"/>
      <c r="P739" s="200"/>
      <c r="Q739" s="200"/>
      <c r="R739" s="200"/>
      <c r="S739" s="200"/>
      <c r="T739" s="201"/>
      <c r="AT739" s="196" t="s">
        <v>136</v>
      </c>
      <c r="AU739" s="196" t="s">
        <v>77</v>
      </c>
      <c r="AV739" s="12" t="s">
        <v>74</v>
      </c>
      <c r="AW739" s="12" t="s">
        <v>34</v>
      </c>
      <c r="AX739" s="12" t="s">
        <v>70</v>
      </c>
      <c r="AY739" s="196" t="s">
        <v>127</v>
      </c>
    </row>
    <row r="740" spans="2:65" s="13" customFormat="1" ht="13.5">
      <c r="B740" s="202"/>
      <c r="D740" s="195" t="s">
        <v>136</v>
      </c>
      <c r="E740" s="203" t="s">
        <v>5</v>
      </c>
      <c r="F740" s="204" t="s">
        <v>676</v>
      </c>
      <c r="H740" s="205">
        <v>8</v>
      </c>
      <c r="I740" s="206"/>
      <c r="L740" s="202"/>
      <c r="M740" s="207"/>
      <c r="N740" s="208"/>
      <c r="O740" s="208"/>
      <c r="P740" s="208"/>
      <c r="Q740" s="208"/>
      <c r="R740" s="208"/>
      <c r="S740" s="208"/>
      <c r="T740" s="209"/>
      <c r="AT740" s="203" t="s">
        <v>136</v>
      </c>
      <c r="AU740" s="203" t="s">
        <v>77</v>
      </c>
      <c r="AV740" s="13" t="s">
        <v>77</v>
      </c>
      <c r="AW740" s="13" t="s">
        <v>34</v>
      </c>
      <c r="AX740" s="13" t="s">
        <v>70</v>
      </c>
      <c r="AY740" s="203" t="s">
        <v>127</v>
      </c>
    </row>
    <row r="741" spans="2:65" s="13" customFormat="1" ht="13.5">
      <c r="B741" s="202"/>
      <c r="D741" s="195" t="s">
        <v>136</v>
      </c>
      <c r="E741" s="203" t="s">
        <v>5</v>
      </c>
      <c r="F741" s="204" t="s">
        <v>676</v>
      </c>
      <c r="H741" s="205">
        <v>8</v>
      </c>
      <c r="I741" s="206"/>
      <c r="L741" s="202"/>
      <c r="M741" s="207"/>
      <c r="N741" s="208"/>
      <c r="O741" s="208"/>
      <c r="P741" s="208"/>
      <c r="Q741" s="208"/>
      <c r="R741" s="208"/>
      <c r="S741" s="208"/>
      <c r="T741" s="209"/>
      <c r="AT741" s="203" t="s">
        <v>136</v>
      </c>
      <c r="AU741" s="203" t="s">
        <v>77</v>
      </c>
      <c r="AV741" s="13" t="s">
        <v>77</v>
      </c>
      <c r="AW741" s="13" t="s">
        <v>34</v>
      </c>
      <c r="AX741" s="13" t="s">
        <v>70</v>
      </c>
      <c r="AY741" s="203" t="s">
        <v>127</v>
      </c>
    </row>
    <row r="742" spans="2:65" s="14" customFormat="1" ht="13.5">
      <c r="B742" s="210"/>
      <c r="D742" s="195" t="s">
        <v>136</v>
      </c>
      <c r="E742" s="211" t="s">
        <v>5</v>
      </c>
      <c r="F742" s="212" t="s">
        <v>139</v>
      </c>
      <c r="H742" s="213">
        <v>16</v>
      </c>
      <c r="I742" s="214"/>
      <c r="L742" s="210"/>
      <c r="M742" s="215"/>
      <c r="N742" s="216"/>
      <c r="O742" s="216"/>
      <c r="P742" s="216"/>
      <c r="Q742" s="216"/>
      <c r="R742" s="216"/>
      <c r="S742" s="216"/>
      <c r="T742" s="217"/>
      <c r="AT742" s="211" t="s">
        <v>136</v>
      </c>
      <c r="AU742" s="211" t="s">
        <v>77</v>
      </c>
      <c r="AV742" s="14" t="s">
        <v>140</v>
      </c>
      <c r="AW742" s="14" t="s">
        <v>34</v>
      </c>
      <c r="AX742" s="14" t="s">
        <v>70</v>
      </c>
      <c r="AY742" s="211" t="s">
        <v>127</v>
      </c>
    </row>
    <row r="743" spans="2:65" s="15" customFormat="1" ht="13.5">
      <c r="B743" s="218"/>
      <c r="D743" s="195" t="s">
        <v>136</v>
      </c>
      <c r="E743" s="219" t="s">
        <v>5</v>
      </c>
      <c r="F743" s="220" t="s">
        <v>141</v>
      </c>
      <c r="H743" s="221">
        <v>16</v>
      </c>
      <c r="I743" s="222"/>
      <c r="L743" s="218"/>
      <c r="M743" s="223"/>
      <c r="N743" s="224"/>
      <c r="O743" s="224"/>
      <c r="P743" s="224"/>
      <c r="Q743" s="224"/>
      <c r="R743" s="224"/>
      <c r="S743" s="224"/>
      <c r="T743" s="225"/>
      <c r="AT743" s="219" t="s">
        <v>136</v>
      </c>
      <c r="AU743" s="219" t="s">
        <v>77</v>
      </c>
      <c r="AV743" s="15" t="s">
        <v>134</v>
      </c>
      <c r="AW743" s="15" t="s">
        <v>34</v>
      </c>
      <c r="AX743" s="15" t="s">
        <v>74</v>
      </c>
      <c r="AY743" s="219" t="s">
        <v>127</v>
      </c>
    </row>
    <row r="744" spans="2:65" s="1" customFormat="1" ht="38.25" customHeight="1">
      <c r="B744" s="181"/>
      <c r="C744" s="226" t="s">
        <v>677</v>
      </c>
      <c r="D744" s="226" t="s">
        <v>234</v>
      </c>
      <c r="E744" s="227" t="s">
        <v>667</v>
      </c>
      <c r="F744" s="228" t="s">
        <v>668</v>
      </c>
      <c r="G744" s="229" t="s">
        <v>255</v>
      </c>
      <c r="H744" s="230">
        <v>5.52</v>
      </c>
      <c r="I744" s="231"/>
      <c r="J744" s="232">
        <f>ROUND(I744*H744,2)</f>
        <v>0</v>
      </c>
      <c r="K744" s="228" t="s">
        <v>133</v>
      </c>
      <c r="L744" s="233"/>
      <c r="M744" s="234" t="s">
        <v>5</v>
      </c>
      <c r="N744" s="235" t="s">
        <v>41</v>
      </c>
      <c r="O744" s="43"/>
      <c r="P744" s="191">
        <f>O744*H744</f>
        <v>0</v>
      </c>
      <c r="Q744" s="191">
        <v>1E-3</v>
      </c>
      <c r="R744" s="191">
        <f>Q744*H744</f>
        <v>5.5199999999999997E-3</v>
      </c>
      <c r="S744" s="191">
        <v>0</v>
      </c>
      <c r="T744" s="192">
        <f>S744*H744</f>
        <v>0</v>
      </c>
      <c r="AR744" s="25" t="s">
        <v>343</v>
      </c>
      <c r="AT744" s="25" t="s">
        <v>234</v>
      </c>
      <c r="AU744" s="25" t="s">
        <v>77</v>
      </c>
      <c r="AY744" s="25" t="s">
        <v>127</v>
      </c>
      <c r="BE744" s="193">
        <f>IF(N744="základní",J744,0)</f>
        <v>0</v>
      </c>
      <c r="BF744" s="193">
        <f>IF(N744="snížená",J744,0)</f>
        <v>0</v>
      </c>
      <c r="BG744" s="193">
        <f>IF(N744="zákl. přenesená",J744,0)</f>
        <v>0</v>
      </c>
      <c r="BH744" s="193">
        <f>IF(N744="sníž. přenesená",J744,0)</f>
        <v>0</v>
      </c>
      <c r="BI744" s="193">
        <f>IF(N744="nulová",J744,0)</f>
        <v>0</v>
      </c>
      <c r="BJ744" s="25" t="s">
        <v>74</v>
      </c>
      <c r="BK744" s="193">
        <f>ROUND(I744*H744,2)</f>
        <v>0</v>
      </c>
      <c r="BL744" s="25" t="s">
        <v>252</v>
      </c>
      <c r="BM744" s="25" t="s">
        <v>678</v>
      </c>
    </row>
    <row r="745" spans="2:65" s="12" customFormat="1" ht="13.5">
      <c r="B745" s="194"/>
      <c r="D745" s="195" t="s">
        <v>136</v>
      </c>
      <c r="E745" s="196" t="s">
        <v>5</v>
      </c>
      <c r="F745" s="197" t="s">
        <v>670</v>
      </c>
      <c r="H745" s="196" t="s">
        <v>5</v>
      </c>
      <c r="I745" s="198"/>
      <c r="L745" s="194"/>
      <c r="M745" s="199"/>
      <c r="N745" s="200"/>
      <c r="O745" s="200"/>
      <c r="P745" s="200"/>
      <c r="Q745" s="200"/>
      <c r="R745" s="200"/>
      <c r="S745" s="200"/>
      <c r="T745" s="201"/>
      <c r="AT745" s="196" t="s">
        <v>136</v>
      </c>
      <c r="AU745" s="196" t="s">
        <v>77</v>
      </c>
      <c r="AV745" s="12" t="s">
        <v>74</v>
      </c>
      <c r="AW745" s="12" t="s">
        <v>34</v>
      </c>
      <c r="AX745" s="12" t="s">
        <v>70</v>
      </c>
      <c r="AY745" s="196" t="s">
        <v>127</v>
      </c>
    </row>
    <row r="746" spans="2:65" s="13" customFormat="1" ht="13.5">
      <c r="B746" s="202"/>
      <c r="D746" s="195" t="s">
        <v>136</v>
      </c>
      <c r="E746" s="203" t="s">
        <v>5</v>
      </c>
      <c r="F746" s="204" t="s">
        <v>679</v>
      </c>
      <c r="H746" s="205">
        <v>5.52</v>
      </c>
      <c r="I746" s="206"/>
      <c r="L746" s="202"/>
      <c r="M746" s="207"/>
      <c r="N746" s="208"/>
      <c r="O746" s="208"/>
      <c r="P746" s="208"/>
      <c r="Q746" s="208"/>
      <c r="R746" s="208"/>
      <c r="S746" s="208"/>
      <c r="T746" s="209"/>
      <c r="AT746" s="203" t="s">
        <v>136</v>
      </c>
      <c r="AU746" s="203" t="s">
        <v>77</v>
      </c>
      <c r="AV746" s="13" t="s">
        <v>77</v>
      </c>
      <c r="AW746" s="13" t="s">
        <v>34</v>
      </c>
      <c r="AX746" s="13" t="s">
        <v>70</v>
      </c>
      <c r="AY746" s="203" t="s">
        <v>127</v>
      </c>
    </row>
    <row r="747" spans="2:65" s="14" customFormat="1" ht="13.5">
      <c r="B747" s="210"/>
      <c r="D747" s="195" t="s">
        <v>136</v>
      </c>
      <c r="E747" s="211" t="s">
        <v>5</v>
      </c>
      <c r="F747" s="212" t="s">
        <v>139</v>
      </c>
      <c r="H747" s="213">
        <v>5.52</v>
      </c>
      <c r="I747" s="214"/>
      <c r="L747" s="210"/>
      <c r="M747" s="215"/>
      <c r="N747" s="216"/>
      <c r="O747" s="216"/>
      <c r="P747" s="216"/>
      <c r="Q747" s="216"/>
      <c r="R747" s="216"/>
      <c r="S747" s="216"/>
      <c r="T747" s="217"/>
      <c r="AT747" s="211" t="s">
        <v>136</v>
      </c>
      <c r="AU747" s="211" t="s">
        <v>77</v>
      </c>
      <c r="AV747" s="14" t="s">
        <v>140</v>
      </c>
      <c r="AW747" s="14" t="s">
        <v>34</v>
      </c>
      <c r="AX747" s="14" t="s">
        <v>70</v>
      </c>
      <c r="AY747" s="211" t="s">
        <v>127</v>
      </c>
    </row>
    <row r="748" spans="2:65" s="15" customFormat="1" ht="13.5">
      <c r="B748" s="218"/>
      <c r="D748" s="195" t="s">
        <v>136</v>
      </c>
      <c r="E748" s="219" t="s">
        <v>5</v>
      </c>
      <c r="F748" s="220" t="s">
        <v>141</v>
      </c>
      <c r="H748" s="221">
        <v>5.52</v>
      </c>
      <c r="I748" s="222"/>
      <c r="L748" s="218"/>
      <c r="M748" s="223"/>
      <c r="N748" s="224"/>
      <c r="O748" s="224"/>
      <c r="P748" s="224"/>
      <c r="Q748" s="224"/>
      <c r="R748" s="224"/>
      <c r="S748" s="224"/>
      <c r="T748" s="225"/>
      <c r="AT748" s="219" t="s">
        <v>136</v>
      </c>
      <c r="AU748" s="219" t="s">
        <v>77</v>
      </c>
      <c r="AV748" s="15" t="s">
        <v>134</v>
      </c>
      <c r="AW748" s="15" t="s">
        <v>34</v>
      </c>
      <c r="AX748" s="15" t="s">
        <v>74</v>
      </c>
      <c r="AY748" s="219" t="s">
        <v>127</v>
      </c>
    </row>
    <row r="749" spans="2:65" s="1" customFormat="1" ht="25.5" customHeight="1">
      <c r="B749" s="181"/>
      <c r="C749" s="182" t="s">
        <v>680</v>
      </c>
      <c r="D749" s="182" t="s">
        <v>129</v>
      </c>
      <c r="E749" s="183" t="s">
        <v>681</v>
      </c>
      <c r="F749" s="184" t="s">
        <v>682</v>
      </c>
      <c r="G749" s="185" t="s">
        <v>132</v>
      </c>
      <c r="H749" s="186">
        <v>10.8</v>
      </c>
      <c r="I749" s="187"/>
      <c r="J749" s="188">
        <f>ROUND(I749*H749,2)</f>
        <v>0</v>
      </c>
      <c r="K749" s="184" t="s">
        <v>133</v>
      </c>
      <c r="L749" s="42"/>
      <c r="M749" s="189" t="s">
        <v>5</v>
      </c>
      <c r="N749" s="190" t="s">
        <v>41</v>
      </c>
      <c r="O749" s="43"/>
      <c r="P749" s="191">
        <f>O749*H749</f>
        <v>0</v>
      </c>
      <c r="Q749" s="191">
        <v>3.9825E-4</v>
      </c>
      <c r="R749" s="191">
        <f>Q749*H749</f>
        <v>4.3011000000000004E-3</v>
      </c>
      <c r="S749" s="191">
        <v>0</v>
      </c>
      <c r="T749" s="192">
        <f>S749*H749</f>
        <v>0</v>
      </c>
      <c r="AR749" s="25" t="s">
        <v>252</v>
      </c>
      <c r="AT749" s="25" t="s">
        <v>129</v>
      </c>
      <c r="AU749" s="25" t="s">
        <v>77</v>
      </c>
      <c r="AY749" s="25" t="s">
        <v>127</v>
      </c>
      <c r="BE749" s="193">
        <f>IF(N749="základní",J749,0)</f>
        <v>0</v>
      </c>
      <c r="BF749" s="193">
        <f>IF(N749="snížená",J749,0)</f>
        <v>0</v>
      </c>
      <c r="BG749" s="193">
        <f>IF(N749="zákl. přenesená",J749,0)</f>
        <v>0</v>
      </c>
      <c r="BH749" s="193">
        <f>IF(N749="sníž. přenesená",J749,0)</f>
        <v>0</v>
      </c>
      <c r="BI749" s="193">
        <f>IF(N749="nulová",J749,0)</f>
        <v>0</v>
      </c>
      <c r="BJ749" s="25" t="s">
        <v>74</v>
      </c>
      <c r="BK749" s="193">
        <f>ROUND(I749*H749,2)</f>
        <v>0</v>
      </c>
      <c r="BL749" s="25" t="s">
        <v>252</v>
      </c>
      <c r="BM749" s="25" t="s">
        <v>683</v>
      </c>
    </row>
    <row r="750" spans="2:65" s="12" customFormat="1" ht="13.5">
      <c r="B750" s="194"/>
      <c r="D750" s="195" t="s">
        <v>136</v>
      </c>
      <c r="E750" s="196" t="s">
        <v>5</v>
      </c>
      <c r="F750" s="197" t="s">
        <v>684</v>
      </c>
      <c r="H750" s="196" t="s">
        <v>5</v>
      </c>
      <c r="I750" s="198"/>
      <c r="L750" s="194"/>
      <c r="M750" s="199"/>
      <c r="N750" s="200"/>
      <c r="O750" s="200"/>
      <c r="P750" s="200"/>
      <c r="Q750" s="200"/>
      <c r="R750" s="200"/>
      <c r="S750" s="200"/>
      <c r="T750" s="201"/>
      <c r="AT750" s="196" t="s">
        <v>136</v>
      </c>
      <c r="AU750" s="196" t="s">
        <v>77</v>
      </c>
      <c r="AV750" s="12" t="s">
        <v>74</v>
      </c>
      <c r="AW750" s="12" t="s">
        <v>34</v>
      </c>
      <c r="AX750" s="12" t="s">
        <v>70</v>
      </c>
      <c r="AY750" s="196" t="s">
        <v>127</v>
      </c>
    </row>
    <row r="751" spans="2:65" s="12" customFormat="1" ht="13.5">
      <c r="B751" s="194"/>
      <c r="D751" s="195" t="s">
        <v>136</v>
      </c>
      <c r="E751" s="196" t="s">
        <v>5</v>
      </c>
      <c r="F751" s="197" t="s">
        <v>171</v>
      </c>
      <c r="H751" s="196" t="s">
        <v>5</v>
      </c>
      <c r="I751" s="198"/>
      <c r="L751" s="194"/>
      <c r="M751" s="199"/>
      <c r="N751" s="200"/>
      <c r="O751" s="200"/>
      <c r="P751" s="200"/>
      <c r="Q751" s="200"/>
      <c r="R751" s="200"/>
      <c r="S751" s="200"/>
      <c r="T751" s="201"/>
      <c r="AT751" s="196" t="s">
        <v>136</v>
      </c>
      <c r="AU751" s="196" t="s">
        <v>77</v>
      </c>
      <c r="AV751" s="12" t="s">
        <v>74</v>
      </c>
      <c r="AW751" s="12" t="s">
        <v>34</v>
      </c>
      <c r="AX751" s="12" t="s">
        <v>70</v>
      </c>
      <c r="AY751" s="196" t="s">
        <v>127</v>
      </c>
    </row>
    <row r="752" spans="2:65" s="13" customFormat="1" ht="13.5">
      <c r="B752" s="202"/>
      <c r="D752" s="195" t="s">
        <v>136</v>
      </c>
      <c r="E752" s="203" t="s">
        <v>5</v>
      </c>
      <c r="F752" s="204" t="s">
        <v>665</v>
      </c>
      <c r="H752" s="205">
        <v>10.8</v>
      </c>
      <c r="I752" s="206"/>
      <c r="L752" s="202"/>
      <c r="M752" s="207"/>
      <c r="N752" s="208"/>
      <c r="O752" s="208"/>
      <c r="P752" s="208"/>
      <c r="Q752" s="208"/>
      <c r="R752" s="208"/>
      <c r="S752" s="208"/>
      <c r="T752" s="209"/>
      <c r="AT752" s="203" t="s">
        <v>136</v>
      </c>
      <c r="AU752" s="203" t="s">
        <v>77</v>
      </c>
      <c r="AV752" s="13" t="s">
        <v>77</v>
      </c>
      <c r="AW752" s="13" t="s">
        <v>34</v>
      </c>
      <c r="AX752" s="13" t="s">
        <v>70</v>
      </c>
      <c r="AY752" s="203" t="s">
        <v>127</v>
      </c>
    </row>
    <row r="753" spans="2:65" s="14" customFormat="1" ht="13.5">
      <c r="B753" s="210"/>
      <c r="D753" s="195" t="s">
        <v>136</v>
      </c>
      <c r="E753" s="211" t="s">
        <v>5</v>
      </c>
      <c r="F753" s="212" t="s">
        <v>139</v>
      </c>
      <c r="H753" s="213">
        <v>10.8</v>
      </c>
      <c r="I753" s="214"/>
      <c r="L753" s="210"/>
      <c r="M753" s="215"/>
      <c r="N753" s="216"/>
      <c r="O753" s="216"/>
      <c r="P753" s="216"/>
      <c r="Q753" s="216"/>
      <c r="R753" s="216"/>
      <c r="S753" s="216"/>
      <c r="T753" s="217"/>
      <c r="AT753" s="211" t="s">
        <v>136</v>
      </c>
      <c r="AU753" s="211" t="s">
        <v>77</v>
      </c>
      <c r="AV753" s="14" t="s">
        <v>140</v>
      </c>
      <c r="AW753" s="14" t="s">
        <v>34</v>
      </c>
      <c r="AX753" s="14" t="s">
        <v>70</v>
      </c>
      <c r="AY753" s="211" t="s">
        <v>127</v>
      </c>
    </row>
    <row r="754" spans="2:65" s="15" customFormat="1" ht="13.5">
      <c r="B754" s="218"/>
      <c r="D754" s="195" t="s">
        <v>136</v>
      </c>
      <c r="E754" s="219" t="s">
        <v>5</v>
      </c>
      <c r="F754" s="220" t="s">
        <v>141</v>
      </c>
      <c r="H754" s="221">
        <v>10.8</v>
      </c>
      <c r="I754" s="222"/>
      <c r="L754" s="218"/>
      <c r="M754" s="223"/>
      <c r="N754" s="224"/>
      <c r="O754" s="224"/>
      <c r="P754" s="224"/>
      <c r="Q754" s="224"/>
      <c r="R754" s="224"/>
      <c r="S754" s="224"/>
      <c r="T754" s="225"/>
      <c r="AT754" s="219" t="s">
        <v>136</v>
      </c>
      <c r="AU754" s="219" t="s">
        <v>77</v>
      </c>
      <c r="AV754" s="15" t="s">
        <v>134</v>
      </c>
      <c r="AW754" s="15" t="s">
        <v>34</v>
      </c>
      <c r="AX754" s="15" t="s">
        <v>74</v>
      </c>
      <c r="AY754" s="219" t="s">
        <v>127</v>
      </c>
    </row>
    <row r="755" spans="2:65" s="1" customFormat="1" ht="25.5" customHeight="1">
      <c r="B755" s="181"/>
      <c r="C755" s="226" t="s">
        <v>685</v>
      </c>
      <c r="D755" s="226" t="s">
        <v>234</v>
      </c>
      <c r="E755" s="227" t="s">
        <v>686</v>
      </c>
      <c r="F755" s="228" t="s">
        <v>687</v>
      </c>
      <c r="G755" s="229" t="s">
        <v>132</v>
      </c>
      <c r="H755" s="230">
        <v>12.42</v>
      </c>
      <c r="I755" s="231"/>
      <c r="J755" s="232">
        <f>ROUND(I755*H755,2)</f>
        <v>0</v>
      </c>
      <c r="K755" s="228" t="s">
        <v>133</v>
      </c>
      <c r="L755" s="233"/>
      <c r="M755" s="234" t="s">
        <v>5</v>
      </c>
      <c r="N755" s="235" t="s">
        <v>41</v>
      </c>
      <c r="O755" s="43"/>
      <c r="P755" s="191">
        <f>O755*H755</f>
        <v>0</v>
      </c>
      <c r="Q755" s="191">
        <v>5.0000000000000001E-3</v>
      </c>
      <c r="R755" s="191">
        <f>Q755*H755</f>
        <v>6.2100000000000002E-2</v>
      </c>
      <c r="S755" s="191">
        <v>0</v>
      </c>
      <c r="T755" s="192">
        <f>S755*H755</f>
        <v>0</v>
      </c>
      <c r="AR755" s="25" t="s">
        <v>343</v>
      </c>
      <c r="AT755" s="25" t="s">
        <v>234</v>
      </c>
      <c r="AU755" s="25" t="s">
        <v>77</v>
      </c>
      <c r="AY755" s="25" t="s">
        <v>127</v>
      </c>
      <c r="BE755" s="193">
        <f>IF(N755="základní",J755,0)</f>
        <v>0</v>
      </c>
      <c r="BF755" s="193">
        <f>IF(N755="snížená",J755,0)</f>
        <v>0</v>
      </c>
      <c r="BG755" s="193">
        <f>IF(N755="zákl. přenesená",J755,0)</f>
        <v>0</v>
      </c>
      <c r="BH755" s="193">
        <f>IF(N755="sníž. přenesená",J755,0)</f>
        <v>0</v>
      </c>
      <c r="BI755" s="193">
        <f>IF(N755="nulová",J755,0)</f>
        <v>0</v>
      </c>
      <c r="BJ755" s="25" t="s">
        <v>74</v>
      </c>
      <c r="BK755" s="193">
        <f>ROUND(I755*H755,2)</f>
        <v>0</v>
      </c>
      <c r="BL755" s="25" t="s">
        <v>252</v>
      </c>
      <c r="BM755" s="25" t="s">
        <v>688</v>
      </c>
    </row>
    <row r="756" spans="2:65" s="12" customFormat="1" ht="13.5">
      <c r="B756" s="194"/>
      <c r="D756" s="195" t="s">
        <v>136</v>
      </c>
      <c r="E756" s="196" t="s">
        <v>5</v>
      </c>
      <c r="F756" s="197" t="s">
        <v>689</v>
      </c>
      <c r="H756" s="196" t="s">
        <v>5</v>
      </c>
      <c r="I756" s="198"/>
      <c r="L756" s="194"/>
      <c r="M756" s="199"/>
      <c r="N756" s="200"/>
      <c r="O756" s="200"/>
      <c r="P756" s="200"/>
      <c r="Q756" s="200"/>
      <c r="R756" s="200"/>
      <c r="S756" s="200"/>
      <c r="T756" s="201"/>
      <c r="AT756" s="196" t="s">
        <v>136</v>
      </c>
      <c r="AU756" s="196" t="s">
        <v>77</v>
      </c>
      <c r="AV756" s="12" t="s">
        <v>74</v>
      </c>
      <c r="AW756" s="12" t="s">
        <v>34</v>
      </c>
      <c r="AX756" s="12" t="s">
        <v>70</v>
      </c>
      <c r="AY756" s="196" t="s">
        <v>127</v>
      </c>
    </row>
    <row r="757" spans="2:65" s="13" customFormat="1" ht="13.5">
      <c r="B757" s="202"/>
      <c r="D757" s="195" t="s">
        <v>136</v>
      </c>
      <c r="E757" s="203" t="s">
        <v>5</v>
      </c>
      <c r="F757" s="204" t="s">
        <v>690</v>
      </c>
      <c r="H757" s="205">
        <v>12.42</v>
      </c>
      <c r="I757" s="206"/>
      <c r="L757" s="202"/>
      <c r="M757" s="207"/>
      <c r="N757" s="208"/>
      <c r="O757" s="208"/>
      <c r="P757" s="208"/>
      <c r="Q757" s="208"/>
      <c r="R757" s="208"/>
      <c r="S757" s="208"/>
      <c r="T757" s="209"/>
      <c r="AT757" s="203" t="s">
        <v>136</v>
      </c>
      <c r="AU757" s="203" t="s">
        <v>77</v>
      </c>
      <c r="AV757" s="13" t="s">
        <v>77</v>
      </c>
      <c r="AW757" s="13" t="s">
        <v>34</v>
      </c>
      <c r="AX757" s="13" t="s">
        <v>70</v>
      </c>
      <c r="AY757" s="203" t="s">
        <v>127</v>
      </c>
    </row>
    <row r="758" spans="2:65" s="14" customFormat="1" ht="13.5">
      <c r="B758" s="210"/>
      <c r="D758" s="195" t="s">
        <v>136</v>
      </c>
      <c r="E758" s="211" t="s">
        <v>5</v>
      </c>
      <c r="F758" s="212" t="s">
        <v>139</v>
      </c>
      <c r="H758" s="213">
        <v>12.42</v>
      </c>
      <c r="I758" s="214"/>
      <c r="L758" s="210"/>
      <c r="M758" s="215"/>
      <c r="N758" s="216"/>
      <c r="O758" s="216"/>
      <c r="P758" s="216"/>
      <c r="Q758" s="216"/>
      <c r="R758" s="216"/>
      <c r="S758" s="216"/>
      <c r="T758" s="217"/>
      <c r="AT758" s="211" t="s">
        <v>136</v>
      </c>
      <c r="AU758" s="211" t="s">
        <v>77</v>
      </c>
      <c r="AV758" s="14" t="s">
        <v>140</v>
      </c>
      <c r="AW758" s="14" t="s">
        <v>34</v>
      </c>
      <c r="AX758" s="14" t="s">
        <v>70</v>
      </c>
      <c r="AY758" s="211" t="s">
        <v>127</v>
      </c>
    </row>
    <row r="759" spans="2:65" s="15" customFormat="1" ht="13.5">
      <c r="B759" s="218"/>
      <c r="D759" s="195" t="s">
        <v>136</v>
      </c>
      <c r="E759" s="219" t="s">
        <v>5</v>
      </c>
      <c r="F759" s="220" t="s">
        <v>141</v>
      </c>
      <c r="H759" s="221">
        <v>12.42</v>
      </c>
      <c r="I759" s="222"/>
      <c r="L759" s="218"/>
      <c r="M759" s="223"/>
      <c r="N759" s="224"/>
      <c r="O759" s="224"/>
      <c r="P759" s="224"/>
      <c r="Q759" s="224"/>
      <c r="R759" s="224"/>
      <c r="S759" s="224"/>
      <c r="T759" s="225"/>
      <c r="AT759" s="219" t="s">
        <v>136</v>
      </c>
      <c r="AU759" s="219" t="s">
        <v>77</v>
      </c>
      <c r="AV759" s="15" t="s">
        <v>134</v>
      </c>
      <c r="AW759" s="15" t="s">
        <v>34</v>
      </c>
      <c r="AX759" s="15" t="s">
        <v>74</v>
      </c>
      <c r="AY759" s="219" t="s">
        <v>127</v>
      </c>
    </row>
    <row r="760" spans="2:65" s="1" customFormat="1" ht="25.5" customHeight="1">
      <c r="B760" s="181"/>
      <c r="C760" s="182" t="s">
        <v>691</v>
      </c>
      <c r="D760" s="182" t="s">
        <v>129</v>
      </c>
      <c r="E760" s="183" t="s">
        <v>692</v>
      </c>
      <c r="F760" s="184" t="s">
        <v>693</v>
      </c>
      <c r="G760" s="185" t="s">
        <v>132</v>
      </c>
      <c r="H760" s="186">
        <v>16</v>
      </c>
      <c r="I760" s="187"/>
      <c r="J760" s="188">
        <f>ROUND(I760*H760,2)</f>
        <v>0</v>
      </c>
      <c r="K760" s="184" t="s">
        <v>133</v>
      </c>
      <c r="L760" s="42"/>
      <c r="M760" s="189" t="s">
        <v>5</v>
      </c>
      <c r="N760" s="190" t="s">
        <v>41</v>
      </c>
      <c r="O760" s="43"/>
      <c r="P760" s="191">
        <f>O760*H760</f>
        <v>0</v>
      </c>
      <c r="Q760" s="191">
        <v>3.9825E-4</v>
      </c>
      <c r="R760" s="191">
        <f>Q760*H760</f>
        <v>6.3720000000000001E-3</v>
      </c>
      <c r="S760" s="191">
        <v>0</v>
      </c>
      <c r="T760" s="192">
        <f>S760*H760</f>
        <v>0</v>
      </c>
      <c r="AR760" s="25" t="s">
        <v>252</v>
      </c>
      <c r="AT760" s="25" t="s">
        <v>129</v>
      </c>
      <c r="AU760" s="25" t="s">
        <v>77</v>
      </c>
      <c r="AY760" s="25" t="s">
        <v>127</v>
      </c>
      <c r="BE760" s="193">
        <f>IF(N760="základní",J760,0)</f>
        <v>0</v>
      </c>
      <c r="BF760" s="193">
        <f>IF(N760="snížená",J760,0)</f>
        <v>0</v>
      </c>
      <c r="BG760" s="193">
        <f>IF(N760="zákl. přenesená",J760,0)</f>
        <v>0</v>
      </c>
      <c r="BH760" s="193">
        <f>IF(N760="sníž. přenesená",J760,0)</f>
        <v>0</v>
      </c>
      <c r="BI760" s="193">
        <f>IF(N760="nulová",J760,0)</f>
        <v>0</v>
      </c>
      <c r="BJ760" s="25" t="s">
        <v>74</v>
      </c>
      <c r="BK760" s="193">
        <f>ROUND(I760*H760,2)</f>
        <v>0</v>
      </c>
      <c r="BL760" s="25" t="s">
        <v>252</v>
      </c>
      <c r="BM760" s="25" t="s">
        <v>694</v>
      </c>
    </row>
    <row r="761" spans="2:65" s="12" customFormat="1" ht="13.5">
      <c r="B761" s="194"/>
      <c r="D761" s="195" t="s">
        <v>136</v>
      </c>
      <c r="E761" s="196" t="s">
        <v>5</v>
      </c>
      <c r="F761" s="197" t="s">
        <v>664</v>
      </c>
      <c r="H761" s="196" t="s">
        <v>5</v>
      </c>
      <c r="I761" s="198"/>
      <c r="L761" s="194"/>
      <c r="M761" s="199"/>
      <c r="N761" s="200"/>
      <c r="O761" s="200"/>
      <c r="P761" s="200"/>
      <c r="Q761" s="200"/>
      <c r="R761" s="200"/>
      <c r="S761" s="200"/>
      <c r="T761" s="201"/>
      <c r="AT761" s="196" t="s">
        <v>136</v>
      </c>
      <c r="AU761" s="196" t="s">
        <v>77</v>
      </c>
      <c r="AV761" s="12" t="s">
        <v>74</v>
      </c>
      <c r="AW761" s="12" t="s">
        <v>34</v>
      </c>
      <c r="AX761" s="12" t="s">
        <v>70</v>
      </c>
      <c r="AY761" s="196" t="s">
        <v>127</v>
      </c>
    </row>
    <row r="762" spans="2:65" s="12" customFormat="1" ht="13.5">
      <c r="B762" s="194"/>
      <c r="D762" s="195" t="s">
        <v>136</v>
      </c>
      <c r="E762" s="196" t="s">
        <v>5</v>
      </c>
      <c r="F762" s="197" t="s">
        <v>171</v>
      </c>
      <c r="H762" s="196" t="s">
        <v>5</v>
      </c>
      <c r="I762" s="198"/>
      <c r="L762" s="194"/>
      <c r="M762" s="199"/>
      <c r="N762" s="200"/>
      <c r="O762" s="200"/>
      <c r="P762" s="200"/>
      <c r="Q762" s="200"/>
      <c r="R762" s="200"/>
      <c r="S762" s="200"/>
      <c r="T762" s="201"/>
      <c r="AT762" s="196" t="s">
        <v>136</v>
      </c>
      <c r="AU762" s="196" t="s">
        <v>77</v>
      </c>
      <c r="AV762" s="12" t="s">
        <v>74</v>
      </c>
      <c r="AW762" s="12" t="s">
        <v>34</v>
      </c>
      <c r="AX762" s="12" t="s">
        <v>70</v>
      </c>
      <c r="AY762" s="196" t="s">
        <v>127</v>
      </c>
    </row>
    <row r="763" spans="2:65" s="13" customFormat="1" ht="13.5">
      <c r="B763" s="202"/>
      <c r="D763" s="195" t="s">
        <v>136</v>
      </c>
      <c r="E763" s="203" t="s">
        <v>5</v>
      </c>
      <c r="F763" s="204" t="s">
        <v>676</v>
      </c>
      <c r="H763" s="205">
        <v>8</v>
      </c>
      <c r="I763" s="206"/>
      <c r="L763" s="202"/>
      <c r="M763" s="207"/>
      <c r="N763" s="208"/>
      <c r="O763" s="208"/>
      <c r="P763" s="208"/>
      <c r="Q763" s="208"/>
      <c r="R763" s="208"/>
      <c r="S763" s="208"/>
      <c r="T763" s="209"/>
      <c r="AT763" s="203" t="s">
        <v>136</v>
      </c>
      <c r="AU763" s="203" t="s">
        <v>77</v>
      </c>
      <c r="AV763" s="13" t="s">
        <v>77</v>
      </c>
      <c r="AW763" s="13" t="s">
        <v>34</v>
      </c>
      <c r="AX763" s="13" t="s">
        <v>70</v>
      </c>
      <c r="AY763" s="203" t="s">
        <v>127</v>
      </c>
    </row>
    <row r="764" spans="2:65" s="13" customFormat="1" ht="13.5">
      <c r="B764" s="202"/>
      <c r="D764" s="195" t="s">
        <v>136</v>
      </c>
      <c r="E764" s="203" t="s">
        <v>5</v>
      </c>
      <c r="F764" s="204" t="s">
        <v>676</v>
      </c>
      <c r="H764" s="205">
        <v>8</v>
      </c>
      <c r="I764" s="206"/>
      <c r="L764" s="202"/>
      <c r="M764" s="207"/>
      <c r="N764" s="208"/>
      <c r="O764" s="208"/>
      <c r="P764" s="208"/>
      <c r="Q764" s="208"/>
      <c r="R764" s="208"/>
      <c r="S764" s="208"/>
      <c r="T764" s="209"/>
      <c r="AT764" s="203" t="s">
        <v>136</v>
      </c>
      <c r="AU764" s="203" t="s">
        <v>77</v>
      </c>
      <c r="AV764" s="13" t="s">
        <v>77</v>
      </c>
      <c r="AW764" s="13" t="s">
        <v>34</v>
      </c>
      <c r="AX764" s="13" t="s">
        <v>70</v>
      </c>
      <c r="AY764" s="203" t="s">
        <v>127</v>
      </c>
    </row>
    <row r="765" spans="2:65" s="14" customFormat="1" ht="13.5">
      <c r="B765" s="210"/>
      <c r="D765" s="195" t="s">
        <v>136</v>
      </c>
      <c r="E765" s="211" t="s">
        <v>5</v>
      </c>
      <c r="F765" s="212" t="s">
        <v>139</v>
      </c>
      <c r="H765" s="213">
        <v>16</v>
      </c>
      <c r="I765" s="214"/>
      <c r="L765" s="210"/>
      <c r="M765" s="215"/>
      <c r="N765" s="216"/>
      <c r="O765" s="216"/>
      <c r="P765" s="216"/>
      <c r="Q765" s="216"/>
      <c r="R765" s="216"/>
      <c r="S765" s="216"/>
      <c r="T765" s="217"/>
      <c r="AT765" s="211" t="s">
        <v>136</v>
      </c>
      <c r="AU765" s="211" t="s">
        <v>77</v>
      </c>
      <c r="AV765" s="14" t="s">
        <v>140</v>
      </c>
      <c r="AW765" s="14" t="s">
        <v>34</v>
      </c>
      <c r="AX765" s="14" t="s">
        <v>70</v>
      </c>
      <c r="AY765" s="211" t="s">
        <v>127</v>
      </c>
    </row>
    <row r="766" spans="2:65" s="15" customFormat="1" ht="13.5">
      <c r="B766" s="218"/>
      <c r="D766" s="195" t="s">
        <v>136</v>
      </c>
      <c r="E766" s="219" t="s">
        <v>5</v>
      </c>
      <c r="F766" s="220" t="s">
        <v>141</v>
      </c>
      <c r="H766" s="221">
        <v>16</v>
      </c>
      <c r="I766" s="222"/>
      <c r="L766" s="218"/>
      <c r="M766" s="223"/>
      <c r="N766" s="224"/>
      <c r="O766" s="224"/>
      <c r="P766" s="224"/>
      <c r="Q766" s="224"/>
      <c r="R766" s="224"/>
      <c r="S766" s="224"/>
      <c r="T766" s="225"/>
      <c r="AT766" s="219" t="s">
        <v>136</v>
      </c>
      <c r="AU766" s="219" t="s">
        <v>77</v>
      </c>
      <c r="AV766" s="15" t="s">
        <v>134</v>
      </c>
      <c r="AW766" s="15" t="s">
        <v>34</v>
      </c>
      <c r="AX766" s="15" t="s">
        <v>74</v>
      </c>
      <c r="AY766" s="219" t="s">
        <v>127</v>
      </c>
    </row>
    <row r="767" spans="2:65" s="1" customFormat="1" ht="25.5" customHeight="1">
      <c r="B767" s="181"/>
      <c r="C767" s="226" t="s">
        <v>695</v>
      </c>
      <c r="D767" s="226" t="s">
        <v>234</v>
      </c>
      <c r="E767" s="227" t="s">
        <v>686</v>
      </c>
      <c r="F767" s="228" t="s">
        <v>687</v>
      </c>
      <c r="G767" s="229" t="s">
        <v>132</v>
      </c>
      <c r="H767" s="230">
        <v>18.399999999999999</v>
      </c>
      <c r="I767" s="231"/>
      <c r="J767" s="232">
        <f>ROUND(I767*H767,2)</f>
        <v>0</v>
      </c>
      <c r="K767" s="228" t="s">
        <v>133</v>
      </c>
      <c r="L767" s="233"/>
      <c r="M767" s="234" t="s">
        <v>5</v>
      </c>
      <c r="N767" s="235" t="s">
        <v>41</v>
      </c>
      <c r="O767" s="43"/>
      <c r="P767" s="191">
        <f>O767*H767</f>
        <v>0</v>
      </c>
      <c r="Q767" s="191">
        <v>5.0000000000000001E-3</v>
      </c>
      <c r="R767" s="191">
        <f>Q767*H767</f>
        <v>9.1999999999999998E-2</v>
      </c>
      <c r="S767" s="191">
        <v>0</v>
      </c>
      <c r="T767" s="192">
        <f>S767*H767</f>
        <v>0</v>
      </c>
      <c r="AR767" s="25" t="s">
        <v>343</v>
      </c>
      <c r="AT767" s="25" t="s">
        <v>234</v>
      </c>
      <c r="AU767" s="25" t="s">
        <v>77</v>
      </c>
      <c r="AY767" s="25" t="s">
        <v>127</v>
      </c>
      <c r="BE767" s="193">
        <f>IF(N767="základní",J767,0)</f>
        <v>0</v>
      </c>
      <c r="BF767" s="193">
        <f>IF(N767="snížená",J767,0)</f>
        <v>0</v>
      </c>
      <c r="BG767" s="193">
        <f>IF(N767="zákl. přenesená",J767,0)</f>
        <v>0</v>
      </c>
      <c r="BH767" s="193">
        <f>IF(N767="sníž. přenesená",J767,0)</f>
        <v>0</v>
      </c>
      <c r="BI767" s="193">
        <f>IF(N767="nulová",J767,0)</f>
        <v>0</v>
      </c>
      <c r="BJ767" s="25" t="s">
        <v>74</v>
      </c>
      <c r="BK767" s="193">
        <f>ROUND(I767*H767,2)</f>
        <v>0</v>
      </c>
      <c r="BL767" s="25" t="s">
        <v>252</v>
      </c>
      <c r="BM767" s="25" t="s">
        <v>696</v>
      </c>
    </row>
    <row r="768" spans="2:65" s="12" customFormat="1" ht="13.5">
      <c r="B768" s="194"/>
      <c r="D768" s="195" t="s">
        <v>136</v>
      </c>
      <c r="E768" s="196" t="s">
        <v>5</v>
      </c>
      <c r="F768" s="197" t="s">
        <v>689</v>
      </c>
      <c r="H768" s="196" t="s">
        <v>5</v>
      </c>
      <c r="I768" s="198"/>
      <c r="L768" s="194"/>
      <c r="M768" s="199"/>
      <c r="N768" s="200"/>
      <c r="O768" s="200"/>
      <c r="P768" s="200"/>
      <c r="Q768" s="200"/>
      <c r="R768" s="200"/>
      <c r="S768" s="200"/>
      <c r="T768" s="201"/>
      <c r="AT768" s="196" t="s">
        <v>136</v>
      </c>
      <c r="AU768" s="196" t="s">
        <v>77</v>
      </c>
      <c r="AV768" s="12" t="s">
        <v>74</v>
      </c>
      <c r="AW768" s="12" t="s">
        <v>34</v>
      </c>
      <c r="AX768" s="12" t="s">
        <v>70</v>
      </c>
      <c r="AY768" s="196" t="s">
        <v>127</v>
      </c>
    </row>
    <row r="769" spans="2:65" s="13" customFormat="1" ht="13.5">
      <c r="B769" s="202"/>
      <c r="D769" s="195" t="s">
        <v>136</v>
      </c>
      <c r="E769" s="203" t="s">
        <v>5</v>
      </c>
      <c r="F769" s="204" t="s">
        <v>697</v>
      </c>
      <c r="H769" s="205">
        <v>18.399999999999999</v>
      </c>
      <c r="I769" s="206"/>
      <c r="L769" s="202"/>
      <c r="M769" s="207"/>
      <c r="N769" s="208"/>
      <c r="O769" s="208"/>
      <c r="P769" s="208"/>
      <c r="Q769" s="208"/>
      <c r="R769" s="208"/>
      <c r="S769" s="208"/>
      <c r="T769" s="209"/>
      <c r="AT769" s="203" t="s">
        <v>136</v>
      </c>
      <c r="AU769" s="203" t="s">
        <v>77</v>
      </c>
      <c r="AV769" s="13" t="s">
        <v>77</v>
      </c>
      <c r="AW769" s="13" t="s">
        <v>34</v>
      </c>
      <c r="AX769" s="13" t="s">
        <v>70</v>
      </c>
      <c r="AY769" s="203" t="s">
        <v>127</v>
      </c>
    </row>
    <row r="770" spans="2:65" s="14" customFormat="1" ht="13.5">
      <c r="B770" s="210"/>
      <c r="D770" s="195" t="s">
        <v>136</v>
      </c>
      <c r="E770" s="211" t="s">
        <v>5</v>
      </c>
      <c r="F770" s="212" t="s">
        <v>139</v>
      </c>
      <c r="H770" s="213">
        <v>18.399999999999999</v>
      </c>
      <c r="I770" s="214"/>
      <c r="L770" s="210"/>
      <c r="M770" s="215"/>
      <c r="N770" s="216"/>
      <c r="O770" s="216"/>
      <c r="P770" s="216"/>
      <c r="Q770" s="216"/>
      <c r="R770" s="216"/>
      <c r="S770" s="216"/>
      <c r="T770" s="217"/>
      <c r="AT770" s="211" t="s">
        <v>136</v>
      </c>
      <c r="AU770" s="211" t="s">
        <v>77</v>
      </c>
      <c r="AV770" s="14" t="s">
        <v>140</v>
      </c>
      <c r="AW770" s="14" t="s">
        <v>34</v>
      </c>
      <c r="AX770" s="14" t="s">
        <v>70</v>
      </c>
      <c r="AY770" s="211" t="s">
        <v>127</v>
      </c>
    </row>
    <row r="771" spans="2:65" s="15" customFormat="1" ht="13.5">
      <c r="B771" s="218"/>
      <c r="D771" s="195" t="s">
        <v>136</v>
      </c>
      <c r="E771" s="219" t="s">
        <v>5</v>
      </c>
      <c r="F771" s="220" t="s">
        <v>141</v>
      </c>
      <c r="H771" s="221">
        <v>18.399999999999999</v>
      </c>
      <c r="I771" s="222"/>
      <c r="L771" s="218"/>
      <c r="M771" s="223"/>
      <c r="N771" s="224"/>
      <c r="O771" s="224"/>
      <c r="P771" s="224"/>
      <c r="Q771" s="224"/>
      <c r="R771" s="224"/>
      <c r="S771" s="224"/>
      <c r="T771" s="225"/>
      <c r="AT771" s="219" t="s">
        <v>136</v>
      </c>
      <c r="AU771" s="219" t="s">
        <v>77</v>
      </c>
      <c r="AV771" s="15" t="s">
        <v>134</v>
      </c>
      <c r="AW771" s="15" t="s">
        <v>34</v>
      </c>
      <c r="AX771" s="15" t="s">
        <v>74</v>
      </c>
      <c r="AY771" s="219" t="s">
        <v>127</v>
      </c>
    </row>
    <row r="772" spans="2:65" s="1" customFormat="1" ht="38.25" customHeight="1">
      <c r="B772" s="181"/>
      <c r="C772" s="182" t="s">
        <v>698</v>
      </c>
      <c r="D772" s="182" t="s">
        <v>129</v>
      </c>
      <c r="E772" s="183" t="s">
        <v>699</v>
      </c>
      <c r="F772" s="184" t="s">
        <v>700</v>
      </c>
      <c r="G772" s="185" t="s">
        <v>217</v>
      </c>
      <c r="H772" s="186">
        <v>0.17399999999999999</v>
      </c>
      <c r="I772" s="187"/>
      <c r="J772" s="188">
        <f>ROUND(I772*H772,2)</f>
        <v>0</v>
      </c>
      <c r="K772" s="184" t="s">
        <v>133</v>
      </c>
      <c r="L772" s="42"/>
      <c r="M772" s="189" t="s">
        <v>5</v>
      </c>
      <c r="N772" s="190" t="s">
        <v>41</v>
      </c>
      <c r="O772" s="43"/>
      <c r="P772" s="191">
        <f>O772*H772</f>
        <v>0</v>
      </c>
      <c r="Q772" s="191">
        <v>0</v>
      </c>
      <c r="R772" s="191">
        <f>Q772*H772</f>
        <v>0</v>
      </c>
      <c r="S772" s="191">
        <v>0</v>
      </c>
      <c r="T772" s="192">
        <f>S772*H772</f>
        <v>0</v>
      </c>
      <c r="AR772" s="25" t="s">
        <v>252</v>
      </c>
      <c r="AT772" s="25" t="s">
        <v>129</v>
      </c>
      <c r="AU772" s="25" t="s">
        <v>77</v>
      </c>
      <c r="AY772" s="25" t="s">
        <v>127</v>
      </c>
      <c r="BE772" s="193">
        <f>IF(N772="základní",J772,0)</f>
        <v>0</v>
      </c>
      <c r="BF772" s="193">
        <f>IF(N772="snížená",J772,0)</f>
        <v>0</v>
      </c>
      <c r="BG772" s="193">
        <f>IF(N772="zákl. přenesená",J772,0)</f>
        <v>0</v>
      </c>
      <c r="BH772" s="193">
        <f>IF(N772="sníž. přenesená",J772,0)</f>
        <v>0</v>
      </c>
      <c r="BI772" s="193">
        <f>IF(N772="nulová",J772,0)</f>
        <v>0</v>
      </c>
      <c r="BJ772" s="25" t="s">
        <v>74</v>
      </c>
      <c r="BK772" s="193">
        <f>ROUND(I772*H772,2)</f>
        <v>0</v>
      </c>
      <c r="BL772" s="25" t="s">
        <v>252</v>
      </c>
      <c r="BM772" s="25" t="s">
        <v>701</v>
      </c>
    </row>
    <row r="773" spans="2:65" s="11" customFormat="1" ht="29.85" customHeight="1">
      <c r="B773" s="168"/>
      <c r="D773" s="169" t="s">
        <v>69</v>
      </c>
      <c r="E773" s="179" t="s">
        <v>702</v>
      </c>
      <c r="F773" s="179" t="s">
        <v>703</v>
      </c>
      <c r="I773" s="171"/>
      <c r="J773" s="180">
        <f>BK773</f>
        <v>0</v>
      </c>
      <c r="L773" s="168"/>
      <c r="M773" s="173"/>
      <c r="N773" s="174"/>
      <c r="O773" s="174"/>
      <c r="P773" s="175">
        <f>SUM(P774:P791)</f>
        <v>0</v>
      </c>
      <c r="Q773" s="174"/>
      <c r="R773" s="175">
        <f>SUM(R774:R791)</f>
        <v>0</v>
      </c>
      <c r="S773" s="174"/>
      <c r="T773" s="176">
        <f>SUM(T774:T791)</f>
        <v>0</v>
      </c>
      <c r="AR773" s="169" t="s">
        <v>77</v>
      </c>
      <c r="AT773" s="177" t="s">
        <v>69</v>
      </c>
      <c r="AU773" s="177" t="s">
        <v>74</v>
      </c>
      <c r="AY773" s="169" t="s">
        <v>127</v>
      </c>
      <c r="BK773" s="178">
        <f>SUM(BK774:BK791)</f>
        <v>0</v>
      </c>
    </row>
    <row r="774" spans="2:65" s="1" customFormat="1" ht="16.5" customHeight="1">
      <c r="B774" s="181"/>
      <c r="C774" s="182" t="s">
        <v>704</v>
      </c>
      <c r="D774" s="182" t="s">
        <v>129</v>
      </c>
      <c r="E774" s="183" t="s">
        <v>705</v>
      </c>
      <c r="F774" s="184" t="s">
        <v>706</v>
      </c>
      <c r="G774" s="185" t="s">
        <v>339</v>
      </c>
      <c r="H774" s="186">
        <v>57.8</v>
      </c>
      <c r="I774" s="187"/>
      <c r="J774" s="188">
        <f>ROUND(I774*H774,2)</f>
        <v>0</v>
      </c>
      <c r="K774" s="184" t="s">
        <v>133</v>
      </c>
      <c r="L774" s="42"/>
      <c r="M774" s="189" t="s">
        <v>5</v>
      </c>
      <c r="N774" s="190" t="s">
        <v>41</v>
      </c>
      <c r="O774" s="43"/>
      <c r="P774" s="191">
        <f>O774*H774</f>
        <v>0</v>
      </c>
      <c r="Q774" s="191">
        <v>0</v>
      </c>
      <c r="R774" s="191">
        <f>Q774*H774</f>
        <v>0</v>
      </c>
      <c r="S774" s="191">
        <v>0</v>
      </c>
      <c r="T774" s="192">
        <f>S774*H774</f>
        <v>0</v>
      </c>
      <c r="AR774" s="25" t="s">
        <v>252</v>
      </c>
      <c r="AT774" s="25" t="s">
        <v>129</v>
      </c>
      <c r="AU774" s="25" t="s">
        <v>77</v>
      </c>
      <c r="AY774" s="25" t="s">
        <v>127</v>
      </c>
      <c r="BE774" s="193">
        <f>IF(N774="základní",J774,0)</f>
        <v>0</v>
      </c>
      <c r="BF774" s="193">
        <f>IF(N774="snížená",J774,0)</f>
        <v>0</v>
      </c>
      <c r="BG774" s="193">
        <f>IF(N774="zákl. přenesená",J774,0)</f>
        <v>0</v>
      </c>
      <c r="BH774" s="193">
        <f>IF(N774="sníž. přenesená",J774,0)</f>
        <v>0</v>
      </c>
      <c r="BI774" s="193">
        <f>IF(N774="nulová",J774,0)</f>
        <v>0</v>
      </c>
      <c r="BJ774" s="25" t="s">
        <v>74</v>
      </c>
      <c r="BK774" s="193">
        <f>ROUND(I774*H774,2)</f>
        <v>0</v>
      </c>
      <c r="BL774" s="25" t="s">
        <v>252</v>
      </c>
      <c r="BM774" s="25" t="s">
        <v>707</v>
      </c>
    </row>
    <row r="775" spans="2:65" s="12" customFormat="1" ht="13.5">
      <c r="B775" s="194"/>
      <c r="D775" s="195" t="s">
        <v>136</v>
      </c>
      <c r="E775" s="196" t="s">
        <v>5</v>
      </c>
      <c r="F775" s="197" t="s">
        <v>708</v>
      </c>
      <c r="H775" s="196" t="s">
        <v>5</v>
      </c>
      <c r="I775" s="198"/>
      <c r="L775" s="194"/>
      <c r="M775" s="199"/>
      <c r="N775" s="200"/>
      <c r="O775" s="200"/>
      <c r="P775" s="200"/>
      <c r="Q775" s="200"/>
      <c r="R775" s="200"/>
      <c r="S775" s="200"/>
      <c r="T775" s="201"/>
      <c r="AT775" s="196" t="s">
        <v>136</v>
      </c>
      <c r="AU775" s="196" t="s">
        <v>77</v>
      </c>
      <c r="AV775" s="12" t="s">
        <v>74</v>
      </c>
      <c r="AW775" s="12" t="s">
        <v>34</v>
      </c>
      <c r="AX775" s="12" t="s">
        <v>70</v>
      </c>
      <c r="AY775" s="196" t="s">
        <v>127</v>
      </c>
    </row>
    <row r="776" spans="2:65" s="12" customFormat="1" ht="13.5">
      <c r="B776" s="194"/>
      <c r="D776" s="195" t="s">
        <v>136</v>
      </c>
      <c r="E776" s="196" t="s">
        <v>5</v>
      </c>
      <c r="F776" s="197" t="s">
        <v>646</v>
      </c>
      <c r="H776" s="196" t="s">
        <v>5</v>
      </c>
      <c r="I776" s="198"/>
      <c r="L776" s="194"/>
      <c r="M776" s="199"/>
      <c r="N776" s="200"/>
      <c r="O776" s="200"/>
      <c r="P776" s="200"/>
      <c r="Q776" s="200"/>
      <c r="R776" s="200"/>
      <c r="S776" s="200"/>
      <c r="T776" s="201"/>
      <c r="AT776" s="196" t="s">
        <v>136</v>
      </c>
      <c r="AU776" s="196" t="s">
        <v>77</v>
      </c>
      <c r="AV776" s="12" t="s">
        <v>74</v>
      </c>
      <c r="AW776" s="12" t="s">
        <v>34</v>
      </c>
      <c r="AX776" s="12" t="s">
        <v>70</v>
      </c>
      <c r="AY776" s="196" t="s">
        <v>127</v>
      </c>
    </row>
    <row r="777" spans="2:65" s="13" customFormat="1" ht="13.5">
      <c r="B777" s="202"/>
      <c r="D777" s="195" t="s">
        <v>136</v>
      </c>
      <c r="E777" s="203" t="s">
        <v>5</v>
      </c>
      <c r="F777" s="204" t="s">
        <v>709</v>
      </c>
      <c r="H777" s="205">
        <v>6.2</v>
      </c>
      <c r="I777" s="206"/>
      <c r="L777" s="202"/>
      <c r="M777" s="207"/>
      <c r="N777" s="208"/>
      <c r="O777" s="208"/>
      <c r="P777" s="208"/>
      <c r="Q777" s="208"/>
      <c r="R777" s="208"/>
      <c r="S777" s="208"/>
      <c r="T777" s="209"/>
      <c r="AT777" s="203" t="s">
        <v>136</v>
      </c>
      <c r="AU777" s="203" t="s">
        <v>77</v>
      </c>
      <c r="AV777" s="13" t="s">
        <v>77</v>
      </c>
      <c r="AW777" s="13" t="s">
        <v>34</v>
      </c>
      <c r="AX777" s="13" t="s">
        <v>70</v>
      </c>
      <c r="AY777" s="203" t="s">
        <v>127</v>
      </c>
    </row>
    <row r="778" spans="2:65" s="13" customFormat="1" ht="13.5">
      <c r="B778" s="202"/>
      <c r="D778" s="195" t="s">
        <v>136</v>
      </c>
      <c r="E778" s="203" t="s">
        <v>5</v>
      </c>
      <c r="F778" s="204" t="s">
        <v>710</v>
      </c>
      <c r="H778" s="205">
        <v>13.6</v>
      </c>
      <c r="I778" s="206"/>
      <c r="L778" s="202"/>
      <c r="M778" s="207"/>
      <c r="N778" s="208"/>
      <c r="O778" s="208"/>
      <c r="P778" s="208"/>
      <c r="Q778" s="208"/>
      <c r="R778" s="208"/>
      <c r="S778" s="208"/>
      <c r="T778" s="209"/>
      <c r="AT778" s="203" t="s">
        <v>136</v>
      </c>
      <c r="AU778" s="203" t="s">
        <v>77</v>
      </c>
      <c r="AV778" s="13" t="s">
        <v>77</v>
      </c>
      <c r="AW778" s="13" t="s">
        <v>34</v>
      </c>
      <c r="AX778" s="13" t="s">
        <v>70</v>
      </c>
      <c r="AY778" s="203" t="s">
        <v>127</v>
      </c>
    </row>
    <row r="779" spans="2:65" s="13" customFormat="1" ht="13.5">
      <c r="B779" s="202"/>
      <c r="D779" s="195" t="s">
        <v>136</v>
      </c>
      <c r="E779" s="203" t="s">
        <v>5</v>
      </c>
      <c r="F779" s="204" t="s">
        <v>268</v>
      </c>
      <c r="H779" s="205">
        <v>19</v>
      </c>
      <c r="I779" s="206"/>
      <c r="L779" s="202"/>
      <c r="M779" s="207"/>
      <c r="N779" s="208"/>
      <c r="O779" s="208"/>
      <c r="P779" s="208"/>
      <c r="Q779" s="208"/>
      <c r="R779" s="208"/>
      <c r="S779" s="208"/>
      <c r="T779" s="209"/>
      <c r="AT779" s="203" t="s">
        <v>136</v>
      </c>
      <c r="AU779" s="203" t="s">
        <v>77</v>
      </c>
      <c r="AV779" s="13" t="s">
        <v>77</v>
      </c>
      <c r="AW779" s="13" t="s">
        <v>34</v>
      </c>
      <c r="AX779" s="13" t="s">
        <v>70</v>
      </c>
      <c r="AY779" s="203" t="s">
        <v>127</v>
      </c>
    </row>
    <row r="780" spans="2:65" s="13" customFormat="1" ht="13.5">
      <c r="B780" s="202"/>
      <c r="D780" s="195" t="s">
        <v>136</v>
      </c>
      <c r="E780" s="203" t="s">
        <v>5</v>
      </c>
      <c r="F780" s="204" t="s">
        <v>268</v>
      </c>
      <c r="H780" s="205">
        <v>19</v>
      </c>
      <c r="I780" s="206"/>
      <c r="L780" s="202"/>
      <c r="M780" s="207"/>
      <c r="N780" s="208"/>
      <c r="O780" s="208"/>
      <c r="P780" s="208"/>
      <c r="Q780" s="208"/>
      <c r="R780" s="208"/>
      <c r="S780" s="208"/>
      <c r="T780" s="209"/>
      <c r="AT780" s="203" t="s">
        <v>136</v>
      </c>
      <c r="AU780" s="203" t="s">
        <v>77</v>
      </c>
      <c r="AV780" s="13" t="s">
        <v>77</v>
      </c>
      <c r="AW780" s="13" t="s">
        <v>34</v>
      </c>
      <c r="AX780" s="13" t="s">
        <v>70</v>
      </c>
      <c r="AY780" s="203" t="s">
        <v>127</v>
      </c>
    </row>
    <row r="781" spans="2:65" s="14" customFormat="1" ht="13.5">
      <c r="B781" s="210"/>
      <c r="D781" s="195" t="s">
        <v>136</v>
      </c>
      <c r="E781" s="211" t="s">
        <v>5</v>
      </c>
      <c r="F781" s="212" t="s">
        <v>139</v>
      </c>
      <c r="H781" s="213">
        <v>57.8</v>
      </c>
      <c r="I781" s="214"/>
      <c r="L781" s="210"/>
      <c r="M781" s="215"/>
      <c r="N781" s="216"/>
      <c r="O781" s="216"/>
      <c r="P781" s="216"/>
      <c r="Q781" s="216"/>
      <c r="R781" s="216"/>
      <c r="S781" s="216"/>
      <c r="T781" s="217"/>
      <c r="AT781" s="211" t="s">
        <v>136</v>
      </c>
      <c r="AU781" s="211" t="s">
        <v>77</v>
      </c>
      <c r="AV781" s="14" t="s">
        <v>140</v>
      </c>
      <c r="AW781" s="14" t="s">
        <v>34</v>
      </c>
      <c r="AX781" s="14" t="s">
        <v>70</v>
      </c>
      <c r="AY781" s="211" t="s">
        <v>127</v>
      </c>
    </row>
    <row r="782" spans="2:65" s="15" customFormat="1" ht="13.5">
      <c r="B782" s="218"/>
      <c r="D782" s="195" t="s">
        <v>136</v>
      </c>
      <c r="E782" s="219" t="s">
        <v>5</v>
      </c>
      <c r="F782" s="220" t="s">
        <v>141</v>
      </c>
      <c r="H782" s="221">
        <v>57.8</v>
      </c>
      <c r="I782" s="222"/>
      <c r="L782" s="218"/>
      <c r="M782" s="223"/>
      <c r="N782" s="224"/>
      <c r="O782" s="224"/>
      <c r="P782" s="224"/>
      <c r="Q782" s="224"/>
      <c r="R782" s="224"/>
      <c r="S782" s="224"/>
      <c r="T782" s="225"/>
      <c r="AT782" s="219" t="s">
        <v>136</v>
      </c>
      <c r="AU782" s="219" t="s">
        <v>77</v>
      </c>
      <c r="AV782" s="15" t="s">
        <v>134</v>
      </c>
      <c r="AW782" s="15" t="s">
        <v>34</v>
      </c>
      <c r="AX782" s="15" t="s">
        <v>74</v>
      </c>
      <c r="AY782" s="219" t="s">
        <v>127</v>
      </c>
    </row>
    <row r="783" spans="2:65" s="1" customFormat="1" ht="16.5" customHeight="1">
      <c r="B783" s="181"/>
      <c r="C783" s="226" t="s">
        <v>711</v>
      </c>
      <c r="D783" s="226" t="s">
        <v>234</v>
      </c>
      <c r="E783" s="227" t="s">
        <v>712</v>
      </c>
      <c r="F783" s="228" t="s">
        <v>713</v>
      </c>
      <c r="G783" s="229" t="s">
        <v>339</v>
      </c>
      <c r="H783" s="230">
        <v>57.8</v>
      </c>
      <c r="I783" s="231"/>
      <c r="J783" s="232">
        <f>ROUND(I783*H783,2)</f>
        <v>0</v>
      </c>
      <c r="K783" s="228" t="s">
        <v>5</v>
      </c>
      <c r="L783" s="233"/>
      <c r="M783" s="234" t="s">
        <v>5</v>
      </c>
      <c r="N783" s="235" t="s">
        <v>41</v>
      </c>
      <c r="O783" s="43"/>
      <c r="P783" s="191">
        <f>O783*H783</f>
        <v>0</v>
      </c>
      <c r="Q783" s="191">
        <v>0</v>
      </c>
      <c r="R783" s="191">
        <f>Q783*H783</f>
        <v>0</v>
      </c>
      <c r="S783" s="191">
        <v>0</v>
      </c>
      <c r="T783" s="192">
        <f>S783*H783</f>
        <v>0</v>
      </c>
      <c r="AR783" s="25" t="s">
        <v>343</v>
      </c>
      <c r="AT783" s="25" t="s">
        <v>234</v>
      </c>
      <c r="AU783" s="25" t="s">
        <v>77</v>
      </c>
      <c r="AY783" s="25" t="s">
        <v>127</v>
      </c>
      <c r="BE783" s="193">
        <f>IF(N783="základní",J783,0)</f>
        <v>0</v>
      </c>
      <c r="BF783" s="193">
        <f>IF(N783="snížená",J783,0)</f>
        <v>0</v>
      </c>
      <c r="BG783" s="193">
        <f>IF(N783="zákl. přenesená",J783,0)</f>
        <v>0</v>
      </c>
      <c r="BH783" s="193">
        <f>IF(N783="sníž. přenesená",J783,0)</f>
        <v>0</v>
      </c>
      <c r="BI783" s="193">
        <f>IF(N783="nulová",J783,0)</f>
        <v>0</v>
      </c>
      <c r="BJ783" s="25" t="s">
        <v>74</v>
      </c>
      <c r="BK783" s="193">
        <f>ROUND(I783*H783,2)</f>
        <v>0</v>
      </c>
      <c r="BL783" s="25" t="s">
        <v>252</v>
      </c>
      <c r="BM783" s="25" t="s">
        <v>714</v>
      </c>
    </row>
    <row r="784" spans="2:65" s="12" customFormat="1" ht="13.5">
      <c r="B784" s="194"/>
      <c r="D784" s="195" t="s">
        <v>136</v>
      </c>
      <c r="E784" s="196" t="s">
        <v>5</v>
      </c>
      <c r="F784" s="197" t="s">
        <v>715</v>
      </c>
      <c r="H784" s="196" t="s">
        <v>5</v>
      </c>
      <c r="I784" s="198"/>
      <c r="L784" s="194"/>
      <c r="M784" s="199"/>
      <c r="N784" s="200"/>
      <c r="O784" s="200"/>
      <c r="P784" s="200"/>
      <c r="Q784" s="200"/>
      <c r="R784" s="200"/>
      <c r="S784" s="200"/>
      <c r="T784" s="201"/>
      <c r="AT784" s="196" t="s">
        <v>136</v>
      </c>
      <c r="AU784" s="196" t="s">
        <v>77</v>
      </c>
      <c r="AV784" s="12" t="s">
        <v>74</v>
      </c>
      <c r="AW784" s="12" t="s">
        <v>34</v>
      </c>
      <c r="AX784" s="12" t="s">
        <v>70</v>
      </c>
      <c r="AY784" s="196" t="s">
        <v>127</v>
      </c>
    </row>
    <row r="785" spans="2:65" s="12" customFormat="1" ht="13.5">
      <c r="B785" s="194"/>
      <c r="D785" s="195" t="s">
        <v>136</v>
      </c>
      <c r="E785" s="196" t="s">
        <v>5</v>
      </c>
      <c r="F785" s="197" t="s">
        <v>646</v>
      </c>
      <c r="H785" s="196" t="s">
        <v>5</v>
      </c>
      <c r="I785" s="198"/>
      <c r="L785" s="194"/>
      <c r="M785" s="199"/>
      <c r="N785" s="200"/>
      <c r="O785" s="200"/>
      <c r="P785" s="200"/>
      <c r="Q785" s="200"/>
      <c r="R785" s="200"/>
      <c r="S785" s="200"/>
      <c r="T785" s="201"/>
      <c r="AT785" s="196" t="s">
        <v>136</v>
      </c>
      <c r="AU785" s="196" t="s">
        <v>77</v>
      </c>
      <c r="AV785" s="12" t="s">
        <v>74</v>
      </c>
      <c r="AW785" s="12" t="s">
        <v>34</v>
      </c>
      <c r="AX785" s="12" t="s">
        <v>70</v>
      </c>
      <c r="AY785" s="196" t="s">
        <v>127</v>
      </c>
    </row>
    <row r="786" spans="2:65" s="13" customFormat="1" ht="13.5">
      <c r="B786" s="202"/>
      <c r="D786" s="195" t="s">
        <v>136</v>
      </c>
      <c r="E786" s="203" t="s">
        <v>5</v>
      </c>
      <c r="F786" s="204" t="s">
        <v>709</v>
      </c>
      <c r="H786" s="205">
        <v>6.2</v>
      </c>
      <c r="I786" s="206"/>
      <c r="L786" s="202"/>
      <c r="M786" s="207"/>
      <c r="N786" s="208"/>
      <c r="O786" s="208"/>
      <c r="P786" s="208"/>
      <c r="Q786" s="208"/>
      <c r="R786" s="208"/>
      <c r="S786" s="208"/>
      <c r="T786" s="209"/>
      <c r="AT786" s="203" t="s">
        <v>136</v>
      </c>
      <c r="AU786" s="203" t="s">
        <v>77</v>
      </c>
      <c r="AV786" s="13" t="s">
        <v>77</v>
      </c>
      <c r="AW786" s="13" t="s">
        <v>34</v>
      </c>
      <c r="AX786" s="13" t="s">
        <v>70</v>
      </c>
      <c r="AY786" s="203" t="s">
        <v>127</v>
      </c>
    </row>
    <row r="787" spans="2:65" s="13" customFormat="1" ht="13.5">
      <c r="B787" s="202"/>
      <c r="D787" s="195" t="s">
        <v>136</v>
      </c>
      <c r="E787" s="203" t="s">
        <v>5</v>
      </c>
      <c r="F787" s="204" t="s">
        <v>710</v>
      </c>
      <c r="H787" s="205">
        <v>13.6</v>
      </c>
      <c r="I787" s="206"/>
      <c r="L787" s="202"/>
      <c r="M787" s="207"/>
      <c r="N787" s="208"/>
      <c r="O787" s="208"/>
      <c r="P787" s="208"/>
      <c r="Q787" s="208"/>
      <c r="R787" s="208"/>
      <c r="S787" s="208"/>
      <c r="T787" s="209"/>
      <c r="AT787" s="203" t="s">
        <v>136</v>
      </c>
      <c r="AU787" s="203" t="s">
        <v>77</v>
      </c>
      <c r="AV787" s="13" t="s">
        <v>77</v>
      </c>
      <c r="AW787" s="13" t="s">
        <v>34</v>
      </c>
      <c r="AX787" s="13" t="s">
        <v>70</v>
      </c>
      <c r="AY787" s="203" t="s">
        <v>127</v>
      </c>
    </row>
    <row r="788" spans="2:65" s="13" customFormat="1" ht="13.5">
      <c r="B788" s="202"/>
      <c r="D788" s="195" t="s">
        <v>136</v>
      </c>
      <c r="E788" s="203" t="s">
        <v>5</v>
      </c>
      <c r="F788" s="204" t="s">
        <v>268</v>
      </c>
      <c r="H788" s="205">
        <v>19</v>
      </c>
      <c r="I788" s="206"/>
      <c r="L788" s="202"/>
      <c r="M788" s="207"/>
      <c r="N788" s="208"/>
      <c r="O788" s="208"/>
      <c r="P788" s="208"/>
      <c r="Q788" s="208"/>
      <c r="R788" s="208"/>
      <c r="S788" s="208"/>
      <c r="T788" s="209"/>
      <c r="AT788" s="203" t="s">
        <v>136</v>
      </c>
      <c r="AU788" s="203" t="s">
        <v>77</v>
      </c>
      <c r="AV788" s="13" t="s">
        <v>77</v>
      </c>
      <c r="AW788" s="13" t="s">
        <v>34</v>
      </c>
      <c r="AX788" s="13" t="s">
        <v>70</v>
      </c>
      <c r="AY788" s="203" t="s">
        <v>127</v>
      </c>
    </row>
    <row r="789" spans="2:65" s="13" customFormat="1" ht="13.5">
      <c r="B789" s="202"/>
      <c r="D789" s="195" t="s">
        <v>136</v>
      </c>
      <c r="E789" s="203" t="s">
        <v>5</v>
      </c>
      <c r="F789" s="204" t="s">
        <v>268</v>
      </c>
      <c r="H789" s="205">
        <v>19</v>
      </c>
      <c r="I789" s="206"/>
      <c r="L789" s="202"/>
      <c r="M789" s="207"/>
      <c r="N789" s="208"/>
      <c r="O789" s="208"/>
      <c r="P789" s="208"/>
      <c r="Q789" s="208"/>
      <c r="R789" s="208"/>
      <c r="S789" s="208"/>
      <c r="T789" s="209"/>
      <c r="AT789" s="203" t="s">
        <v>136</v>
      </c>
      <c r="AU789" s="203" t="s">
        <v>77</v>
      </c>
      <c r="AV789" s="13" t="s">
        <v>77</v>
      </c>
      <c r="AW789" s="13" t="s">
        <v>34</v>
      </c>
      <c r="AX789" s="13" t="s">
        <v>70</v>
      </c>
      <c r="AY789" s="203" t="s">
        <v>127</v>
      </c>
    </row>
    <row r="790" spans="2:65" s="14" customFormat="1" ht="13.5">
      <c r="B790" s="210"/>
      <c r="D790" s="195" t="s">
        <v>136</v>
      </c>
      <c r="E790" s="211" t="s">
        <v>5</v>
      </c>
      <c r="F790" s="212" t="s">
        <v>139</v>
      </c>
      <c r="H790" s="213">
        <v>57.8</v>
      </c>
      <c r="I790" s="214"/>
      <c r="L790" s="210"/>
      <c r="M790" s="215"/>
      <c r="N790" s="216"/>
      <c r="O790" s="216"/>
      <c r="P790" s="216"/>
      <c r="Q790" s="216"/>
      <c r="R790" s="216"/>
      <c r="S790" s="216"/>
      <c r="T790" s="217"/>
      <c r="AT790" s="211" t="s">
        <v>136</v>
      </c>
      <c r="AU790" s="211" t="s">
        <v>77</v>
      </c>
      <c r="AV790" s="14" t="s">
        <v>140</v>
      </c>
      <c r="AW790" s="14" t="s">
        <v>34</v>
      </c>
      <c r="AX790" s="14" t="s">
        <v>70</v>
      </c>
      <c r="AY790" s="211" t="s">
        <v>127</v>
      </c>
    </row>
    <row r="791" spans="2:65" s="15" customFormat="1" ht="13.5">
      <c r="B791" s="218"/>
      <c r="D791" s="195" t="s">
        <v>136</v>
      </c>
      <c r="E791" s="219" t="s">
        <v>5</v>
      </c>
      <c r="F791" s="220" t="s">
        <v>141</v>
      </c>
      <c r="H791" s="221">
        <v>57.8</v>
      </c>
      <c r="I791" s="222"/>
      <c r="L791" s="218"/>
      <c r="M791" s="223"/>
      <c r="N791" s="224"/>
      <c r="O791" s="224"/>
      <c r="P791" s="224"/>
      <c r="Q791" s="224"/>
      <c r="R791" s="224"/>
      <c r="S791" s="224"/>
      <c r="T791" s="225"/>
      <c r="AT791" s="219" t="s">
        <v>136</v>
      </c>
      <c r="AU791" s="219" t="s">
        <v>77</v>
      </c>
      <c r="AV791" s="15" t="s">
        <v>134</v>
      </c>
      <c r="AW791" s="15" t="s">
        <v>34</v>
      </c>
      <c r="AX791" s="15" t="s">
        <v>74</v>
      </c>
      <c r="AY791" s="219" t="s">
        <v>127</v>
      </c>
    </row>
    <row r="792" spans="2:65" s="11" customFormat="1" ht="29.85" customHeight="1">
      <c r="B792" s="168"/>
      <c r="D792" s="169" t="s">
        <v>69</v>
      </c>
      <c r="E792" s="179" t="s">
        <v>716</v>
      </c>
      <c r="F792" s="179" t="s">
        <v>717</v>
      </c>
      <c r="I792" s="171"/>
      <c r="J792" s="180">
        <f>BK792</f>
        <v>0</v>
      </c>
      <c r="L792" s="168"/>
      <c r="M792" s="173"/>
      <c r="N792" s="174"/>
      <c r="O792" s="174"/>
      <c r="P792" s="175">
        <f>SUM(P793:P801)</f>
        <v>0</v>
      </c>
      <c r="Q792" s="174"/>
      <c r="R792" s="175">
        <f>SUM(R793:R801)</f>
        <v>0</v>
      </c>
      <c r="S792" s="174"/>
      <c r="T792" s="176">
        <f>SUM(T793:T801)</f>
        <v>0</v>
      </c>
      <c r="AR792" s="169" t="s">
        <v>77</v>
      </c>
      <c r="AT792" s="177" t="s">
        <v>69</v>
      </c>
      <c r="AU792" s="177" t="s">
        <v>74</v>
      </c>
      <c r="AY792" s="169" t="s">
        <v>127</v>
      </c>
      <c r="BK792" s="178">
        <f>SUM(BK793:BK801)</f>
        <v>0</v>
      </c>
    </row>
    <row r="793" spans="2:65" s="1" customFormat="1" ht="16.5" customHeight="1">
      <c r="B793" s="181"/>
      <c r="C793" s="182" t="s">
        <v>718</v>
      </c>
      <c r="D793" s="182" t="s">
        <v>129</v>
      </c>
      <c r="E793" s="183" t="s">
        <v>719</v>
      </c>
      <c r="F793" s="184" t="s">
        <v>720</v>
      </c>
      <c r="G793" s="185" t="s">
        <v>277</v>
      </c>
      <c r="H793" s="186">
        <v>28</v>
      </c>
      <c r="I793" s="187"/>
      <c r="J793" s="188">
        <f>ROUND(I793*H793,2)</f>
        <v>0</v>
      </c>
      <c r="K793" s="184" t="s">
        <v>5</v>
      </c>
      <c r="L793" s="42"/>
      <c r="M793" s="189" t="s">
        <v>5</v>
      </c>
      <c r="N793" s="190" t="s">
        <v>41</v>
      </c>
      <c r="O793" s="43"/>
      <c r="P793" s="191">
        <f>O793*H793</f>
        <v>0</v>
      </c>
      <c r="Q793" s="191">
        <v>0</v>
      </c>
      <c r="R793" s="191">
        <f>Q793*H793</f>
        <v>0</v>
      </c>
      <c r="S793" s="191">
        <v>0</v>
      </c>
      <c r="T793" s="192">
        <f>S793*H793</f>
        <v>0</v>
      </c>
      <c r="AR793" s="25" t="s">
        <v>252</v>
      </c>
      <c r="AT793" s="25" t="s">
        <v>129</v>
      </c>
      <c r="AU793" s="25" t="s">
        <v>77</v>
      </c>
      <c r="AY793" s="25" t="s">
        <v>127</v>
      </c>
      <c r="BE793" s="193">
        <f>IF(N793="základní",J793,0)</f>
        <v>0</v>
      </c>
      <c r="BF793" s="193">
        <f>IF(N793="snížená",J793,0)</f>
        <v>0</v>
      </c>
      <c r="BG793" s="193">
        <f>IF(N793="zákl. přenesená",J793,0)</f>
        <v>0</v>
      </c>
      <c r="BH793" s="193">
        <f>IF(N793="sníž. přenesená",J793,0)</f>
        <v>0</v>
      </c>
      <c r="BI793" s="193">
        <f>IF(N793="nulová",J793,0)</f>
        <v>0</v>
      </c>
      <c r="BJ793" s="25" t="s">
        <v>74</v>
      </c>
      <c r="BK793" s="193">
        <f>ROUND(I793*H793,2)</f>
        <v>0</v>
      </c>
      <c r="BL793" s="25" t="s">
        <v>252</v>
      </c>
      <c r="BM793" s="25" t="s">
        <v>721</v>
      </c>
    </row>
    <row r="794" spans="2:65" s="12" customFormat="1" ht="13.5">
      <c r="B794" s="194"/>
      <c r="D794" s="195" t="s">
        <v>136</v>
      </c>
      <c r="E794" s="196" t="s">
        <v>5</v>
      </c>
      <c r="F794" s="197" t="s">
        <v>720</v>
      </c>
      <c r="H794" s="196" t="s">
        <v>5</v>
      </c>
      <c r="I794" s="198"/>
      <c r="L794" s="194"/>
      <c r="M794" s="199"/>
      <c r="N794" s="200"/>
      <c r="O794" s="200"/>
      <c r="P794" s="200"/>
      <c r="Q794" s="200"/>
      <c r="R794" s="200"/>
      <c r="S794" s="200"/>
      <c r="T794" s="201"/>
      <c r="AT794" s="196" t="s">
        <v>136</v>
      </c>
      <c r="AU794" s="196" t="s">
        <v>77</v>
      </c>
      <c r="AV794" s="12" t="s">
        <v>74</v>
      </c>
      <c r="AW794" s="12" t="s">
        <v>34</v>
      </c>
      <c r="AX794" s="12" t="s">
        <v>70</v>
      </c>
      <c r="AY794" s="196" t="s">
        <v>127</v>
      </c>
    </row>
    <row r="795" spans="2:65" s="12" customFormat="1" ht="13.5">
      <c r="B795" s="194"/>
      <c r="D795" s="195" t="s">
        <v>136</v>
      </c>
      <c r="E795" s="196" t="s">
        <v>5</v>
      </c>
      <c r="F795" s="197" t="s">
        <v>646</v>
      </c>
      <c r="H795" s="196" t="s">
        <v>5</v>
      </c>
      <c r="I795" s="198"/>
      <c r="L795" s="194"/>
      <c r="M795" s="199"/>
      <c r="N795" s="200"/>
      <c r="O795" s="200"/>
      <c r="P795" s="200"/>
      <c r="Q795" s="200"/>
      <c r="R795" s="200"/>
      <c r="S795" s="200"/>
      <c r="T795" s="201"/>
      <c r="AT795" s="196" t="s">
        <v>136</v>
      </c>
      <c r="AU795" s="196" t="s">
        <v>77</v>
      </c>
      <c r="AV795" s="12" t="s">
        <v>74</v>
      </c>
      <c r="AW795" s="12" t="s">
        <v>34</v>
      </c>
      <c r="AX795" s="12" t="s">
        <v>70</v>
      </c>
      <c r="AY795" s="196" t="s">
        <v>127</v>
      </c>
    </row>
    <row r="796" spans="2:65" s="13" customFormat="1" ht="13.5">
      <c r="B796" s="202"/>
      <c r="D796" s="195" t="s">
        <v>136</v>
      </c>
      <c r="E796" s="203" t="s">
        <v>5</v>
      </c>
      <c r="F796" s="204" t="s">
        <v>722</v>
      </c>
      <c r="H796" s="205">
        <v>4</v>
      </c>
      <c r="I796" s="206"/>
      <c r="L796" s="202"/>
      <c r="M796" s="207"/>
      <c r="N796" s="208"/>
      <c r="O796" s="208"/>
      <c r="P796" s="208"/>
      <c r="Q796" s="208"/>
      <c r="R796" s="208"/>
      <c r="S796" s="208"/>
      <c r="T796" s="209"/>
      <c r="AT796" s="203" t="s">
        <v>136</v>
      </c>
      <c r="AU796" s="203" t="s">
        <v>77</v>
      </c>
      <c r="AV796" s="13" t="s">
        <v>77</v>
      </c>
      <c r="AW796" s="13" t="s">
        <v>34</v>
      </c>
      <c r="AX796" s="13" t="s">
        <v>70</v>
      </c>
      <c r="AY796" s="203" t="s">
        <v>127</v>
      </c>
    </row>
    <row r="797" spans="2:65" s="13" customFormat="1" ht="13.5">
      <c r="B797" s="202"/>
      <c r="D797" s="195" t="s">
        <v>136</v>
      </c>
      <c r="E797" s="203" t="s">
        <v>5</v>
      </c>
      <c r="F797" s="204" t="s">
        <v>723</v>
      </c>
      <c r="H797" s="205">
        <v>8</v>
      </c>
      <c r="I797" s="206"/>
      <c r="L797" s="202"/>
      <c r="M797" s="207"/>
      <c r="N797" s="208"/>
      <c r="O797" s="208"/>
      <c r="P797" s="208"/>
      <c r="Q797" s="208"/>
      <c r="R797" s="208"/>
      <c r="S797" s="208"/>
      <c r="T797" s="209"/>
      <c r="AT797" s="203" t="s">
        <v>136</v>
      </c>
      <c r="AU797" s="203" t="s">
        <v>77</v>
      </c>
      <c r="AV797" s="13" t="s">
        <v>77</v>
      </c>
      <c r="AW797" s="13" t="s">
        <v>34</v>
      </c>
      <c r="AX797" s="13" t="s">
        <v>70</v>
      </c>
      <c r="AY797" s="203" t="s">
        <v>127</v>
      </c>
    </row>
    <row r="798" spans="2:65" s="13" customFormat="1" ht="13.5">
      <c r="B798" s="202"/>
      <c r="D798" s="195" t="s">
        <v>136</v>
      </c>
      <c r="E798" s="203" t="s">
        <v>5</v>
      </c>
      <c r="F798" s="204" t="s">
        <v>197</v>
      </c>
      <c r="H798" s="205">
        <v>8</v>
      </c>
      <c r="I798" s="206"/>
      <c r="L798" s="202"/>
      <c r="M798" s="207"/>
      <c r="N798" s="208"/>
      <c r="O798" s="208"/>
      <c r="P798" s="208"/>
      <c r="Q798" s="208"/>
      <c r="R798" s="208"/>
      <c r="S798" s="208"/>
      <c r="T798" s="209"/>
      <c r="AT798" s="203" t="s">
        <v>136</v>
      </c>
      <c r="AU798" s="203" t="s">
        <v>77</v>
      </c>
      <c r="AV798" s="13" t="s">
        <v>77</v>
      </c>
      <c r="AW798" s="13" t="s">
        <v>34</v>
      </c>
      <c r="AX798" s="13" t="s">
        <v>70</v>
      </c>
      <c r="AY798" s="203" t="s">
        <v>127</v>
      </c>
    </row>
    <row r="799" spans="2:65" s="13" customFormat="1" ht="13.5">
      <c r="B799" s="202"/>
      <c r="D799" s="195" t="s">
        <v>136</v>
      </c>
      <c r="E799" s="203" t="s">
        <v>5</v>
      </c>
      <c r="F799" s="204" t="s">
        <v>197</v>
      </c>
      <c r="H799" s="205">
        <v>8</v>
      </c>
      <c r="I799" s="206"/>
      <c r="L799" s="202"/>
      <c r="M799" s="207"/>
      <c r="N799" s="208"/>
      <c r="O799" s="208"/>
      <c r="P799" s="208"/>
      <c r="Q799" s="208"/>
      <c r="R799" s="208"/>
      <c r="S799" s="208"/>
      <c r="T799" s="209"/>
      <c r="AT799" s="203" t="s">
        <v>136</v>
      </c>
      <c r="AU799" s="203" t="s">
        <v>77</v>
      </c>
      <c r="AV799" s="13" t="s">
        <v>77</v>
      </c>
      <c r="AW799" s="13" t="s">
        <v>34</v>
      </c>
      <c r="AX799" s="13" t="s">
        <v>70</v>
      </c>
      <c r="AY799" s="203" t="s">
        <v>127</v>
      </c>
    </row>
    <row r="800" spans="2:65" s="14" customFormat="1" ht="13.5">
      <c r="B800" s="210"/>
      <c r="D800" s="195" t="s">
        <v>136</v>
      </c>
      <c r="E800" s="211" t="s">
        <v>5</v>
      </c>
      <c r="F800" s="212" t="s">
        <v>139</v>
      </c>
      <c r="H800" s="213">
        <v>28</v>
      </c>
      <c r="I800" s="214"/>
      <c r="L800" s="210"/>
      <c r="M800" s="215"/>
      <c r="N800" s="216"/>
      <c r="O800" s="216"/>
      <c r="P800" s="216"/>
      <c r="Q800" s="216"/>
      <c r="R800" s="216"/>
      <c r="S800" s="216"/>
      <c r="T800" s="217"/>
      <c r="AT800" s="211" t="s">
        <v>136</v>
      </c>
      <c r="AU800" s="211" t="s">
        <v>77</v>
      </c>
      <c r="AV800" s="14" t="s">
        <v>140</v>
      </c>
      <c r="AW800" s="14" t="s">
        <v>34</v>
      </c>
      <c r="AX800" s="14" t="s">
        <v>70</v>
      </c>
      <c r="AY800" s="211" t="s">
        <v>127</v>
      </c>
    </row>
    <row r="801" spans="2:51" s="15" customFormat="1" ht="13.5">
      <c r="B801" s="218"/>
      <c r="D801" s="195" t="s">
        <v>136</v>
      </c>
      <c r="E801" s="219" t="s">
        <v>5</v>
      </c>
      <c r="F801" s="220" t="s">
        <v>141</v>
      </c>
      <c r="H801" s="221">
        <v>28</v>
      </c>
      <c r="I801" s="222"/>
      <c r="L801" s="218"/>
      <c r="M801" s="239"/>
      <c r="N801" s="240"/>
      <c r="O801" s="240"/>
      <c r="P801" s="240"/>
      <c r="Q801" s="240"/>
      <c r="R801" s="240"/>
      <c r="S801" s="240"/>
      <c r="T801" s="241"/>
      <c r="AT801" s="219" t="s">
        <v>136</v>
      </c>
      <c r="AU801" s="219" t="s">
        <v>77</v>
      </c>
      <c r="AV801" s="15" t="s">
        <v>134</v>
      </c>
      <c r="AW801" s="15" t="s">
        <v>34</v>
      </c>
      <c r="AX801" s="15" t="s">
        <v>74</v>
      </c>
      <c r="AY801" s="219" t="s">
        <v>127</v>
      </c>
    </row>
    <row r="802" spans="2:51" s="1" customFormat="1" ht="6.95" customHeight="1">
      <c r="B802" s="57"/>
      <c r="C802" s="58"/>
      <c r="D802" s="58"/>
      <c r="E802" s="58"/>
      <c r="F802" s="58"/>
      <c r="G802" s="58"/>
      <c r="H802" s="58"/>
      <c r="I802" s="135"/>
      <c r="J802" s="58"/>
      <c r="K802" s="58"/>
      <c r="L802" s="42"/>
    </row>
  </sheetData>
  <autoFilter ref="C93:K801"/>
  <mergeCells count="13">
    <mergeCell ref="E86:H86"/>
    <mergeCell ref="G1:H1"/>
    <mergeCell ref="L2:V2"/>
    <mergeCell ref="E49:H49"/>
    <mergeCell ref="E51:H51"/>
    <mergeCell ref="J55:J56"/>
    <mergeCell ref="E82:H82"/>
    <mergeCell ref="E84:H84"/>
    <mergeCell ref="E7:H7"/>
    <mergeCell ref="E9:H9"/>
    <mergeCell ref="E11:H11"/>
    <mergeCell ref="E26:H26"/>
    <mergeCell ref="E47:H47"/>
  </mergeCells>
  <hyperlinks>
    <hyperlink ref="F1:G1" location="C2" display="1) Krycí list soupisu"/>
    <hyperlink ref="G1:H1" location="C58" display="2) Rekapitulace"/>
    <hyperlink ref="J1" location="C9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0"/>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7"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2"/>
      <c r="B1" s="108"/>
      <c r="C1" s="108"/>
      <c r="D1" s="109" t="s">
        <v>1</v>
      </c>
      <c r="E1" s="108"/>
      <c r="F1" s="110" t="s">
        <v>84</v>
      </c>
      <c r="G1" s="373" t="s">
        <v>85</v>
      </c>
      <c r="H1" s="373"/>
      <c r="I1" s="111"/>
      <c r="J1" s="110" t="s">
        <v>86</v>
      </c>
      <c r="K1" s="109" t="s">
        <v>87</v>
      </c>
      <c r="L1" s="110" t="s">
        <v>88</v>
      </c>
      <c r="M1" s="110"/>
      <c r="N1" s="110"/>
      <c r="O1" s="110"/>
      <c r="P1" s="110"/>
      <c r="Q1" s="110"/>
      <c r="R1" s="110"/>
      <c r="S1" s="110"/>
      <c r="T1" s="110"/>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spans="1:70" ht="36.950000000000003" customHeight="1">
      <c r="L2" s="363" t="s">
        <v>8</v>
      </c>
      <c r="M2" s="364"/>
      <c r="N2" s="364"/>
      <c r="O2" s="364"/>
      <c r="P2" s="364"/>
      <c r="Q2" s="364"/>
      <c r="R2" s="364"/>
      <c r="S2" s="364"/>
      <c r="T2" s="364"/>
      <c r="U2" s="364"/>
      <c r="V2" s="364"/>
      <c r="AT2" s="25" t="s">
        <v>83</v>
      </c>
    </row>
    <row r="3" spans="1:70" ht="6.95" customHeight="1">
      <c r="B3" s="26"/>
      <c r="C3" s="27"/>
      <c r="D3" s="27"/>
      <c r="E3" s="27"/>
      <c r="F3" s="27"/>
      <c r="G3" s="27"/>
      <c r="H3" s="27"/>
      <c r="I3" s="112"/>
      <c r="J3" s="27"/>
      <c r="K3" s="28"/>
      <c r="AT3" s="25" t="s">
        <v>77</v>
      </c>
    </row>
    <row r="4" spans="1:70" ht="36.950000000000003" customHeight="1">
      <c r="B4" s="29"/>
      <c r="C4" s="30"/>
      <c r="D4" s="31" t="s">
        <v>89</v>
      </c>
      <c r="E4" s="30"/>
      <c r="F4" s="30"/>
      <c r="G4" s="30"/>
      <c r="H4" s="30"/>
      <c r="I4" s="113"/>
      <c r="J4" s="30"/>
      <c r="K4" s="32"/>
      <c r="M4" s="33" t="s">
        <v>13</v>
      </c>
      <c r="AT4" s="25" t="s">
        <v>6</v>
      </c>
    </row>
    <row r="5" spans="1:70" ht="6.95" customHeight="1">
      <c r="B5" s="29"/>
      <c r="C5" s="30"/>
      <c r="D5" s="30"/>
      <c r="E5" s="30"/>
      <c r="F5" s="30"/>
      <c r="G5" s="30"/>
      <c r="H5" s="30"/>
      <c r="I5" s="113"/>
      <c r="J5" s="30"/>
      <c r="K5" s="32"/>
    </row>
    <row r="6" spans="1:70">
      <c r="B6" s="29"/>
      <c r="C6" s="30"/>
      <c r="D6" s="38" t="s">
        <v>19</v>
      </c>
      <c r="E6" s="30"/>
      <c r="F6" s="30"/>
      <c r="G6" s="30"/>
      <c r="H6" s="30"/>
      <c r="I6" s="113"/>
      <c r="J6" s="30"/>
      <c r="K6" s="32"/>
    </row>
    <row r="7" spans="1:70" ht="16.5" customHeight="1">
      <c r="B7" s="29"/>
      <c r="C7" s="30"/>
      <c r="D7" s="30"/>
      <c r="E7" s="365" t="str">
        <f>'Rekapitulace stavby'!K6</f>
        <v>Stezka pro cyklisty a chodce se společným provozem Hustopeče - Milotice nad Bečvou</v>
      </c>
      <c r="F7" s="366"/>
      <c r="G7" s="366"/>
      <c r="H7" s="366"/>
      <c r="I7" s="113"/>
      <c r="J7" s="30"/>
      <c r="K7" s="32"/>
    </row>
    <row r="8" spans="1:70">
      <c r="B8" s="29"/>
      <c r="C8" s="30"/>
      <c r="D8" s="38" t="s">
        <v>90</v>
      </c>
      <c r="E8" s="30"/>
      <c r="F8" s="30"/>
      <c r="G8" s="30"/>
      <c r="H8" s="30"/>
      <c r="I8" s="113"/>
      <c r="J8" s="30"/>
      <c r="K8" s="32"/>
    </row>
    <row r="9" spans="1:70" s="1" customFormat="1" ht="16.5" customHeight="1">
      <c r="B9" s="42"/>
      <c r="C9" s="43"/>
      <c r="D9" s="43"/>
      <c r="E9" s="365" t="s">
        <v>91</v>
      </c>
      <c r="F9" s="367"/>
      <c r="G9" s="367"/>
      <c r="H9" s="367"/>
      <c r="I9" s="114"/>
      <c r="J9" s="43"/>
      <c r="K9" s="46"/>
    </row>
    <row r="10" spans="1:70" s="1" customFormat="1">
      <c r="B10" s="42"/>
      <c r="C10" s="43"/>
      <c r="D10" s="38" t="s">
        <v>92</v>
      </c>
      <c r="E10" s="43"/>
      <c r="F10" s="43"/>
      <c r="G10" s="43"/>
      <c r="H10" s="43"/>
      <c r="I10" s="114"/>
      <c r="J10" s="43"/>
      <c r="K10" s="46"/>
    </row>
    <row r="11" spans="1:70" s="1" customFormat="1" ht="36.950000000000003" customHeight="1">
      <c r="B11" s="42"/>
      <c r="C11" s="43"/>
      <c r="D11" s="43"/>
      <c r="E11" s="368" t="s">
        <v>724</v>
      </c>
      <c r="F11" s="367"/>
      <c r="G11" s="367"/>
      <c r="H11" s="367"/>
      <c r="I11" s="114"/>
      <c r="J11" s="43"/>
      <c r="K11" s="46"/>
    </row>
    <row r="12" spans="1:70" s="1" customFormat="1" ht="13.5">
      <c r="B12" s="42"/>
      <c r="C12" s="43"/>
      <c r="D12" s="43"/>
      <c r="E12" s="43"/>
      <c r="F12" s="43"/>
      <c r="G12" s="43"/>
      <c r="H12" s="43"/>
      <c r="I12" s="114"/>
      <c r="J12" s="43"/>
      <c r="K12" s="46"/>
    </row>
    <row r="13" spans="1:70" s="1" customFormat="1" ht="14.45" customHeight="1">
      <c r="B13" s="42"/>
      <c r="C13" s="43"/>
      <c r="D13" s="38" t="s">
        <v>21</v>
      </c>
      <c r="E13" s="43"/>
      <c r="F13" s="36" t="s">
        <v>5</v>
      </c>
      <c r="G13" s="43"/>
      <c r="H13" s="43"/>
      <c r="I13" s="115" t="s">
        <v>22</v>
      </c>
      <c r="J13" s="36" t="s">
        <v>5</v>
      </c>
      <c r="K13" s="46"/>
    </row>
    <row r="14" spans="1:70" s="1" customFormat="1" ht="14.45" customHeight="1">
      <c r="B14" s="42"/>
      <c r="C14" s="43"/>
      <c r="D14" s="38" t="s">
        <v>23</v>
      </c>
      <c r="E14" s="43"/>
      <c r="F14" s="36" t="s">
        <v>24</v>
      </c>
      <c r="G14" s="43"/>
      <c r="H14" s="43"/>
      <c r="I14" s="115" t="s">
        <v>25</v>
      </c>
      <c r="J14" s="116" t="str">
        <f>'Rekapitulace stavby'!AN8</f>
        <v>5. 9. 2017</v>
      </c>
      <c r="K14" s="46"/>
    </row>
    <row r="15" spans="1:70" s="1" customFormat="1" ht="10.9" customHeight="1">
      <c r="B15" s="42"/>
      <c r="C15" s="43"/>
      <c r="D15" s="43"/>
      <c r="E15" s="43"/>
      <c r="F15" s="43"/>
      <c r="G15" s="43"/>
      <c r="H15" s="43"/>
      <c r="I15" s="114"/>
      <c r="J15" s="43"/>
      <c r="K15" s="46"/>
    </row>
    <row r="16" spans="1:70" s="1" customFormat="1" ht="14.45" customHeight="1">
      <c r="B16" s="42"/>
      <c r="C16" s="43"/>
      <c r="D16" s="38" t="s">
        <v>27</v>
      </c>
      <c r="E16" s="43"/>
      <c r="F16" s="43"/>
      <c r="G16" s="43"/>
      <c r="H16" s="43"/>
      <c r="I16" s="115" t="s">
        <v>28</v>
      </c>
      <c r="J16" s="36" t="s">
        <v>5</v>
      </c>
      <c r="K16" s="46"/>
    </row>
    <row r="17" spans="2:11" s="1" customFormat="1" ht="18" customHeight="1">
      <c r="B17" s="42"/>
      <c r="C17" s="43"/>
      <c r="D17" s="43"/>
      <c r="E17" s="36" t="s">
        <v>24</v>
      </c>
      <c r="F17" s="43"/>
      <c r="G17" s="43"/>
      <c r="H17" s="43"/>
      <c r="I17" s="115" t="s">
        <v>29</v>
      </c>
      <c r="J17" s="36" t="s">
        <v>5</v>
      </c>
      <c r="K17" s="46"/>
    </row>
    <row r="18" spans="2:11" s="1" customFormat="1" ht="6.95" customHeight="1">
      <c r="B18" s="42"/>
      <c r="C18" s="43"/>
      <c r="D18" s="43"/>
      <c r="E18" s="43"/>
      <c r="F18" s="43"/>
      <c r="G18" s="43"/>
      <c r="H18" s="43"/>
      <c r="I18" s="114"/>
      <c r="J18" s="43"/>
      <c r="K18" s="46"/>
    </row>
    <row r="19" spans="2:11" s="1" customFormat="1" ht="14.45" customHeight="1">
      <c r="B19" s="42"/>
      <c r="C19" s="43"/>
      <c r="D19" s="38" t="s">
        <v>30</v>
      </c>
      <c r="E19" s="43"/>
      <c r="F19" s="43"/>
      <c r="G19" s="43"/>
      <c r="H19" s="43"/>
      <c r="I19" s="115" t="s">
        <v>28</v>
      </c>
      <c r="J19" s="36" t="str">
        <f>IF('Rekapitulace stavby'!AN13="Vyplň údaj","",IF('Rekapitulace stavby'!AN13="","",'Rekapitulace stavby'!AN13))</f>
        <v/>
      </c>
      <c r="K19" s="46"/>
    </row>
    <row r="20" spans="2:11" s="1" customFormat="1" ht="18" customHeight="1">
      <c r="B20" s="42"/>
      <c r="C20" s="43"/>
      <c r="D20" s="43"/>
      <c r="E20" s="36" t="str">
        <f>IF('Rekapitulace stavby'!E14="Vyplň údaj","",IF('Rekapitulace stavby'!E14="","",'Rekapitulace stavby'!E14))</f>
        <v/>
      </c>
      <c r="F20" s="43"/>
      <c r="G20" s="43"/>
      <c r="H20" s="43"/>
      <c r="I20" s="115" t="s">
        <v>29</v>
      </c>
      <c r="J20" s="36" t="str">
        <f>IF('Rekapitulace stavby'!AN14="Vyplň údaj","",IF('Rekapitulace stavby'!AN14="","",'Rekapitulace stavby'!AN14))</f>
        <v/>
      </c>
      <c r="K20" s="46"/>
    </row>
    <row r="21" spans="2:11" s="1" customFormat="1" ht="6.95" customHeight="1">
      <c r="B21" s="42"/>
      <c r="C21" s="43"/>
      <c r="D21" s="43"/>
      <c r="E21" s="43"/>
      <c r="F21" s="43"/>
      <c r="G21" s="43"/>
      <c r="H21" s="43"/>
      <c r="I21" s="114"/>
      <c r="J21" s="43"/>
      <c r="K21" s="46"/>
    </row>
    <row r="22" spans="2:11" s="1" customFormat="1" ht="14.45" customHeight="1">
      <c r="B22" s="42"/>
      <c r="C22" s="43"/>
      <c r="D22" s="38" t="s">
        <v>32</v>
      </c>
      <c r="E22" s="43"/>
      <c r="F22" s="43"/>
      <c r="G22" s="43"/>
      <c r="H22" s="43"/>
      <c r="I22" s="115" t="s">
        <v>28</v>
      </c>
      <c r="J22" s="36" t="s">
        <v>5</v>
      </c>
      <c r="K22" s="46"/>
    </row>
    <row r="23" spans="2:11" s="1" customFormat="1" ht="18" customHeight="1">
      <c r="B23" s="42"/>
      <c r="C23" s="43"/>
      <c r="D23" s="43"/>
      <c r="E23" s="36" t="s">
        <v>33</v>
      </c>
      <c r="F23" s="43"/>
      <c r="G23" s="43"/>
      <c r="H23" s="43"/>
      <c r="I23" s="115" t="s">
        <v>29</v>
      </c>
      <c r="J23" s="36" t="s">
        <v>5</v>
      </c>
      <c r="K23" s="46"/>
    </row>
    <row r="24" spans="2:11" s="1" customFormat="1" ht="6.95" customHeight="1">
      <c r="B24" s="42"/>
      <c r="C24" s="43"/>
      <c r="D24" s="43"/>
      <c r="E24" s="43"/>
      <c r="F24" s="43"/>
      <c r="G24" s="43"/>
      <c r="H24" s="43"/>
      <c r="I24" s="114"/>
      <c r="J24" s="43"/>
      <c r="K24" s="46"/>
    </row>
    <row r="25" spans="2:11" s="1" customFormat="1" ht="14.45" customHeight="1">
      <c r="B25" s="42"/>
      <c r="C25" s="43"/>
      <c r="D25" s="38" t="s">
        <v>35</v>
      </c>
      <c r="E25" s="43"/>
      <c r="F25" s="43"/>
      <c r="G25" s="43"/>
      <c r="H25" s="43"/>
      <c r="I25" s="114"/>
      <c r="J25" s="43"/>
      <c r="K25" s="46"/>
    </row>
    <row r="26" spans="2:11" s="7" customFormat="1" ht="16.5" customHeight="1">
      <c r="B26" s="117"/>
      <c r="C26" s="118"/>
      <c r="D26" s="118"/>
      <c r="E26" s="331" t="s">
        <v>5</v>
      </c>
      <c r="F26" s="331"/>
      <c r="G26" s="331"/>
      <c r="H26" s="331"/>
      <c r="I26" s="119"/>
      <c r="J26" s="118"/>
      <c r="K26" s="120"/>
    </row>
    <row r="27" spans="2:11" s="1" customFormat="1" ht="6.95" customHeight="1">
      <c r="B27" s="42"/>
      <c r="C27" s="43"/>
      <c r="D27" s="43"/>
      <c r="E27" s="43"/>
      <c r="F27" s="43"/>
      <c r="G27" s="43"/>
      <c r="H27" s="43"/>
      <c r="I27" s="114"/>
      <c r="J27" s="43"/>
      <c r="K27" s="46"/>
    </row>
    <row r="28" spans="2:11" s="1" customFormat="1" ht="6.95" customHeight="1">
      <c r="B28" s="42"/>
      <c r="C28" s="43"/>
      <c r="D28" s="69"/>
      <c r="E28" s="69"/>
      <c r="F28" s="69"/>
      <c r="G28" s="69"/>
      <c r="H28" s="69"/>
      <c r="I28" s="121"/>
      <c r="J28" s="69"/>
      <c r="K28" s="122"/>
    </row>
    <row r="29" spans="2:11" s="1" customFormat="1" ht="25.35" customHeight="1">
      <c r="B29" s="42"/>
      <c r="C29" s="43"/>
      <c r="D29" s="123" t="s">
        <v>36</v>
      </c>
      <c r="E29" s="43"/>
      <c r="F29" s="43"/>
      <c r="G29" s="43"/>
      <c r="H29" s="43"/>
      <c r="I29" s="114"/>
      <c r="J29" s="124">
        <f>ROUND(J86,2)</f>
        <v>0</v>
      </c>
      <c r="K29" s="46"/>
    </row>
    <row r="30" spans="2:11" s="1" customFormat="1" ht="6.95" customHeight="1">
      <c r="B30" s="42"/>
      <c r="C30" s="43"/>
      <c r="D30" s="69"/>
      <c r="E30" s="69"/>
      <c r="F30" s="69"/>
      <c r="G30" s="69"/>
      <c r="H30" s="69"/>
      <c r="I30" s="121"/>
      <c r="J30" s="69"/>
      <c r="K30" s="122"/>
    </row>
    <row r="31" spans="2:11" s="1" customFormat="1" ht="14.45" customHeight="1">
      <c r="B31" s="42"/>
      <c r="C31" s="43"/>
      <c r="D31" s="43"/>
      <c r="E31" s="43"/>
      <c r="F31" s="47" t="s">
        <v>38</v>
      </c>
      <c r="G31" s="43"/>
      <c r="H31" s="43"/>
      <c r="I31" s="125" t="s">
        <v>37</v>
      </c>
      <c r="J31" s="47" t="s">
        <v>39</v>
      </c>
      <c r="K31" s="46"/>
    </row>
    <row r="32" spans="2:11" s="1" customFormat="1" ht="14.45" customHeight="1">
      <c r="B32" s="42"/>
      <c r="C32" s="43"/>
      <c r="D32" s="50" t="s">
        <v>40</v>
      </c>
      <c r="E32" s="50" t="s">
        <v>41</v>
      </c>
      <c r="F32" s="126">
        <f>ROUND(SUM(BE86:BE99), 2)</f>
        <v>0</v>
      </c>
      <c r="G32" s="43"/>
      <c r="H32" s="43"/>
      <c r="I32" s="127">
        <v>0.21</v>
      </c>
      <c r="J32" s="126">
        <f>ROUND(ROUND((SUM(BE86:BE99)), 2)*I32, 2)</f>
        <v>0</v>
      </c>
      <c r="K32" s="46"/>
    </row>
    <row r="33" spans="2:11" s="1" customFormat="1" ht="14.45" customHeight="1">
      <c r="B33" s="42"/>
      <c r="C33" s="43"/>
      <c r="D33" s="43"/>
      <c r="E33" s="50" t="s">
        <v>42</v>
      </c>
      <c r="F33" s="126">
        <f>ROUND(SUM(BF86:BF99), 2)</f>
        <v>0</v>
      </c>
      <c r="G33" s="43"/>
      <c r="H33" s="43"/>
      <c r="I33" s="127">
        <v>0.15</v>
      </c>
      <c r="J33" s="126">
        <f>ROUND(ROUND((SUM(BF86:BF99)), 2)*I33, 2)</f>
        <v>0</v>
      </c>
      <c r="K33" s="46"/>
    </row>
    <row r="34" spans="2:11" s="1" customFormat="1" ht="14.45" hidden="1" customHeight="1">
      <c r="B34" s="42"/>
      <c r="C34" s="43"/>
      <c r="D34" s="43"/>
      <c r="E34" s="50" t="s">
        <v>43</v>
      </c>
      <c r="F34" s="126">
        <f>ROUND(SUM(BG86:BG99), 2)</f>
        <v>0</v>
      </c>
      <c r="G34" s="43"/>
      <c r="H34" s="43"/>
      <c r="I34" s="127">
        <v>0.21</v>
      </c>
      <c r="J34" s="126">
        <v>0</v>
      </c>
      <c r="K34" s="46"/>
    </row>
    <row r="35" spans="2:11" s="1" customFormat="1" ht="14.45" hidden="1" customHeight="1">
      <c r="B35" s="42"/>
      <c r="C35" s="43"/>
      <c r="D35" s="43"/>
      <c r="E35" s="50" t="s">
        <v>44</v>
      </c>
      <c r="F35" s="126">
        <f>ROUND(SUM(BH86:BH99), 2)</f>
        <v>0</v>
      </c>
      <c r="G35" s="43"/>
      <c r="H35" s="43"/>
      <c r="I35" s="127">
        <v>0.15</v>
      </c>
      <c r="J35" s="126">
        <v>0</v>
      </c>
      <c r="K35" s="46"/>
    </row>
    <row r="36" spans="2:11" s="1" customFormat="1" ht="14.45" hidden="1" customHeight="1">
      <c r="B36" s="42"/>
      <c r="C36" s="43"/>
      <c r="D36" s="43"/>
      <c r="E36" s="50" t="s">
        <v>45</v>
      </c>
      <c r="F36" s="126">
        <f>ROUND(SUM(BI86:BI99), 2)</f>
        <v>0</v>
      </c>
      <c r="G36" s="43"/>
      <c r="H36" s="43"/>
      <c r="I36" s="127">
        <v>0</v>
      </c>
      <c r="J36" s="126">
        <v>0</v>
      </c>
      <c r="K36" s="46"/>
    </row>
    <row r="37" spans="2:11" s="1" customFormat="1" ht="6.95" customHeight="1">
      <c r="B37" s="42"/>
      <c r="C37" s="43"/>
      <c r="D37" s="43"/>
      <c r="E37" s="43"/>
      <c r="F37" s="43"/>
      <c r="G37" s="43"/>
      <c r="H37" s="43"/>
      <c r="I37" s="114"/>
      <c r="J37" s="43"/>
      <c r="K37" s="46"/>
    </row>
    <row r="38" spans="2:11" s="1" customFormat="1" ht="25.35" customHeight="1">
      <c r="B38" s="42"/>
      <c r="C38" s="128"/>
      <c r="D38" s="129" t="s">
        <v>46</v>
      </c>
      <c r="E38" s="72"/>
      <c r="F38" s="72"/>
      <c r="G38" s="130" t="s">
        <v>47</v>
      </c>
      <c r="H38" s="131" t="s">
        <v>48</v>
      </c>
      <c r="I38" s="132"/>
      <c r="J38" s="133">
        <f>SUM(J29:J36)</f>
        <v>0</v>
      </c>
      <c r="K38" s="134"/>
    </row>
    <row r="39" spans="2:11" s="1" customFormat="1" ht="14.45" customHeight="1">
      <c r="B39" s="57"/>
      <c r="C39" s="58"/>
      <c r="D39" s="58"/>
      <c r="E39" s="58"/>
      <c r="F39" s="58"/>
      <c r="G39" s="58"/>
      <c r="H39" s="58"/>
      <c r="I39" s="135"/>
      <c r="J39" s="58"/>
      <c r="K39" s="59"/>
    </row>
    <row r="43" spans="2:11" s="1" customFormat="1" ht="6.95" customHeight="1">
      <c r="B43" s="60"/>
      <c r="C43" s="61"/>
      <c r="D43" s="61"/>
      <c r="E43" s="61"/>
      <c r="F43" s="61"/>
      <c r="G43" s="61"/>
      <c r="H43" s="61"/>
      <c r="I43" s="136"/>
      <c r="J43" s="61"/>
      <c r="K43" s="137"/>
    </row>
    <row r="44" spans="2:11" s="1" customFormat="1" ht="36.950000000000003" customHeight="1">
      <c r="B44" s="42"/>
      <c r="C44" s="31" t="s">
        <v>94</v>
      </c>
      <c r="D44" s="43"/>
      <c r="E44" s="43"/>
      <c r="F44" s="43"/>
      <c r="G44" s="43"/>
      <c r="H44" s="43"/>
      <c r="I44" s="114"/>
      <c r="J44" s="43"/>
      <c r="K44" s="46"/>
    </row>
    <row r="45" spans="2:11" s="1" customFormat="1" ht="6.95" customHeight="1">
      <c r="B45" s="42"/>
      <c r="C45" s="43"/>
      <c r="D45" s="43"/>
      <c r="E45" s="43"/>
      <c r="F45" s="43"/>
      <c r="G45" s="43"/>
      <c r="H45" s="43"/>
      <c r="I45" s="114"/>
      <c r="J45" s="43"/>
      <c r="K45" s="46"/>
    </row>
    <row r="46" spans="2:11" s="1" customFormat="1" ht="14.45" customHeight="1">
      <c r="B46" s="42"/>
      <c r="C46" s="38" t="s">
        <v>19</v>
      </c>
      <c r="D46" s="43"/>
      <c r="E46" s="43"/>
      <c r="F46" s="43"/>
      <c r="G46" s="43"/>
      <c r="H46" s="43"/>
      <c r="I46" s="114"/>
      <c r="J46" s="43"/>
      <c r="K46" s="46"/>
    </row>
    <row r="47" spans="2:11" s="1" customFormat="1" ht="16.5" customHeight="1">
      <c r="B47" s="42"/>
      <c r="C47" s="43"/>
      <c r="D47" s="43"/>
      <c r="E47" s="365" t="str">
        <f>E7</f>
        <v>Stezka pro cyklisty a chodce se společným provozem Hustopeče - Milotice nad Bečvou</v>
      </c>
      <c r="F47" s="366"/>
      <c r="G47" s="366"/>
      <c r="H47" s="366"/>
      <c r="I47" s="114"/>
      <c r="J47" s="43"/>
      <c r="K47" s="46"/>
    </row>
    <row r="48" spans="2:11">
      <c r="B48" s="29"/>
      <c r="C48" s="38" t="s">
        <v>90</v>
      </c>
      <c r="D48" s="30"/>
      <c r="E48" s="30"/>
      <c r="F48" s="30"/>
      <c r="G48" s="30"/>
      <c r="H48" s="30"/>
      <c r="I48" s="113"/>
      <c r="J48" s="30"/>
      <c r="K48" s="32"/>
    </row>
    <row r="49" spans="2:47" s="1" customFormat="1" ht="16.5" customHeight="1">
      <c r="B49" s="42"/>
      <c r="C49" s="43"/>
      <c r="D49" s="43"/>
      <c r="E49" s="365" t="s">
        <v>91</v>
      </c>
      <c r="F49" s="367"/>
      <c r="G49" s="367"/>
      <c r="H49" s="367"/>
      <c r="I49" s="114"/>
      <c r="J49" s="43"/>
      <c r="K49" s="46"/>
    </row>
    <row r="50" spans="2:47" s="1" customFormat="1" ht="14.45" customHeight="1">
      <c r="B50" s="42"/>
      <c r="C50" s="38" t="s">
        <v>92</v>
      </c>
      <c r="D50" s="43"/>
      <c r="E50" s="43"/>
      <c r="F50" s="43"/>
      <c r="G50" s="43"/>
      <c r="H50" s="43"/>
      <c r="I50" s="114"/>
      <c r="J50" s="43"/>
      <c r="K50" s="46"/>
    </row>
    <row r="51" spans="2:47" s="1" customFormat="1" ht="17.25" customHeight="1">
      <c r="B51" s="42"/>
      <c r="C51" s="43"/>
      <c r="D51" s="43"/>
      <c r="E51" s="368" t="str">
        <f>E11</f>
        <v>2 - Vedlejší rozpočtové náklady</v>
      </c>
      <c r="F51" s="367"/>
      <c r="G51" s="367"/>
      <c r="H51" s="367"/>
      <c r="I51" s="114"/>
      <c r="J51" s="43"/>
      <c r="K51" s="46"/>
    </row>
    <row r="52" spans="2:47" s="1" customFormat="1" ht="6.95" customHeight="1">
      <c r="B52" s="42"/>
      <c r="C52" s="43"/>
      <c r="D52" s="43"/>
      <c r="E52" s="43"/>
      <c r="F52" s="43"/>
      <c r="G52" s="43"/>
      <c r="H52" s="43"/>
      <c r="I52" s="114"/>
      <c r="J52" s="43"/>
      <c r="K52" s="46"/>
    </row>
    <row r="53" spans="2:47" s="1" customFormat="1" ht="18" customHeight="1">
      <c r="B53" s="42"/>
      <c r="C53" s="38" t="s">
        <v>23</v>
      </c>
      <c r="D53" s="43"/>
      <c r="E53" s="43"/>
      <c r="F53" s="36" t="str">
        <f>F14</f>
        <v>Hustopeče, Milotice nad Bečvou</v>
      </c>
      <c r="G53" s="43"/>
      <c r="H53" s="43"/>
      <c r="I53" s="115" t="s">
        <v>25</v>
      </c>
      <c r="J53" s="116" t="str">
        <f>IF(J14="","",J14)</f>
        <v>5. 9. 2017</v>
      </c>
      <c r="K53" s="46"/>
    </row>
    <row r="54" spans="2:47" s="1" customFormat="1" ht="6.95" customHeight="1">
      <c r="B54" s="42"/>
      <c r="C54" s="43"/>
      <c r="D54" s="43"/>
      <c r="E54" s="43"/>
      <c r="F54" s="43"/>
      <c r="G54" s="43"/>
      <c r="H54" s="43"/>
      <c r="I54" s="114"/>
      <c r="J54" s="43"/>
      <c r="K54" s="46"/>
    </row>
    <row r="55" spans="2:47" s="1" customFormat="1">
      <c r="B55" s="42"/>
      <c r="C55" s="38" t="s">
        <v>27</v>
      </c>
      <c r="D55" s="43"/>
      <c r="E55" s="43"/>
      <c r="F55" s="36" t="str">
        <f>E17</f>
        <v>Hustopeče, Milotice nad Bečvou</v>
      </c>
      <c r="G55" s="43"/>
      <c r="H55" s="43"/>
      <c r="I55" s="115" t="s">
        <v>32</v>
      </c>
      <c r="J55" s="331" t="str">
        <f>E23</f>
        <v>Ing. Rostislav Grebík</v>
      </c>
      <c r="K55" s="46"/>
    </row>
    <row r="56" spans="2:47" s="1" customFormat="1" ht="14.45" customHeight="1">
      <c r="B56" s="42"/>
      <c r="C56" s="38" t="s">
        <v>30</v>
      </c>
      <c r="D56" s="43"/>
      <c r="E56" s="43"/>
      <c r="F56" s="36" t="str">
        <f>IF(E20="","",E20)</f>
        <v/>
      </c>
      <c r="G56" s="43"/>
      <c r="H56" s="43"/>
      <c r="I56" s="114"/>
      <c r="J56" s="369"/>
      <c r="K56" s="46"/>
    </row>
    <row r="57" spans="2:47" s="1" customFormat="1" ht="10.35" customHeight="1">
      <c r="B57" s="42"/>
      <c r="C57" s="43"/>
      <c r="D57" s="43"/>
      <c r="E57" s="43"/>
      <c r="F57" s="43"/>
      <c r="G57" s="43"/>
      <c r="H57" s="43"/>
      <c r="I57" s="114"/>
      <c r="J57" s="43"/>
      <c r="K57" s="46"/>
    </row>
    <row r="58" spans="2:47" s="1" customFormat="1" ht="29.25" customHeight="1">
      <c r="B58" s="42"/>
      <c r="C58" s="138" t="s">
        <v>95</v>
      </c>
      <c r="D58" s="128"/>
      <c r="E58" s="128"/>
      <c r="F58" s="128"/>
      <c r="G58" s="128"/>
      <c r="H58" s="128"/>
      <c r="I58" s="139"/>
      <c r="J58" s="140" t="s">
        <v>96</v>
      </c>
      <c r="K58" s="141"/>
    </row>
    <row r="59" spans="2:47" s="1" customFormat="1" ht="10.35" customHeight="1">
      <c r="B59" s="42"/>
      <c r="C59" s="43"/>
      <c r="D59" s="43"/>
      <c r="E59" s="43"/>
      <c r="F59" s="43"/>
      <c r="G59" s="43"/>
      <c r="H59" s="43"/>
      <c r="I59" s="114"/>
      <c r="J59" s="43"/>
      <c r="K59" s="46"/>
    </row>
    <row r="60" spans="2:47" s="1" customFormat="1" ht="29.25" customHeight="1">
      <c r="B60" s="42"/>
      <c r="C60" s="142" t="s">
        <v>97</v>
      </c>
      <c r="D60" s="43"/>
      <c r="E60" s="43"/>
      <c r="F60" s="43"/>
      <c r="G60" s="43"/>
      <c r="H60" s="43"/>
      <c r="I60" s="114"/>
      <c r="J60" s="124">
        <f>J86</f>
        <v>0</v>
      </c>
      <c r="K60" s="46"/>
      <c r="AU60" s="25" t="s">
        <v>98</v>
      </c>
    </row>
    <row r="61" spans="2:47" s="8" customFormat="1" ht="24.95" customHeight="1">
      <c r="B61" s="143"/>
      <c r="C61" s="144"/>
      <c r="D61" s="145" t="s">
        <v>725</v>
      </c>
      <c r="E61" s="146"/>
      <c r="F61" s="146"/>
      <c r="G61" s="146"/>
      <c r="H61" s="146"/>
      <c r="I61" s="147"/>
      <c r="J61" s="148">
        <f>J87</f>
        <v>0</v>
      </c>
      <c r="K61" s="149"/>
    </row>
    <row r="62" spans="2:47" s="9" customFormat="1" ht="19.899999999999999" customHeight="1">
      <c r="B62" s="150"/>
      <c r="C62" s="151"/>
      <c r="D62" s="152" t="s">
        <v>726</v>
      </c>
      <c r="E62" s="153"/>
      <c r="F62" s="153"/>
      <c r="G62" s="153"/>
      <c r="H62" s="153"/>
      <c r="I62" s="154"/>
      <c r="J62" s="155">
        <f>J88</f>
        <v>0</v>
      </c>
      <c r="K62" s="156"/>
    </row>
    <row r="63" spans="2:47" s="9" customFormat="1" ht="19.899999999999999" customHeight="1">
      <c r="B63" s="150"/>
      <c r="C63" s="151"/>
      <c r="D63" s="152" t="s">
        <v>727</v>
      </c>
      <c r="E63" s="153"/>
      <c r="F63" s="153"/>
      <c r="G63" s="153"/>
      <c r="H63" s="153"/>
      <c r="I63" s="154"/>
      <c r="J63" s="155">
        <f>J93</f>
        <v>0</v>
      </c>
      <c r="K63" s="156"/>
    </row>
    <row r="64" spans="2:47" s="9" customFormat="1" ht="19.899999999999999" customHeight="1">
      <c r="B64" s="150"/>
      <c r="C64" s="151"/>
      <c r="D64" s="152" t="s">
        <v>728</v>
      </c>
      <c r="E64" s="153"/>
      <c r="F64" s="153"/>
      <c r="G64" s="153"/>
      <c r="H64" s="153"/>
      <c r="I64" s="154"/>
      <c r="J64" s="155">
        <f>J98</f>
        <v>0</v>
      </c>
      <c r="K64" s="156"/>
    </row>
    <row r="65" spans="2:12" s="1" customFormat="1" ht="21.75" customHeight="1">
      <c r="B65" s="42"/>
      <c r="C65" s="43"/>
      <c r="D65" s="43"/>
      <c r="E65" s="43"/>
      <c r="F65" s="43"/>
      <c r="G65" s="43"/>
      <c r="H65" s="43"/>
      <c r="I65" s="114"/>
      <c r="J65" s="43"/>
      <c r="K65" s="46"/>
    </row>
    <row r="66" spans="2:12" s="1" customFormat="1" ht="6.95" customHeight="1">
      <c r="B66" s="57"/>
      <c r="C66" s="58"/>
      <c r="D66" s="58"/>
      <c r="E66" s="58"/>
      <c r="F66" s="58"/>
      <c r="G66" s="58"/>
      <c r="H66" s="58"/>
      <c r="I66" s="135"/>
      <c r="J66" s="58"/>
      <c r="K66" s="59"/>
    </row>
    <row r="70" spans="2:12" s="1" customFormat="1" ht="6.95" customHeight="1">
      <c r="B70" s="60"/>
      <c r="C70" s="61"/>
      <c r="D70" s="61"/>
      <c r="E70" s="61"/>
      <c r="F70" s="61"/>
      <c r="G70" s="61"/>
      <c r="H70" s="61"/>
      <c r="I70" s="136"/>
      <c r="J70" s="61"/>
      <c r="K70" s="61"/>
      <c r="L70" s="42"/>
    </row>
    <row r="71" spans="2:12" s="1" customFormat="1" ht="36.950000000000003" customHeight="1">
      <c r="B71" s="42"/>
      <c r="C71" s="62" t="s">
        <v>111</v>
      </c>
      <c r="L71" s="42"/>
    </row>
    <row r="72" spans="2:12" s="1" customFormat="1" ht="6.95" customHeight="1">
      <c r="B72" s="42"/>
      <c r="L72" s="42"/>
    </row>
    <row r="73" spans="2:12" s="1" customFormat="1" ht="14.45" customHeight="1">
      <c r="B73" s="42"/>
      <c r="C73" s="64" t="s">
        <v>19</v>
      </c>
      <c r="L73" s="42"/>
    </row>
    <row r="74" spans="2:12" s="1" customFormat="1" ht="16.5" customHeight="1">
      <c r="B74" s="42"/>
      <c r="E74" s="370" t="str">
        <f>E7</f>
        <v>Stezka pro cyklisty a chodce se společným provozem Hustopeče - Milotice nad Bečvou</v>
      </c>
      <c r="F74" s="371"/>
      <c r="G74" s="371"/>
      <c r="H74" s="371"/>
      <c r="L74" s="42"/>
    </row>
    <row r="75" spans="2:12">
      <c r="B75" s="29"/>
      <c r="C75" s="64" t="s">
        <v>90</v>
      </c>
      <c r="L75" s="29"/>
    </row>
    <row r="76" spans="2:12" s="1" customFormat="1" ht="16.5" customHeight="1">
      <c r="B76" s="42"/>
      <c r="E76" s="370" t="s">
        <v>91</v>
      </c>
      <c r="F76" s="372"/>
      <c r="G76" s="372"/>
      <c r="H76" s="372"/>
      <c r="L76" s="42"/>
    </row>
    <row r="77" spans="2:12" s="1" customFormat="1" ht="14.45" customHeight="1">
      <c r="B77" s="42"/>
      <c r="C77" s="64" t="s">
        <v>92</v>
      </c>
      <c r="L77" s="42"/>
    </row>
    <row r="78" spans="2:12" s="1" customFormat="1" ht="17.25" customHeight="1">
      <c r="B78" s="42"/>
      <c r="E78" s="342" t="str">
        <f>E11</f>
        <v>2 - Vedlejší rozpočtové náklady</v>
      </c>
      <c r="F78" s="372"/>
      <c r="G78" s="372"/>
      <c r="H78" s="372"/>
      <c r="L78" s="42"/>
    </row>
    <row r="79" spans="2:12" s="1" customFormat="1" ht="6.95" customHeight="1">
      <c r="B79" s="42"/>
      <c r="L79" s="42"/>
    </row>
    <row r="80" spans="2:12" s="1" customFormat="1" ht="18" customHeight="1">
      <c r="B80" s="42"/>
      <c r="C80" s="64" t="s">
        <v>23</v>
      </c>
      <c r="F80" s="157" t="str">
        <f>F14</f>
        <v>Hustopeče, Milotice nad Bečvou</v>
      </c>
      <c r="I80" s="158" t="s">
        <v>25</v>
      </c>
      <c r="J80" s="68" t="str">
        <f>IF(J14="","",J14)</f>
        <v>5. 9. 2017</v>
      </c>
      <c r="L80" s="42"/>
    </row>
    <row r="81" spans="2:65" s="1" customFormat="1" ht="6.95" customHeight="1">
      <c r="B81" s="42"/>
      <c r="L81" s="42"/>
    </row>
    <row r="82" spans="2:65" s="1" customFormat="1">
      <c r="B82" s="42"/>
      <c r="C82" s="64" t="s">
        <v>27</v>
      </c>
      <c r="F82" s="157" t="str">
        <f>E17</f>
        <v>Hustopeče, Milotice nad Bečvou</v>
      </c>
      <c r="I82" s="158" t="s">
        <v>32</v>
      </c>
      <c r="J82" s="157" t="str">
        <f>E23</f>
        <v>Ing. Rostislav Grebík</v>
      </c>
      <c r="L82" s="42"/>
    </row>
    <row r="83" spans="2:65" s="1" customFormat="1" ht="14.45" customHeight="1">
      <c r="B83" s="42"/>
      <c r="C83" s="64" t="s">
        <v>30</v>
      </c>
      <c r="F83" s="157" t="str">
        <f>IF(E20="","",E20)</f>
        <v/>
      </c>
      <c r="L83" s="42"/>
    </row>
    <row r="84" spans="2:65" s="1" customFormat="1" ht="10.35" customHeight="1">
      <c r="B84" s="42"/>
      <c r="L84" s="42"/>
    </row>
    <row r="85" spans="2:65" s="10" customFormat="1" ht="29.25" customHeight="1">
      <c r="B85" s="159"/>
      <c r="C85" s="160" t="s">
        <v>112</v>
      </c>
      <c r="D85" s="161" t="s">
        <v>55</v>
      </c>
      <c r="E85" s="161" t="s">
        <v>51</v>
      </c>
      <c r="F85" s="161" t="s">
        <v>113</v>
      </c>
      <c r="G85" s="161" t="s">
        <v>114</v>
      </c>
      <c r="H85" s="161" t="s">
        <v>115</v>
      </c>
      <c r="I85" s="162" t="s">
        <v>116</v>
      </c>
      <c r="J85" s="161" t="s">
        <v>96</v>
      </c>
      <c r="K85" s="163" t="s">
        <v>117</v>
      </c>
      <c r="L85" s="159"/>
      <c r="M85" s="74" t="s">
        <v>118</v>
      </c>
      <c r="N85" s="75" t="s">
        <v>40</v>
      </c>
      <c r="O85" s="75" t="s">
        <v>119</v>
      </c>
      <c r="P85" s="75" t="s">
        <v>120</v>
      </c>
      <c r="Q85" s="75" t="s">
        <v>121</v>
      </c>
      <c r="R85" s="75" t="s">
        <v>122</v>
      </c>
      <c r="S85" s="75" t="s">
        <v>123</v>
      </c>
      <c r="T85" s="76" t="s">
        <v>124</v>
      </c>
    </row>
    <row r="86" spans="2:65" s="1" customFormat="1" ht="29.25" customHeight="1">
      <c r="B86" s="42"/>
      <c r="C86" s="78" t="s">
        <v>97</v>
      </c>
      <c r="J86" s="164">
        <f>BK86</f>
        <v>0</v>
      </c>
      <c r="L86" s="42"/>
      <c r="M86" s="77"/>
      <c r="N86" s="69"/>
      <c r="O86" s="69"/>
      <c r="P86" s="165">
        <f>P87</f>
        <v>0</v>
      </c>
      <c r="Q86" s="69"/>
      <c r="R86" s="165">
        <f>R87</f>
        <v>0</v>
      </c>
      <c r="S86" s="69"/>
      <c r="T86" s="166">
        <f>T87</f>
        <v>0</v>
      </c>
      <c r="AT86" s="25" t="s">
        <v>69</v>
      </c>
      <c r="AU86" s="25" t="s">
        <v>98</v>
      </c>
      <c r="BK86" s="167">
        <f>BK87</f>
        <v>0</v>
      </c>
    </row>
    <row r="87" spans="2:65" s="11" customFormat="1" ht="37.35" customHeight="1">
      <c r="B87" s="168"/>
      <c r="D87" s="169" t="s">
        <v>69</v>
      </c>
      <c r="E87" s="170" t="s">
        <v>729</v>
      </c>
      <c r="F87" s="170" t="s">
        <v>82</v>
      </c>
      <c r="I87" s="171"/>
      <c r="J87" s="172">
        <f>BK87</f>
        <v>0</v>
      </c>
      <c r="L87" s="168"/>
      <c r="M87" s="173"/>
      <c r="N87" s="174"/>
      <c r="O87" s="174"/>
      <c r="P87" s="175">
        <f>P88+P93+P98</f>
        <v>0</v>
      </c>
      <c r="Q87" s="174"/>
      <c r="R87" s="175">
        <f>R88+R93+R98</f>
        <v>0</v>
      </c>
      <c r="S87" s="174"/>
      <c r="T87" s="176">
        <f>T88+T93+T98</f>
        <v>0</v>
      </c>
      <c r="AR87" s="169" t="s">
        <v>176</v>
      </c>
      <c r="AT87" s="177" t="s">
        <v>69</v>
      </c>
      <c r="AU87" s="177" t="s">
        <v>70</v>
      </c>
      <c r="AY87" s="169" t="s">
        <v>127</v>
      </c>
      <c r="BK87" s="178">
        <f>BK88+BK93+BK98</f>
        <v>0</v>
      </c>
    </row>
    <row r="88" spans="2:65" s="11" customFormat="1" ht="19.899999999999999" customHeight="1">
      <c r="B88" s="168"/>
      <c r="D88" s="169" t="s">
        <v>69</v>
      </c>
      <c r="E88" s="179" t="s">
        <v>730</v>
      </c>
      <c r="F88" s="179" t="s">
        <v>731</v>
      </c>
      <c r="I88" s="171"/>
      <c r="J88" s="180">
        <f>BK88</f>
        <v>0</v>
      </c>
      <c r="L88" s="168"/>
      <c r="M88" s="173"/>
      <c r="N88" s="174"/>
      <c r="O88" s="174"/>
      <c r="P88" s="175">
        <f>SUM(P89:P92)</f>
        <v>0</v>
      </c>
      <c r="Q88" s="174"/>
      <c r="R88" s="175">
        <f>SUM(R89:R92)</f>
        <v>0</v>
      </c>
      <c r="S88" s="174"/>
      <c r="T88" s="176">
        <f>SUM(T89:T92)</f>
        <v>0</v>
      </c>
      <c r="AR88" s="169" t="s">
        <v>176</v>
      </c>
      <c r="AT88" s="177" t="s">
        <v>69</v>
      </c>
      <c r="AU88" s="177" t="s">
        <v>74</v>
      </c>
      <c r="AY88" s="169" t="s">
        <v>127</v>
      </c>
      <c r="BK88" s="178">
        <f>SUM(BK89:BK92)</f>
        <v>0</v>
      </c>
    </row>
    <row r="89" spans="2:65" s="1" customFormat="1" ht="25.5" customHeight="1">
      <c r="B89" s="181"/>
      <c r="C89" s="182" t="s">
        <v>191</v>
      </c>
      <c r="D89" s="182" t="s">
        <v>129</v>
      </c>
      <c r="E89" s="183" t="s">
        <v>732</v>
      </c>
      <c r="F89" s="184" t="s">
        <v>733</v>
      </c>
      <c r="G89" s="185" t="s">
        <v>277</v>
      </c>
      <c r="H89" s="186">
        <v>1</v>
      </c>
      <c r="I89" s="187"/>
      <c r="J89" s="188">
        <f>ROUND(I89*H89,2)</f>
        <v>0</v>
      </c>
      <c r="K89" s="184" t="s">
        <v>133</v>
      </c>
      <c r="L89" s="42"/>
      <c r="M89" s="189" t="s">
        <v>5</v>
      </c>
      <c r="N89" s="190" t="s">
        <v>41</v>
      </c>
      <c r="O89" s="43"/>
      <c r="P89" s="191">
        <f>O89*H89</f>
        <v>0</v>
      </c>
      <c r="Q89" s="191">
        <v>0</v>
      </c>
      <c r="R89" s="191">
        <f>Q89*H89</f>
        <v>0</v>
      </c>
      <c r="S89" s="191">
        <v>0</v>
      </c>
      <c r="T89" s="192">
        <f>S89*H89</f>
        <v>0</v>
      </c>
      <c r="AR89" s="25" t="s">
        <v>734</v>
      </c>
      <c r="AT89" s="25" t="s">
        <v>129</v>
      </c>
      <c r="AU89" s="25" t="s">
        <v>77</v>
      </c>
      <c r="AY89" s="25" t="s">
        <v>127</v>
      </c>
      <c r="BE89" s="193">
        <f>IF(N89="základní",J89,0)</f>
        <v>0</v>
      </c>
      <c r="BF89" s="193">
        <f>IF(N89="snížená",J89,0)</f>
        <v>0</v>
      </c>
      <c r="BG89" s="193">
        <f>IF(N89="zákl. přenesená",J89,0)</f>
        <v>0</v>
      </c>
      <c r="BH89" s="193">
        <f>IF(N89="sníž. přenesená",J89,0)</f>
        <v>0</v>
      </c>
      <c r="BI89" s="193">
        <f>IF(N89="nulová",J89,0)</f>
        <v>0</v>
      </c>
      <c r="BJ89" s="25" t="s">
        <v>74</v>
      </c>
      <c r="BK89" s="193">
        <f>ROUND(I89*H89,2)</f>
        <v>0</v>
      </c>
      <c r="BL89" s="25" t="s">
        <v>734</v>
      </c>
      <c r="BM89" s="25" t="s">
        <v>735</v>
      </c>
    </row>
    <row r="90" spans="2:65" s="1" customFormat="1" ht="25.5" customHeight="1">
      <c r="B90" s="181"/>
      <c r="C90" s="182" t="s">
        <v>197</v>
      </c>
      <c r="D90" s="182" t="s">
        <v>129</v>
      </c>
      <c r="E90" s="183" t="s">
        <v>736</v>
      </c>
      <c r="F90" s="184" t="s">
        <v>737</v>
      </c>
      <c r="G90" s="185" t="s">
        <v>277</v>
      </c>
      <c r="H90" s="186">
        <v>1</v>
      </c>
      <c r="I90" s="187"/>
      <c r="J90" s="188">
        <f>ROUND(I90*H90,2)</f>
        <v>0</v>
      </c>
      <c r="K90" s="184" t="s">
        <v>133</v>
      </c>
      <c r="L90" s="42"/>
      <c r="M90" s="189" t="s">
        <v>5</v>
      </c>
      <c r="N90" s="190" t="s">
        <v>41</v>
      </c>
      <c r="O90" s="43"/>
      <c r="P90" s="191">
        <f>O90*H90</f>
        <v>0</v>
      </c>
      <c r="Q90" s="191">
        <v>0</v>
      </c>
      <c r="R90" s="191">
        <f>Q90*H90</f>
        <v>0</v>
      </c>
      <c r="S90" s="191">
        <v>0</v>
      </c>
      <c r="T90" s="192">
        <f>S90*H90</f>
        <v>0</v>
      </c>
      <c r="AR90" s="25" t="s">
        <v>734</v>
      </c>
      <c r="AT90" s="25" t="s">
        <v>129</v>
      </c>
      <c r="AU90" s="25" t="s">
        <v>77</v>
      </c>
      <c r="AY90" s="25" t="s">
        <v>127</v>
      </c>
      <c r="BE90" s="193">
        <f>IF(N90="základní",J90,0)</f>
        <v>0</v>
      </c>
      <c r="BF90" s="193">
        <f>IF(N90="snížená",J90,0)</f>
        <v>0</v>
      </c>
      <c r="BG90" s="193">
        <f>IF(N90="zákl. přenesená",J90,0)</f>
        <v>0</v>
      </c>
      <c r="BH90" s="193">
        <f>IF(N90="sníž. přenesená",J90,0)</f>
        <v>0</v>
      </c>
      <c r="BI90" s="193">
        <f>IF(N90="nulová",J90,0)</f>
        <v>0</v>
      </c>
      <c r="BJ90" s="25" t="s">
        <v>74</v>
      </c>
      <c r="BK90" s="193">
        <f>ROUND(I90*H90,2)</f>
        <v>0</v>
      </c>
      <c r="BL90" s="25" t="s">
        <v>734</v>
      </c>
      <c r="BM90" s="25" t="s">
        <v>738</v>
      </c>
    </row>
    <row r="91" spans="2:65" s="1" customFormat="1" ht="25.5" customHeight="1">
      <c r="B91" s="181"/>
      <c r="C91" s="182" t="s">
        <v>204</v>
      </c>
      <c r="D91" s="182" t="s">
        <v>129</v>
      </c>
      <c r="E91" s="183" t="s">
        <v>739</v>
      </c>
      <c r="F91" s="184" t="s">
        <v>740</v>
      </c>
      <c r="G91" s="185" t="s">
        <v>277</v>
      </c>
      <c r="H91" s="186">
        <v>1</v>
      </c>
      <c r="I91" s="187"/>
      <c r="J91" s="188">
        <f>ROUND(I91*H91,2)</f>
        <v>0</v>
      </c>
      <c r="K91" s="184" t="s">
        <v>133</v>
      </c>
      <c r="L91" s="42"/>
      <c r="M91" s="189" t="s">
        <v>5</v>
      </c>
      <c r="N91" s="190" t="s">
        <v>41</v>
      </c>
      <c r="O91" s="43"/>
      <c r="P91" s="191">
        <f>O91*H91</f>
        <v>0</v>
      </c>
      <c r="Q91" s="191">
        <v>0</v>
      </c>
      <c r="R91" s="191">
        <f>Q91*H91</f>
        <v>0</v>
      </c>
      <c r="S91" s="191">
        <v>0</v>
      </c>
      <c r="T91" s="192">
        <f>S91*H91</f>
        <v>0</v>
      </c>
      <c r="AR91" s="25" t="s">
        <v>734</v>
      </c>
      <c r="AT91" s="25" t="s">
        <v>129</v>
      </c>
      <c r="AU91" s="25" t="s">
        <v>77</v>
      </c>
      <c r="AY91" s="25" t="s">
        <v>127</v>
      </c>
      <c r="BE91" s="193">
        <f>IF(N91="základní",J91,0)</f>
        <v>0</v>
      </c>
      <c r="BF91" s="193">
        <f>IF(N91="snížená",J91,0)</f>
        <v>0</v>
      </c>
      <c r="BG91" s="193">
        <f>IF(N91="zákl. přenesená",J91,0)</f>
        <v>0</v>
      </c>
      <c r="BH91" s="193">
        <f>IF(N91="sníž. přenesená",J91,0)</f>
        <v>0</v>
      </c>
      <c r="BI91" s="193">
        <f>IF(N91="nulová",J91,0)</f>
        <v>0</v>
      </c>
      <c r="BJ91" s="25" t="s">
        <v>74</v>
      </c>
      <c r="BK91" s="193">
        <f>ROUND(I91*H91,2)</f>
        <v>0</v>
      </c>
      <c r="BL91" s="25" t="s">
        <v>734</v>
      </c>
      <c r="BM91" s="25" t="s">
        <v>741</v>
      </c>
    </row>
    <row r="92" spans="2:65" s="1" customFormat="1" ht="25.5" customHeight="1">
      <c r="B92" s="181"/>
      <c r="C92" s="182" t="s">
        <v>209</v>
      </c>
      <c r="D92" s="182" t="s">
        <v>129</v>
      </c>
      <c r="E92" s="183" t="s">
        <v>742</v>
      </c>
      <c r="F92" s="184" t="s">
        <v>743</v>
      </c>
      <c r="G92" s="185" t="s">
        <v>277</v>
      </c>
      <c r="H92" s="186">
        <v>1</v>
      </c>
      <c r="I92" s="187"/>
      <c r="J92" s="188">
        <f>ROUND(I92*H92,2)</f>
        <v>0</v>
      </c>
      <c r="K92" s="184" t="s">
        <v>133</v>
      </c>
      <c r="L92" s="42"/>
      <c r="M92" s="189" t="s">
        <v>5</v>
      </c>
      <c r="N92" s="190" t="s">
        <v>41</v>
      </c>
      <c r="O92" s="43"/>
      <c r="P92" s="191">
        <f>O92*H92</f>
        <v>0</v>
      </c>
      <c r="Q92" s="191">
        <v>0</v>
      </c>
      <c r="R92" s="191">
        <f>Q92*H92</f>
        <v>0</v>
      </c>
      <c r="S92" s="191">
        <v>0</v>
      </c>
      <c r="T92" s="192">
        <f>S92*H92</f>
        <v>0</v>
      </c>
      <c r="AR92" s="25" t="s">
        <v>734</v>
      </c>
      <c r="AT92" s="25" t="s">
        <v>129</v>
      </c>
      <c r="AU92" s="25" t="s">
        <v>77</v>
      </c>
      <c r="AY92" s="25" t="s">
        <v>127</v>
      </c>
      <c r="BE92" s="193">
        <f>IF(N92="základní",J92,0)</f>
        <v>0</v>
      </c>
      <c r="BF92" s="193">
        <f>IF(N92="snížená",J92,0)</f>
        <v>0</v>
      </c>
      <c r="BG92" s="193">
        <f>IF(N92="zákl. přenesená",J92,0)</f>
        <v>0</v>
      </c>
      <c r="BH92" s="193">
        <f>IF(N92="sníž. přenesená",J92,0)</f>
        <v>0</v>
      </c>
      <c r="BI92" s="193">
        <f>IF(N92="nulová",J92,0)</f>
        <v>0</v>
      </c>
      <c r="BJ92" s="25" t="s">
        <v>74</v>
      </c>
      <c r="BK92" s="193">
        <f>ROUND(I92*H92,2)</f>
        <v>0</v>
      </c>
      <c r="BL92" s="25" t="s">
        <v>734</v>
      </c>
      <c r="BM92" s="25" t="s">
        <v>744</v>
      </c>
    </row>
    <row r="93" spans="2:65" s="11" customFormat="1" ht="29.85" customHeight="1">
      <c r="B93" s="168"/>
      <c r="D93" s="169" t="s">
        <v>69</v>
      </c>
      <c r="E93" s="179" t="s">
        <v>745</v>
      </c>
      <c r="F93" s="179" t="s">
        <v>746</v>
      </c>
      <c r="I93" s="171"/>
      <c r="J93" s="180">
        <f>BK93</f>
        <v>0</v>
      </c>
      <c r="L93" s="168"/>
      <c r="M93" s="173"/>
      <c r="N93" s="174"/>
      <c r="O93" s="174"/>
      <c r="P93" s="175">
        <f>SUM(P94:P97)</f>
        <v>0</v>
      </c>
      <c r="Q93" s="174"/>
      <c r="R93" s="175">
        <f>SUM(R94:R97)</f>
        <v>0</v>
      </c>
      <c r="S93" s="174"/>
      <c r="T93" s="176">
        <f>SUM(T94:T97)</f>
        <v>0</v>
      </c>
      <c r="AR93" s="169" t="s">
        <v>176</v>
      </c>
      <c r="AT93" s="177" t="s">
        <v>69</v>
      </c>
      <c r="AU93" s="177" t="s">
        <v>74</v>
      </c>
      <c r="AY93" s="169" t="s">
        <v>127</v>
      </c>
      <c r="BK93" s="178">
        <f>SUM(BK94:BK97)</f>
        <v>0</v>
      </c>
    </row>
    <row r="94" spans="2:65" s="1" customFormat="1" ht="16.5" customHeight="1">
      <c r="B94" s="181"/>
      <c r="C94" s="182" t="s">
        <v>74</v>
      </c>
      <c r="D94" s="182" t="s">
        <v>129</v>
      </c>
      <c r="E94" s="183" t="s">
        <v>747</v>
      </c>
      <c r="F94" s="184" t="s">
        <v>746</v>
      </c>
      <c r="G94" s="185" t="s">
        <v>277</v>
      </c>
      <c r="H94" s="186">
        <v>1</v>
      </c>
      <c r="I94" s="187"/>
      <c r="J94" s="188">
        <f>ROUND(I94*H94,2)</f>
        <v>0</v>
      </c>
      <c r="K94" s="184" t="s">
        <v>133</v>
      </c>
      <c r="L94" s="42"/>
      <c r="M94" s="189" t="s">
        <v>5</v>
      </c>
      <c r="N94" s="190" t="s">
        <v>41</v>
      </c>
      <c r="O94" s="43"/>
      <c r="P94" s="191">
        <f>O94*H94</f>
        <v>0</v>
      </c>
      <c r="Q94" s="191">
        <v>0</v>
      </c>
      <c r="R94" s="191">
        <f>Q94*H94</f>
        <v>0</v>
      </c>
      <c r="S94" s="191">
        <v>0</v>
      </c>
      <c r="T94" s="192">
        <f>S94*H94</f>
        <v>0</v>
      </c>
      <c r="AR94" s="25" t="s">
        <v>734</v>
      </c>
      <c r="AT94" s="25" t="s">
        <v>129</v>
      </c>
      <c r="AU94" s="25" t="s">
        <v>77</v>
      </c>
      <c r="AY94" s="25" t="s">
        <v>127</v>
      </c>
      <c r="BE94" s="193">
        <f>IF(N94="základní",J94,0)</f>
        <v>0</v>
      </c>
      <c r="BF94" s="193">
        <f>IF(N94="snížená",J94,0)</f>
        <v>0</v>
      </c>
      <c r="BG94" s="193">
        <f>IF(N94="zákl. přenesená",J94,0)</f>
        <v>0</v>
      </c>
      <c r="BH94" s="193">
        <f>IF(N94="sníž. přenesená",J94,0)</f>
        <v>0</v>
      </c>
      <c r="BI94" s="193">
        <f>IF(N94="nulová",J94,0)</f>
        <v>0</v>
      </c>
      <c r="BJ94" s="25" t="s">
        <v>74</v>
      </c>
      <c r="BK94" s="193">
        <f>ROUND(I94*H94,2)</f>
        <v>0</v>
      </c>
      <c r="BL94" s="25" t="s">
        <v>734</v>
      </c>
      <c r="BM94" s="25" t="s">
        <v>748</v>
      </c>
    </row>
    <row r="95" spans="2:65" s="1" customFormat="1" ht="25.5" customHeight="1">
      <c r="B95" s="181"/>
      <c r="C95" s="182" t="s">
        <v>77</v>
      </c>
      <c r="D95" s="182" t="s">
        <v>129</v>
      </c>
      <c r="E95" s="183" t="s">
        <v>749</v>
      </c>
      <c r="F95" s="184" t="s">
        <v>750</v>
      </c>
      <c r="G95" s="185" t="s">
        <v>277</v>
      </c>
      <c r="H95" s="186">
        <v>1</v>
      </c>
      <c r="I95" s="187"/>
      <c r="J95" s="188">
        <f>ROUND(I95*H95,2)</f>
        <v>0</v>
      </c>
      <c r="K95" s="184" t="s">
        <v>133</v>
      </c>
      <c r="L95" s="42"/>
      <c r="M95" s="189" t="s">
        <v>5</v>
      </c>
      <c r="N95" s="190" t="s">
        <v>41</v>
      </c>
      <c r="O95" s="43"/>
      <c r="P95" s="191">
        <f>O95*H95</f>
        <v>0</v>
      </c>
      <c r="Q95" s="191">
        <v>0</v>
      </c>
      <c r="R95" s="191">
        <f>Q95*H95</f>
        <v>0</v>
      </c>
      <c r="S95" s="191">
        <v>0</v>
      </c>
      <c r="T95" s="192">
        <f>S95*H95</f>
        <v>0</v>
      </c>
      <c r="AR95" s="25" t="s">
        <v>734</v>
      </c>
      <c r="AT95" s="25" t="s">
        <v>129</v>
      </c>
      <c r="AU95" s="25" t="s">
        <v>77</v>
      </c>
      <c r="AY95" s="25" t="s">
        <v>127</v>
      </c>
      <c r="BE95" s="193">
        <f>IF(N95="základní",J95,0)</f>
        <v>0</v>
      </c>
      <c r="BF95" s="193">
        <f>IF(N95="snížená",J95,0)</f>
        <v>0</v>
      </c>
      <c r="BG95" s="193">
        <f>IF(N95="zákl. přenesená",J95,0)</f>
        <v>0</v>
      </c>
      <c r="BH95" s="193">
        <f>IF(N95="sníž. přenesená",J95,0)</f>
        <v>0</v>
      </c>
      <c r="BI95" s="193">
        <f>IF(N95="nulová",J95,0)</f>
        <v>0</v>
      </c>
      <c r="BJ95" s="25" t="s">
        <v>74</v>
      </c>
      <c r="BK95" s="193">
        <f>ROUND(I95*H95,2)</f>
        <v>0</v>
      </c>
      <c r="BL95" s="25" t="s">
        <v>734</v>
      </c>
      <c r="BM95" s="25" t="s">
        <v>751</v>
      </c>
    </row>
    <row r="96" spans="2:65" s="1" customFormat="1" ht="16.5" customHeight="1">
      <c r="B96" s="181"/>
      <c r="C96" s="182" t="s">
        <v>140</v>
      </c>
      <c r="D96" s="182" t="s">
        <v>129</v>
      </c>
      <c r="E96" s="183" t="s">
        <v>752</v>
      </c>
      <c r="F96" s="184" t="s">
        <v>753</v>
      </c>
      <c r="G96" s="185" t="s">
        <v>339</v>
      </c>
      <c r="H96" s="186">
        <v>50</v>
      </c>
      <c r="I96" s="187"/>
      <c r="J96" s="188">
        <f>ROUND(I96*H96,2)</f>
        <v>0</v>
      </c>
      <c r="K96" s="184" t="s">
        <v>133</v>
      </c>
      <c r="L96" s="42"/>
      <c r="M96" s="189" t="s">
        <v>5</v>
      </c>
      <c r="N96" s="190" t="s">
        <v>41</v>
      </c>
      <c r="O96" s="43"/>
      <c r="P96" s="191">
        <f>O96*H96</f>
        <v>0</v>
      </c>
      <c r="Q96" s="191">
        <v>0</v>
      </c>
      <c r="R96" s="191">
        <f>Q96*H96</f>
        <v>0</v>
      </c>
      <c r="S96" s="191">
        <v>0</v>
      </c>
      <c r="T96" s="192">
        <f>S96*H96</f>
        <v>0</v>
      </c>
      <c r="AR96" s="25" t="s">
        <v>734</v>
      </c>
      <c r="AT96" s="25" t="s">
        <v>129</v>
      </c>
      <c r="AU96" s="25" t="s">
        <v>77</v>
      </c>
      <c r="AY96" s="25" t="s">
        <v>127</v>
      </c>
      <c r="BE96" s="193">
        <f>IF(N96="základní",J96,0)</f>
        <v>0</v>
      </c>
      <c r="BF96" s="193">
        <f>IF(N96="snížená",J96,0)</f>
        <v>0</v>
      </c>
      <c r="BG96" s="193">
        <f>IF(N96="zákl. přenesená",J96,0)</f>
        <v>0</v>
      </c>
      <c r="BH96" s="193">
        <f>IF(N96="sníž. přenesená",J96,0)</f>
        <v>0</v>
      </c>
      <c r="BI96" s="193">
        <f>IF(N96="nulová",J96,0)</f>
        <v>0</v>
      </c>
      <c r="BJ96" s="25" t="s">
        <v>74</v>
      </c>
      <c r="BK96" s="193">
        <f>ROUND(I96*H96,2)</f>
        <v>0</v>
      </c>
      <c r="BL96" s="25" t="s">
        <v>734</v>
      </c>
      <c r="BM96" s="25" t="s">
        <v>754</v>
      </c>
    </row>
    <row r="97" spans="2:65" s="1" customFormat="1" ht="25.5" customHeight="1">
      <c r="B97" s="181"/>
      <c r="C97" s="182" t="s">
        <v>176</v>
      </c>
      <c r="D97" s="182" t="s">
        <v>129</v>
      </c>
      <c r="E97" s="183" t="s">
        <v>755</v>
      </c>
      <c r="F97" s="184" t="s">
        <v>756</v>
      </c>
      <c r="G97" s="185" t="s">
        <v>277</v>
      </c>
      <c r="H97" s="186">
        <v>1</v>
      </c>
      <c r="I97" s="187"/>
      <c r="J97" s="188">
        <f>ROUND(I97*H97,2)</f>
        <v>0</v>
      </c>
      <c r="K97" s="184" t="s">
        <v>133</v>
      </c>
      <c r="L97" s="42"/>
      <c r="M97" s="189" t="s">
        <v>5</v>
      </c>
      <c r="N97" s="190" t="s">
        <v>41</v>
      </c>
      <c r="O97" s="43"/>
      <c r="P97" s="191">
        <f>O97*H97</f>
        <v>0</v>
      </c>
      <c r="Q97" s="191">
        <v>0</v>
      </c>
      <c r="R97" s="191">
        <f>Q97*H97</f>
        <v>0</v>
      </c>
      <c r="S97" s="191">
        <v>0</v>
      </c>
      <c r="T97" s="192">
        <f>S97*H97</f>
        <v>0</v>
      </c>
      <c r="AR97" s="25" t="s">
        <v>734</v>
      </c>
      <c r="AT97" s="25" t="s">
        <v>129</v>
      </c>
      <c r="AU97" s="25" t="s">
        <v>77</v>
      </c>
      <c r="AY97" s="25" t="s">
        <v>127</v>
      </c>
      <c r="BE97" s="193">
        <f>IF(N97="základní",J97,0)</f>
        <v>0</v>
      </c>
      <c r="BF97" s="193">
        <f>IF(N97="snížená",J97,0)</f>
        <v>0</v>
      </c>
      <c r="BG97" s="193">
        <f>IF(N97="zákl. přenesená",J97,0)</f>
        <v>0</v>
      </c>
      <c r="BH97" s="193">
        <f>IF(N97="sníž. přenesená",J97,0)</f>
        <v>0</v>
      </c>
      <c r="BI97" s="193">
        <f>IF(N97="nulová",J97,0)</f>
        <v>0</v>
      </c>
      <c r="BJ97" s="25" t="s">
        <v>74</v>
      </c>
      <c r="BK97" s="193">
        <f>ROUND(I97*H97,2)</f>
        <v>0</v>
      </c>
      <c r="BL97" s="25" t="s">
        <v>734</v>
      </c>
      <c r="BM97" s="25" t="s">
        <v>757</v>
      </c>
    </row>
    <row r="98" spans="2:65" s="11" customFormat="1" ht="29.85" customHeight="1">
      <c r="B98" s="168"/>
      <c r="D98" s="169" t="s">
        <v>69</v>
      </c>
      <c r="E98" s="179" t="s">
        <v>758</v>
      </c>
      <c r="F98" s="179" t="s">
        <v>759</v>
      </c>
      <c r="I98" s="171"/>
      <c r="J98" s="180">
        <f>BK98</f>
        <v>0</v>
      </c>
      <c r="L98" s="168"/>
      <c r="M98" s="173"/>
      <c r="N98" s="174"/>
      <c r="O98" s="174"/>
      <c r="P98" s="175">
        <f>P99</f>
        <v>0</v>
      </c>
      <c r="Q98" s="174"/>
      <c r="R98" s="175">
        <f>R99</f>
        <v>0</v>
      </c>
      <c r="S98" s="174"/>
      <c r="T98" s="176">
        <f>T99</f>
        <v>0</v>
      </c>
      <c r="AR98" s="169" t="s">
        <v>176</v>
      </c>
      <c r="AT98" s="177" t="s">
        <v>69</v>
      </c>
      <c r="AU98" s="177" t="s">
        <v>74</v>
      </c>
      <c r="AY98" s="169" t="s">
        <v>127</v>
      </c>
      <c r="BK98" s="178">
        <f>BK99</f>
        <v>0</v>
      </c>
    </row>
    <row r="99" spans="2:65" s="1" customFormat="1" ht="25.5" customHeight="1">
      <c r="B99" s="181"/>
      <c r="C99" s="182" t="s">
        <v>183</v>
      </c>
      <c r="D99" s="182" t="s">
        <v>129</v>
      </c>
      <c r="E99" s="183" t="s">
        <v>760</v>
      </c>
      <c r="F99" s="184" t="s">
        <v>761</v>
      </c>
      <c r="G99" s="185" t="s">
        <v>277</v>
      </c>
      <c r="H99" s="186">
        <v>1</v>
      </c>
      <c r="I99" s="187"/>
      <c r="J99" s="188">
        <f>ROUND(I99*H99,2)</f>
        <v>0</v>
      </c>
      <c r="K99" s="184" t="s">
        <v>133</v>
      </c>
      <c r="L99" s="42"/>
      <c r="M99" s="189" t="s">
        <v>5</v>
      </c>
      <c r="N99" s="242" t="s">
        <v>41</v>
      </c>
      <c r="O99" s="243"/>
      <c r="P99" s="244">
        <f>O99*H99</f>
        <v>0</v>
      </c>
      <c r="Q99" s="244">
        <v>0</v>
      </c>
      <c r="R99" s="244">
        <f>Q99*H99</f>
        <v>0</v>
      </c>
      <c r="S99" s="244">
        <v>0</v>
      </c>
      <c r="T99" s="245">
        <f>S99*H99</f>
        <v>0</v>
      </c>
      <c r="AR99" s="25" t="s">
        <v>734</v>
      </c>
      <c r="AT99" s="25" t="s">
        <v>129</v>
      </c>
      <c r="AU99" s="25" t="s">
        <v>77</v>
      </c>
      <c r="AY99" s="25" t="s">
        <v>127</v>
      </c>
      <c r="BE99" s="193">
        <f>IF(N99="základní",J99,0)</f>
        <v>0</v>
      </c>
      <c r="BF99" s="193">
        <f>IF(N99="snížená",J99,0)</f>
        <v>0</v>
      </c>
      <c r="BG99" s="193">
        <f>IF(N99="zákl. přenesená",J99,0)</f>
        <v>0</v>
      </c>
      <c r="BH99" s="193">
        <f>IF(N99="sníž. přenesená",J99,0)</f>
        <v>0</v>
      </c>
      <c r="BI99" s="193">
        <f>IF(N99="nulová",J99,0)</f>
        <v>0</v>
      </c>
      <c r="BJ99" s="25" t="s">
        <v>74</v>
      </c>
      <c r="BK99" s="193">
        <f>ROUND(I99*H99,2)</f>
        <v>0</v>
      </c>
      <c r="BL99" s="25" t="s">
        <v>734</v>
      </c>
      <c r="BM99" s="25" t="s">
        <v>762</v>
      </c>
    </row>
    <row r="100" spans="2:65" s="1" customFormat="1" ht="6.95" customHeight="1">
      <c r="B100" s="57"/>
      <c r="C100" s="58"/>
      <c r="D100" s="58"/>
      <c r="E100" s="58"/>
      <c r="F100" s="58"/>
      <c r="G100" s="58"/>
      <c r="H100" s="58"/>
      <c r="I100" s="135"/>
      <c r="J100" s="58"/>
      <c r="K100" s="58"/>
      <c r="L100" s="42"/>
    </row>
  </sheetData>
  <autoFilter ref="C85:K99"/>
  <mergeCells count="13">
    <mergeCell ref="E78:H78"/>
    <mergeCell ref="G1:H1"/>
    <mergeCell ref="L2:V2"/>
    <mergeCell ref="E49:H49"/>
    <mergeCell ref="E51:H51"/>
    <mergeCell ref="J55:J56"/>
    <mergeCell ref="E74:H74"/>
    <mergeCell ref="E76:H76"/>
    <mergeCell ref="E7:H7"/>
    <mergeCell ref="E9:H9"/>
    <mergeCell ref="E11:H11"/>
    <mergeCell ref="E26:H26"/>
    <mergeCell ref="E47:H47"/>
  </mergeCells>
  <hyperlinks>
    <hyperlink ref="F1:G1" location="C2" display="1) Krycí list soupisu"/>
    <hyperlink ref="G1:H1" location="C58" display="2) Rekapitulace"/>
    <hyperlink ref="J1" location="C85"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46" customWidth="1"/>
    <col min="2" max="2" width="1.6640625" style="246" customWidth="1"/>
    <col min="3" max="4" width="5" style="246" customWidth="1"/>
    <col min="5" max="5" width="11.6640625" style="246" customWidth="1"/>
    <col min="6" max="6" width="9.1640625" style="246" customWidth="1"/>
    <col min="7" max="7" width="5" style="246" customWidth="1"/>
    <col min="8" max="8" width="77.83203125" style="246" customWidth="1"/>
    <col min="9" max="10" width="20" style="246" customWidth="1"/>
    <col min="11" max="11" width="1.6640625" style="246" customWidth="1"/>
  </cols>
  <sheetData>
    <row r="1" spans="2:11" ht="37.5" customHeight="1"/>
    <row r="2" spans="2:11" ht="7.5" customHeight="1">
      <c r="B2" s="247"/>
      <c r="C2" s="248"/>
      <c r="D2" s="248"/>
      <c r="E2" s="248"/>
      <c r="F2" s="248"/>
      <c r="G2" s="248"/>
      <c r="H2" s="248"/>
      <c r="I2" s="248"/>
      <c r="J2" s="248"/>
      <c r="K2" s="249"/>
    </row>
    <row r="3" spans="2:11" s="16" customFormat="1" ht="45" customHeight="1">
      <c r="B3" s="250"/>
      <c r="C3" s="377" t="s">
        <v>763</v>
      </c>
      <c r="D3" s="377"/>
      <c r="E3" s="377"/>
      <c r="F3" s="377"/>
      <c r="G3" s="377"/>
      <c r="H3" s="377"/>
      <c r="I3" s="377"/>
      <c r="J3" s="377"/>
      <c r="K3" s="251"/>
    </row>
    <row r="4" spans="2:11" ht="25.5" customHeight="1">
      <c r="B4" s="252"/>
      <c r="C4" s="381" t="s">
        <v>764</v>
      </c>
      <c r="D4" s="381"/>
      <c r="E4" s="381"/>
      <c r="F4" s="381"/>
      <c r="G4" s="381"/>
      <c r="H4" s="381"/>
      <c r="I4" s="381"/>
      <c r="J4" s="381"/>
      <c r="K4" s="253"/>
    </row>
    <row r="5" spans="2:11" ht="5.25" customHeight="1">
      <c r="B5" s="252"/>
      <c r="C5" s="254"/>
      <c r="D5" s="254"/>
      <c r="E5" s="254"/>
      <c r="F5" s="254"/>
      <c r="G5" s="254"/>
      <c r="H5" s="254"/>
      <c r="I5" s="254"/>
      <c r="J5" s="254"/>
      <c r="K5" s="253"/>
    </row>
    <row r="6" spans="2:11" ht="15" customHeight="1">
      <c r="B6" s="252"/>
      <c r="C6" s="380" t="s">
        <v>765</v>
      </c>
      <c r="D6" s="380"/>
      <c r="E6" s="380"/>
      <c r="F6" s="380"/>
      <c r="G6" s="380"/>
      <c r="H6" s="380"/>
      <c r="I6" s="380"/>
      <c r="J6" s="380"/>
      <c r="K6" s="253"/>
    </row>
    <row r="7" spans="2:11" ht="15" customHeight="1">
      <c r="B7" s="256"/>
      <c r="C7" s="380" t="s">
        <v>766</v>
      </c>
      <c r="D7" s="380"/>
      <c r="E7" s="380"/>
      <c r="F7" s="380"/>
      <c r="G7" s="380"/>
      <c r="H7" s="380"/>
      <c r="I7" s="380"/>
      <c r="J7" s="380"/>
      <c r="K7" s="253"/>
    </row>
    <row r="8" spans="2:11" ht="12.75" customHeight="1">
      <c r="B8" s="256"/>
      <c r="C8" s="255"/>
      <c r="D8" s="255"/>
      <c r="E8" s="255"/>
      <c r="F8" s="255"/>
      <c r="G8" s="255"/>
      <c r="H8" s="255"/>
      <c r="I8" s="255"/>
      <c r="J8" s="255"/>
      <c r="K8" s="253"/>
    </row>
    <row r="9" spans="2:11" ht="15" customHeight="1">
      <c r="B9" s="256"/>
      <c r="C9" s="380" t="s">
        <v>767</v>
      </c>
      <c r="D9" s="380"/>
      <c r="E9" s="380"/>
      <c r="F9" s="380"/>
      <c r="G9" s="380"/>
      <c r="H9" s="380"/>
      <c r="I9" s="380"/>
      <c r="J9" s="380"/>
      <c r="K9" s="253"/>
    </row>
    <row r="10" spans="2:11" ht="15" customHeight="1">
      <c r="B10" s="256"/>
      <c r="C10" s="255"/>
      <c r="D10" s="380" t="s">
        <v>768</v>
      </c>
      <c r="E10" s="380"/>
      <c r="F10" s="380"/>
      <c r="G10" s="380"/>
      <c r="H10" s="380"/>
      <c r="I10" s="380"/>
      <c r="J10" s="380"/>
      <c r="K10" s="253"/>
    </row>
    <row r="11" spans="2:11" ht="15" customHeight="1">
      <c r="B11" s="256"/>
      <c r="C11" s="257"/>
      <c r="D11" s="380" t="s">
        <v>769</v>
      </c>
      <c r="E11" s="380"/>
      <c r="F11" s="380"/>
      <c r="G11" s="380"/>
      <c r="H11" s="380"/>
      <c r="I11" s="380"/>
      <c r="J11" s="380"/>
      <c r="K11" s="253"/>
    </row>
    <row r="12" spans="2:11" ht="12.75" customHeight="1">
      <c r="B12" s="256"/>
      <c r="C12" s="257"/>
      <c r="D12" s="257"/>
      <c r="E12" s="257"/>
      <c r="F12" s="257"/>
      <c r="G12" s="257"/>
      <c r="H12" s="257"/>
      <c r="I12" s="257"/>
      <c r="J12" s="257"/>
      <c r="K12" s="253"/>
    </row>
    <row r="13" spans="2:11" ht="15" customHeight="1">
      <c r="B13" s="256"/>
      <c r="C13" s="257"/>
      <c r="D13" s="380" t="s">
        <v>770</v>
      </c>
      <c r="E13" s="380"/>
      <c r="F13" s="380"/>
      <c r="G13" s="380"/>
      <c r="H13" s="380"/>
      <c r="I13" s="380"/>
      <c r="J13" s="380"/>
      <c r="K13" s="253"/>
    </row>
    <row r="14" spans="2:11" ht="15" customHeight="1">
      <c r="B14" s="256"/>
      <c r="C14" s="257"/>
      <c r="D14" s="380" t="s">
        <v>771</v>
      </c>
      <c r="E14" s="380"/>
      <c r="F14" s="380"/>
      <c r="G14" s="380"/>
      <c r="H14" s="380"/>
      <c r="I14" s="380"/>
      <c r="J14" s="380"/>
      <c r="K14" s="253"/>
    </row>
    <row r="15" spans="2:11" ht="15" customHeight="1">
      <c r="B15" s="256"/>
      <c r="C15" s="257"/>
      <c r="D15" s="380" t="s">
        <v>772</v>
      </c>
      <c r="E15" s="380"/>
      <c r="F15" s="380"/>
      <c r="G15" s="380"/>
      <c r="H15" s="380"/>
      <c r="I15" s="380"/>
      <c r="J15" s="380"/>
      <c r="K15" s="253"/>
    </row>
    <row r="16" spans="2:11" ht="15" customHeight="1">
      <c r="B16" s="256"/>
      <c r="C16" s="257"/>
      <c r="D16" s="257"/>
      <c r="E16" s="258" t="s">
        <v>75</v>
      </c>
      <c r="F16" s="380" t="s">
        <v>773</v>
      </c>
      <c r="G16" s="380"/>
      <c r="H16" s="380"/>
      <c r="I16" s="380"/>
      <c r="J16" s="380"/>
      <c r="K16" s="253"/>
    </row>
    <row r="17" spans="2:11" ht="15" customHeight="1">
      <c r="B17" s="256"/>
      <c r="C17" s="257"/>
      <c r="D17" s="257"/>
      <c r="E17" s="258" t="s">
        <v>774</v>
      </c>
      <c r="F17" s="380" t="s">
        <v>775</v>
      </c>
      <c r="G17" s="380"/>
      <c r="H17" s="380"/>
      <c r="I17" s="380"/>
      <c r="J17" s="380"/>
      <c r="K17" s="253"/>
    </row>
    <row r="18" spans="2:11" ht="15" customHeight="1">
      <c r="B18" s="256"/>
      <c r="C18" s="257"/>
      <c r="D18" s="257"/>
      <c r="E18" s="258" t="s">
        <v>776</v>
      </c>
      <c r="F18" s="380" t="s">
        <v>777</v>
      </c>
      <c r="G18" s="380"/>
      <c r="H18" s="380"/>
      <c r="I18" s="380"/>
      <c r="J18" s="380"/>
      <c r="K18" s="253"/>
    </row>
    <row r="19" spans="2:11" ht="15" customHeight="1">
      <c r="B19" s="256"/>
      <c r="C19" s="257"/>
      <c r="D19" s="257"/>
      <c r="E19" s="258" t="s">
        <v>778</v>
      </c>
      <c r="F19" s="380" t="s">
        <v>779</v>
      </c>
      <c r="G19" s="380"/>
      <c r="H19" s="380"/>
      <c r="I19" s="380"/>
      <c r="J19" s="380"/>
      <c r="K19" s="253"/>
    </row>
    <row r="20" spans="2:11" ht="15" customHeight="1">
      <c r="B20" s="256"/>
      <c r="C20" s="257"/>
      <c r="D20" s="257"/>
      <c r="E20" s="258" t="s">
        <v>780</v>
      </c>
      <c r="F20" s="380" t="s">
        <v>781</v>
      </c>
      <c r="G20" s="380"/>
      <c r="H20" s="380"/>
      <c r="I20" s="380"/>
      <c r="J20" s="380"/>
      <c r="K20" s="253"/>
    </row>
    <row r="21" spans="2:11" ht="15" customHeight="1">
      <c r="B21" s="256"/>
      <c r="C21" s="257"/>
      <c r="D21" s="257"/>
      <c r="E21" s="258" t="s">
        <v>80</v>
      </c>
      <c r="F21" s="380" t="s">
        <v>782</v>
      </c>
      <c r="G21" s="380"/>
      <c r="H21" s="380"/>
      <c r="I21" s="380"/>
      <c r="J21" s="380"/>
      <c r="K21" s="253"/>
    </row>
    <row r="22" spans="2:11" ht="12.75" customHeight="1">
      <c r="B22" s="256"/>
      <c r="C22" s="257"/>
      <c r="D22" s="257"/>
      <c r="E22" s="257"/>
      <c r="F22" s="257"/>
      <c r="G22" s="257"/>
      <c r="H22" s="257"/>
      <c r="I22" s="257"/>
      <c r="J22" s="257"/>
      <c r="K22" s="253"/>
    </row>
    <row r="23" spans="2:11" ht="15" customHeight="1">
      <c r="B23" s="256"/>
      <c r="C23" s="380" t="s">
        <v>783</v>
      </c>
      <c r="D23" s="380"/>
      <c r="E23" s="380"/>
      <c r="F23" s="380"/>
      <c r="G23" s="380"/>
      <c r="H23" s="380"/>
      <c r="I23" s="380"/>
      <c r="J23" s="380"/>
      <c r="K23" s="253"/>
    </row>
    <row r="24" spans="2:11" ht="15" customHeight="1">
      <c r="B24" s="256"/>
      <c r="C24" s="380" t="s">
        <v>784</v>
      </c>
      <c r="D24" s="380"/>
      <c r="E24" s="380"/>
      <c r="F24" s="380"/>
      <c r="G24" s="380"/>
      <c r="H24" s="380"/>
      <c r="I24" s="380"/>
      <c r="J24" s="380"/>
      <c r="K24" s="253"/>
    </row>
    <row r="25" spans="2:11" ht="15" customHeight="1">
      <c r="B25" s="256"/>
      <c r="C25" s="255"/>
      <c r="D25" s="380" t="s">
        <v>785</v>
      </c>
      <c r="E25" s="380"/>
      <c r="F25" s="380"/>
      <c r="G25" s="380"/>
      <c r="H25" s="380"/>
      <c r="I25" s="380"/>
      <c r="J25" s="380"/>
      <c r="K25" s="253"/>
    </row>
    <row r="26" spans="2:11" ht="15" customHeight="1">
      <c r="B26" s="256"/>
      <c r="C26" s="257"/>
      <c r="D26" s="380" t="s">
        <v>786</v>
      </c>
      <c r="E26" s="380"/>
      <c r="F26" s="380"/>
      <c r="G26" s="380"/>
      <c r="H26" s="380"/>
      <c r="I26" s="380"/>
      <c r="J26" s="380"/>
      <c r="K26" s="253"/>
    </row>
    <row r="27" spans="2:11" ht="12.75" customHeight="1">
      <c r="B27" s="256"/>
      <c r="C27" s="257"/>
      <c r="D27" s="257"/>
      <c r="E27" s="257"/>
      <c r="F27" s="257"/>
      <c r="G27" s="257"/>
      <c r="H27" s="257"/>
      <c r="I27" s="257"/>
      <c r="J27" s="257"/>
      <c r="K27" s="253"/>
    </row>
    <row r="28" spans="2:11" ht="15" customHeight="1">
      <c r="B28" s="256"/>
      <c r="C28" s="257"/>
      <c r="D28" s="380" t="s">
        <v>787</v>
      </c>
      <c r="E28" s="380"/>
      <c r="F28" s="380"/>
      <c r="G28" s="380"/>
      <c r="H28" s="380"/>
      <c r="I28" s="380"/>
      <c r="J28" s="380"/>
      <c r="K28" s="253"/>
    </row>
    <row r="29" spans="2:11" ht="15" customHeight="1">
      <c r="B29" s="256"/>
      <c r="C29" s="257"/>
      <c r="D29" s="380" t="s">
        <v>788</v>
      </c>
      <c r="E29" s="380"/>
      <c r="F29" s="380"/>
      <c r="G29" s="380"/>
      <c r="H29" s="380"/>
      <c r="I29" s="380"/>
      <c r="J29" s="380"/>
      <c r="K29" s="253"/>
    </row>
    <row r="30" spans="2:11" ht="12.75" customHeight="1">
      <c r="B30" s="256"/>
      <c r="C30" s="257"/>
      <c r="D30" s="257"/>
      <c r="E30" s="257"/>
      <c r="F30" s="257"/>
      <c r="G30" s="257"/>
      <c r="H30" s="257"/>
      <c r="I30" s="257"/>
      <c r="J30" s="257"/>
      <c r="K30" s="253"/>
    </row>
    <row r="31" spans="2:11" ht="15" customHeight="1">
      <c r="B31" s="256"/>
      <c r="C31" s="257"/>
      <c r="D31" s="380" t="s">
        <v>789</v>
      </c>
      <c r="E31" s="380"/>
      <c r="F31" s="380"/>
      <c r="G31" s="380"/>
      <c r="H31" s="380"/>
      <c r="I31" s="380"/>
      <c r="J31" s="380"/>
      <c r="K31" s="253"/>
    </row>
    <row r="32" spans="2:11" ht="15" customHeight="1">
      <c r="B32" s="256"/>
      <c r="C32" s="257"/>
      <c r="D32" s="380" t="s">
        <v>790</v>
      </c>
      <c r="E32" s="380"/>
      <c r="F32" s="380"/>
      <c r="G32" s="380"/>
      <c r="H32" s="380"/>
      <c r="I32" s="380"/>
      <c r="J32" s="380"/>
      <c r="K32" s="253"/>
    </row>
    <row r="33" spans="2:11" ht="15" customHeight="1">
      <c r="B33" s="256"/>
      <c r="C33" s="257"/>
      <c r="D33" s="380" t="s">
        <v>791</v>
      </c>
      <c r="E33" s="380"/>
      <c r="F33" s="380"/>
      <c r="G33" s="380"/>
      <c r="H33" s="380"/>
      <c r="I33" s="380"/>
      <c r="J33" s="380"/>
      <c r="K33" s="253"/>
    </row>
    <row r="34" spans="2:11" ht="15" customHeight="1">
      <c r="B34" s="256"/>
      <c r="C34" s="257"/>
      <c r="D34" s="255"/>
      <c r="E34" s="259" t="s">
        <v>112</v>
      </c>
      <c r="F34" s="255"/>
      <c r="G34" s="380" t="s">
        <v>792</v>
      </c>
      <c r="H34" s="380"/>
      <c r="I34" s="380"/>
      <c r="J34" s="380"/>
      <c r="K34" s="253"/>
    </row>
    <row r="35" spans="2:11" ht="30.75" customHeight="1">
      <c r="B35" s="256"/>
      <c r="C35" s="257"/>
      <c r="D35" s="255"/>
      <c r="E35" s="259" t="s">
        <v>793</v>
      </c>
      <c r="F35" s="255"/>
      <c r="G35" s="380" t="s">
        <v>794</v>
      </c>
      <c r="H35" s="380"/>
      <c r="I35" s="380"/>
      <c r="J35" s="380"/>
      <c r="K35" s="253"/>
    </row>
    <row r="36" spans="2:11" ht="15" customHeight="1">
      <c r="B36" s="256"/>
      <c r="C36" s="257"/>
      <c r="D36" s="255"/>
      <c r="E36" s="259" t="s">
        <v>51</v>
      </c>
      <c r="F36" s="255"/>
      <c r="G36" s="380" t="s">
        <v>795</v>
      </c>
      <c r="H36" s="380"/>
      <c r="I36" s="380"/>
      <c r="J36" s="380"/>
      <c r="K36" s="253"/>
    </row>
    <row r="37" spans="2:11" ht="15" customHeight="1">
      <c r="B37" s="256"/>
      <c r="C37" s="257"/>
      <c r="D37" s="255"/>
      <c r="E37" s="259" t="s">
        <v>113</v>
      </c>
      <c r="F37" s="255"/>
      <c r="G37" s="380" t="s">
        <v>796</v>
      </c>
      <c r="H37" s="380"/>
      <c r="I37" s="380"/>
      <c r="J37" s="380"/>
      <c r="K37" s="253"/>
    </row>
    <row r="38" spans="2:11" ht="15" customHeight="1">
      <c r="B38" s="256"/>
      <c r="C38" s="257"/>
      <c r="D38" s="255"/>
      <c r="E38" s="259" t="s">
        <v>114</v>
      </c>
      <c r="F38" s="255"/>
      <c r="G38" s="380" t="s">
        <v>797</v>
      </c>
      <c r="H38" s="380"/>
      <c r="I38" s="380"/>
      <c r="J38" s="380"/>
      <c r="K38" s="253"/>
    </row>
    <row r="39" spans="2:11" ht="15" customHeight="1">
      <c r="B39" s="256"/>
      <c r="C39" s="257"/>
      <c r="D39" s="255"/>
      <c r="E39" s="259" t="s">
        <v>115</v>
      </c>
      <c r="F39" s="255"/>
      <c r="G39" s="380" t="s">
        <v>798</v>
      </c>
      <c r="H39" s="380"/>
      <c r="I39" s="380"/>
      <c r="J39" s="380"/>
      <c r="K39" s="253"/>
    </row>
    <row r="40" spans="2:11" ht="15" customHeight="1">
      <c r="B40" s="256"/>
      <c r="C40" s="257"/>
      <c r="D40" s="255"/>
      <c r="E40" s="259" t="s">
        <v>799</v>
      </c>
      <c r="F40" s="255"/>
      <c r="G40" s="380" t="s">
        <v>800</v>
      </c>
      <c r="H40" s="380"/>
      <c r="I40" s="380"/>
      <c r="J40" s="380"/>
      <c r="K40" s="253"/>
    </row>
    <row r="41" spans="2:11" ht="15" customHeight="1">
      <c r="B41" s="256"/>
      <c r="C41" s="257"/>
      <c r="D41" s="255"/>
      <c r="E41" s="259"/>
      <c r="F41" s="255"/>
      <c r="G41" s="380" t="s">
        <v>801</v>
      </c>
      <c r="H41" s="380"/>
      <c r="I41" s="380"/>
      <c r="J41" s="380"/>
      <c r="K41" s="253"/>
    </row>
    <row r="42" spans="2:11" ht="15" customHeight="1">
      <c r="B42" s="256"/>
      <c r="C42" s="257"/>
      <c r="D42" s="255"/>
      <c r="E42" s="259" t="s">
        <v>802</v>
      </c>
      <c r="F42" s="255"/>
      <c r="G42" s="380" t="s">
        <v>803</v>
      </c>
      <c r="H42" s="380"/>
      <c r="I42" s="380"/>
      <c r="J42" s="380"/>
      <c r="K42" s="253"/>
    </row>
    <row r="43" spans="2:11" ht="15" customHeight="1">
      <c r="B43" s="256"/>
      <c r="C43" s="257"/>
      <c r="D43" s="255"/>
      <c r="E43" s="259" t="s">
        <v>117</v>
      </c>
      <c r="F43" s="255"/>
      <c r="G43" s="380" t="s">
        <v>804</v>
      </c>
      <c r="H43" s="380"/>
      <c r="I43" s="380"/>
      <c r="J43" s="380"/>
      <c r="K43" s="253"/>
    </row>
    <row r="44" spans="2:11" ht="12.75" customHeight="1">
      <c r="B44" s="256"/>
      <c r="C44" s="257"/>
      <c r="D44" s="255"/>
      <c r="E44" s="255"/>
      <c r="F44" s="255"/>
      <c r="G44" s="255"/>
      <c r="H44" s="255"/>
      <c r="I44" s="255"/>
      <c r="J44" s="255"/>
      <c r="K44" s="253"/>
    </row>
    <row r="45" spans="2:11" ht="15" customHeight="1">
      <c r="B45" s="256"/>
      <c r="C45" s="257"/>
      <c r="D45" s="380" t="s">
        <v>805</v>
      </c>
      <c r="E45" s="380"/>
      <c r="F45" s="380"/>
      <c r="G45" s="380"/>
      <c r="H45" s="380"/>
      <c r="I45" s="380"/>
      <c r="J45" s="380"/>
      <c r="K45" s="253"/>
    </row>
    <row r="46" spans="2:11" ht="15" customHeight="1">
      <c r="B46" s="256"/>
      <c r="C46" s="257"/>
      <c r="D46" s="257"/>
      <c r="E46" s="380" t="s">
        <v>806</v>
      </c>
      <c r="F46" s="380"/>
      <c r="G46" s="380"/>
      <c r="H46" s="380"/>
      <c r="I46" s="380"/>
      <c r="J46" s="380"/>
      <c r="K46" s="253"/>
    </row>
    <row r="47" spans="2:11" ht="15" customHeight="1">
      <c r="B47" s="256"/>
      <c r="C47" s="257"/>
      <c r="D47" s="257"/>
      <c r="E47" s="380" t="s">
        <v>807</v>
      </c>
      <c r="F47" s="380"/>
      <c r="G47" s="380"/>
      <c r="H47" s="380"/>
      <c r="I47" s="380"/>
      <c r="J47" s="380"/>
      <c r="K47" s="253"/>
    </row>
    <row r="48" spans="2:11" ht="15" customHeight="1">
      <c r="B48" s="256"/>
      <c r="C48" s="257"/>
      <c r="D48" s="257"/>
      <c r="E48" s="380" t="s">
        <v>808</v>
      </c>
      <c r="F48" s="380"/>
      <c r="G48" s="380"/>
      <c r="H48" s="380"/>
      <c r="I48" s="380"/>
      <c r="J48" s="380"/>
      <c r="K48" s="253"/>
    </row>
    <row r="49" spans="2:11" ht="15" customHeight="1">
      <c r="B49" s="256"/>
      <c r="C49" s="257"/>
      <c r="D49" s="380" t="s">
        <v>809</v>
      </c>
      <c r="E49" s="380"/>
      <c r="F49" s="380"/>
      <c r="G49" s="380"/>
      <c r="H49" s="380"/>
      <c r="I49" s="380"/>
      <c r="J49" s="380"/>
      <c r="K49" s="253"/>
    </row>
    <row r="50" spans="2:11" ht="25.5" customHeight="1">
      <c r="B50" s="252"/>
      <c r="C50" s="381" t="s">
        <v>810</v>
      </c>
      <c r="D50" s="381"/>
      <c r="E50" s="381"/>
      <c r="F50" s="381"/>
      <c r="G50" s="381"/>
      <c r="H50" s="381"/>
      <c r="I50" s="381"/>
      <c r="J50" s="381"/>
      <c r="K50" s="253"/>
    </row>
    <row r="51" spans="2:11" ht="5.25" customHeight="1">
      <c r="B51" s="252"/>
      <c r="C51" s="254"/>
      <c r="D51" s="254"/>
      <c r="E51" s="254"/>
      <c r="F51" s="254"/>
      <c r="G51" s="254"/>
      <c r="H51" s="254"/>
      <c r="I51" s="254"/>
      <c r="J51" s="254"/>
      <c r="K51" s="253"/>
    </row>
    <row r="52" spans="2:11" ht="15" customHeight="1">
      <c r="B52" s="252"/>
      <c r="C52" s="380" t="s">
        <v>811</v>
      </c>
      <c r="D52" s="380"/>
      <c r="E52" s="380"/>
      <c r="F52" s="380"/>
      <c r="G52" s="380"/>
      <c r="H52" s="380"/>
      <c r="I52" s="380"/>
      <c r="J52" s="380"/>
      <c r="K52" s="253"/>
    </row>
    <row r="53" spans="2:11" ht="15" customHeight="1">
      <c r="B53" s="252"/>
      <c r="C53" s="380" t="s">
        <v>812</v>
      </c>
      <c r="D53" s="380"/>
      <c r="E53" s="380"/>
      <c r="F53" s="380"/>
      <c r="G53" s="380"/>
      <c r="H53" s="380"/>
      <c r="I53" s="380"/>
      <c r="J53" s="380"/>
      <c r="K53" s="253"/>
    </row>
    <row r="54" spans="2:11" ht="12.75" customHeight="1">
      <c r="B54" s="252"/>
      <c r="C54" s="255"/>
      <c r="D54" s="255"/>
      <c r="E54" s="255"/>
      <c r="F54" s="255"/>
      <c r="G54" s="255"/>
      <c r="H54" s="255"/>
      <c r="I54" s="255"/>
      <c r="J54" s="255"/>
      <c r="K54" s="253"/>
    </row>
    <row r="55" spans="2:11" ht="15" customHeight="1">
      <c r="B55" s="252"/>
      <c r="C55" s="380" t="s">
        <v>813</v>
      </c>
      <c r="D55" s="380"/>
      <c r="E55" s="380"/>
      <c r="F55" s="380"/>
      <c r="G55" s="380"/>
      <c r="H55" s="380"/>
      <c r="I55" s="380"/>
      <c r="J55" s="380"/>
      <c r="K55" s="253"/>
    </row>
    <row r="56" spans="2:11" ht="15" customHeight="1">
      <c r="B56" s="252"/>
      <c r="C56" s="257"/>
      <c r="D56" s="380" t="s">
        <v>814</v>
      </c>
      <c r="E56" s="380"/>
      <c r="F56" s="380"/>
      <c r="G56" s="380"/>
      <c r="H56" s="380"/>
      <c r="I56" s="380"/>
      <c r="J56" s="380"/>
      <c r="K56" s="253"/>
    </row>
    <row r="57" spans="2:11" ht="15" customHeight="1">
      <c r="B57" s="252"/>
      <c r="C57" s="257"/>
      <c r="D57" s="380" t="s">
        <v>815</v>
      </c>
      <c r="E57" s="380"/>
      <c r="F57" s="380"/>
      <c r="G57" s="380"/>
      <c r="H57" s="380"/>
      <c r="I57" s="380"/>
      <c r="J57" s="380"/>
      <c r="K57" s="253"/>
    </row>
    <row r="58" spans="2:11" ht="15" customHeight="1">
      <c r="B58" s="252"/>
      <c r="C58" s="257"/>
      <c r="D58" s="380" t="s">
        <v>816</v>
      </c>
      <c r="E58" s="380"/>
      <c r="F58" s="380"/>
      <c r="G58" s="380"/>
      <c r="H58" s="380"/>
      <c r="I58" s="380"/>
      <c r="J58" s="380"/>
      <c r="K58" s="253"/>
    </row>
    <row r="59" spans="2:11" ht="15" customHeight="1">
      <c r="B59" s="252"/>
      <c r="C59" s="257"/>
      <c r="D59" s="380" t="s">
        <v>817</v>
      </c>
      <c r="E59" s="380"/>
      <c r="F59" s="380"/>
      <c r="G59" s="380"/>
      <c r="H59" s="380"/>
      <c r="I59" s="380"/>
      <c r="J59" s="380"/>
      <c r="K59" s="253"/>
    </row>
    <row r="60" spans="2:11" ht="15" customHeight="1">
      <c r="B60" s="252"/>
      <c r="C60" s="257"/>
      <c r="D60" s="379" t="s">
        <v>818</v>
      </c>
      <c r="E60" s="379"/>
      <c r="F60" s="379"/>
      <c r="G60" s="379"/>
      <c r="H60" s="379"/>
      <c r="I60" s="379"/>
      <c r="J60" s="379"/>
      <c r="K60" s="253"/>
    </row>
    <row r="61" spans="2:11" ht="15" customHeight="1">
      <c r="B61" s="252"/>
      <c r="C61" s="257"/>
      <c r="D61" s="380" t="s">
        <v>819</v>
      </c>
      <c r="E61" s="380"/>
      <c r="F61" s="380"/>
      <c r="G61" s="380"/>
      <c r="H61" s="380"/>
      <c r="I61" s="380"/>
      <c r="J61" s="380"/>
      <c r="K61" s="253"/>
    </row>
    <row r="62" spans="2:11" ht="12.75" customHeight="1">
      <c r="B62" s="252"/>
      <c r="C62" s="257"/>
      <c r="D62" s="257"/>
      <c r="E62" s="260"/>
      <c r="F62" s="257"/>
      <c r="G62" s="257"/>
      <c r="H62" s="257"/>
      <c r="I62" s="257"/>
      <c r="J62" s="257"/>
      <c r="K62" s="253"/>
    </row>
    <row r="63" spans="2:11" ht="15" customHeight="1">
      <c r="B63" s="252"/>
      <c r="C63" s="257"/>
      <c r="D63" s="380" t="s">
        <v>820</v>
      </c>
      <c r="E63" s="380"/>
      <c r="F63" s="380"/>
      <c r="G63" s="380"/>
      <c r="H63" s="380"/>
      <c r="I63" s="380"/>
      <c r="J63" s="380"/>
      <c r="K63" s="253"/>
    </row>
    <row r="64" spans="2:11" ht="15" customHeight="1">
      <c r="B64" s="252"/>
      <c r="C64" s="257"/>
      <c r="D64" s="379" t="s">
        <v>821</v>
      </c>
      <c r="E64" s="379"/>
      <c r="F64" s="379"/>
      <c r="G64" s="379"/>
      <c r="H64" s="379"/>
      <c r="I64" s="379"/>
      <c r="J64" s="379"/>
      <c r="K64" s="253"/>
    </row>
    <row r="65" spans="2:11" ht="15" customHeight="1">
      <c r="B65" s="252"/>
      <c r="C65" s="257"/>
      <c r="D65" s="380" t="s">
        <v>822</v>
      </c>
      <c r="E65" s="380"/>
      <c r="F65" s="380"/>
      <c r="G65" s="380"/>
      <c r="H65" s="380"/>
      <c r="I65" s="380"/>
      <c r="J65" s="380"/>
      <c r="K65" s="253"/>
    </row>
    <row r="66" spans="2:11" ht="15" customHeight="1">
      <c r="B66" s="252"/>
      <c r="C66" s="257"/>
      <c r="D66" s="380" t="s">
        <v>823</v>
      </c>
      <c r="E66" s="380"/>
      <c r="F66" s="380"/>
      <c r="G66" s="380"/>
      <c r="H66" s="380"/>
      <c r="I66" s="380"/>
      <c r="J66" s="380"/>
      <c r="K66" s="253"/>
    </row>
    <row r="67" spans="2:11" ht="15" customHeight="1">
      <c r="B67" s="252"/>
      <c r="C67" s="257"/>
      <c r="D67" s="380" t="s">
        <v>824</v>
      </c>
      <c r="E67" s="380"/>
      <c r="F67" s="380"/>
      <c r="G67" s="380"/>
      <c r="H67" s="380"/>
      <c r="I67" s="380"/>
      <c r="J67" s="380"/>
      <c r="K67" s="253"/>
    </row>
    <row r="68" spans="2:11" ht="15" customHeight="1">
      <c r="B68" s="252"/>
      <c r="C68" s="257"/>
      <c r="D68" s="380" t="s">
        <v>825</v>
      </c>
      <c r="E68" s="380"/>
      <c r="F68" s="380"/>
      <c r="G68" s="380"/>
      <c r="H68" s="380"/>
      <c r="I68" s="380"/>
      <c r="J68" s="380"/>
      <c r="K68" s="253"/>
    </row>
    <row r="69" spans="2:11" ht="12.75" customHeight="1">
      <c r="B69" s="261"/>
      <c r="C69" s="262"/>
      <c r="D69" s="262"/>
      <c r="E69" s="262"/>
      <c r="F69" s="262"/>
      <c r="G69" s="262"/>
      <c r="H69" s="262"/>
      <c r="I69" s="262"/>
      <c r="J69" s="262"/>
      <c r="K69" s="263"/>
    </row>
    <row r="70" spans="2:11" ht="18.75" customHeight="1">
      <c r="B70" s="264"/>
      <c r="C70" s="264"/>
      <c r="D70" s="264"/>
      <c r="E70" s="264"/>
      <c r="F70" s="264"/>
      <c r="G70" s="264"/>
      <c r="H70" s="264"/>
      <c r="I70" s="264"/>
      <c r="J70" s="264"/>
      <c r="K70" s="265"/>
    </row>
    <row r="71" spans="2:11" ht="18.75" customHeight="1">
      <c r="B71" s="265"/>
      <c r="C71" s="265"/>
      <c r="D71" s="265"/>
      <c r="E71" s="265"/>
      <c r="F71" s="265"/>
      <c r="G71" s="265"/>
      <c r="H71" s="265"/>
      <c r="I71" s="265"/>
      <c r="J71" s="265"/>
      <c r="K71" s="265"/>
    </row>
    <row r="72" spans="2:11" ht="7.5" customHeight="1">
      <c r="B72" s="266"/>
      <c r="C72" s="267"/>
      <c r="D72" s="267"/>
      <c r="E72" s="267"/>
      <c r="F72" s="267"/>
      <c r="G72" s="267"/>
      <c r="H72" s="267"/>
      <c r="I72" s="267"/>
      <c r="J72" s="267"/>
      <c r="K72" s="268"/>
    </row>
    <row r="73" spans="2:11" ht="45" customHeight="1">
      <c r="B73" s="269"/>
      <c r="C73" s="378" t="s">
        <v>88</v>
      </c>
      <c r="D73" s="378"/>
      <c r="E73" s="378"/>
      <c r="F73" s="378"/>
      <c r="G73" s="378"/>
      <c r="H73" s="378"/>
      <c r="I73" s="378"/>
      <c r="J73" s="378"/>
      <c r="K73" s="270"/>
    </row>
    <row r="74" spans="2:11" ht="17.25" customHeight="1">
      <c r="B74" s="269"/>
      <c r="C74" s="271" t="s">
        <v>826</v>
      </c>
      <c r="D74" s="271"/>
      <c r="E74" s="271"/>
      <c r="F74" s="271" t="s">
        <v>827</v>
      </c>
      <c r="G74" s="272"/>
      <c r="H74" s="271" t="s">
        <v>113</v>
      </c>
      <c r="I74" s="271" t="s">
        <v>55</v>
      </c>
      <c r="J74" s="271" t="s">
        <v>828</v>
      </c>
      <c r="K74" s="270"/>
    </row>
    <row r="75" spans="2:11" ht="17.25" customHeight="1">
      <c r="B75" s="269"/>
      <c r="C75" s="273" t="s">
        <v>829</v>
      </c>
      <c r="D75" s="273"/>
      <c r="E75" s="273"/>
      <c r="F75" s="274" t="s">
        <v>830</v>
      </c>
      <c r="G75" s="275"/>
      <c r="H75" s="273"/>
      <c r="I75" s="273"/>
      <c r="J75" s="273" t="s">
        <v>831</v>
      </c>
      <c r="K75" s="270"/>
    </row>
    <row r="76" spans="2:11" ht="5.25" customHeight="1">
      <c r="B76" s="269"/>
      <c r="C76" s="276"/>
      <c r="D76" s="276"/>
      <c r="E76" s="276"/>
      <c r="F76" s="276"/>
      <c r="G76" s="277"/>
      <c r="H76" s="276"/>
      <c r="I76" s="276"/>
      <c r="J76" s="276"/>
      <c r="K76" s="270"/>
    </row>
    <row r="77" spans="2:11" ht="15" customHeight="1">
      <c r="B77" s="269"/>
      <c r="C77" s="259" t="s">
        <v>51</v>
      </c>
      <c r="D77" s="276"/>
      <c r="E77" s="276"/>
      <c r="F77" s="278" t="s">
        <v>832</v>
      </c>
      <c r="G77" s="277"/>
      <c r="H77" s="259" t="s">
        <v>833</v>
      </c>
      <c r="I77" s="259" t="s">
        <v>834</v>
      </c>
      <c r="J77" s="259">
        <v>20</v>
      </c>
      <c r="K77" s="270"/>
    </row>
    <row r="78" spans="2:11" ht="15" customHeight="1">
      <c r="B78" s="269"/>
      <c r="C78" s="259" t="s">
        <v>835</v>
      </c>
      <c r="D78" s="259"/>
      <c r="E78" s="259"/>
      <c r="F78" s="278" t="s">
        <v>832</v>
      </c>
      <c r="G78" s="277"/>
      <c r="H78" s="259" t="s">
        <v>836</v>
      </c>
      <c r="I78" s="259" t="s">
        <v>834</v>
      </c>
      <c r="J78" s="259">
        <v>120</v>
      </c>
      <c r="K78" s="270"/>
    </row>
    <row r="79" spans="2:11" ht="15" customHeight="1">
      <c r="B79" s="279"/>
      <c r="C79" s="259" t="s">
        <v>837</v>
      </c>
      <c r="D79" s="259"/>
      <c r="E79" s="259"/>
      <c r="F79" s="278" t="s">
        <v>838</v>
      </c>
      <c r="G79" s="277"/>
      <c r="H79" s="259" t="s">
        <v>839</v>
      </c>
      <c r="I79" s="259" t="s">
        <v>834</v>
      </c>
      <c r="J79" s="259">
        <v>50</v>
      </c>
      <c r="K79" s="270"/>
    </row>
    <row r="80" spans="2:11" ht="15" customHeight="1">
      <c r="B80" s="279"/>
      <c r="C80" s="259" t="s">
        <v>840</v>
      </c>
      <c r="D80" s="259"/>
      <c r="E80" s="259"/>
      <c r="F80" s="278" t="s">
        <v>832</v>
      </c>
      <c r="G80" s="277"/>
      <c r="H80" s="259" t="s">
        <v>841</v>
      </c>
      <c r="I80" s="259" t="s">
        <v>842</v>
      </c>
      <c r="J80" s="259"/>
      <c r="K80" s="270"/>
    </row>
    <row r="81" spans="2:11" ht="15" customHeight="1">
      <c r="B81" s="279"/>
      <c r="C81" s="280" t="s">
        <v>843</v>
      </c>
      <c r="D81" s="280"/>
      <c r="E81" s="280"/>
      <c r="F81" s="281" t="s">
        <v>838</v>
      </c>
      <c r="G81" s="280"/>
      <c r="H81" s="280" t="s">
        <v>844</v>
      </c>
      <c r="I81" s="280" t="s">
        <v>834</v>
      </c>
      <c r="J81" s="280">
        <v>15</v>
      </c>
      <c r="K81" s="270"/>
    </row>
    <row r="82" spans="2:11" ht="15" customHeight="1">
      <c r="B82" s="279"/>
      <c r="C82" s="280" t="s">
        <v>845</v>
      </c>
      <c r="D82" s="280"/>
      <c r="E82" s="280"/>
      <c r="F82" s="281" t="s">
        <v>838</v>
      </c>
      <c r="G82" s="280"/>
      <c r="H82" s="280" t="s">
        <v>846</v>
      </c>
      <c r="I82" s="280" t="s">
        <v>834</v>
      </c>
      <c r="J82" s="280">
        <v>15</v>
      </c>
      <c r="K82" s="270"/>
    </row>
    <row r="83" spans="2:11" ht="15" customHeight="1">
      <c r="B83" s="279"/>
      <c r="C83" s="280" t="s">
        <v>847</v>
      </c>
      <c r="D83" s="280"/>
      <c r="E83" s="280"/>
      <c r="F83" s="281" t="s">
        <v>838</v>
      </c>
      <c r="G83" s="280"/>
      <c r="H83" s="280" t="s">
        <v>848</v>
      </c>
      <c r="I83" s="280" t="s">
        <v>834</v>
      </c>
      <c r="J83" s="280">
        <v>20</v>
      </c>
      <c r="K83" s="270"/>
    </row>
    <row r="84" spans="2:11" ht="15" customHeight="1">
      <c r="B84" s="279"/>
      <c r="C84" s="280" t="s">
        <v>849</v>
      </c>
      <c r="D84" s="280"/>
      <c r="E84" s="280"/>
      <c r="F84" s="281" t="s">
        <v>838</v>
      </c>
      <c r="G84" s="280"/>
      <c r="H84" s="280" t="s">
        <v>850</v>
      </c>
      <c r="I84" s="280" t="s">
        <v>834</v>
      </c>
      <c r="J84" s="280">
        <v>20</v>
      </c>
      <c r="K84" s="270"/>
    </row>
    <row r="85" spans="2:11" ht="15" customHeight="1">
      <c r="B85" s="279"/>
      <c r="C85" s="259" t="s">
        <v>851</v>
      </c>
      <c r="D85" s="259"/>
      <c r="E85" s="259"/>
      <c r="F85" s="278" t="s">
        <v>838</v>
      </c>
      <c r="G85" s="277"/>
      <c r="H85" s="259" t="s">
        <v>852</v>
      </c>
      <c r="I85" s="259" t="s">
        <v>834</v>
      </c>
      <c r="J85" s="259">
        <v>50</v>
      </c>
      <c r="K85" s="270"/>
    </row>
    <row r="86" spans="2:11" ht="15" customHeight="1">
      <c r="B86" s="279"/>
      <c r="C86" s="259" t="s">
        <v>853</v>
      </c>
      <c r="D86" s="259"/>
      <c r="E86" s="259"/>
      <c r="F86" s="278" t="s">
        <v>838</v>
      </c>
      <c r="G86" s="277"/>
      <c r="H86" s="259" t="s">
        <v>854</v>
      </c>
      <c r="I86" s="259" t="s">
        <v>834</v>
      </c>
      <c r="J86" s="259">
        <v>20</v>
      </c>
      <c r="K86" s="270"/>
    </row>
    <row r="87" spans="2:11" ht="15" customHeight="1">
      <c r="B87" s="279"/>
      <c r="C87" s="259" t="s">
        <v>855</v>
      </c>
      <c r="D87" s="259"/>
      <c r="E87" s="259"/>
      <c r="F87" s="278" t="s">
        <v>838</v>
      </c>
      <c r="G87" s="277"/>
      <c r="H87" s="259" t="s">
        <v>856</v>
      </c>
      <c r="I87" s="259" t="s">
        <v>834</v>
      </c>
      <c r="J87" s="259">
        <v>20</v>
      </c>
      <c r="K87" s="270"/>
    </row>
    <row r="88" spans="2:11" ht="15" customHeight="1">
      <c r="B88" s="279"/>
      <c r="C88" s="259" t="s">
        <v>857</v>
      </c>
      <c r="D88" s="259"/>
      <c r="E88" s="259"/>
      <c r="F88" s="278" t="s">
        <v>838</v>
      </c>
      <c r="G88" s="277"/>
      <c r="H88" s="259" t="s">
        <v>858</v>
      </c>
      <c r="I88" s="259" t="s">
        <v>834</v>
      </c>
      <c r="J88" s="259">
        <v>50</v>
      </c>
      <c r="K88" s="270"/>
    </row>
    <row r="89" spans="2:11" ht="15" customHeight="1">
      <c r="B89" s="279"/>
      <c r="C89" s="259" t="s">
        <v>859</v>
      </c>
      <c r="D89" s="259"/>
      <c r="E89" s="259"/>
      <c r="F89" s="278" t="s">
        <v>838</v>
      </c>
      <c r="G89" s="277"/>
      <c r="H89" s="259" t="s">
        <v>859</v>
      </c>
      <c r="I89" s="259" t="s">
        <v>834</v>
      </c>
      <c r="J89" s="259">
        <v>50</v>
      </c>
      <c r="K89" s="270"/>
    </row>
    <row r="90" spans="2:11" ht="15" customHeight="1">
      <c r="B90" s="279"/>
      <c r="C90" s="259" t="s">
        <v>118</v>
      </c>
      <c r="D90" s="259"/>
      <c r="E90" s="259"/>
      <c r="F90" s="278" t="s">
        <v>838</v>
      </c>
      <c r="G90" s="277"/>
      <c r="H90" s="259" t="s">
        <v>860</v>
      </c>
      <c r="I90" s="259" t="s">
        <v>834</v>
      </c>
      <c r="J90" s="259">
        <v>255</v>
      </c>
      <c r="K90" s="270"/>
    </row>
    <row r="91" spans="2:11" ht="15" customHeight="1">
      <c r="B91" s="279"/>
      <c r="C91" s="259" t="s">
        <v>861</v>
      </c>
      <c r="D91" s="259"/>
      <c r="E91" s="259"/>
      <c r="F91" s="278" t="s">
        <v>832</v>
      </c>
      <c r="G91" s="277"/>
      <c r="H91" s="259" t="s">
        <v>862</v>
      </c>
      <c r="I91" s="259" t="s">
        <v>863</v>
      </c>
      <c r="J91" s="259"/>
      <c r="K91" s="270"/>
    </row>
    <row r="92" spans="2:11" ht="15" customHeight="1">
      <c r="B92" s="279"/>
      <c r="C92" s="259" t="s">
        <v>864</v>
      </c>
      <c r="D92" s="259"/>
      <c r="E92" s="259"/>
      <c r="F92" s="278" t="s">
        <v>832</v>
      </c>
      <c r="G92" s="277"/>
      <c r="H92" s="259" t="s">
        <v>865</v>
      </c>
      <c r="I92" s="259" t="s">
        <v>866</v>
      </c>
      <c r="J92" s="259"/>
      <c r="K92" s="270"/>
    </row>
    <row r="93" spans="2:11" ht="15" customHeight="1">
      <c r="B93" s="279"/>
      <c r="C93" s="259" t="s">
        <v>867</v>
      </c>
      <c r="D93" s="259"/>
      <c r="E93" s="259"/>
      <c r="F93" s="278" t="s">
        <v>832</v>
      </c>
      <c r="G93" s="277"/>
      <c r="H93" s="259" t="s">
        <v>867</v>
      </c>
      <c r="I93" s="259" t="s">
        <v>866</v>
      </c>
      <c r="J93" s="259"/>
      <c r="K93" s="270"/>
    </row>
    <row r="94" spans="2:11" ht="15" customHeight="1">
      <c r="B94" s="279"/>
      <c r="C94" s="259" t="s">
        <v>36</v>
      </c>
      <c r="D94" s="259"/>
      <c r="E94" s="259"/>
      <c r="F94" s="278" t="s">
        <v>832</v>
      </c>
      <c r="G94" s="277"/>
      <c r="H94" s="259" t="s">
        <v>868</v>
      </c>
      <c r="I94" s="259" t="s">
        <v>866</v>
      </c>
      <c r="J94" s="259"/>
      <c r="K94" s="270"/>
    </row>
    <row r="95" spans="2:11" ht="15" customHeight="1">
      <c r="B95" s="279"/>
      <c r="C95" s="259" t="s">
        <v>46</v>
      </c>
      <c r="D95" s="259"/>
      <c r="E95" s="259"/>
      <c r="F95" s="278" t="s">
        <v>832</v>
      </c>
      <c r="G95" s="277"/>
      <c r="H95" s="259" t="s">
        <v>869</v>
      </c>
      <c r="I95" s="259" t="s">
        <v>866</v>
      </c>
      <c r="J95" s="259"/>
      <c r="K95" s="270"/>
    </row>
    <row r="96" spans="2:11" ht="15" customHeight="1">
      <c r="B96" s="282"/>
      <c r="C96" s="283"/>
      <c r="D96" s="283"/>
      <c r="E96" s="283"/>
      <c r="F96" s="283"/>
      <c r="G96" s="283"/>
      <c r="H96" s="283"/>
      <c r="I96" s="283"/>
      <c r="J96" s="283"/>
      <c r="K96" s="284"/>
    </row>
    <row r="97" spans="2:11" ht="18.75" customHeight="1">
      <c r="B97" s="285"/>
      <c r="C97" s="286"/>
      <c r="D97" s="286"/>
      <c r="E97" s="286"/>
      <c r="F97" s="286"/>
      <c r="G97" s="286"/>
      <c r="H97" s="286"/>
      <c r="I97" s="286"/>
      <c r="J97" s="286"/>
      <c r="K97" s="285"/>
    </row>
    <row r="98" spans="2:11" ht="18.75" customHeight="1">
      <c r="B98" s="265"/>
      <c r="C98" s="265"/>
      <c r="D98" s="265"/>
      <c r="E98" s="265"/>
      <c r="F98" s="265"/>
      <c r="G98" s="265"/>
      <c r="H98" s="265"/>
      <c r="I98" s="265"/>
      <c r="J98" s="265"/>
      <c r="K98" s="265"/>
    </row>
    <row r="99" spans="2:11" ht="7.5" customHeight="1">
      <c r="B99" s="266"/>
      <c r="C99" s="267"/>
      <c r="D99" s="267"/>
      <c r="E99" s="267"/>
      <c r="F99" s="267"/>
      <c r="G99" s="267"/>
      <c r="H99" s="267"/>
      <c r="I99" s="267"/>
      <c r="J99" s="267"/>
      <c r="K99" s="268"/>
    </row>
    <row r="100" spans="2:11" ht="45" customHeight="1">
      <c r="B100" s="269"/>
      <c r="C100" s="378" t="s">
        <v>870</v>
      </c>
      <c r="D100" s="378"/>
      <c r="E100" s="378"/>
      <c r="F100" s="378"/>
      <c r="G100" s="378"/>
      <c r="H100" s="378"/>
      <c r="I100" s="378"/>
      <c r="J100" s="378"/>
      <c r="K100" s="270"/>
    </row>
    <row r="101" spans="2:11" ht="17.25" customHeight="1">
      <c r="B101" s="269"/>
      <c r="C101" s="271" t="s">
        <v>826</v>
      </c>
      <c r="D101" s="271"/>
      <c r="E101" s="271"/>
      <c r="F101" s="271" t="s">
        <v>827</v>
      </c>
      <c r="G101" s="272"/>
      <c r="H101" s="271" t="s">
        <v>113</v>
      </c>
      <c r="I101" s="271" t="s">
        <v>55</v>
      </c>
      <c r="J101" s="271" t="s">
        <v>828</v>
      </c>
      <c r="K101" s="270"/>
    </row>
    <row r="102" spans="2:11" ht="17.25" customHeight="1">
      <c r="B102" s="269"/>
      <c r="C102" s="273" t="s">
        <v>829</v>
      </c>
      <c r="D102" s="273"/>
      <c r="E102" s="273"/>
      <c r="F102" s="274" t="s">
        <v>830</v>
      </c>
      <c r="G102" s="275"/>
      <c r="H102" s="273"/>
      <c r="I102" s="273"/>
      <c r="J102" s="273" t="s">
        <v>831</v>
      </c>
      <c r="K102" s="270"/>
    </row>
    <row r="103" spans="2:11" ht="5.25" customHeight="1">
      <c r="B103" s="269"/>
      <c r="C103" s="271"/>
      <c r="D103" s="271"/>
      <c r="E103" s="271"/>
      <c r="F103" s="271"/>
      <c r="G103" s="287"/>
      <c r="H103" s="271"/>
      <c r="I103" s="271"/>
      <c r="J103" s="271"/>
      <c r="K103" s="270"/>
    </row>
    <row r="104" spans="2:11" ht="15" customHeight="1">
      <c r="B104" s="269"/>
      <c r="C104" s="259" t="s">
        <v>51</v>
      </c>
      <c r="D104" s="276"/>
      <c r="E104" s="276"/>
      <c r="F104" s="278" t="s">
        <v>832</v>
      </c>
      <c r="G104" s="287"/>
      <c r="H104" s="259" t="s">
        <v>871</v>
      </c>
      <c r="I104" s="259" t="s">
        <v>834</v>
      </c>
      <c r="J104" s="259">
        <v>20</v>
      </c>
      <c r="K104" s="270"/>
    </row>
    <row r="105" spans="2:11" ht="15" customHeight="1">
      <c r="B105" s="269"/>
      <c r="C105" s="259" t="s">
        <v>835</v>
      </c>
      <c r="D105" s="259"/>
      <c r="E105" s="259"/>
      <c r="F105" s="278" t="s">
        <v>832</v>
      </c>
      <c r="G105" s="259"/>
      <c r="H105" s="259" t="s">
        <v>871</v>
      </c>
      <c r="I105" s="259" t="s">
        <v>834</v>
      </c>
      <c r="J105" s="259">
        <v>120</v>
      </c>
      <c r="K105" s="270"/>
    </row>
    <row r="106" spans="2:11" ht="15" customHeight="1">
      <c r="B106" s="279"/>
      <c r="C106" s="259" t="s">
        <v>837</v>
      </c>
      <c r="D106" s="259"/>
      <c r="E106" s="259"/>
      <c r="F106" s="278" t="s">
        <v>838</v>
      </c>
      <c r="G106" s="259"/>
      <c r="H106" s="259" t="s">
        <v>871</v>
      </c>
      <c r="I106" s="259" t="s">
        <v>834</v>
      </c>
      <c r="J106" s="259">
        <v>50</v>
      </c>
      <c r="K106" s="270"/>
    </row>
    <row r="107" spans="2:11" ht="15" customHeight="1">
      <c r="B107" s="279"/>
      <c r="C107" s="259" t="s">
        <v>840</v>
      </c>
      <c r="D107" s="259"/>
      <c r="E107" s="259"/>
      <c r="F107" s="278" t="s">
        <v>832</v>
      </c>
      <c r="G107" s="259"/>
      <c r="H107" s="259" t="s">
        <v>871</v>
      </c>
      <c r="I107" s="259" t="s">
        <v>842</v>
      </c>
      <c r="J107" s="259"/>
      <c r="K107" s="270"/>
    </row>
    <row r="108" spans="2:11" ht="15" customHeight="1">
      <c r="B108" s="279"/>
      <c r="C108" s="259" t="s">
        <v>851</v>
      </c>
      <c r="D108" s="259"/>
      <c r="E108" s="259"/>
      <c r="F108" s="278" t="s">
        <v>838</v>
      </c>
      <c r="G108" s="259"/>
      <c r="H108" s="259" t="s">
        <v>871</v>
      </c>
      <c r="I108" s="259" t="s">
        <v>834</v>
      </c>
      <c r="J108" s="259">
        <v>50</v>
      </c>
      <c r="K108" s="270"/>
    </row>
    <row r="109" spans="2:11" ht="15" customHeight="1">
      <c r="B109" s="279"/>
      <c r="C109" s="259" t="s">
        <v>859</v>
      </c>
      <c r="D109" s="259"/>
      <c r="E109" s="259"/>
      <c r="F109" s="278" t="s">
        <v>838</v>
      </c>
      <c r="G109" s="259"/>
      <c r="H109" s="259" t="s">
        <v>871</v>
      </c>
      <c r="I109" s="259" t="s">
        <v>834</v>
      </c>
      <c r="J109" s="259">
        <v>50</v>
      </c>
      <c r="K109" s="270"/>
    </row>
    <row r="110" spans="2:11" ht="15" customHeight="1">
      <c r="B110" s="279"/>
      <c r="C110" s="259" t="s">
        <v>857</v>
      </c>
      <c r="D110" s="259"/>
      <c r="E110" s="259"/>
      <c r="F110" s="278" t="s">
        <v>838</v>
      </c>
      <c r="G110" s="259"/>
      <c r="H110" s="259" t="s">
        <v>871</v>
      </c>
      <c r="I110" s="259" t="s">
        <v>834</v>
      </c>
      <c r="J110" s="259">
        <v>50</v>
      </c>
      <c r="K110" s="270"/>
    </row>
    <row r="111" spans="2:11" ht="15" customHeight="1">
      <c r="B111" s="279"/>
      <c r="C111" s="259" t="s">
        <v>51</v>
      </c>
      <c r="D111" s="259"/>
      <c r="E111" s="259"/>
      <c r="F111" s="278" t="s">
        <v>832</v>
      </c>
      <c r="G111" s="259"/>
      <c r="H111" s="259" t="s">
        <v>872</v>
      </c>
      <c r="I111" s="259" t="s">
        <v>834</v>
      </c>
      <c r="J111" s="259">
        <v>20</v>
      </c>
      <c r="K111" s="270"/>
    </row>
    <row r="112" spans="2:11" ht="15" customHeight="1">
      <c r="B112" s="279"/>
      <c r="C112" s="259" t="s">
        <v>873</v>
      </c>
      <c r="D112" s="259"/>
      <c r="E112" s="259"/>
      <c r="F112" s="278" t="s">
        <v>832</v>
      </c>
      <c r="G112" s="259"/>
      <c r="H112" s="259" t="s">
        <v>874</v>
      </c>
      <c r="I112" s="259" t="s">
        <v>834</v>
      </c>
      <c r="J112" s="259">
        <v>120</v>
      </c>
      <c r="K112" s="270"/>
    </row>
    <row r="113" spans="2:11" ht="15" customHeight="1">
      <c r="B113" s="279"/>
      <c r="C113" s="259" t="s">
        <v>36</v>
      </c>
      <c r="D113" s="259"/>
      <c r="E113" s="259"/>
      <c r="F113" s="278" t="s">
        <v>832</v>
      </c>
      <c r="G113" s="259"/>
      <c r="H113" s="259" t="s">
        <v>875</v>
      </c>
      <c r="I113" s="259" t="s">
        <v>866</v>
      </c>
      <c r="J113" s="259"/>
      <c r="K113" s="270"/>
    </row>
    <row r="114" spans="2:11" ht="15" customHeight="1">
      <c r="B114" s="279"/>
      <c r="C114" s="259" t="s">
        <v>46</v>
      </c>
      <c r="D114" s="259"/>
      <c r="E114" s="259"/>
      <c r="F114" s="278" t="s">
        <v>832</v>
      </c>
      <c r="G114" s="259"/>
      <c r="H114" s="259" t="s">
        <v>876</v>
      </c>
      <c r="I114" s="259" t="s">
        <v>866</v>
      </c>
      <c r="J114" s="259"/>
      <c r="K114" s="270"/>
    </row>
    <row r="115" spans="2:11" ht="15" customHeight="1">
      <c r="B115" s="279"/>
      <c r="C115" s="259" t="s">
        <v>55</v>
      </c>
      <c r="D115" s="259"/>
      <c r="E115" s="259"/>
      <c r="F115" s="278" t="s">
        <v>832</v>
      </c>
      <c r="G115" s="259"/>
      <c r="H115" s="259" t="s">
        <v>877</v>
      </c>
      <c r="I115" s="259" t="s">
        <v>878</v>
      </c>
      <c r="J115" s="259"/>
      <c r="K115" s="270"/>
    </row>
    <row r="116" spans="2:11" ht="15" customHeight="1">
      <c r="B116" s="282"/>
      <c r="C116" s="288"/>
      <c r="D116" s="288"/>
      <c r="E116" s="288"/>
      <c r="F116" s="288"/>
      <c r="G116" s="288"/>
      <c r="H116" s="288"/>
      <c r="I116" s="288"/>
      <c r="J116" s="288"/>
      <c r="K116" s="284"/>
    </row>
    <row r="117" spans="2:11" ht="18.75" customHeight="1">
      <c r="B117" s="289"/>
      <c r="C117" s="255"/>
      <c r="D117" s="255"/>
      <c r="E117" s="255"/>
      <c r="F117" s="290"/>
      <c r="G117" s="255"/>
      <c r="H117" s="255"/>
      <c r="I117" s="255"/>
      <c r="J117" s="255"/>
      <c r="K117" s="289"/>
    </row>
    <row r="118" spans="2:11" ht="18.75" customHeight="1">
      <c r="B118" s="265"/>
      <c r="C118" s="265"/>
      <c r="D118" s="265"/>
      <c r="E118" s="265"/>
      <c r="F118" s="265"/>
      <c r="G118" s="265"/>
      <c r="H118" s="265"/>
      <c r="I118" s="265"/>
      <c r="J118" s="265"/>
      <c r="K118" s="265"/>
    </row>
    <row r="119" spans="2:11" ht="7.5" customHeight="1">
      <c r="B119" s="291"/>
      <c r="C119" s="292"/>
      <c r="D119" s="292"/>
      <c r="E119" s="292"/>
      <c r="F119" s="292"/>
      <c r="G119" s="292"/>
      <c r="H119" s="292"/>
      <c r="I119" s="292"/>
      <c r="J119" s="292"/>
      <c r="K119" s="293"/>
    </row>
    <row r="120" spans="2:11" ht="45" customHeight="1">
      <c r="B120" s="294"/>
      <c r="C120" s="377" t="s">
        <v>879</v>
      </c>
      <c r="D120" s="377"/>
      <c r="E120" s="377"/>
      <c r="F120" s="377"/>
      <c r="G120" s="377"/>
      <c r="H120" s="377"/>
      <c r="I120" s="377"/>
      <c r="J120" s="377"/>
      <c r="K120" s="295"/>
    </row>
    <row r="121" spans="2:11" ht="17.25" customHeight="1">
      <c r="B121" s="296"/>
      <c r="C121" s="271" t="s">
        <v>826</v>
      </c>
      <c r="D121" s="271"/>
      <c r="E121" s="271"/>
      <c r="F121" s="271" t="s">
        <v>827</v>
      </c>
      <c r="G121" s="272"/>
      <c r="H121" s="271" t="s">
        <v>113</v>
      </c>
      <c r="I121" s="271" t="s">
        <v>55</v>
      </c>
      <c r="J121" s="271" t="s">
        <v>828</v>
      </c>
      <c r="K121" s="297"/>
    </row>
    <row r="122" spans="2:11" ht="17.25" customHeight="1">
      <c r="B122" s="296"/>
      <c r="C122" s="273" t="s">
        <v>829</v>
      </c>
      <c r="D122" s="273"/>
      <c r="E122" s="273"/>
      <c r="F122" s="274" t="s">
        <v>830</v>
      </c>
      <c r="G122" s="275"/>
      <c r="H122" s="273"/>
      <c r="I122" s="273"/>
      <c r="J122" s="273" t="s">
        <v>831</v>
      </c>
      <c r="K122" s="297"/>
    </row>
    <row r="123" spans="2:11" ht="5.25" customHeight="1">
      <c r="B123" s="298"/>
      <c r="C123" s="276"/>
      <c r="D123" s="276"/>
      <c r="E123" s="276"/>
      <c r="F123" s="276"/>
      <c r="G123" s="259"/>
      <c r="H123" s="276"/>
      <c r="I123" s="276"/>
      <c r="J123" s="276"/>
      <c r="K123" s="299"/>
    </row>
    <row r="124" spans="2:11" ht="15" customHeight="1">
      <c r="B124" s="298"/>
      <c r="C124" s="259" t="s">
        <v>835</v>
      </c>
      <c r="D124" s="276"/>
      <c r="E124" s="276"/>
      <c r="F124" s="278" t="s">
        <v>832</v>
      </c>
      <c r="G124" s="259"/>
      <c r="H124" s="259" t="s">
        <v>871</v>
      </c>
      <c r="I124" s="259" t="s">
        <v>834</v>
      </c>
      <c r="J124" s="259">
        <v>120</v>
      </c>
      <c r="K124" s="300"/>
    </row>
    <row r="125" spans="2:11" ht="15" customHeight="1">
      <c r="B125" s="298"/>
      <c r="C125" s="259" t="s">
        <v>880</v>
      </c>
      <c r="D125" s="259"/>
      <c r="E125" s="259"/>
      <c r="F125" s="278" t="s">
        <v>832</v>
      </c>
      <c r="G125" s="259"/>
      <c r="H125" s="259" t="s">
        <v>881</v>
      </c>
      <c r="I125" s="259" t="s">
        <v>834</v>
      </c>
      <c r="J125" s="259" t="s">
        <v>882</v>
      </c>
      <c r="K125" s="300"/>
    </row>
    <row r="126" spans="2:11" ht="15" customHeight="1">
      <c r="B126" s="298"/>
      <c r="C126" s="259" t="s">
        <v>80</v>
      </c>
      <c r="D126" s="259"/>
      <c r="E126" s="259"/>
      <c r="F126" s="278" t="s">
        <v>832</v>
      </c>
      <c r="G126" s="259"/>
      <c r="H126" s="259" t="s">
        <v>883</v>
      </c>
      <c r="I126" s="259" t="s">
        <v>834</v>
      </c>
      <c r="J126" s="259" t="s">
        <v>882</v>
      </c>
      <c r="K126" s="300"/>
    </row>
    <row r="127" spans="2:11" ht="15" customHeight="1">
      <c r="B127" s="298"/>
      <c r="C127" s="259" t="s">
        <v>843</v>
      </c>
      <c r="D127" s="259"/>
      <c r="E127" s="259"/>
      <c r="F127" s="278" t="s">
        <v>838</v>
      </c>
      <c r="G127" s="259"/>
      <c r="H127" s="259" t="s">
        <v>844</v>
      </c>
      <c r="I127" s="259" t="s">
        <v>834</v>
      </c>
      <c r="J127" s="259">
        <v>15</v>
      </c>
      <c r="K127" s="300"/>
    </row>
    <row r="128" spans="2:11" ht="15" customHeight="1">
      <c r="B128" s="298"/>
      <c r="C128" s="280" t="s">
        <v>845</v>
      </c>
      <c r="D128" s="280"/>
      <c r="E128" s="280"/>
      <c r="F128" s="281" t="s">
        <v>838</v>
      </c>
      <c r="G128" s="280"/>
      <c r="H128" s="280" t="s">
        <v>846</v>
      </c>
      <c r="I128" s="280" t="s">
        <v>834</v>
      </c>
      <c r="J128" s="280">
        <v>15</v>
      </c>
      <c r="K128" s="300"/>
    </row>
    <row r="129" spans="2:11" ht="15" customHeight="1">
      <c r="B129" s="298"/>
      <c r="C129" s="280" t="s">
        <v>847</v>
      </c>
      <c r="D129" s="280"/>
      <c r="E129" s="280"/>
      <c r="F129" s="281" t="s">
        <v>838</v>
      </c>
      <c r="G129" s="280"/>
      <c r="H129" s="280" t="s">
        <v>848</v>
      </c>
      <c r="I129" s="280" t="s">
        <v>834</v>
      </c>
      <c r="J129" s="280">
        <v>20</v>
      </c>
      <c r="K129" s="300"/>
    </row>
    <row r="130" spans="2:11" ht="15" customHeight="1">
      <c r="B130" s="298"/>
      <c r="C130" s="280" t="s">
        <v>849</v>
      </c>
      <c r="D130" s="280"/>
      <c r="E130" s="280"/>
      <c r="F130" s="281" t="s">
        <v>838</v>
      </c>
      <c r="G130" s="280"/>
      <c r="H130" s="280" t="s">
        <v>850</v>
      </c>
      <c r="I130" s="280" t="s">
        <v>834</v>
      </c>
      <c r="J130" s="280">
        <v>20</v>
      </c>
      <c r="K130" s="300"/>
    </row>
    <row r="131" spans="2:11" ht="15" customHeight="1">
      <c r="B131" s="298"/>
      <c r="C131" s="259" t="s">
        <v>837</v>
      </c>
      <c r="D131" s="259"/>
      <c r="E131" s="259"/>
      <c r="F131" s="278" t="s">
        <v>838</v>
      </c>
      <c r="G131" s="259"/>
      <c r="H131" s="259" t="s">
        <v>871</v>
      </c>
      <c r="I131" s="259" t="s">
        <v>834</v>
      </c>
      <c r="J131" s="259">
        <v>50</v>
      </c>
      <c r="K131" s="300"/>
    </row>
    <row r="132" spans="2:11" ht="15" customHeight="1">
      <c r="B132" s="298"/>
      <c r="C132" s="259" t="s">
        <v>851</v>
      </c>
      <c r="D132" s="259"/>
      <c r="E132" s="259"/>
      <c r="F132" s="278" t="s">
        <v>838</v>
      </c>
      <c r="G132" s="259"/>
      <c r="H132" s="259" t="s">
        <v>871</v>
      </c>
      <c r="I132" s="259" t="s">
        <v>834</v>
      </c>
      <c r="J132" s="259">
        <v>50</v>
      </c>
      <c r="K132" s="300"/>
    </row>
    <row r="133" spans="2:11" ht="15" customHeight="1">
      <c r="B133" s="298"/>
      <c r="C133" s="259" t="s">
        <v>857</v>
      </c>
      <c r="D133" s="259"/>
      <c r="E133" s="259"/>
      <c r="F133" s="278" t="s">
        <v>838</v>
      </c>
      <c r="G133" s="259"/>
      <c r="H133" s="259" t="s">
        <v>871</v>
      </c>
      <c r="I133" s="259" t="s">
        <v>834</v>
      </c>
      <c r="J133" s="259">
        <v>50</v>
      </c>
      <c r="K133" s="300"/>
    </row>
    <row r="134" spans="2:11" ht="15" customHeight="1">
      <c r="B134" s="298"/>
      <c r="C134" s="259" t="s">
        <v>859</v>
      </c>
      <c r="D134" s="259"/>
      <c r="E134" s="259"/>
      <c r="F134" s="278" t="s">
        <v>838</v>
      </c>
      <c r="G134" s="259"/>
      <c r="H134" s="259" t="s">
        <v>871</v>
      </c>
      <c r="I134" s="259" t="s">
        <v>834</v>
      </c>
      <c r="J134" s="259">
        <v>50</v>
      </c>
      <c r="K134" s="300"/>
    </row>
    <row r="135" spans="2:11" ht="15" customHeight="1">
      <c r="B135" s="298"/>
      <c r="C135" s="259" t="s">
        <v>118</v>
      </c>
      <c r="D135" s="259"/>
      <c r="E135" s="259"/>
      <c r="F135" s="278" t="s">
        <v>838</v>
      </c>
      <c r="G135" s="259"/>
      <c r="H135" s="259" t="s">
        <v>884</v>
      </c>
      <c r="I135" s="259" t="s">
        <v>834</v>
      </c>
      <c r="J135" s="259">
        <v>255</v>
      </c>
      <c r="K135" s="300"/>
    </row>
    <row r="136" spans="2:11" ht="15" customHeight="1">
      <c r="B136" s="298"/>
      <c r="C136" s="259" t="s">
        <v>861</v>
      </c>
      <c r="D136" s="259"/>
      <c r="E136" s="259"/>
      <c r="F136" s="278" t="s">
        <v>832</v>
      </c>
      <c r="G136" s="259"/>
      <c r="H136" s="259" t="s">
        <v>885</v>
      </c>
      <c r="I136" s="259" t="s">
        <v>863</v>
      </c>
      <c r="J136" s="259"/>
      <c r="K136" s="300"/>
    </row>
    <row r="137" spans="2:11" ht="15" customHeight="1">
      <c r="B137" s="298"/>
      <c r="C137" s="259" t="s">
        <v>864</v>
      </c>
      <c r="D137" s="259"/>
      <c r="E137" s="259"/>
      <c r="F137" s="278" t="s">
        <v>832</v>
      </c>
      <c r="G137" s="259"/>
      <c r="H137" s="259" t="s">
        <v>886</v>
      </c>
      <c r="I137" s="259" t="s">
        <v>866</v>
      </c>
      <c r="J137" s="259"/>
      <c r="K137" s="300"/>
    </row>
    <row r="138" spans="2:11" ht="15" customHeight="1">
      <c r="B138" s="298"/>
      <c r="C138" s="259" t="s">
        <v>867</v>
      </c>
      <c r="D138" s="259"/>
      <c r="E138" s="259"/>
      <c r="F138" s="278" t="s">
        <v>832</v>
      </c>
      <c r="G138" s="259"/>
      <c r="H138" s="259" t="s">
        <v>867</v>
      </c>
      <c r="I138" s="259" t="s">
        <v>866</v>
      </c>
      <c r="J138" s="259"/>
      <c r="K138" s="300"/>
    </row>
    <row r="139" spans="2:11" ht="15" customHeight="1">
      <c r="B139" s="298"/>
      <c r="C139" s="259" t="s">
        <v>36</v>
      </c>
      <c r="D139" s="259"/>
      <c r="E139" s="259"/>
      <c r="F139" s="278" t="s">
        <v>832</v>
      </c>
      <c r="G139" s="259"/>
      <c r="H139" s="259" t="s">
        <v>887</v>
      </c>
      <c r="I139" s="259" t="s">
        <v>866</v>
      </c>
      <c r="J139" s="259"/>
      <c r="K139" s="300"/>
    </row>
    <row r="140" spans="2:11" ht="15" customHeight="1">
      <c r="B140" s="298"/>
      <c r="C140" s="259" t="s">
        <v>888</v>
      </c>
      <c r="D140" s="259"/>
      <c r="E140" s="259"/>
      <c r="F140" s="278" t="s">
        <v>832</v>
      </c>
      <c r="G140" s="259"/>
      <c r="H140" s="259" t="s">
        <v>889</v>
      </c>
      <c r="I140" s="259" t="s">
        <v>866</v>
      </c>
      <c r="J140" s="259"/>
      <c r="K140" s="300"/>
    </row>
    <row r="141" spans="2:11" ht="15" customHeight="1">
      <c r="B141" s="301"/>
      <c r="C141" s="302"/>
      <c r="D141" s="302"/>
      <c r="E141" s="302"/>
      <c r="F141" s="302"/>
      <c r="G141" s="302"/>
      <c r="H141" s="302"/>
      <c r="I141" s="302"/>
      <c r="J141" s="302"/>
      <c r="K141" s="303"/>
    </row>
    <row r="142" spans="2:11" ht="18.75" customHeight="1">
      <c r="B142" s="255"/>
      <c r="C142" s="255"/>
      <c r="D142" s="255"/>
      <c r="E142" s="255"/>
      <c r="F142" s="290"/>
      <c r="G142" s="255"/>
      <c r="H142" s="255"/>
      <c r="I142" s="255"/>
      <c r="J142" s="255"/>
      <c r="K142" s="255"/>
    </row>
    <row r="143" spans="2:11" ht="18.75" customHeight="1">
      <c r="B143" s="265"/>
      <c r="C143" s="265"/>
      <c r="D143" s="265"/>
      <c r="E143" s="265"/>
      <c r="F143" s="265"/>
      <c r="G143" s="265"/>
      <c r="H143" s="265"/>
      <c r="I143" s="265"/>
      <c r="J143" s="265"/>
      <c r="K143" s="265"/>
    </row>
    <row r="144" spans="2:11" ht="7.5" customHeight="1">
      <c r="B144" s="266"/>
      <c r="C144" s="267"/>
      <c r="D144" s="267"/>
      <c r="E144" s="267"/>
      <c r="F144" s="267"/>
      <c r="G144" s="267"/>
      <c r="H144" s="267"/>
      <c r="I144" s="267"/>
      <c r="J144" s="267"/>
      <c r="K144" s="268"/>
    </row>
    <row r="145" spans="2:11" ht="45" customHeight="1">
      <c r="B145" s="269"/>
      <c r="C145" s="378" t="s">
        <v>890</v>
      </c>
      <c r="D145" s="378"/>
      <c r="E145" s="378"/>
      <c r="F145" s="378"/>
      <c r="G145" s="378"/>
      <c r="H145" s="378"/>
      <c r="I145" s="378"/>
      <c r="J145" s="378"/>
      <c r="K145" s="270"/>
    </row>
    <row r="146" spans="2:11" ht="17.25" customHeight="1">
      <c r="B146" s="269"/>
      <c r="C146" s="271" t="s">
        <v>826</v>
      </c>
      <c r="D146" s="271"/>
      <c r="E146" s="271"/>
      <c r="F146" s="271" t="s">
        <v>827</v>
      </c>
      <c r="G146" s="272"/>
      <c r="H146" s="271" t="s">
        <v>113</v>
      </c>
      <c r="I146" s="271" t="s">
        <v>55</v>
      </c>
      <c r="J146" s="271" t="s">
        <v>828</v>
      </c>
      <c r="K146" s="270"/>
    </row>
    <row r="147" spans="2:11" ht="17.25" customHeight="1">
      <c r="B147" s="269"/>
      <c r="C147" s="273" t="s">
        <v>829</v>
      </c>
      <c r="D147" s="273"/>
      <c r="E147" s="273"/>
      <c r="F147" s="274" t="s">
        <v>830</v>
      </c>
      <c r="G147" s="275"/>
      <c r="H147" s="273"/>
      <c r="I147" s="273"/>
      <c r="J147" s="273" t="s">
        <v>831</v>
      </c>
      <c r="K147" s="270"/>
    </row>
    <row r="148" spans="2:11" ht="5.25" customHeight="1">
      <c r="B148" s="279"/>
      <c r="C148" s="276"/>
      <c r="D148" s="276"/>
      <c r="E148" s="276"/>
      <c r="F148" s="276"/>
      <c r="G148" s="277"/>
      <c r="H148" s="276"/>
      <c r="I148" s="276"/>
      <c r="J148" s="276"/>
      <c r="K148" s="300"/>
    </row>
    <row r="149" spans="2:11" ht="15" customHeight="1">
      <c r="B149" s="279"/>
      <c r="C149" s="304" t="s">
        <v>835</v>
      </c>
      <c r="D149" s="259"/>
      <c r="E149" s="259"/>
      <c r="F149" s="305" t="s">
        <v>832</v>
      </c>
      <c r="G149" s="259"/>
      <c r="H149" s="304" t="s">
        <v>871</v>
      </c>
      <c r="I149" s="304" t="s">
        <v>834</v>
      </c>
      <c r="J149" s="304">
        <v>120</v>
      </c>
      <c r="K149" s="300"/>
    </row>
    <row r="150" spans="2:11" ht="15" customHeight="1">
      <c r="B150" s="279"/>
      <c r="C150" s="304" t="s">
        <v>880</v>
      </c>
      <c r="D150" s="259"/>
      <c r="E150" s="259"/>
      <c r="F150" s="305" t="s">
        <v>832</v>
      </c>
      <c r="G150" s="259"/>
      <c r="H150" s="304" t="s">
        <v>891</v>
      </c>
      <c r="I150" s="304" t="s">
        <v>834</v>
      </c>
      <c r="J150" s="304" t="s">
        <v>882</v>
      </c>
      <c r="K150" s="300"/>
    </row>
    <row r="151" spans="2:11" ht="15" customHeight="1">
      <c r="B151" s="279"/>
      <c r="C151" s="304" t="s">
        <v>80</v>
      </c>
      <c r="D151" s="259"/>
      <c r="E151" s="259"/>
      <c r="F151" s="305" t="s">
        <v>832</v>
      </c>
      <c r="G151" s="259"/>
      <c r="H151" s="304" t="s">
        <v>892</v>
      </c>
      <c r="I151" s="304" t="s">
        <v>834</v>
      </c>
      <c r="J151" s="304" t="s">
        <v>882</v>
      </c>
      <c r="K151" s="300"/>
    </row>
    <row r="152" spans="2:11" ht="15" customHeight="1">
      <c r="B152" s="279"/>
      <c r="C152" s="304" t="s">
        <v>837</v>
      </c>
      <c r="D152" s="259"/>
      <c r="E152" s="259"/>
      <c r="F152" s="305" t="s">
        <v>838</v>
      </c>
      <c r="G152" s="259"/>
      <c r="H152" s="304" t="s">
        <v>871</v>
      </c>
      <c r="I152" s="304" t="s">
        <v>834</v>
      </c>
      <c r="J152" s="304">
        <v>50</v>
      </c>
      <c r="K152" s="300"/>
    </row>
    <row r="153" spans="2:11" ht="15" customHeight="1">
      <c r="B153" s="279"/>
      <c r="C153" s="304" t="s">
        <v>840</v>
      </c>
      <c r="D153" s="259"/>
      <c r="E153" s="259"/>
      <c r="F153" s="305" t="s">
        <v>832</v>
      </c>
      <c r="G153" s="259"/>
      <c r="H153" s="304" t="s">
        <v>871</v>
      </c>
      <c r="I153" s="304" t="s">
        <v>842</v>
      </c>
      <c r="J153" s="304"/>
      <c r="K153" s="300"/>
    </row>
    <row r="154" spans="2:11" ht="15" customHeight="1">
      <c r="B154" s="279"/>
      <c r="C154" s="304" t="s">
        <v>851</v>
      </c>
      <c r="D154" s="259"/>
      <c r="E154" s="259"/>
      <c r="F154" s="305" t="s">
        <v>838</v>
      </c>
      <c r="G154" s="259"/>
      <c r="H154" s="304" t="s">
        <v>871</v>
      </c>
      <c r="I154" s="304" t="s">
        <v>834</v>
      </c>
      <c r="J154" s="304">
        <v>50</v>
      </c>
      <c r="K154" s="300"/>
    </row>
    <row r="155" spans="2:11" ht="15" customHeight="1">
      <c r="B155" s="279"/>
      <c r="C155" s="304" t="s">
        <v>859</v>
      </c>
      <c r="D155" s="259"/>
      <c r="E155" s="259"/>
      <c r="F155" s="305" t="s">
        <v>838</v>
      </c>
      <c r="G155" s="259"/>
      <c r="H155" s="304" t="s">
        <v>871</v>
      </c>
      <c r="I155" s="304" t="s">
        <v>834</v>
      </c>
      <c r="J155" s="304">
        <v>50</v>
      </c>
      <c r="K155" s="300"/>
    </row>
    <row r="156" spans="2:11" ht="15" customHeight="1">
      <c r="B156" s="279"/>
      <c r="C156" s="304" t="s">
        <v>857</v>
      </c>
      <c r="D156" s="259"/>
      <c r="E156" s="259"/>
      <c r="F156" s="305" t="s">
        <v>838</v>
      </c>
      <c r="G156" s="259"/>
      <c r="H156" s="304" t="s">
        <v>871</v>
      </c>
      <c r="I156" s="304" t="s">
        <v>834</v>
      </c>
      <c r="J156" s="304">
        <v>50</v>
      </c>
      <c r="K156" s="300"/>
    </row>
    <row r="157" spans="2:11" ht="15" customHeight="1">
      <c r="B157" s="279"/>
      <c r="C157" s="304" t="s">
        <v>95</v>
      </c>
      <c r="D157" s="259"/>
      <c r="E157" s="259"/>
      <c r="F157" s="305" t="s">
        <v>832</v>
      </c>
      <c r="G157" s="259"/>
      <c r="H157" s="304" t="s">
        <v>893</v>
      </c>
      <c r="I157" s="304" t="s">
        <v>834</v>
      </c>
      <c r="J157" s="304" t="s">
        <v>894</v>
      </c>
      <c r="K157" s="300"/>
    </row>
    <row r="158" spans="2:11" ht="15" customHeight="1">
      <c r="B158" s="279"/>
      <c r="C158" s="304" t="s">
        <v>895</v>
      </c>
      <c r="D158" s="259"/>
      <c r="E158" s="259"/>
      <c r="F158" s="305" t="s">
        <v>832</v>
      </c>
      <c r="G158" s="259"/>
      <c r="H158" s="304" t="s">
        <v>896</v>
      </c>
      <c r="I158" s="304" t="s">
        <v>866</v>
      </c>
      <c r="J158" s="304"/>
      <c r="K158" s="300"/>
    </row>
    <row r="159" spans="2:11" ht="15" customHeight="1">
      <c r="B159" s="306"/>
      <c r="C159" s="288"/>
      <c r="D159" s="288"/>
      <c r="E159" s="288"/>
      <c r="F159" s="288"/>
      <c r="G159" s="288"/>
      <c r="H159" s="288"/>
      <c r="I159" s="288"/>
      <c r="J159" s="288"/>
      <c r="K159" s="307"/>
    </row>
    <row r="160" spans="2:11" ht="18.75" customHeight="1">
      <c r="B160" s="255"/>
      <c r="C160" s="259"/>
      <c r="D160" s="259"/>
      <c r="E160" s="259"/>
      <c r="F160" s="278"/>
      <c r="G160" s="259"/>
      <c r="H160" s="259"/>
      <c r="I160" s="259"/>
      <c r="J160" s="259"/>
      <c r="K160" s="255"/>
    </row>
    <row r="161" spans="2:11" ht="18.75" customHeight="1">
      <c r="B161" s="265"/>
      <c r="C161" s="265"/>
      <c r="D161" s="265"/>
      <c r="E161" s="265"/>
      <c r="F161" s="265"/>
      <c r="G161" s="265"/>
      <c r="H161" s="265"/>
      <c r="I161" s="265"/>
      <c r="J161" s="265"/>
      <c r="K161" s="265"/>
    </row>
    <row r="162" spans="2:11" ht="7.5" customHeight="1">
      <c r="B162" s="247"/>
      <c r="C162" s="248"/>
      <c r="D162" s="248"/>
      <c r="E162" s="248"/>
      <c r="F162" s="248"/>
      <c r="G162" s="248"/>
      <c r="H162" s="248"/>
      <c r="I162" s="248"/>
      <c r="J162" s="248"/>
      <c r="K162" s="249"/>
    </row>
    <row r="163" spans="2:11" ht="45" customHeight="1">
      <c r="B163" s="250"/>
      <c r="C163" s="377" t="s">
        <v>897</v>
      </c>
      <c r="D163" s="377"/>
      <c r="E163" s="377"/>
      <c r="F163" s="377"/>
      <c r="G163" s="377"/>
      <c r="H163" s="377"/>
      <c r="I163" s="377"/>
      <c r="J163" s="377"/>
      <c r="K163" s="251"/>
    </row>
    <row r="164" spans="2:11" ht="17.25" customHeight="1">
      <c r="B164" s="250"/>
      <c r="C164" s="271" t="s">
        <v>826</v>
      </c>
      <c r="D164" s="271"/>
      <c r="E164" s="271"/>
      <c r="F164" s="271" t="s">
        <v>827</v>
      </c>
      <c r="G164" s="308"/>
      <c r="H164" s="309" t="s">
        <v>113</v>
      </c>
      <c r="I164" s="309" t="s">
        <v>55</v>
      </c>
      <c r="J164" s="271" t="s">
        <v>828</v>
      </c>
      <c r="K164" s="251"/>
    </row>
    <row r="165" spans="2:11" ht="17.25" customHeight="1">
      <c r="B165" s="252"/>
      <c r="C165" s="273" t="s">
        <v>829</v>
      </c>
      <c r="D165" s="273"/>
      <c r="E165" s="273"/>
      <c r="F165" s="274" t="s">
        <v>830</v>
      </c>
      <c r="G165" s="310"/>
      <c r="H165" s="311"/>
      <c r="I165" s="311"/>
      <c r="J165" s="273" t="s">
        <v>831</v>
      </c>
      <c r="K165" s="253"/>
    </row>
    <row r="166" spans="2:11" ht="5.25" customHeight="1">
      <c r="B166" s="279"/>
      <c r="C166" s="276"/>
      <c r="D166" s="276"/>
      <c r="E166" s="276"/>
      <c r="F166" s="276"/>
      <c r="G166" s="277"/>
      <c r="H166" s="276"/>
      <c r="I166" s="276"/>
      <c r="J166" s="276"/>
      <c r="K166" s="300"/>
    </row>
    <row r="167" spans="2:11" ht="15" customHeight="1">
      <c r="B167" s="279"/>
      <c r="C167" s="259" t="s">
        <v>835</v>
      </c>
      <c r="D167" s="259"/>
      <c r="E167" s="259"/>
      <c r="F167" s="278" t="s">
        <v>832</v>
      </c>
      <c r="G167" s="259"/>
      <c r="H167" s="259" t="s">
        <v>871</v>
      </c>
      <c r="I167" s="259" t="s">
        <v>834</v>
      </c>
      <c r="J167" s="259">
        <v>120</v>
      </c>
      <c r="K167" s="300"/>
    </row>
    <row r="168" spans="2:11" ht="15" customHeight="1">
      <c r="B168" s="279"/>
      <c r="C168" s="259" t="s">
        <v>880</v>
      </c>
      <c r="D168" s="259"/>
      <c r="E168" s="259"/>
      <c r="F168" s="278" t="s">
        <v>832</v>
      </c>
      <c r="G168" s="259"/>
      <c r="H168" s="259" t="s">
        <v>881</v>
      </c>
      <c r="I168" s="259" t="s">
        <v>834</v>
      </c>
      <c r="J168" s="259" t="s">
        <v>882</v>
      </c>
      <c r="K168" s="300"/>
    </row>
    <row r="169" spans="2:11" ht="15" customHeight="1">
      <c r="B169" s="279"/>
      <c r="C169" s="259" t="s">
        <v>80</v>
      </c>
      <c r="D169" s="259"/>
      <c r="E169" s="259"/>
      <c r="F169" s="278" t="s">
        <v>832</v>
      </c>
      <c r="G169" s="259"/>
      <c r="H169" s="259" t="s">
        <v>898</v>
      </c>
      <c r="I169" s="259" t="s">
        <v>834</v>
      </c>
      <c r="J169" s="259" t="s">
        <v>882</v>
      </c>
      <c r="K169" s="300"/>
    </row>
    <row r="170" spans="2:11" ht="15" customHeight="1">
      <c r="B170" s="279"/>
      <c r="C170" s="259" t="s">
        <v>837</v>
      </c>
      <c r="D170" s="259"/>
      <c r="E170" s="259"/>
      <c r="F170" s="278" t="s">
        <v>838</v>
      </c>
      <c r="G170" s="259"/>
      <c r="H170" s="259" t="s">
        <v>898</v>
      </c>
      <c r="I170" s="259" t="s">
        <v>834</v>
      </c>
      <c r="J170" s="259">
        <v>50</v>
      </c>
      <c r="K170" s="300"/>
    </row>
    <row r="171" spans="2:11" ht="15" customHeight="1">
      <c r="B171" s="279"/>
      <c r="C171" s="259" t="s">
        <v>840</v>
      </c>
      <c r="D171" s="259"/>
      <c r="E171" s="259"/>
      <c r="F171" s="278" t="s">
        <v>832</v>
      </c>
      <c r="G171" s="259"/>
      <c r="H171" s="259" t="s">
        <v>898</v>
      </c>
      <c r="I171" s="259" t="s">
        <v>842</v>
      </c>
      <c r="J171" s="259"/>
      <c r="K171" s="300"/>
    </row>
    <row r="172" spans="2:11" ht="15" customHeight="1">
      <c r="B172" s="279"/>
      <c r="C172" s="259" t="s">
        <v>851</v>
      </c>
      <c r="D172" s="259"/>
      <c r="E172" s="259"/>
      <c r="F172" s="278" t="s">
        <v>838</v>
      </c>
      <c r="G172" s="259"/>
      <c r="H172" s="259" t="s">
        <v>898</v>
      </c>
      <c r="I172" s="259" t="s">
        <v>834</v>
      </c>
      <c r="J172" s="259">
        <v>50</v>
      </c>
      <c r="K172" s="300"/>
    </row>
    <row r="173" spans="2:11" ht="15" customHeight="1">
      <c r="B173" s="279"/>
      <c r="C173" s="259" t="s">
        <v>859</v>
      </c>
      <c r="D173" s="259"/>
      <c r="E173" s="259"/>
      <c r="F173" s="278" t="s">
        <v>838</v>
      </c>
      <c r="G173" s="259"/>
      <c r="H173" s="259" t="s">
        <v>898</v>
      </c>
      <c r="I173" s="259" t="s">
        <v>834</v>
      </c>
      <c r="J173" s="259">
        <v>50</v>
      </c>
      <c r="K173" s="300"/>
    </row>
    <row r="174" spans="2:11" ht="15" customHeight="1">
      <c r="B174" s="279"/>
      <c r="C174" s="259" t="s">
        <v>857</v>
      </c>
      <c r="D174" s="259"/>
      <c r="E174" s="259"/>
      <c r="F174" s="278" t="s">
        <v>838</v>
      </c>
      <c r="G174" s="259"/>
      <c r="H174" s="259" t="s">
        <v>898</v>
      </c>
      <c r="I174" s="259" t="s">
        <v>834</v>
      </c>
      <c r="J174" s="259">
        <v>50</v>
      </c>
      <c r="K174" s="300"/>
    </row>
    <row r="175" spans="2:11" ht="15" customHeight="1">
      <c r="B175" s="279"/>
      <c r="C175" s="259" t="s">
        <v>112</v>
      </c>
      <c r="D175" s="259"/>
      <c r="E175" s="259"/>
      <c r="F175" s="278" t="s">
        <v>832</v>
      </c>
      <c r="G175" s="259"/>
      <c r="H175" s="259" t="s">
        <v>899</v>
      </c>
      <c r="I175" s="259" t="s">
        <v>900</v>
      </c>
      <c r="J175" s="259"/>
      <c r="K175" s="300"/>
    </row>
    <row r="176" spans="2:11" ht="15" customHeight="1">
      <c r="B176" s="279"/>
      <c r="C176" s="259" t="s">
        <v>55</v>
      </c>
      <c r="D176" s="259"/>
      <c r="E176" s="259"/>
      <c r="F176" s="278" t="s">
        <v>832</v>
      </c>
      <c r="G176" s="259"/>
      <c r="H176" s="259" t="s">
        <v>901</v>
      </c>
      <c r="I176" s="259" t="s">
        <v>902</v>
      </c>
      <c r="J176" s="259">
        <v>1</v>
      </c>
      <c r="K176" s="300"/>
    </row>
    <row r="177" spans="2:11" ht="15" customHeight="1">
      <c r="B177" s="279"/>
      <c r="C177" s="259" t="s">
        <v>51</v>
      </c>
      <c r="D177" s="259"/>
      <c r="E177" s="259"/>
      <c r="F177" s="278" t="s">
        <v>832</v>
      </c>
      <c r="G177" s="259"/>
      <c r="H177" s="259" t="s">
        <v>903</v>
      </c>
      <c r="I177" s="259" t="s">
        <v>834</v>
      </c>
      <c r="J177" s="259">
        <v>20</v>
      </c>
      <c r="K177" s="300"/>
    </row>
    <row r="178" spans="2:11" ht="15" customHeight="1">
      <c r="B178" s="279"/>
      <c r="C178" s="259" t="s">
        <v>113</v>
      </c>
      <c r="D178" s="259"/>
      <c r="E178" s="259"/>
      <c r="F178" s="278" t="s">
        <v>832</v>
      </c>
      <c r="G178" s="259"/>
      <c r="H178" s="259" t="s">
        <v>904</v>
      </c>
      <c r="I178" s="259" t="s">
        <v>834</v>
      </c>
      <c r="J178" s="259">
        <v>255</v>
      </c>
      <c r="K178" s="300"/>
    </row>
    <row r="179" spans="2:11" ht="15" customHeight="1">
      <c r="B179" s="279"/>
      <c r="C179" s="259" t="s">
        <v>114</v>
      </c>
      <c r="D179" s="259"/>
      <c r="E179" s="259"/>
      <c r="F179" s="278" t="s">
        <v>832</v>
      </c>
      <c r="G179" s="259"/>
      <c r="H179" s="259" t="s">
        <v>797</v>
      </c>
      <c r="I179" s="259" t="s">
        <v>834</v>
      </c>
      <c r="J179" s="259">
        <v>10</v>
      </c>
      <c r="K179" s="300"/>
    </row>
    <row r="180" spans="2:11" ht="15" customHeight="1">
      <c r="B180" s="279"/>
      <c r="C180" s="259" t="s">
        <v>115</v>
      </c>
      <c r="D180" s="259"/>
      <c r="E180" s="259"/>
      <c r="F180" s="278" t="s">
        <v>832</v>
      </c>
      <c r="G180" s="259"/>
      <c r="H180" s="259" t="s">
        <v>905</v>
      </c>
      <c r="I180" s="259" t="s">
        <v>866</v>
      </c>
      <c r="J180" s="259"/>
      <c r="K180" s="300"/>
    </row>
    <row r="181" spans="2:11" ht="15" customHeight="1">
      <c r="B181" s="279"/>
      <c r="C181" s="259" t="s">
        <v>906</v>
      </c>
      <c r="D181" s="259"/>
      <c r="E181" s="259"/>
      <c r="F181" s="278" t="s">
        <v>832</v>
      </c>
      <c r="G181" s="259"/>
      <c r="H181" s="259" t="s">
        <v>907</v>
      </c>
      <c r="I181" s="259" t="s">
        <v>866</v>
      </c>
      <c r="J181" s="259"/>
      <c r="K181" s="300"/>
    </row>
    <row r="182" spans="2:11" ht="15" customHeight="1">
      <c r="B182" s="279"/>
      <c r="C182" s="259" t="s">
        <v>895</v>
      </c>
      <c r="D182" s="259"/>
      <c r="E182" s="259"/>
      <c r="F182" s="278" t="s">
        <v>832</v>
      </c>
      <c r="G182" s="259"/>
      <c r="H182" s="259" t="s">
        <v>908</v>
      </c>
      <c r="I182" s="259" t="s">
        <v>866</v>
      </c>
      <c r="J182" s="259"/>
      <c r="K182" s="300"/>
    </row>
    <row r="183" spans="2:11" ht="15" customHeight="1">
      <c r="B183" s="279"/>
      <c r="C183" s="259" t="s">
        <v>117</v>
      </c>
      <c r="D183" s="259"/>
      <c r="E183" s="259"/>
      <c r="F183" s="278" t="s">
        <v>838</v>
      </c>
      <c r="G183" s="259"/>
      <c r="H183" s="259" t="s">
        <v>909</v>
      </c>
      <c r="I183" s="259" t="s">
        <v>834</v>
      </c>
      <c r="J183" s="259">
        <v>50</v>
      </c>
      <c r="K183" s="300"/>
    </row>
    <row r="184" spans="2:11" ht="15" customHeight="1">
      <c r="B184" s="279"/>
      <c r="C184" s="259" t="s">
        <v>910</v>
      </c>
      <c r="D184" s="259"/>
      <c r="E184" s="259"/>
      <c r="F184" s="278" t="s">
        <v>838</v>
      </c>
      <c r="G184" s="259"/>
      <c r="H184" s="259" t="s">
        <v>911</v>
      </c>
      <c r="I184" s="259" t="s">
        <v>912</v>
      </c>
      <c r="J184" s="259"/>
      <c r="K184" s="300"/>
    </row>
    <row r="185" spans="2:11" ht="15" customHeight="1">
      <c r="B185" s="279"/>
      <c r="C185" s="259" t="s">
        <v>913</v>
      </c>
      <c r="D185" s="259"/>
      <c r="E185" s="259"/>
      <c r="F185" s="278" t="s">
        <v>838</v>
      </c>
      <c r="G185" s="259"/>
      <c r="H185" s="259" t="s">
        <v>914</v>
      </c>
      <c r="I185" s="259" t="s">
        <v>912</v>
      </c>
      <c r="J185" s="259"/>
      <c r="K185" s="300"/>
    </row>
    <row r="186" spans="2:11" ht="15" customHeight="1">
      <c r="B186" s="279"/>
      <c r="C186" s="259" t="s">
        <v>915</v>
      </c>
      <c r="D186" s="259"/>
      <c r="E186" s="259"/>
      <c r="F186" s="278" t="s">
        <v>838</v>
      </c>
      <c r="G186" s="259"/>
      <c r="H186" s="259" t="s">
        <v>916</v>
      </c>
      <c r="I186" s="259" t="s">
        <v>912</v>
      </c>
      <c r="J186" s="259"/>
      <c r="K186" s="300"/>
    </row>
    <row r="187" spans="2:11" ht="15" customHeight="1">
      <c r="B187" s="279"/>
      <c r="C187" s="312" t="s">
        <v>917</v>
      </c>
      <c r="D187" s="259"/>
      <c r="E187" s="259"/>
      <c r="F187" s="278" t="s">
        <v>838</v>
      </c>
      <c r="G187" s="259"/>
      <c r="H187" s="259" t="s">
        <v>918</v>
      </c>
      <c r="I187" s="259" t="s">
        <v>919</v>
      </c>
      <c r="J187" s="313" t="s">
        <v>920</v>
      </c>
      <c r="K187" s="300"/>
    </row>
    <row r="188" spans="2:11" ht="15" customHeight="1">
      <c r="B188" s="279"/>
      <c r="C188" s="264" t="s">
        <v>40</v>
      </c>
      <c r="D188" s="259"/>
      <c r="E188" s="259"/>
      <c r="F188" s="278" t="s">
        <v>832</v>
      </c>
      <c r="G188" s="259"/>
      <c r="H188" s="255" t="s">
        <v>921</v>
      </c>
      <c r="I188" s="259" t="s">
        <v>922</v>
      </c>
      <c r="J188" s="259"/>
      <c r="K188" s="300"/>
    </row>
    <row r="189" spans="2:11" ht="15" customHeight="1">
      <c r="B189" s="279"/>
      <c r="C189" s="264" t="s">
        <v>923</v>
      </c>
      <c r="D189" s="259"/>
      <c r="E189" s="259"/>
      <c r="F189" s="278" t="s">
        <v>832</v>
      </c>
      <c r="G189" s="259"/>
      <c r="H189" s="259" t="s">
        <v>924</v>
      </c>
      <c r="I189" s="259" t="s">
        <v>866</v>
      </c>
      <c r="J189" s="259"/>
      <c r="K189" s="300"/>
    </row>
    <row r="190" spans="2:11" ht="15" customHeight="1">
      <c r="B190" s="279"/>
      <c r="C190" s="264" t="s">
        <v>925</v>
      </c>
      <c r="D190" s="259"/>
      <c r="E190" s="259"/>
      <c r="F190" s="278" t="s">
        <v>832</v>
      </c>
      <c r="G190" s="259"/>
      <c r="H190" s="259" t="s">
        <v>926</v>
      </c>
      <c r="I190" s="259" t="s">
        <v>866</v>
      </c>
      <c r="J190" s="259"/>
      <c r="K190" s="300"/>
    </row>
    <row r="191" spans="2:11" ht="15" customHeight="1">
      <c r="B191" s="279"/>
      <c r="C191" s="264" t="s">
        <v>927</v>
      </c>
      <c r="D191" s="259"/>
      <c r="E191" s="259"/>
      <c r="F191" s="278" t="s">
        <v>838</v>
      </c>
      <c r="G191" s="259"/>
      <c r="H191" s="259" t="s">
        <v>928</v>
      </c>
      <c r="I191" s="259" t="s">
        <v>866</v>
      </c>
      <c r="J191" s="259"/>
      <c r="K191" s="300"/>
    </row>
    <row r="192" spans="2:11" ht="15" customHeight="1">
      <c r="B192" s="306"/>
      <c r="C192" s="314"/>
      <c r="D192" s="288"/>
      <c r="E192" s="288"/>
      <c r="F192" s="288"/>
      <c r="G192" s="288"/>
      <c r="H192" s="288"/>
      <c r="I192" s="288"/>
      <c r="J192" s="288"/>
      <c r="K192" s="307"/>
    </row>
    <row r="193" spans="2:11" ht="18.75" customHeight="1">
      <c r="B193" s="255"/>
      <c r="C193" s="259"/>
      <c r="D193" s="259"/>
      <c r="E193" s="259"/>
      <c r="F193" s="278"/>
      <c r="G193" s="259"/>
      <c r="H193" s="259"/>
      <c r="I193" s="259"/>
      <c r="J193" s="259"/>
      <c r="K193" s="255"/>
    </row>
    <row r="194" spans="2:11" ht="18.75" customHeight="1">
      <c r="B194" s="255"/>
      <c r="C194" s="259"/>
      <c r="D194" s="259"/>
      <c r="E194" s="259"/>
      <c r="F194" s="278"/>
      <c r="G194" s="259"/>
      <c r="H194" s="259"/>
      <c r="I194" s="259"/>
      <c r="J194" s="259"/>
      <c r="K194" s="255"/>
    </row>
    <row r="195" spans="2:11" ht="18.75" customHeight="1">
      <c r="B195" s="265"/>
      <c r="C195" s="265"/>
      <c r="D195" s="265"/>
      <c r="E195" s="265"/>
      <c r="F195" s="265"/>
      <c r="G195" s="265"/>
      <c r="H195" s="265"/>
      <c r="I195" s="265"/>
      <c r="J195" s="265"/>
      <c r="K195" s="265"/>
    </row>
    <row r="196" spans="2:11">
      <c r="B196" s="247"/>
      <c r="C196" s="248"/>
      <c r="D196" s="248"/>
      <c r="E196" s="248"/>
      <c r="F196" s="248"/>
      <c r="G196" s="248"/>
      <c r="H196" s="248"/>
      <c r="I196" s="248"/>
      <c r="J196" s="248"/>
      <c r="K196" s="249"/>
    </row>
    <row r="197" spans="2:11" ht="21">
      <c r="B197" s="250"/>
      <c r="C197" s="377" t="s">
        <v>929</v>
      </c>
      <c r="D197" s="377"/>
      <c r="E197" s="377"/>
      <c r="F197" s="377"/>
      <c r="G197" s="377"/>
      <c r="H197" s="377"/>
      <c r="I197" s="377"/>
      <c r="J197" s="377"/>
      <c r="K197" s="251"/>
    </row>
    <row r="198" spans="2:11" ht="25.5" customHeight="1">
      <c r="B198" s="250"/>
      <c r="C198" s="315" t="s">
        <v>930</v>
      </c>
      <c r="D198" s="315"/>
      <c r="E198" s="315"/>
      <c r="F198" s="315" t="s">
        <v>931</v>
      </c>
      <c r="G198" s="316"/>
      <c r="H198" s="376" t="s">
        <v>932</v>
      </c>
      <c r="I198" s="376"/>
      <c r="J198" s="376"/>
      <c r="K198" s="251"/>
    </row>
    <row r="199" spans="2:11" ht="5.25" customHeight="1">
      <c r="B199" s="279"/>
      <c r="C199" s="276"/>
      <c r="D199" s="276"/>
      <c r="E199" s="276"/>
      <c r="F199" s="276"/>
      <c r="G199" s="259"/>
      <c r="H199" s="276"/>
      <c r="I199" s="276"/>
      <c r="J199" s="276"/>
      <c r="K199" s="300"/>
    </row>
    <row r="200" spans="2:11" ht="15" customHeight="1">
      <c r="B200" s="279"/>
      <c r="C200" s="259" t="s">
        <v>922</v>
      </c>
      <c r="D200" s="259"/>
      <c r="E200" s="259"/>
      <c r="F200" s="278" t="s">
        <v>41</v>
      </c>
      <c r="G200" s="259"/>
      <c r="H200" s="374" t="s">
        <v>933</v>
      </c>
      <c r="I200" s="374"/>
      <c r="J200" s="374"/>
      <c r="K200" s="300"/>
    </row>
    <row r="201" spans="2:11" ht="15" customHeight="1">
      <c r="B201" s="279"/>
      <c r="C201" s="285"/>
      <c r="D201" s="259"/>
      <c r="E201" s="259"/>
      <c r="F201" s="278" t="s">
        <v>42</v>
      </c>
      <c r="G201" s="259"/>
      <c r="H201" s="374" t="s">
        <v>934</v>
      </c>
      <c r="I201" s="374"/>
      <c r="J201" s="374"/>
      <c r="K201" s="300"/>
    </row>
    <row r="202" spans="2:11" ht="15" customHeight="1">
      <c r="B202" s="279"/>
      <c r="C202" s="285"/>
      <c r="D202" s="259"/>
      <c r="E202" s="259"/>
      <c r="F202" s="278" t="s">
        <v>45</v>
      </c>
      <c r="G202" s="259"/>
      <c r="H202" s="374" t="s">
        <v>935</v>
      </c>
      <c r="I202" s="374"/>
      <c r="J202" s="374"/>
      <c r="K202" s="300"/>
    </row>
    <row r="203" spans="2:11" ht="15" customHeight="1">
      <c r="B203" s="279"/>
      <c r="C203" s="259"/>
      <c r="D203" s="259"/>
      <c r="E203" s="259"/>
      <c r="F203" s="278" t="s">
        <v>43</v>
      </c>
      <c r="G203" s="259"/>
      <c r="H203" s="374" t="s">
        <v>936</v>
      </c>
      <c r="I203" s="374"/>
      <c r="J203" s="374"/>
      <c r="K203" s="300"/>
    </row>
    <row r="204" spans="2:11" ht="15" customHeight="1">
      <c r="B204" s="279"/>
      <c r="C204" s="259"/>
      <c r="D204" s="259"/>
      <c r="E204" s="259"/>
      <c r="F204" s="278" t="s">
        <v>44</v>
      </c>
      <c r="G204" s="259"/>
      <c r="H204" s="374" t="s">
        <v>937</v>
      </c>
      <c r="I204" s="374"/>
      <c r="J204" s="374"/>
      <c r="K204" s="300"/>
    </row>
    <row r="205" spans="2:11" ht="15" customHeight="1">
      <c r="B205" s="279"/>
      <c r="C205" s="259"/>
      <c r="D205" s="259"/>
      <c r="E205" s="259"/>
      <c r="F205" s="278"/>
      <c r="G205" s="259"/>
      <c r="H205" s="259"/>
      <c r="I205" s="259"/>
      <c r="J205" s="259"/>
      <c r="K205" s="300"/>
    </row>
    <row r="206" spans="2:11" ht="15" customHeight="1">
      <c r="B206" s="279"/>
      <c r="C206" s="259" t="s">
        <v>878</v>
      </c>
      <c r="D206" s="259"/>
      <c r="E206" s="259"/>
      <c r="F206" s="278" t="s">
        <v>75</v>
      </c>
      <c r="G206" s="259"/>
      <c r="H206" s="374" t="s">
        <v>938</v>
      </c>
      <c r="I206" s="374"/>
      <c r="J206" s="374"/>
      <c r="K206" s="300"/>
    </row>
    <row r="207" spans="2:11" ht="15" customHeight="1">
      <c r="B207" s="279"/>
      <c r="C207" s="285"/>
      <c r="D207" s="259"/>
      <c r="E207" s="259"/>
      <c r="F207" s="278" t="s">
        <v>776</v>
      </c>
      <c r="G207" s="259"/>
      <c r="H207" s="374" t="s">
        <v>777</v>
      </c>
      <c r="I207" s="374"/>
      <c r="J207" s="374"/>
      <c r="K207" s="300"/>
    </row>
    <row r="208" spans="2:11" ht="15" customHeight="1">
      <c r="B208" s="279"/>
      <c r="C208" s="259"/>
      <c r="D208" s="259"/>
      <c r="E208" s="259"/>
      <c r="F208" s="278" t="s">
        <v>774</v>
      </c>
      <c r="G208" s="259"/>
      <c r="H208" s="374" t="s">
        <v>939</v>
      </c>
      <c r="I208" s="374"/>
      <c r="J208" s="374"/>
      <c r="K208" s="300"/>
    </row>
    <row r="209" spans="2:11" ht="15" customHeight="1">
      <c r="B209" s="317"/>
      <c r="C209" s="285"/>
      <c r="D209" s="285"/>
      <c r="E209" s="285"/>
      <c r="F209" s="278" t="s">
        <v>778</v>
      </c>
      <c r="G209" s="264"/>
      <c r="H209" s="375" t="s">
        <v>779</v>
      </c>
      <c r="I209" s="375"/>
      <c r="J209" s="375"/>
      <c r="K209" s="318"/>
    </row>
    <row r="210" spans="2:11" ht="15" customHeight="1">
      <c r="B210" s="317"/>
      <c r="C210" s="285"/>
      <c r="D210" s="285"/>
      <c r="E210" s="285"/>
      <c r="F210" s="278" t="s">
        <v>780</v>
      </c>
      <c r="G210" s="264"/>
      <c r="H210" s="375" t="s">
        <v>940</v>
      </c>
      <c r="I210" s="375"/>
      <c r="J210" s="375"/>
      <c r="K210" s="318"/>
    </row>
    <row r="211" spans="2:11" ht="15" customHeight="1">
      <c r="B211" s="317"/>
      <c r="C211" s="285"/>
      <c r="D211" s="285"/>
      <c r="E211" s="285"/>
      <c r="F211" s="319"/>
      <c r="G211" s="264"/>
      <c r="H211" s="320"/>
      <c r="I211" s="320"/>
      <c r="J211" s="320"/>
      <c r="K211" s="318"/>
    </row>
    <row r="212" spans="2:11" ht="15" customHeight="1">
      <c r="B212" s="317"/>
      <c r="C212" s="259" t="s">
        <v>902</v>
      </c>
      <c r="D212" s="285"/>
      <c r="E212" s="285"/>
      <c r="F212" s="278">
        <v>1</v>
      </c>
      <c r="G212" s="264"/>
      <c r="H212" s="375" t="s">
        <v>941</v>
      </c>
      <c r="I212" s="375"/>
      <c r="J212" s="375"/>
      <c r="K212" s="318"/>
    </row>
    <row r="213" spans="2:11" ht="15" customHeight="1">
      <c r="B213" s="317"/>
      <c r="C213" s="285"/>
      <c r="D213" s="285"/>
      <c r="E213" s="285"/>
      <c r="F213" s="278">
        <v>2</v>
      </c>
      <c r="G213" s="264"/>
      <c r="H213" s="375" t="s">
        <v>942</v>
      </c>
      <c r="I213" s="375"/>
      <c r="J213" s="375"/>
      <c r="K213" s="318"/>
    </row>
    <row r="214" spans="2:11" ht="15" customHeight="1">
      <c r="B214" s="317"/>
      <c r="C214" s="285"/>
      <c r="D214" s="285"/>
      <c r="E214" s="285"/>
      <c r="F214" s="278">
        <v>3</v>
      </c>
      <c r="G214" s="264"/>
      <c r="H214" s="375" t="s">
        <v>943</v>
      </c>
      <c r="I214" s="375"/>
      <c r="J214" s="375"/>
      <c r="K214" s="318"/>
    </row>
    <row r="215" spans="2:11" ht="15" customHeight="1">
      <c r="B215" s="317"/>
      <c r="C215" s="285"/>
      <c r="D215" s="285"/>
      <c r="E215" s="285"/>
      <c r="F215" s="278">
        <v>4</v>
      </c>
      <c r="G215" s="264"/>
      <c r="H215" s="375" t="s">
        <v>944</v>
      </c>
      <c r="I215" s="375"/>
      <c r="J215" s="375"/>
      <c r="K215" s="318"/>
    </row>
    <row r="216" spans="2:11" ht="12.75" customHeight="1">
      <c r="B216" s="321"/>
      <c r="C216" s="322"/>
      <c r="D216" s="322"/>
      <c r="E216" s="322"/>
      <c r="F216" s="322"/>
      <c r="G216" s="322"/>
      <c r="H216" s="322"/>
      <c r="I216" s="322"/>
      <c r="J216" s="322"/>
      <c r="K216" s="323"/>
    </row>
  </sheetData>
  <sheetProtection formatCells="0" formatColumns="0" formatRows="0" insertColumns="0" insertRows="0" insertHyperlinks="0" deleteColumns="0" deleteRows="0" sort="0" autoFilter="0" pivotTables="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1 - Architektonicko stave...</vt:lpstr>
      <vt:lpstr>2 - Vedlejší rozpočtové n...</vt:lpstr>
      <vt:lpstr>Pokyny pro vyplnění</vt:lpstr>
      <vt:lpstr>'1 - Architektonicko stave...'!Názvy_tisku</vt:lpstr>
      <vt:lpstr>'2 - Vedlejší rozpočtové n...'!Názvy_tisku</vt:lpstr>
      <vt:lpstr>'Rekapitulace stavby'!Názvy_tisku</vt:lpstr>
      <vt:lpstr>'1 - Architektonicko stave...'!Oblast_tisku</vt:lpstr>
      <vt:lpstr>'2 - Vedlejší rozpočtové n...'!Oblast_tisku</vt:lpstr>
      <vt:lpstr>'Pokyny pro vyplnění'!Oblast_tisku</vt:lpstr>
      <vt:lpstr>'Rekapitulace stavby'!Oblast_tisku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priprava-PC\priprava</dc:creator>
  <cp:lastModifiedBy>JULKA</cp:lastModifiedBy>
  <dcterms:created xsi:type="dcterms:W3CDTF">2018-03-06T12:06:39Z</dcterms:created>
  <dcterms:modified xsi:type="dcterms:W3CDTF">2018-03-07T10:14:44Z</dcterms:modified>
</cp:coreProperties>
</file>