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http://schemas.openxmlformats.org/spreadsheetml/2006/main">
  <bookViews>
    <workbookView xWindow="0" yWindow="0" windowWidth="0" windowHeight="0"/>
  </bookViews>
  <sheets>
    <sheet name="Rekapitulace stavby" sheetId="1" r:id="rId1"/>
    <sheet name="1 - Architektonicko stave..." sheetId="2" r:id="rId2"/>
    <sheet name="2 - Vedlejší rozpočtové n..." sheetId="3" r:id="rId3"/>
    <sheet name="Pokyny pro vyplnění" sheetId="4" r:id="rId4"/>
  </sheets>
  <definedNames>
    <definedName name="_xlnm.Print_Area" localSheetId="0">'Rekapitulace stavby'!$D$4:$AO$33,'Rekapitulace stavby'!$C$39:$AQ$55</definedName>
    <definedName name="_xlnm.Print_Titles" localSheetId="0">'Rekapitulace stavby'!$49:$49</definedName>
    <definedName name="_xlnm._FilterDatabase" localSheetId="1" hidden="1">'1 - Architektonicko stave...'!$C$93:$K$769</definedName>
    <definedName name="_xlnm.Print_Area" localSheetId="1">'1 - Architektonicko stave...'!$C$4:$J$38,'1 - Architektonicko stave...'!$C$44:$J$73,'1 - Architektonicko stave...'!$C$79:$K$769</definedName>
    <definedName name="_xlnm.Print_Titles" localSheetId="1">'1 - Architektonicko stave...'!$93:$93</definedName>
    <definedName name="_xlnm._FilterDatabase" localSheetId="2" hidden="1">'2 - Vedlejší rozpočtové n...'!$C$85:$K$99</definedName>
    <definedName name="_xlnm.Print_Area" localSheetId="2">'2 - Vedlejší rozpočtové n...'!$C$4:$J$38,'2 - Vedlejší rozpočtové n...'!$C$44:$J$65,'2 - Vedlejší rozpočtové n...'!$C$71:$K$99</definedName>
    <definedName name="_xlnm.Print_Titles" localSheetId="2">'2 - Vedlejší rozpočtové n...'!$85:$85</definedName>
    <definedName name="_xlnm.Print_Area" localSheetId="3">'Pokyny pro vyplnění'!$B$2:$K$69,'Pokyny pro vyplnění'!$B$72:$K$116,'Pokyny pro vyplnění'!$B$119:$K$188,'Pokyny pro vyplnění'!$B$196:$K$216</definedName>
  </definedNames>
  <calcPr/>
</workbook>
</file>

<file path=xl/calcChain.xml><?xml version="1.0" encoding="utf-8"?>
<calcChain xmlns="http://schemas.openxmlformats.org/spreadsheetml/2006/main">
  <c i="1" r="AY54"/>
  <c r="AX54"/>
  <c i="3" r="BI99"/>
  <c r="BH99"/>
  <c r="BG99"/>
  <c r="BF99"/>
  <c r="T99"/>
  <c r="T98"/>
  <c r="R99"/>
  <c r="R98"/>
  <c r="P99"/>
  <c r="P98"/>
  <c r="BK99"/>
  <c r="BK98"/>
  <c r="J98"/>
  <c r="J99"/>
  <c r="BE99"/>
  <c r="J64"/>
  <c r="BI97"/>
  <c r="BH97"/>
  <c r="BG97"/>
  <c r="BF97"/>
  <c r="T97"/>
  <c r="R97"/>
  <c r="P97"/>
  <c r="BK97"/>
  <c r="J97"/>
  <c r="BE97"/>
  <c r="BI96"/>
  <c r="BH96"/>
  <c r="BG96"/>
  <c r="BF96"/>
  <c r="T96"/>
  <c r="R96"/>
  <c r="P96"/>
  <c r="BK96"/>
  <c r="J96"/>
  <c r="BE96"/>
  <c r="BI95"/>
  <c r="BH95"/>
  <c r="BG95"/>
  <c r="BF95"/>
  <c r="T95"/>
  <c r="R95"/>
  <c r="P95"/>
  <c r="BK95"/>
  <c r="J95"/>
  <c r="BE95"/>
  <c r="BI94"/>
  <c r="BH94"/>
  <c r="BG94"/>
  <c r="BF94"/>
  <c r="T94"/>
  <c r="T93"/>
  <c r="R94"/>
  <c r="R93"/>
  <c r="P94"/>
  <c r="P93"/>
  <c r="BK94"/>
  <c r="BK93"/>
  <c r="J93"/>
  <c r="J94"/>
  <c r="BE94"/>
  <c r="J63"/>
  <c r="BI92"/>
  <c r="BH92"/>
  <c r="BG92"/>
  <c r="BF92"/>
  <c r="T92"/>
  <c r="R92"/>
  <c r="P92"/>
  <c r="BK92"/>
  <c r="J92"/>
  <c r="BE92"/>
  <c r="BI91"/>
  <c r="BH91"/>
  <c r="BG91"/>
  <c r="BF91"/>
  <c r="T91"/>
  <c r="R91"/>
  <c r="P91"/>
  <c r="BK91"/>
  <c r="J91"/>
  <c r="BE91"/>
  <c r="BI90"/>
  <c r="BH90"/>
  <c r="BG90"/>
  <c r="BF90"/>
  <c r="T90"/>
  <c r="R90"/>
  <c r="P90"/>
  <c r="BK90"/>
  <c r="J90"/>
  <c r="BE90"/>
  <c r="BI89"/>
  <c r="F36"/>
  <c i="1" r="BD54"/>
  <c i="3" r="BH89"/>
  <c r="F35"/>
  <c i="1" r="BC54"/>
  <c i="3" r="BG89"/>
  <c r="F34"/>
  <c i="1" r="BB54"/>
  <c i="3" r="BF89"/>
  <c r="J33"/>
  <c i="1" r="AW54"/>
  <c i="3" r="F33"/>
  <c i="1" r="BA54"/>
  <c i="3" r="T89"/>
  <c r="T88"/>
  <c r="T87"/>
  <c r="T86"/>
  <c r="R89"/>
  <c r="R88"/>
  <c r="R87"/>
  <c r="R86"/>
  <c r="P89"/>
  <c r="P88"/>
  <c r="P87"/>
  <c r="P86"/>
  <c i="1" r="AU54"/>
  <c i="3" r="BK89"/>
  <c r="BK88"/>
  <c r="J88"/>
  <c r="BK87"/>
  <c r="J87"/>
  <c r="BK86"/>
  <c r="J86"/>
  <c r="J60"/>
  <c r="J29"/>
  <c i="1" r="AG54"/>
  <c i="3" r="J89"/>
  <c r="BE89"/>
  <c r="J32"/>
  <c i="1" r="AV54"/>
  <c i="3" r="F32"/>
  <c i="1" r="AZ54"/>
  <c i="3" r="J62"/>
  <c r="J61"/>
  <c r="J82"/>
  <c r="F82"/>
  <c r="F80"/>
  <c r="E78"/>
  <c r="J55"/>
  <c r="F55"/>
  <c r="F53"/>
  <c r="E51"/>
  <c r="J38"/>
  <c r="J20"/>
  <c r="E20"/>
  <c r="F83"/>
  <c r="F56"/>
  <c r="J19"/>
  <c r="J14"/>
  <c r="J80"/>
  <c r="J53"/>
  <c r="E7"/>
  <c r="E74"/>
  <c r="E47"/>
  <c i="1" r="AY53"/>
  <c r="AX53"/>
  <c i="2" r="BI761"/>
  <c r="BH761"/>
  <c r="BG761"/>
  <c r="BF761"/>
  <c r="T761"/>
  <c r="T760"/>
  <c r="R761"/>
  <c r="R760"/>
  <c r="P761"/>
  <c r="P760"/>
  <c r="BK761"/>
  <c r="BK760"/>
  <c r="J760"/>
  <c r="J761"/>
  <c r="BE761"/>
  <c r="J72"/>
  <c r="BI751"/>
  <c r="BH751"/>
  <c r="BG751"/>
  <c r="BF751"/>
  <c r="T751"/>
  <c r="R751"/>
  <c r="P751"/>
  <c r="BK751"/>
  <c r="J751"/>
  <c r="BE751"/>
  <c r="BI742"/>
  <c r="BH742"/>
  <c r="BG742"/>
  <c r="BF742"/>
  <c r="T742"/>
  <c r="T741"/>
  <c r="R742"/>
  <c r="R741"/>
  <c r="P742"/>
  <c r="P741"/>
  <c r="BK742"/>
  <c r="BK741"/>
  <c r="J741"/>
  <c r="J742"/>
  <c r="BE742"/>
  <c r="J71"/>
  <c r="BI740"/>
  <c r="BH740"/>
  <c r="BG740"/>
  <c r="BF740"/>
  <c r="T740"/>
  <c r="R740"/>
  <c r="P740"/>
  <c r="BK740"/>
  <c r="J740"/>
  <c r="BE740"/>
  <c r="BI735"/>
  <c r="BH735"/>
  <c r="BG735"/>
  <c r="BF735"/>
  <c r="T735"/>
  <c r="R735"/>
  <c r="P735"/>
  <c r="BK735"/>
  <c r="J735"/>
  <c r="BE735"/>
  <c r="BI728"/>
  <c r="BH728"/>
  <c r="BG728"/>
  <c r="BF728"/>
  <c r="T728"/>
  <c r="R728"/>
  <c r="P728"/>
  <c r="BK728"/>
  <c r="J728"/>
  <c r="BE728"/>
  <c r="BI723"/>
  <c r="BH723"/>
  <c r="BG723"/>
  <c r="BF723"/>
  <c r="T723"/>
  <c r="R723"/>
  <c r="P723"/>
  <c r="BK723"/>
  <c r="J723"/>
  <c r="BE723"/>
  <c r="BI717"/>
  <c r="BH717"/>
  <c r="BG717"/>
  <c r="BF717"/>
  <c r="T717"/>
  <c r="R717"/>
  <c r="P717"/>
  <c r="BK717"/>
  <c r="J717"/>
  <c r="BE717"/>
  <c r="BI712"/>
  <c r="BH712"/>
  <c r="BG712"/>
  <c r="BF712"/>
  <c r="T712"/>
  <c r="R712"/>
  <c r="P712"/>
  <c r="BK712"/>
  <c r="J712"/>
  <c r="BE712"/>
  <c r="BI705"/>
  <c r="BH705"/>
  <c r="BG705"/>
  <c r="BF705"/>
  <c r="T705"/>
  <c r="R705"/>
  <c r="P705"/>
  <c r="BK705"/>
  <c r="J705"/>
  <c r="BE705"/>
  <c r="BI700"/>
  <c r="BH700"/>
  <c r="BG700"/>
  <c r="BF700"/>
  <c r="T700"/>
  <c r="R700"/>
  <c r="P700"/>
  <c r="BK700"/>
  <c r="J700"/>
  <c r="BE700"/>
  <c r="BI694"/>
  <c r="BH694"/>
  <c r="BG694"/>
  <c r="BF694"/>
  <c r="T694"/>
  <c r="T693"/>
  <c r="T692"/>
  <c r="R694"/>
  <c r="R693"/>
  <c r="R692"/>
  <c r="P694"/>
  <c r="P693"/>
  <c r="P692"/>
  <c r="BK694"/>
  <c r="BK693"/>
  <c r="J693"/>
  <c r="BK692"/>
  <c r="J692"/>
  <c r="J694"/>
  <c r="BE694"/>
  <c r="J70"/>
  <c r="J69"/>
  <c r="BI691"/>
  <c r="BH691"/>
  <c r="BG691"/>
  <c r="BF691"/>
  <c r="T691"/>
  <c r="T690"/>
  <c r="R691"/>
  <c r="R690"/>
  <c r="P691"/>
  <c r="P690"/>
  <c r="BK691"/>
  <c r="BK690"/>
  <c r="J690"/>
  <c r="J691"/>
  <c r="BE691"/>
  <c r="J68"/>
  <c r="BI681"/>
  <c r="BH681"/>
  <c r="BG681"/>
  <c r="BF681"/>
  <c r="T681"/>
  <c r="R681"/>
  <c r="P681"/>
  <c r="BK681"/>
  <c r="J681"/>
  <c r="BE681"/>
  <c r="BI667"/>
  <c r="BH667"/>
  <c r="BG667"/>
  <c r="BF667"/>
  <c r="T667"/>
  <c r="R667"/>
  <c r="P667"/>
  <c r="BK667"/>
  <c r="J667"/>
  <c r="BE667"/>
  <c r="BI662"/>
  <c r="BH662"/>
  <c r="BG662"/>
  <c r="BF662"/>
  <c r="T662"/>
  <c r="R662"/>
  <c r="P662"/>
  <c r="BK662"/>
  <c r="J662"/>
  <c r="BE662"/>
  <c r="BI659"/>
  <c r="BH659"/>
  <c r="BG659"/>
  <c r="BF659"/>
  <c r="T659"/>
  <c r="R659"/>
  <c r="P659"/>
  <c r="BK659"/>
  <c r="J659"/>
  <c r="BE659"/>
  <c r="BI651"/>
  <c r="BH651"/>
  <c r="BG651"/>
  <c r="BF651"/>
  <c r="T651"/>
  <c r="R651"/>
  <c r="P651"/>
  <c r="BK651"/>
  <c r="J651"/>
  <c r="BE651"/>
  <c r="BI643"/>
  <c r="BH643"/>
  <c r="BG643"/>
  <c r="BF643"/>
  <c r="T643"/>
  <c r="R643"/>
  <c r="P643"/>
  <c r="BK643"/>
  <c r="J643"/>
  <c r="BE643"/>
  <c r="BI642"/>
  <c r="BH642"/>
  <c r="BG642"/>
  <c r="BF642"/>
  <c r="T642"/>
  <c r="R642"/>
  <c r="P642"/>
  <c r="BK642"/>
  <c r="J642"/>
  <c r="BE642"/>
  <c r="BI631"/>
  <c r="BH631"/>
  <c r="BG631"/>
  <c r="BF631"/>
  <c r="T631"/>
  <c r="R631"/>
  <c r="P631"/>
  <c r="BK631"/>
  <c r="J631"/>
  <c r="BE631"/>
  <c r="BI626"/>
  <c r="BH626"/>
  <c r="BG626"/>
  <c r="BF626"/>
  <c r="T626"/>
  <c r="R626"/>
  <c r="P626"/>
  <c r="BK626"/>
  <c r="J626"/>
  <c r="BE626"/>
  <c r="BI621"/>
  <c r="BH621"/>
  <c r="BG621"/>
  <c r="BF621"/>
  <c r="T621"/>
  <c r="R621"/>
  <c r="P621"/>
  <c r="BK621"/>
  <c r="J621"/>
  <c r="BE621"/>
  <c r="BI609"/>
  <c r="BH609"/>
  <c r="BG609"/>
  <c r="BF609"/>
  <c r="T609"/>
  <c r="R609"/>
  <c r="P609"/>
  <c r="BK609"/>
  <c r="J609"/>
  <c r="BE609"/>
  <c r="BI608"/>
  <c r="BH608"/>
  <c r="BG608"/>
  <c r="BF608"/>
  <c r="T608"/>
  <c r="R608"/>
  <c r="P608"/>
  <c r="BK608"/>
  <c r="J608"/>
  <c r="BE608"/>
  <c r="BI607"/>
  <c r="BH607"/>
  <c r="BG607"/>
  <c r="BF607"/>
  <c r="T607"/>
  <c r="R607"/>
  <c r="P607"/>
  <c r="BK607"/>
  <c r="J607"/>
  <c r="BE607"/>
  <c r="BI606"/>
  <c r="BH606"/>
  <c r="BG606"/>
  <c r="BF606"/>
  <c r="T606"/>
  <c r="R606"/>
  <c r="P606"/>
  <c r="BK606"/>
  <c r="J606"/>
  <c r="BE606"/>
  <c r="BI605"/>
  <c r="BH605"/>
  <c r="BG605"/>
  <c r="BF605"/>
  <c r="T605"/>
  <c r="R605"/>
  <c r="P605"/>
  <c r="BK605"/>
  <c r="J605"/>
  <c r="BE605"/>
  <c r="BI604"/>
  <c r="BH604"/>
  <c r="BG604"/>
  <c r="BF604"/>
  <c r="T604"/>
  <c r="R604"/>
  <c r="P604"/>
  <c r="BK604"/>
  <c r="J604"/>
  <c r="BE604"/>
  <c r="BI603"/>
  <c r="BH603"/>
  <c r="BG603"/>
  <c r="BF603"/>
  <c r="T603"/>
  <c r="R603"/>
  <c r="P603"/>
  <c r="BK603"/>
  <c r="J603"/>
  <c r="BE603"/>
  <c r="BI602"/>
  <c r="BH602"/>
  <c r="BG602"/>
  <c r="BF602"/>
  <c r="T602"/>
  <c r="R602"/>
  <c r="P602"/>
  <c r="BK602"/>
  <c r="J602"/>
  <c r="BE602"/>
  <c r="BI601"/>
  <c r="BH601"/>
  <c r="BG601"/>
  <c r="BF601"/>
  <c r="T601"/>
  <c r="R601"/>
  <c r="P601"/>
  <c r="BK601"/>
  <c r="J601"/>
  <c r="BE601"/>
  <c r="BI600"/>
  <c r="BH600"/>
  <c r="BG600"/>
  <c r="BF600"/>
  <c r="T600"/>
  <c r="R600"/>
  <c r="P600"/>
  <c r="BK600"/>
  <c r="J600"/>
  <c r="BE600"/>
  <c r="BI599"/>
  <c r="BH599"/>
  <c r="BG599"/>
  <c r="BF599"/>
  <c r="T599"/>
  <c r="R599"/>
  <c r="P599"/>
  <c r="BK599"/>
  <c r="J599"/>
  <c r="BE599"/>
  <c r="BI598"/>
  <c r="BH598"/>
  <c r="BG598"/>
  <c r="BF598"/>
  <c r="T598"/>
  <c r="T597"/>
  <c r="R598"/>
  <c r="R597"/>
  <c r="P598"/>
  <c r="P597"/>
  <c r="BK598"/>
  <c r="BK597"/>
  <c r="J597"/>
  <c r="J598"/>
  <c r="BE598"/>
  <c r="J67"/>
  <c r="BI591"/>
  <c r="BH591"/>
  <c r="BG591"/>
  <c r="BF591"/>
  <c r="T591"/>
  <c r="R591"/>
  <c r="P591"/>
  <c r="BK591"/>
  <c r="J591"/>
  <c r="BE591"/>
  <c r="BI579"/>
  <c r="BH579"/>
  <c r="BG579"/>
  <c r="BF579"/>
  <c r="T579"/>
  <c r="R579"/>
  <c r="P579"/>
  <c r="BK579"/>
  <c r="J579"/>
  <c r="BE579"/>
  <c r="BI572"/>
  <c r="BH572"/>
  <c r="BG572"/>
  <c r="BF572"/>
  <c r="T572"/>
  <c r="T571"/>
  <c r="R572"/>
  <c r="R571"/>
  <c r="P572"/>
  <c r="P571"/>
  <c r="BK572"/>
  <c r="BK571"/>
  <c r="J571"/>
  <c r="J572"/>
  <c r="BE572"/>
  <c r="J66"/>
  <c r="BI565"/>
  <c r="BH565"/>
  <c r="BG565"/>
  <c r="BF565"/>
  <c r="T565"/>
  <c r="R565"/>
  <c r="P565"/>
  <c r="BK565"/>
  <c r="J565"/>
  <c r="BE565"/>
  <c r="BI558"/>
  <c r="BH558"/>
  <c r="BG558"/>
  <c r="BF558"/>
  <c r="T558"/>
  <c r="R558"/>
  <c r="P558"/>
  <c r="BK558"/>
  <c r="J558"/>
  <c r="BE558"/>
  <c r="BI553"/>
  <c r="BH553"/>
  <c r="BG553"/>
  <c r="BF553"/>
  <c r="T553"/>
  <c r="R553"/>
  <c r="P553"/>
  <c r="BK553"/>
  <c r="J553"/>
  <c r="BE553"/>
  <c r="BI534"/>
  <c r="BH534"/>
  <c r="BG534"/>
  <c r="BF534"/>
  <c r="T534"/>
  <c r="R534"/>
  <c r="P534"/>
  <c r="BK534"/>
  <c r="J534"/>
  <c r="BE534"/>
  <c r="BI528"/>
  <c r="BH528"/>
  <c r="BG528"/>
  <c r="BF528"/>
  <c r="T528"/>
  <c r="R528"/>
  <c r="P528"/>
  <c r="BK528"/>
  <c r="J528"/>
  <c r="BE528"/>
  <c r="BI514"/>
  <c r="BH514"/>
  <c r="BG514"/>
  <c r="BF514"/>
  <c r="T514"/>
  <c r="R514"/>
  <c r="P514"/>
  <c r="BK514"/>
  <c r="J514"/>
  <c r="BE514"/>
  <c r="BI500"/>
  <c r="BH500"/>
  <c r="BG500"/>
  <c r="BF500"/>
  <c r="T500"/>
  <c r="R500"/>
  <c r="P500"/>
  <c r="BK500"/>
  <c r="J500"/>
  <c r="BE500"/>
  <c r="BI486"/>
  <c r="BH486"/>
  <c r="BG486"/>
  <c r="BF486"/>
  <c r="T486"/>
  <c r="R486"/>
  <c r="P486"/>
  <c r="BK486"/>
  <c r="J486"/>
  <c r="BE486"/>
  <c r="BI472"/>
  <c r="BH472"/>
  <c r="BG472"/>
  <c r="BF472"/>
  <c r="T472"/>
  <c r="R472"/>
  <c r="P472"/>
  <c r="BK472"/>
  <c r="J472"/>
  <c r="BE472"/>
  <c r="BI458"/>
  <c r="BH458"/>
  <c r="BG458"/>
  <c r="BF458"/>
  <c r="T458"/>
  <c r="R458"/>
  <c r="P458"/>
  <c r="BK458"/>
  <c r="J458"/>
  <c r="BE458"/>
  <c r="BI444"/>
  <c r="BH444"/>
  <c r="BG444"/>
  <c r="BF444"/>
  <c r="T444"/>
  <c r="R444"/>
  <c r="P444"/>
  <c r="BK444"/>
  <c r="J444"/>
  <c r="BE444"/>
  <c r="BI425"/>
  <c r="BH425"/>
  <c r="BG425"/>
  <c r="BF425"/>
  <c r="T425"/>
  <c r="T424"/>
  <c r="R425"/>
  <c r="R424"/>
  <c r="P425"/>
  <c r="P424"/>
  <c r="BK425"/>
  <c r="BK424"/>
  <c r="J424"/>
  <c r="J425"/>
  <c r="BE425"/>
  <c r="J65"/>
  <c r="BI419"/>
  <c r="BH419"/>
  <c r="BG419"/>
  <c r="BF419"/>
  <c r="T419"/>
  <c r="R419"/>
  <c r="P419"/>
  <c r="BK419"/>
  <c r="J419"/>
  <c r="BE419"/>
  <c r="BI413"/>
  <c r="BH413"/>
  <c r="BG413"/>
  <c r="BF413"/>
  <c r="T413"/>
  <c r="R413"/>
  <c r="P413"/>
  <c r="BK413"/>
  <c r="J413"/>
  <c r="BE413"/>
  <c r="BI408"/>
  <c r="BH408"/>
  <c r="BG408"/>
  <c r="BF408"/>
  <c r="T408"/>
  <c r="R408"/>
  <c r="P408"/>
  <c r="BK408"/>
  <c r="J408"/>
  <c r="BE408"/>
  <c r="BI401"/>
  <c r="BH401"/>
  <c r="BG401"/>
  <c r="BF401"/>
  <c r="T401"/>
  <c r="R401"/>
  <c r="P401"/>
  <c r="BK401"/>
  <c r="J401"/>
  <c r="BE401"/>
  <c r="BI394"/>
  <c r="BH394"/>
  <c r="BG394"/>
  <c r="BF394"/>
  <c r="T394"/>
  <c r="R394"/>
  <c r="P394"/>
  <c r="BK394"/>
  <c r="J394"/>
  <c r="BE394"/>
  <c r="BI387"/>
  <c r="BH387"/>
  <c r="BG387"/>
  <c r="BF387"/>
  <c r="T387"/>
  <c r="T386"/>
  <c r="R387"/>
  <c r="R386"/>
  <c r="P387"/>
  <c r="P386"/>
  <c r="BK387"/>
  <c r="BK386"/>
  <c r="J386"/>
  <c r="J387"/>
  <c r="BE387"/>
  <c r="J64"/>
  <c r="BI377"/>
  <c r="BH377"/>
  <c r="BG377"/>
  <c r="BF377"/>
  <c r="T377"/>
  <c r="R377"/>
  <c r="P377"/>
  <c r="BK377"/>
  <c r="J377"/>
  <c r="BE377"/>
  <c r="BI368"/>
  <c r="BH368"/>
  <c r="BG368"/>
  <c r="BF368"/>
  <c r="T368"/>
  <c r="R368"/>
  <c r="P368"/>
  <c r="BK368"/>
  <c r="J368"/>
  <c r="BE368"/>
  <c r="BI355"/>
  <c r="BH355"/>
  <c r="BG355"/>
  <c r="BF355"/>
  <c r="T355"/>
  <c r="R355"/>
  <c r="P355"/>
  <c r="BK355"/>
  <c r="J355"/>
  <c r="BE355"/>
  <c r="BI349"/>
  <c r="BH349"/>
  <c r="BG349"/>
  <c r="BF349"/>
  <c r="T349"/>
  <c r="R349"/>
  <c r="P349"/>
  <c r="BK349"/>
  <c r="J349"/>
  <c r="BE349"/>
  <c r="BI343"/>
  <c r="BH343"/>
  <c r="BG343"/>
  <c r="BF343"/>
  <c r="T343"/>
  <c r="R343"/>
  <c r="P343"/>
  <c r="BK343"/>
  <c r="J343"/>
  <c r="BE343"/>
  <c r="BI336"/>
  <c r="BH336"/>
  <c r="BG336"/>
  <c r="BF336"/>
  <c r="T336"/>
  <c r="R336"/>
  <c r="P336"/>
  <c r="BK336"/>
  <c r="J336"/>
  <c r="BE336"/>
  <c r="BI321"/>
  <c r="BH321"/>
  <c r="BG321"/>
  <c r="BF321"/>
  <c r="T321"/>
  <c r="R321"/>
  <c r="P321"/>
  <c r="BK321"/>
  <c r="J321"/>
  <c r="BE321"/>
  <c r="BI316"/>
  <c r="BH316"/>
  <c r="BG316"/>
  <c r="BF316"/>
  <c r="T316"/>
  <c r="R316"/>
  <c r="P316"/>
  <c r="BK316"/>
  <c r="J316"/>
  <c r="BE316"/>
  <c r="BI311"/>
  <c r="BH311"/>
  <c r="BG311"/>
  <c r="BF311"/>
  <c r="T311"/>
  <c r="R311"/>
  <c r="P311"/>
  <c r="BK311"/>
  <c r="J311"/>
  <c r="BE311"/>
  <c r="BI306"/>
  <c r="BH306"/>
  <c r="BG306"/>
  <c r="BF306"/>
  <c r="T306"/>
  <c r="R306"/>
  <c r="P306"/>
  <c r="BK306"/>
  <c r="J306"/>
  <c r="BE306"/>
  <c r="BI301"/>
  <c r="BH301"/>
  <c r="BG301"/>
  <c r="BF301"/>
  <c r="T301"/>
  <c r="R301"/>
  <c r="P301"/>
  <c r="BK301"/>
  <c r="J301"/>
  <c r="BE301"/>
  <c r="BI296"/>
  <c r="BH296"/>
  <c r="BG296"/>
  <c r="BF296"/>
  <c r="T296"/>
  <c r="T295"/>
  <c r="R296"/>
  <c r="R295"/>
  <c r="P296"/>
  <c r="P295"/>
  <c r="BK296"/>
  <c r="BK295"/>
  <c r="J295"/>
  <c r="J296"/>
  <c r="BE296"/>
  <c r="J63"/>
  <c r="BI290"/>
  <c r="BH290"/>
  <c r="BG290"/>
  <c r="BF290"/>
  <c r="T290"/>
  <c r="R290"/>
  <c r="P290"/>
  <c r="BK290"/>
  <c r="J290"/>
  <c r="BE290"/>
  <c r="BI283"/>
  <c r="BH283"/>
  <c r="BG283"/>
  <c r="BF283"/>
  <c r="T283"/>
  <c r="R283"/>
  <c r="P283"/>
  <c r="BK283"/>
  <c r="J283"/>
  <c r="BE283"/>
  <c r="BI278"/>
  <c r="BH278"/>
  <c r="BG278"/>
  <c r="BF278"/>
  <c r="T278"/>
  <c r="R278"/>
  <c r="P278"/>
  <c r="BK278"/>
  <c r="J278"/>
  <c r="BE278"/>
  <c r="BI271"/>
  <c r="BH271"/>
  <c r="BG271"/>
  <c r="BF271"/>
  <c r="T271"/>
  <c r="R271"/>
  <c r="P271"/>
  <c r="BK271"/>
  <c r="J271"/>
  <c r="BE271"/>
  <c r="BI266"/>
  <c r="BH266"/>
  <c r="BG266"/>
  <c r="BF266"/>
  <c r="T266"/>
  <c r="R266"/>
  <c r="P266"/>
  <c r="BK266"/>
  <c r="J266"/>
  <c r="BE266"/>
  <c r="BI259"/>
  <c r="BH259"/>
  <c r="BG259"/>
  <c r="BF259"/>
  <c r="T259"/>
  <c r="R259"/>
  <c r="P259"/>
  <c r="BK259"/>
  <c r="J259"/>
  <c r="BE259"/>
  <c r="BI253"/>
  <c r="BH253"/>
  <c r="BG253"/>
  <c r="BF253"/>
  <c r="T253"/>
  <c r="R253"/>
  <c r="P253"/>
  <c r="BK253"/>
  <c r="J253"/>
  <c r="BE253"/>
  <c r="BI248"/>
  <c r="BH248"/>
  <c r="BG248"/>
  <c r="BF248"/>
  <c r="T248"/>
  <c r="R248"/>
  <c r="P248"/>
  <c r="BK248"/>
  <c r="J248"/>
  <c r="BE248"/>
  <c r="BI241"/>
  <c r="BH241"/>
  <c r="BG241"/>
  <c r="BF241"/>
  <c r="T241"/>
  <c r="R241"/>
  <c r="P241"/>
  <c r="BK241"/>
  <c r="J241"/>
  <c r="BE241"/>
  <c r="BI234"/>
  <c r="BH234"/>
  <c r="BG234"/>
  <c r="BF234"/>
  <c r="T234"/>
  <c r="R234"/>
  <c r="P234"/>
  <c r="BK234"/>
  <c r="J234"/>
  <c r="BE234"/>
  <c r="BI229"/>
  <c r="BH229"/>
  <c r="BG229"/>
  <c r="BF229"/>
  <c r="T229"/>
  <c r="R229"/>
  <c r="P229"/>
  <c r="BK229"/>
  <c r="J229"/>
  <c r="BE229"/>
  <c r="BI222"/>
  <c r="BH222"/>
  <c r="BG222"/>
  <c r="BF222"/>
  <c r="T222"/>
  <c r="R222"/>
  <c r="P222"/>
  <c r="BK222"/>
  <c r="J222"/>
  <c r="BE222"/>
  <c r="BI216"/>
  <c r="BH216"/>
  <c r="BG216"/>
  <c r="BF216"/>
  <c r="T216"/>
  <c r="R216"/>
  <c r="P216"/>
  <c r="BK216"/>
  <c r="J216"/>
  <c r="BE216"/>
  <c r="BI211"/>
  <c r="BH211"/>
  <c r="BG211"/>
  <c r="BF211"/>
  <c r="T211"/>
  <c r="R211"/>
  <c r="P211"/>
  <c r="BK211"/>
  <c r="J211"/>
  <c r="BE211"/>
  <c r="BI196"/>
  <c r="BH196"/>
  <c r="BG196"/>
  <c r="BF196"/>
  <c r="T196"/>
  <c r="R196"/>
  <c r="P196"/>
  <c r="BK196"/>
  <c r="J196"/>
  <c r="BE196"/>
  <c r="BI190"/>
  <c r="BH190"/>
  <c r="BG190"/>
  <c r="BF190"/>
  <c r="T190"/>
  <c r="R190"/>
  <c r="P190"/>
  <c r="BK190"/>
  <c r="J190"/>
  <c r="BE190"/>
  <c r="BI181"/>
  <c r="BH181"/>
  <c r="BG181"/>
  <c r="BF181"/>
  <c r="T181"/>
  <c r="R181"/>
  <c r="P181"/>
  <c r="BK181"/>
  <c r="J181"/>
  <c r="BE181"/>
  <c r="BI175"/>
  <c r="BH175"/>
  <c r="BG175"/>
  <c r="BF175"/>
  <c r="T175"/>
  <c r="R175"/>
  <c r="P175"/>
  <c r="BK175"/>
  <c r="J175"/>
  <c r="BE175"/>
  <c r="BI165"/>
  <c r="BH165"/>
  <c r="BG165"/>
  <c r="BF165"/>
  <c r="T165"/>
  <c r="R165"/>
  <c r="P165"/>
  <c r="BK165"/>
  <c r="J165"/>
  <c r="BE165"/>
  <c r="BI159"/>
  <c r="BH159"/>
  <c r="BG159"/>
  <c r="BF159"/>
  <c r="T159"/>
  <c r="R159"/>
  <c r="P159"/>
  <c r="BK159"/>
  <c r="J159"/>
  <c r="BE159"/>
  <c r="BI150"/>
  <c r="BH150"/>
  <c r="BG150"/>
  <c r="BF150"/>
  <c r="T150"/>
  <c r="R150"/>
  <c r="P150"/>
  <c r="BK150"/>
  <c r="J150"/>
  <c r="BE150"/>
  <c r="BI144"/>
  <c r="BH144"/>
  <c r="BG144"/>
  <c r="BF144"/>
  <c r="T144"/>
  <c r="R144"/>
  <c r="P144"/>
  <c r="BK144"/>
  <c r="J144"/>
  <c r="BE144"/>
  <c r="BI131"/>
  <c r="BH131"/>
  <c r="BG131"/>
  <c r="BF131"/>
  <c r="T131"/>
  <c r="R131"/>
  <c r="P131"/>
  <c r="BK131"/>
  <c r="J131"/>
  <c r="BE131"/>
  <c r="BI117"/>
  <c r="BH117"/>
  <c r="BG117"/>
  <c r="BF117"/>
  <c r="T117"/>
  <c r="R117"/>
  <c r="P117"/>
  <c r="BK117"/>
  <c r="J117"/>
  <c r="BE117"/>
  <c r="BI103"/>
  <c r="BH103"/>
  <c r="BG103"/>
  <c r="BF103"/>
  <c r="T103"/>
  <c r="R103"/>
  <c r="P103"/>
  <c r="BK103"/>
  <c r="J103"/>
  <c r="BE103"/>
  <c r="BI97"/>
  <c r="F36"/>
  <c i="1" r="BD53"/>
  <c i="2" r="BH97"/>
  <c r="F35"/>
  <c i="1" r="BC53"/>
  <c i="2" r="BG97"/>
  <c r="F34"/>
  <c i="1" r="BB53"/>
  <c i="2" r="BF97"/>
  <c r="J33"/>
  <c i="1" r="AW53"/>
  <c i="2" r="F33"/>
  <c i="1" r="BA53"/>
  <c i="2" r="T97"/>
  <c r="T96"/>
  <c r="T95"/>
  <c r="T94"/>
  <c r="R97"/>
  <c r="R96"/>
  <c r="R95"/>
  <c r="R94"/>
  <c r="P97"/>
  <c r="P96"/>
  <c r="P95"/>
  <c r="P94"/>
  <c i="1" r="AU53"/>
  <c i="2" r="BK97"/>
  <c r="BK96"/>
  <c r="J96"/>
  <c r="BK95"/>
  <c r="J95"/>
  <c r="BK94"/>
  <c r="J94"/>
  <c r="J60"/>
  <c r="J29"/>
  <c i="1" r="AG53"/>
  <c i="2" r="J97"/>
  <c r="BE97"/>
  <c r="J32"/>
  <c i="1" r="AV53"/>
  <c i="2" r="F32"/>
  <c i="1" r="AZ53"/>
  <c i="2" r="J62"/>
  <c r="J61"/>
  <c r="J90"/>
  <c r="F90"/>
  <c r="F88"/>
  <c r="E86"/>
  <c r="J55"/>
  <c r="F55"/>
  <c r="F53"/>
  <c r="E51"/>
  <c r="J38"/>
  <c r="J20"/>
  <c r="E20"/>
  <c r="F91"/>
  <c r="F56"/>
  <c r="J19"/>
  <c r="J14"/>
  <c r="J88"/>
  <c r="J53"/>
  <c r="E7"/>
  <c r="E82"/>
  <c r="E47"/>
  <c i="1" r="BD52"/>
  <c r="BC52"/>
  <c r="BB52"/>
  <c r="BA52"/>
  <c r="AZ52"/>
  <c r="AY52"/>
  <c r="AX52"/>
  <c r="AW52"/>
  <c r="AV52"/>
  <c r="AU52"/>
  <c r="AT52"/>
  <c r="AS52"/>
  <c r="AG52"/>
  <c r="BD51"/>
  <c r="W30"/>
  <c r="BC51"/>
  <c r="W29"/>
  <c r="BB51"/>
  <c r="W28"/>
  <c r="BA51"/>
  <c r="W27"/>
  <c r="AZ51"/>
  <c r="W26"/>
  <c r="AY51"/>
  <c r="AX51"/>
  <c r="AW51"/>
  <c r="AK27"/>
  <c r="AV51"/>
  <c r="AK26"/>
  <c r="AU51"/>
  <c r="AT51"/>
  <c r="AS51"/>
  <c r="AG51"/>
  <c r="AK23"/>
  <c r="AT54"/>
  <c r="AN54"/>
  <c r="AT53"/>
  <c r="AN53"/>
  <c r="AN52"/>
  <c r="AN51"/>
  <c r="L47"/>
  <c r="AM46"/>
  <c r="L46"/>
  <c r="AM44"/>
  <c r="L44"/>
  <c r="L42"/>
  <c r="L41"/>
  <c r="AK32"/>
</calcChain>
</file>

<file path=xl/sharedStrings.xml><?xml version="1.0" encoding="utf-8"?>
<sst xmlns="http://schemas.openxmlformats.org/spreadsheetml/2006/main">
  <si>
    <t>Export VZ</t>
  </si>
  <si>
    <t>List obsahuje:</t>
  </si>
  <si>
    <t>1) Rekapitulace stavby</t>
  </si>
  <si>
    <t>2) Rekapitulace objektů stavby a soupisů prací</t>
  </si>
  <si>
    <t>3.0</t>
  </si>
  <si>
    <t/>
  </si>
  <si>
    <t>False</t>
  </si>
  <si>
    <t>{ea232615-aaf4-457a-86ea-d227fe12cc9a}</t>
  </si>
  <si>
    <t xml:space="preserve">&gt;&gt;  skryté sloupce  &lt;&lt;</t>
  </si>
  <si>
    <t>0,01</t>
  </si>
  <si>
    <t>21</t>
  </si>
  <si>
    <t>15</t>
  </si>
  <si>
    <t>REKAPITULACE STAVBY</t>
  </si>
  <si>
    <t xml:space="preserve">v ---  níže se nacházejí doplnkové a pomocné údaje k sestavám  --- v</t>
  </si>
  <si>
    <t>Návod na vyplnění</t>
  </si>
  <si>
    <t>0,001</t>
  </si>
  <si>
    <t>Kód:</t>
  </si>
  <si>
    <t>0352017</t>
  </si>
  <si>
    <t>Měnit lze pouze buňky se žlutým podbarvením!_x000d_
_x000d_
1) v Rekapitulaci stavby vyplňte údaje o Uchazeči (přenesou se do ostatních sestav i v jiných listech)_x000d_
_x000d_
2) na vybraných listech vyplňte v sestavě Soupis prací ceny u položek_x000d_
_x000d_
Podrobnosti k vyplnění naleznete na poslední záložce s Pokyny pro vyplnění</t>
  </si>
  <si>
    <t>Stavba:</t>
  </si>
  <si>
    <t>Stezka pro cyklisty a chodce se společným provozem Hustopeče - Milotice nad Bečvou</t>
  </si>
  <si>
    <t>KSO:</t>
  </si>
  <si>
    <t>CC-CZ:</t>
  </si>
  <si>
    <t>Místo:</t>
  </si>
  <si>
    <t>Hustopeče, Milotice nad Bečvou</t>
  </si>
  <si>
    <t>Datum:</t>
  </si>
  <si>
    <t>5. 9. 2017</t>
  </si>
  <si>
    <t>Zadavatel:</t>
  </si>
  <si>
    <t>IČ:</t>
  </si>
  <si>
    <t>DIČ:</t>
  </si>
  <si>
    <t>Uchazeč:</t>
  </si>
  <si>
    <t>Vyplň údaj</t>
  </si>
  <si>
    <t>Projektant:</t>
  </si>
  <si>
    <t>Ing. Rostislav Grebík</t>
  </si>
  <si>
    <t>True</t>
  </si>
  <si>
    <t>Poznámka:</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</si>
  <si>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</si>
  <si>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</si>
  <si>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</si>
  <si>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</si>
  <si>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</si>
  <si>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</si>
  <si>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</si>
  <si>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</si>
  <si>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</si>
  <si>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</si>
  <si>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</si>
  <si>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</si>
  <si>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</si>
  <si>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</si>
  <si>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</si>
  <si>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</si>
  <si>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Objekt, Soupis prací</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</si>
  <si>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</si>
  <si>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</si>
  <si>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</si>
  <si>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</si>
  <si>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</si>
  <si>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</si>
  <si>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</si>
  <si>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</si>
  <si>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</si>
  <si>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</si>
  <si>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</si>
  <si>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</si>
  <si>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</si>
  <si>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</si>
  <si>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</si>
  <si>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</si>
  <si>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</si>
  <si>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</si>
  <si>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</si>
  <si>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</si>
  <si>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</si>
  <si>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1</t>
  </si>
  <si>
    <t>STA</t>
  </si>
  <si>
    <t>{480e3e65-6f73-43cd-976d-cba1a0f12ae3}</t>
  </si>
  <si>
    <t>2</t>
  </si>
  <si>
    <t>/</t>
  </si>
  <si>
    <t>Architektonicko stavební řešení</t>
  </si>
  <si>
    <t>Soupis</t>
  </si>
  <si>
    <t>{15379008-488f-48e4-afd0-cf42aeb33227}</t>
  </si>
  <si>
    <t>Vedlejší rozpočtové náklady</t>
  </si>
  <si>
    <t>{ba790b9b-dcae-497e-92ad-affbc47e17ab}</t>
  </si>
  <si>
    <t>1) Krycí list soupisu</t>
  </si>
  <si>
    <t>2) Rekapitulace</t>
  </si>
  <si>
    <t>3) Soupis prací</t>
  </si>
  <si>
    <t>Zpět na list:</t>
  </si>
  <si>
    <t>Rekapitulace stavby</t>
  </si>
  <si>
    <t>KRYCÍ LIST SOUPISU</t>
  </si>
  <si>
    <t>Objekt:</t>
  </si>
  <si>
    <t>1 - Stezka pro cyklisty a chodce se společným provozem Hustopeče - Milotice nad Bečvou</t>
  </si>
  <si>
    <t>Soupis:</t>
  </si>
  <si>
    <t>1 - Architektonicko stavební řešení</t>
  </si>
  <si>
    <t>REKAPITULACE ČLENĚNÍ SOUPISU PRACÍ</t>
  </si>
  <si>
    <t>Kód dílu - Popis</t>
  </si>
  <si>
    <t>Cena celkem [CZK]</t>
  </si>
  <si>
    <t>Náklady soupisu celkem</t>
  </si>
  <si>
    <t>-1</t>
  </si>
  <si>
    <t>HSV - Práce a dodávky HSV</t>
  </si>
  <si>
    <t xml:space="preserve">    1 - Zemní práce</t>
  </si>
  <si>
    <t xml:space="preserve">    2 - Zakládání</t>
  </si>
  <si>
    <t xml:space="preserve">    3 - Svislé a kompletní konstrukce</t>
  </si>
  <si>
    <t xml:space="preserve">    5 - Komunikace pozemní</t>
  </si>
  <si>
    <t xml:space="preserve">    6 - Úpravy povrchů, podlahy a osazování výplní</t>
  </si>
  <si>
    <t xml:space="preserve">    9 - Ostatní konstrukce a práce, bourání</t>
  </si>
  <si>
    <t xml:space="preserve">    998 - Přesun hmot</t>
  </si>
  <si>
    <t>PSV - Práce a dodávky PSV</t>
  </si>
  <si>
    <t xml:space="preserve">    711 - Izolace proti vodě, vlhkosti a plynům</t>
  </si>
  <si>
    <t xml:space="preserve">    766 - Konstrukce truhlářské</t>
  </si>
  <si>
    <t xml:space="preserve">    767 - Konstrukce zámečnické</t>
  </si>
  <si>
    <t>SOUPIS PRACÍ</t>
  </si>
  <si>
    <t>PČ</t>
  </si>
  <si>
    <t>Popis</t>
  </si>
  <si>
    <t>MJ</t>
  </si>
  <si>
    <t>Množství</t>
  </si>
  <si>
    <t>J.cena [CZK]</t>
  </si>
  <si>
    <t>Cenová soustava</t>
  </si>
  <si>
    <t>Poznámka</t>
  </si>
  <si>
    <t>J. Nh [h]</t>
  </si>
  <si>
    <t>Nh celkem [h]</t>
  </si>
  <si>
    <t>J. hmotnost_x000d_
[t]</t>
  </si>
  <si>
    <t>Hmotnost_x000d_
celkem [t]</t>
  </si>
  <si>
    <t>J. suť [t]</t>
  </si>
  <si>
    <t>Suť Celkem [t]</t>
  </si>
  <si>
    <t>HSV</t>
  </si>
  <si>
    <t>Práce a dodávky HSV</t>
  </si>
  <si>
    <t>ROZPOCET</t>
  </si>
  <si>
    <t>Zemní práce</t>
  </si>
  <si>
    <t>K</t>
  </si>
  <si>
    <t>113154223</t>
  </si>
  <si>
    <t>Frézování živičného podkladu nebo krytu s naložením na dopravní prostředek plochy přes 500 do 1 000 m2 bez překážek v trase pruhu šířky do 1 m, tloušťky vrstvy 50 mm</t>
  </si>
  <si>
    <t>m2</t>
  </si>
  <si>
    <t>CS ÚRS 2017 01</t>
  </si>
  <si>
    <t>4</t>
  </si>
  <si>
    <t>731085165</t>
  </si>
  <si>
    <t>VV</t>
  </si>
  <si>
    <t>Frézování stávající vozovky</t>
  </si>
  <si>
    <t>6*1*2</t>
  </si>
  <si>
    <t>Mezisoučet</t>
  </si>
  <si>
    <t>3</t>
  </si>
  <si>
    <t>Součet</t>
  </si>
  <si>
    <t>122201102</t>
  </si>
  <si>
    <t>Odkopávky a prokopávky nezapažené s přehozením výkopku na vzdálenost do 3 m nebo s naložením na dopravní prostředek v hornině tř. 3 přes 100 do 1 000 m3</t>
  </si>
  <si>
    <t>m3</t>
  </si>
  <si>
    <t>213684968</t>
  </si>
  <si>
    <t>Odkop pro podkladní konstrukce</t>
  </si>
  <si>
    <t>výpočet dle vč B1,2</t>
  </si>
  <si>
    <t>1663*5,2*0,5</t>
  </si>
  <si>
    <t>hospodářské sjezdy</t>
  </si>
  <si>
    <t>9,1*6*0,7</t>
  </si>
  <si>
    <t>2,11*6*0,7</t>
  </si>
  <si>
    <t>7*6,8*0,7</t>
  </si>
  <si>
    <t>7*1,82*0,7</t>
  </si>
  <si>
    <t>7*8,42*0,7</t>
  </si>
  <si>
    <t>7*2,03*0,7</t>
  </si>
  <si>
    <t>131201101</t>
  </si>
  <si>
    <t>Hloubení nezapažených jam a zářezů s urovnáním dna do předepsaného profilu a spádu v hornině tř. 3 do 100 m3</t>
  </si>
  <si>
    <t>1251471285</t>
  </si>
  <si>
    <t>Výkop pro patky propustku</t>
  </si>
  <si>
    <t>výpočet dle vč D3</t>
  </si>
  <si>
    <t>propustek Milotice</t>
  </si>
  <si>
    <t>1*1*0,6*3</t>
  </si>
  <si>
    <t>Výkop pro propustek přes milotický potok</t>
  </si>
  <si>
    <t>((3,2+6,5)/2*2,4)*6</t>
  </si>
  <si>
    <t>patky zábradlí</t>
  </si>
  <si>
    <t>0,5*0,5*0,9*8</t>
  </si>
  <si>
    <t>132201101</t>
  </si>
  <si>
    <t>Hloubení zapažených i nezapažených rýh šířky do 600 mm s urovnáním dna do předepsaného profilu a spádu v hornině tř. 3 do 100 m3</t>
  </si>
  <si>
    <t>-1588060870</t>
  </si>
  <si>
    <t>Výkop rýh pro základ propustku - potok Milotice</t>
  </si>
  <si>
    <t>výpočet dle vč D2</t>
  </si>
  <si>
    <t>((0,7+1,1)/2*0,4)*7,2</t>
  </si>
  <si>
    <t>Výkop pro propustek</t>
  </si>
  <si>
    <t>((0,7+3)/2*1)*6</t>
  </si>
  <si>
    <t>((0,7+3)/2*1)*1</t>
  </si>
  <si>
    <t>5</t>
  </si>
  <si>
    <t>162301102</t>
  </si>
  <si>
    <t>Vodorovné přemístění výkopku nebo sypaniny po suchu na obvyklém dopravním prostředku, bez naložení výkopku, avšak se složením bez rozhrnutí z horniny tř. 1 až 4 na vzdálenost přes 500 do 1 000 m</t>
  </si>
  <si>
    <t>-235491038</t>
  </si>
  <si>
    <t>Odvoz výkopku na deponii</t>
  </si>
  <si>
    <t>výpočet dle výkopků</t>
  </si>
  <si>
    <t>4464,325+75,24+18,134</t>
  </si>
  <si>
    <t>6</t>
  </si>
  <si>
    <t>162701105</t>
  </si>
  <si>
    <t>Vodorovné přemístění výkopku nebo sypaniny po suchu na obvyklém dopravním prostředku, bez naložení výkopku, avšak se složením bez rozhrnutí z horniny tř. 1 až 4 na vzdálenost přes 9 000 do 10 000 m</t>
  </si>
  <si>
    <t>-179093632</t>
  </si>
  <si>
    <t>Odvoz výkopku</t>
  </si>
  <si>
    <t>zemina k využití</t>
  </si>
  <si>
    <t>4989*0,1*-1</t>
  </si>
  <si>
    <t>4989*0,4*-1</t>
  </si>
  <si>
    <t>7</t>
  </si>
  <si>
    <t>162701109</t>
  </si>
  <si>
    <t>Vodorovné přemístění výkopku nebo sypaniny po suchu na obvyklém dopravním prostředku, bez naložení výkopku, avšak se složením bez rozhrnutí z horniny tř. 1 až 4 na vzdálenost Příplatek k ceně za každých dalších i započatých 1 000 m</t>
  </si>
  <si>
    <t>-965854615</t>
  </si>
  <si>
    <t xml:space="preserve">Odvoz výkopku - příplatek 10  km</t>
  </si>
  <si>
    <t>2063,199*10</t>
  </si>
  <si>
    <t>8</t>
  </si>
  <si>
    <t>167101102</t>
  </si>
  <si>
    <t>Nakládání, skládání a překládání neulehlého výkopku nebo sypaniny nakládání, množství přes 100 m3, z hornin tř. 1 až 4</t>
  </si>
  <si>
    <t>-2142482786</t>
  </si>
  <si>
    <t>na deponii</t>
  </si>
  <si>
    <t>4989*0,1</t>
  </si>
  <si>
    <t>4989*0,4</t>
  </si>
  <si>
    <t>9</t>
  </si>
  <si>
    <t>171101102</t>
  </si>
  <si>
    <t>Uložení sypaniny do násypů s rozprostřením sypaniny ve vrstvách a s hrubým urovnáním zhutněných s uzavřením povrchu násypu z hornin soudržných s předepsanou mírou zhutnění v procentech výsledků zkoušek Proctor-Standard (dále jen PS) na 96 % PS</t>
  </si>
  <si>
    <t>-1517712775</t>
  </si>
  <si>
    <t>Uložení výkopku na deponii</t>
  </si>
  <si>
    <t>10</t>
  </si>
  <si>
    <t>171201201</t>
  </si>
  <si>
    <t>Uložení sypaniny na skládky</t>
  </si>
  <si>
    <t>-1788598072</t>
  </si>
  <si>
    <t>Uložení výkopku na skládce</t>
  </si>
  <si>
    <t>11</t>
  </si>
  <si>
    <t>171201211</t>
  </si>
  <si>
    <t>Uložení sypaniny poplatek za uložení sypaniny na skládce (skládkovné)</t>
  </si>
  <si>
    <t>t</t>
  </si>
  <si>
    <t>-1275562664</t>
  </si>
  <si>
    <t xml:space="preserve">Poplatek za  uložení zeminy</t>
  </si>
  <si>
    <t>výpočet dle výkopku</t>
  </si>
  <si>
    <t>2063,199*1,6</t>
  </si>
  <si>
    <t>12</t>
  </si>
  <si>
    <t>174101102</t>
  </si>
  <si>
    <t>Zásyp sypaninou z jakékoliv horniny s uložením výkopku ve vrstvách se zhutněním v uzavřených prostorách s urovnáním povrchu zásypu</t>
  </si>
  <si>
    <t>318096475</t>
  </si>
  <si>
    <t>Zásyp pro propustek přes milotický potok</t>
  </si>
  <si>
    <t>2,7*2*4*-1</t>
  </si>
  <si>
    <t>(PI*0,6*0,6*5,7)*-1</t>
  </si>
  <si>
    <t>(PI*0,6*0,6*1)*-1</t>
  </si>
  <si>
    <t>obsyp základů</t>
  </si>
  <si>
    <t>(1*1*0,5*3)-(0,6*0,8*0,5*3)</t>
  </si>
  <si>
    <t>rezerva</t>
  </si>
  <si>
    <t>13</t>
  </si>
  <si>
    <t>M</t>
  </si>
  <si>
    <t>583439300</t>
  </si>
  <si>
    <t>kamenivo drcené hrubé frakce 16-32</t>
  </si>
  <si>
    <t>-1652289601</t>
  </si>
  <si>
    <t>materiál + 5%prořez</t>
  </si>
  <si>
    <t>69,392*1,8*1,05</t>
  </si>
  <si>
    <t>14</t>
  </si>
  <si>
    <t>181102302</t>
  </si>
  <si>
    <t>Úprava pláně na stavbách dálnic v zářezech mimo skalních se zhutněním</t>
  </si>
  <si>
    <t>1322394221</t>
  </si>
  <si>
    <t>Úprava pláně</t>
  </si>
  <si>
    <t>1663*5,2</t>
  </si>
  <si>
    <t>181411142</t>
  </si>
  <si>
    <t>Založení trávníku na půdě předem připravené plochy do 1000 m2 výsevem včetně utažení parterového na svahu přes 1:5 do 1:2</t>
  </si>
  <si>
    <t>1564358430</t>
  </si>
  <si>
    <t>Osetí trávníku</t>
  </si>
  <si>
    <t>1663*1,4</t>
  </si>
  <si>
    <t>1663*1,6</t>
  </si>
  <si>
    <t>16</t>
  </si>
  <si>
    <t>005724740</t>
  </si>
  <si>
    <t>osivo směs travní krajinná - svahová</t>
  </si>
  <si>
    <t>kg</t>
  </si>
  <si>
    <t>-1687526306</t>
  </si>
  <si>
    <t>materiál</t>
  </si>
  <si>
    <t>4989*0,03*1,05</t>
  </si>
  <si>
    <t>17</t>
  </si>
  <si>
    <t>182201101</t>
  </si>
  <si>
    <t>Svahování trvalých svahů do projektovaných profilů s potřebným přemístěním výkopku při svahování násypů v jakékoliv hornině</t>
  </si>
  <si>
    <t>-797675285</t>
  </si>
  <si>
    <t>Svahování terénu</t>
  </si>
  <si>
    <t>18</t>
  </si>
  <si>
    <t>182301131</t>
  </si>
  <si>
    <t>Rozprostření a urovnání ornice ve svahu sklonu přes 1:5 při souvislé ploše přes 500 m2, tl. vrstvy do 100 mm</t>
  </si>
  <si>
    <t>-823143964</t>
  </si>
  <si>
    <t>19</t>
  </si>
  <si>
    <t>103641010</t>
  </si>
  <si>
    <t xml:space="preserve">zemina pro terénní úpravy -  ornice</t>
  </si>
  <si>
    <t>414439902</t>
  </si>
  <si>
    <t xml:space="preserve">materiál </t>
  </si>
  <si>
    <t>4989*0,1*1,6</t>
  </si>
  <si>
    <t>20</t>
  </si>
  <si>
    <t>183101114</t>
  </si>
  <si>
    <t>Hloubení jamek pro vysazování rostlin v zemině tř.1 až 4 bez výměny půdy v rovině nebo na svahu do 1:5, objemu přes 0,05 do 0,125 m3</t>
  </si>
  <si>
    <t>kus</t>
  </si>
  <si>
    <t>-307483190</t>
  </si>
  <si>
    <t>Výsadba keřů - jamky</t>
  </si>
  <si>
    <t>výpočet dle vč C3</t>
  </si>
  <si>
    <t>105</t>
  </si>
  <si>
    <t>184103811</t>
  </si>
  <si>
    <t>Výsadba keřů bez balu výšky do 1 m se zřízením zářezů na svahu přes 1:5 do 1:2 při vzdálenosti zářezu do 1,0 m</t>
  </si>
  <si>
    <t>-1054289726</t>
  </si>
  <si>
    <t>Výsadba keřů</t>
  </si>
  <si>
    <t>55*0,5</t>
  </si>
  <si>
    <t>50*0,5</t>
  </si>
  <si>
    <t>22</t>
  </si>
  <si>
    <t>R-001-001</t>
  </si>
  <si>
    <t>sazenice keře - ptačí zob</t>
  </si>
  <si>
    <t>790226879</t>
  </si>
  <si>
    <t>52,5*2</t>
  </si>
  <si>
    <t>23</t>
  </si>
  <si>
    <t>184911311</t>
  </si>
  <si>
    <t>Položení mulčovací textilie proti prorůstání plevelů kolem vysázených rostlin v rovině nebo na svahu do 1:5</t>
  </si>
  <si>
    <t>-1875845429</t>
  </si>
  <si>
    <t>Výsadba keřů - mulčovací textilie</t>
  </si>
  <si>
    <t>24</t>
  </si>
  <si>
    <t>693112160</t>
  </si>
  <si>
    <t xml:space="preserve">textilie netkaná </t>
  </si>
  <si>
    <t>-337949409</t>
  </si>
  <si>
    <t>52,5*1,15</t>
  </si>
  <si>
    <t>25</t>
  </si>
  <si>
    <t>184911421</t>
  </si>
  <si>
    <t>Mulčování vysazených rostlin mulčovací kůrou, tl. do 100 mm v rovině nebo na svahu do 1:5</t>
  </si>
  <si>
    <t>-701787275</t>
  </si>
  <si>
    <t>Výsadba keřů - mulčovací kůra</t>
  </si>
  <si>
    <t>26</t>
  </si>
  <si>
    <t>103911000</t>
  </si>
  <si>
    <t>kůra mulčovací VL</t>
  </si>
  <si>
    <t>389590289</t>
  </si>
  <si>
    <t>52,5*0,1*1,05</t>
  </si>
  <si>
    <t>Zakládání</t>
  </si>
  <si>
    <t>27</t>
  </si>
  <si>
    <t>211561111</t>
  </si>
  <si>
    <t>Výplň kamenivem do rýh odvodňovacích žeber nebo trativodů bez zhutnění, s úpravou povrchu výplně kamenivem hrubým drceným frakce 4 až 16 mm</t>
  </si>
  <si>
    <t>1377953015</t>
  </si>
  <si>
    <t>Výplň drenážních rýh</t>
  </si>
  <si>
    <t>8*0,5*0,5*4</t>
  </si>
  <si>
    <t>28</t>
  </si>
  <si>
    <t>211971110</t>
  </si>
  <si>
    <t>Zřízení opláštění výplně z geotextilie odvodňovacích žeber nebo trativodů v rýze nebo zářezu se stěnami šikmými o sklonu do 1:2</t>
  </si>
  <si>
    <t>-127017129</t>
  </si>
  <si>
    <t>Oláštění drenážních rýh</t>
  </si>
  <si>
    <t>8*(0,5+0,5+0,5+0,5)*4</t>
  </si>
  <si>
    <t>29</t>
  </si>
  <si>
    <t>693111420</t>
  </si>
  <si>
    <t>geotextilie netkaná PP 200 g/m2 do š 8,8 m</t>
  </si>
  <si>
    <t>-1008606710</t>
  </si>
  <si>
    <t>64*1,15</t>
  </si>
  <si>
    <t>30</t>
  </si>
  <si>
    <t>212572121</t>
  </si>
  <si>
    <t>Lože pro trativody z kameniva drobného těženého</t>
  </si>
  <si>
    <t>-2074508283</t>
  </si>
  <si>
    <t>8*0,5*0,2*4</t>
  </si>
  <si>
    <t>31</t>
  </si>
  <si>
    <t>212755214</t>
  </si>
  <si>
    <t>Trativody bez lože z drenážních trubek plastových flexibilních D 100 mm</t>
  </si>
  <si>
    <t>m</t>
  </si>
  <si>
    <t>1431455609</t>
  </si>
  <si>
    <t>Drenážní potrubí</t>
  </si>
  <si>
    <t>8*4</t>
  </si>
  <si>
    <t>32</t>
  </si>
  <si>
    <t>271572211</t>
  </si>
  <si>
    <t>Podsyp pod základové konstrukce se zhutněním a urovnáním povrchu ze štěrkopísku netříděného</t>
  </si>
  <si>
    <t>-120731516</t>
  </si>
  <si>
    <t>Podkladní podsyp základu propustku</t>
  </si>
  <si>
    <t>0,7*0,1*7,2</t>
  </si>
  <si>
    <t xml:space="preserve">Podkladní podsyp  propustku</t>
  </si>
  <si>
    <t>3*3,1*0,15</t>
  </si>
  <si>
    <t>Podkladní podsyp patky trubního propustku</t>
  </si>
  <si>
    <t>0,7*0,9*0,1</t>
  </si>
  <si>
    <t>33</t>
  </si>
  <si>
    <t>274321411</t>
  </si>
  <si>
    <t>Základy z betonu železového (bez výztuže) pasy z betonu bez zvýšených nároků na prostředí tř. C 20/25</t>
  </si>
  <si>
    <t>534374725</t>
  </si>
  <si>
    <t>Základu propustku</t>
  </si>
  <si>
    <t>0,6*0,5*7,2</t>
  </si>
  <si>
    <t>34</t>
  </si>
  <si>
    <t>274351215</t>
  </si>
  <si>
    <t>Bednění základových stěn pasů svislé nebo šikmé (odkloněné), půdorysně přímé nebo zalomené ve volných nebo zapažených jámách, rýhách, šachtách, včetně případných vzpěr zřízení</t>
  </si>
  <si>
    <t>-17423093</t>
  </si>
  <si>
    <t>Základu propustku - bednění</t>
  </si>
  <si>
    <t>(7,2+7,2+0,5+0,5)*0,6</t>
  </si>
  <si>
    <t>35</t>
  </si>
  <si>
    <t>274351216</t>
  </si>
  <si>
    <t>Bednění základových stěn pasů svislé nebo šikmé (odkloněné), půdorysně přímé nebo zalomené ve volných nebo zapažených jámách, rýhách, šachtách, včetně případných vzpěr odstranění</t>
  </si>
  <si>
    <t>1439510502</t>
  </si>
  <si>
    <t>Základu propustku - odbednění</t>
  </si>
  <si>
    <t>36</t>
  </si>
  <si>
    <t>275321411</t>
  </si>
  <si>
    <t>Základy z betonu železového (bez výztuže) patky z betonu bez zvýšených nároků na prostředí tř. C 20/25</t>
  </si>
  <si>
    <t>1160384857</t>
  </si>
  <si>
    <t>Základová patka trubního propustku</t>
  </si>
  <si>
    <t>0,5*0,6*0,8</t>
  </si>
  <si>
    <t>37</t>
  </si>
  <si>
    <t>275351215</t>
  </si>
  <si>
    <t>Bednění základových stěn patek svislé nebo šikmé (odkloněné), půdorysně přímé nebo zalomené ve volných nebo zapažených jámách, rýhách, šachtách, včetně případných vzpěr zřízení</t>
  </si>
  <si>
    <t>1562916765</t>
  </si>
  <si>
    <t>Základová patka trubního propustku - bednění</t>
  </si>
  <si>
    <t>(0,5+0,5+0,8+0,8)*0,6</t>
  </si>
  <si>
    <t>38</t>
  </si>
  <si>
    <t>275351216</t>
  </si>
  <si>
    <t>Bednění základových stěn patek svislé nebo šikmé (odkloněné), půdorysně přímé nebo zalomené ve volných nebo zapažených jámách, rýhách, šachtách, včetně případných vzpěr odstranění</t>
  </si>
  <si>
    <t>1408032947</t>
  </si>
  <si>
    <t>Základová patka trubního propustku - odbednění</t>
  </si>
  <si>
    <t>Svislé a kompletní konstrukce</t>
  </si>
  <si>
    <t>39</t>
  </si>
  <si>
    <t>311321814</t>
  </si>
  <si>
    <t>Nadzákladové zdi z betonu železového (bez výztuže) nosné pohledového (v přírodní barvě drtí a přísad) tř. C 25/30</t>
  </si>
  <si>
    <t>1529751199</t>
  </si>
  <si>
    <t>Zeď propustku</t>
  </si>
  <si>
    <t>7,2*2,4*0,3*2</t>
  </si>
  <si>
    <t>2,7*1,6*0,3*-2</t>
  </si>
  <si>
    <t>40</t>
  </si>
  <si>
    <t>311351111</t>
  </si>
  <si>
    <t>Bednění nadzákladových zdí nosných svislé nebo šikmé (odkloněné), půdorysně přímé nebo zalomené ve volném prostranství, ve volných nebo zapažených jamách, rýhách, šachtách, včetně případných vzpěr, oboustranné za každou stranu, únosné nebo hladké nebo přesné (dle pozn. č. 2) zřízení</t>
  </si>
  <si>
    <t>1680027326</t>
  </si>
  <si>
    <t>Zeď propustku - bednění</t>
  </si>
  <si>
    <t>7,2*2,4*2</t>
  </si>
  <si>
    <t>2,4*0,3*2*2</t>
  </si>
  <si>
    <t>41</t>
  </si>
  <si>
    <t>311351112</t>
  </si>
  <si>
    <t>Bednění nadzákladových zdí nosných svislé nebo šikmé (odkloněné), půdorysně přímé nebo zalomené ve volném prostranství, ve volných nebo zapažených jamách, rýhách, šachtách, včetně případných vzpěr, oboustranné za každou stranu, únosné nebo hladké nebo přesné (dle pozn. č. 2) odstranění</t>
  </si>
  <si>
    <t>1923081024</t>
  </si>
  <si>
    <t>Zeď propustku - odbednění</t>
  </si>
  <si>
    <t>42</t>
  </si>
  <si>
    <t>311361821</t>
  </si>
  <si>
    <t>Výztuž nadzákladových zdí nosných svislých nebo odkloněných od svislice, rovných nebo oblých z betonářské oceli 10 505 (R) nebo BSt 500</t>
  </si>
  <si>
    <t>-530082028</t>
  </si>
  <si>
    <t>Výztuž stěn</t>
  </si>
  <si>
    <t>7,776*0,08</t>
  </si>
  <si>
    <t>43</t>
  </si>
  <si>
    <t>389121112</t>
  </si>
  <si>
    <t>Osazení dílců rámové konstrukce propustků a podchodů hmotnosti jednotlivě přes 5 do 10 t</t>
  </si>
  <si>
    <t>1708230079</t>
  </si>
  <si>
    <t>Montáž propustku</t>
  </si>
  <si>
    <t>44</t>
  </si>
  <si>
    <t>593834460</t>
  </si>
  <si>
    <t>propust rámová 178x445x340 cm</t>
  </si>
  <si>
    <t>1004111557</t>
  </si>
  <si>
    <t>Komunikace pozemní</t>
  </si>
  <si>
    <t>45</t>
  </si>
  <si>
    <t>564231111</t>
  </si>
  <si>
    <t>Podklad nebo podsyp ze štěrkopísku ŠP s rozprostřením, vlhčením a zhutněním, po zhutnění tl. 100 mm</t>
  </si>
  <si>
    <t>293837610</t>
  </si>
  <si>
    <t>Podsyp pod kamennou dlažbou</t>
  </si>
  <si>
    <t>((2+1)/2*2)</t>
  </si>
  <si>
    <t>8*0,8</t>
  </si>
  <si>
    <t>((2+0,8)/2*1)</t>
  </si>
  <si>
    <t>((3,5+1)/2*1,7)</t>
  </si>
  <si>
    <t>((4,6+2)/2*1,4)</t>
  </si>
  <si>
    <t>((3,3+2)/2*1)</t>
  </si>
  <si>
    <t>2*1</t>
  </si>
  <si>
    <t>((3,5+1)/2*1,4)</t>
  </si>
  <si>
    <t>propustek přes Milotický potok</t>
  </si>
  <si>
    <t>(2,1+2,2+2,1)*1</t>
  </si>
  <si>
    <t>46</t>
  </si>
  <si>
    <t>564861111</t>
  </si>
  <si>
    <t>Podklad ze štěrkodrti ŠD s rozprostřením a zhutněním, po zhutnění tl. 200 mm</t>
  </si>
  <si>
    <t>-1554007576</t>
  </si>
  <si>
    <t>Skladba konstrukce - podkladní konstrukce</t>
  </si>
  <si>
    <t>1663*4,2</t>
  </si>
  <si>
    <t>9,1*5</t>
  </si>
  <si>
    <t>2,11*5</t>
  </si>
  <si>
    <t>6*6,8</t>
  </si>
  <si>
    <t>6*1,82</t>
  </si>
  <si>
    <t>6*8,42</t>
  </si>
  <si>
    <t>6*2,03</t>
  </si>
  <si>
    <t>47</t>
  </si>
  <si>
    <t>564871116</t>
  </si>
  <si>
    <t>Podklad ze štěrkodrti ŠD s rozprostřením a zhutněním, po zhutnění tl. 300 mm</t>
  </si>
  <si>
    <t>262258592</t>
  </si>
  <si>
    <t>9,1*6</t>
  </si>
  <si>
    <t>2,11*6</t>
  </si>
  <si>
    <t>7*6,8</t>
  </si>
  <si>
    <t>7*1,82</t>
  </si>
  <si>
    <t>7*8,42</t>
  </si>
  <si>
    <t>7*2,03</t>
  </si>
  <si>
    <t>48</t>
  </si>
  <si>
    <t>564952112</t>
  </si>
  <si>
    <t>Podklad z mechanicky zpevněného kameniva MZK (minerální beton) s rozprostřením a s hutněním, po zhutnění tl. 160 mm</t>
  </si>
  <si>
    <t>-1693524797</t>
  </si>
  <si>
    <t>49</t>
  </si>
  <si>
    <t>565135111</t>
  </si>
  <si>
    <t>Asfaltový beton vrstva podkladní ACP 16 (obalované kamenivo střednězrnné - OKS) s rozprostřením a zhutněním v pruhu šířky do 3 m, po zhutnění tl. 50 mm</t>
  </si>
  <si>
    <t>95125181</t>
  </si>
  <si>
    <t>1663*3,7</t>
  </si>
  <si>
    <t>50</t>
  </si>
  <si>
    <t>573111113</t>
  </si>
  <si>
    <t>Postřik infiltrační PI z asfaltu silničního s posypem kamenivem, v množství 1,50 kg/m2</t>
  </si>
  <si>
    <t>-50714276</t>
  </si>
  <si>
    <t>51</t>
  </si>
  <si>
    <t>573211109</t>
  </si>
  <si>
    <t>Postřik spojovací PS bez posypu kamenivem z asfaltu silničního, v množství 0,50 kg/m2</t>
  </si>
  <si>
    <t>668956944</t>
  </si>
  <si>
    <t>1663*3,2</t>
  </si>
  <si>
    <t>52</t>
  </si>
  <si>
    <t>577134131</t>
  </si>
  <si>
    <t>Asfaltový beton vrstva obrusná ACO 11 (ABS) s rozprostřením a se zhutněním z modifikovaného asfaltu v pruhu šířky do 3 m, po zhutnění tl. 40 mm</t>
  </si>
  <si>
    <t>-2139058254</t>
  </si>
  <si>
    <t>Skladba konstrukce - povrch</t>
  </si>
  <si>
    <t>53</t>
  </si>
  <si>
    <t>594511111</t>
  </si>
  <si>
    <t>Dlažba nebo přídlažba z lomového kamene lomařsky upraveného rigolového v ploše vodorovné nebo ve sklonu tl. do 250 mm, bez vyplnění spár, s provedením lože tl. 50 mm z betonu</t>
  </si>
  <si>
    <t>-567031613</t>
  </si>
  <si>
    <t>Vydláždění kamennou dlažbou</t>
  </si>
  <si>
    <t>54</t>
  </si>
  <si>
    <t>583807580</t>
  </si>
  <si>
    <t xml:space="preserve">kámen lomový  (1t = 1,5 m2)</t>
  </si>
  <si>
    <t>1100401333</t>
  </si>
  <si>
    <t>42,995*1,5*1,05</t>
  </si>
  <si>
    <t>55</t>
  </si>
  <si>
    <t>596211110</t>
  </si>
  <si>
    <t>Kladení dlažby z betonových zámkových dlaždic komunikací pro pěší s ložem z kameniva těženého nebo drceného tl. do 40 mm, s vyplněním spár s dvojitým hutněním, vibrováním a se smetením přebytečného materiálu na krajnici tl. 60 mm skupiny A, pro plochy do 50 m2</t>
  </si>
  <si>
    <t>823537777</t>
  </si>
  <si>
    <t>Kladení varovného pásu</t>
  </si>
  <si>
    <t>výpočet dle vč C6,D1</t>
  </si>
  <si>
    <t>4*0,6</t>
  </si>
  <si>
    <t>56</t>
  </si>
  <si>
    <t>592451190</t>
  </si>
  <si>
    <t>dlažba skladebná betonová slepecká 20x10x6 cm barevná</t>
  </si>
  <si>
    <t>1145681381</t>
  </si>
  <si>
    <t>P</t>
  </si>
  <si>
    <t>Poznámka k položce:
spotřeba: 50 kus/m2</t>
  </si>
  <si>
    <t>materiál +5% prořez</t>
  </si>
  <si>
    <t>4,8*1,05</t>
  </si>
  <si>
    <t>Úpravy povrchů, podlahy a osazování výplní</t>
  </si>
  <si>
    <t>57</t>
  </si>
  <si>
    <t>622111001</t>
  </si>
  <si>
    <t>Ubroušení výstupků betonu po odbednění neomítaných vnějších ploch ze spár bednicích desek do roviny povrchu stěn</t>
  </si>
  <si>
    <t>401891561</t>
  </si>
  <si>
    <t>7,2*0,3*2</t>
  </si>
  <si>
    <t>58</t>
  </si>
  <si>
    <t>631311123</t>
  </si>
  <si>
    <t>Mazanina z betonu prostého bez zvýšených nároků na prostředí tl. přes 80 do 120 mm tř. C 12/15</t>
  </si>
  <si>
    <t>1826578518</t>
  </si>
  <si>
    <t>Podkladní beton základu propustku</t>
  </si>
  <si>
    <t>Podkladní beton patky trubního propustku</t>
  </si>
  <si>
    <t>59</t>
  </si>
  <si>
    <t>631311133</t>
  </si>
  <si>
    <t>Mazanina z betonu prostého bez zvýšených nároků na prostředí tl. přes 120 do 240 mm tř. C 12/15</t>
  </si>
  <si>
    <t>798952787</t>
  </si>
  <si>
    <t>Ostatní konstrukce a práce, bourání</t>
  </si>
  <si>
    <t>60</t>
  </si>
  <si>
    <t>914111111</t>
  </si>
  <si>
    <t>Montáž svislé dopravní značky základní velikosti do 1 m2 objímkami na sloupky nebo konzoly</t>
  </si>
  <si>
    <t>1762328285</t>
  </si>
  <si>
    <t>61</t>
  </si>
  <si>
    <t>404442200</t>
  </si>
  <si>
    <t>značka dopravní svislá reflexní zákazová C AL- NK 900 mm</t>
  </si>
  <si>
    <t>1185918855</t>
  </si>
  <si>
    <t>62</t>
  </si>
  <si>
    <t>404440620</t>
  </si>
  <si>
    <t>značka dopravní svislá STOP FeZn NK P6 900 mm</t>
  </si>
  <si>
    <t>-1370964331</t>
  </si>
  <si>
    <t>63</t>
  </si>
  <si>
    <t>404441210</t>
  </si>
  <si>
    <t>značka dopravní svislá reflexní zákazová B AL- 3M 900 mm</t>
  </si>
  <si>
    <t>-1586908037</t>
  </si>
  <si>
    <t>64</t>
  </si>
  <si>
    <t>404442210</t>
  </si>
  <si>
    <t>značka svislá reflexní C AL- 3M 900 mm</t>
  </si>
  <si>
    <t>783018483</t>
  </si>
  <si>
    <t>65</t>
  </si>
  <si>
    <t>914511112</t>
  </si>
  <si>
    <t>Montáž sloupku dopravních značek délky do 3,5 m do hliníkové patky</t>
  </si>
  <si>
    <t>-2088061098</t>
  </si>
  <si>
    <t>66</t>
  </si>
  <si>
    <t>404452350</t>
  </si>
  <si>
    <t>sloupek Al 60 - 350</t>
  </si>
  <si>
    <t>1590682393</t>
  </si>
  <si>
    <t>67</t>
  </si>
  <si>
    <t>404452540</t>
  </si>
  <si>
    <t>víčko plastové na sloupek 70</t>
  </si>
  <si>
    <t>255836962</t>
  </si>
  <si>
    <t>68</t>
  </si>
  <si>
    <t>404452410</t>
  </si>
  <si>
    <t>patka hliníková pro sloupek D 70 mm</t>
  </si>
  <si>
    <t>1800258080</t>
  </si>
  <si>
    <t>69</t>
  </si>
  <si>
    <t>915311111</t>
  </si>
  <si>
    <t>Vodorovné značení předformovaným termoplastem dopravní značky barevné velikosti do 1 m2</t>
  </si>
  <si>
    <t>1920642110</t>
  </si>
  <si>
    <t>70</t>
  </si>
  <si>
    <t>915311112</t>
  </si>
  <si>
    <t>Vodorovné značení předformovaným termoplastem dopravní značky barevné velikosti do 2 m2</t>
  </si>
  <si>
    <t>841539511</t>
  </si>
  <si>
    <t>71</t>
  </si>
  <si>
    <t>916131213</t>
  </si>
  <si>
    <t>Osazení silničního obrubníku betonového se zřízením lože, s vyplněním a zatřením spár cementovou maltou stojatého s boční opěrou z betonu prostého tř. C 12/15, do lože z betonu prostého téže značky</t>
  </si>
  <si>
    <t>-1450791386</t>
  </si>
  <si>
    <t>Obrubník v místě hospodářského sjezdu</t>
  </si>
  <si>
    <t>5+5</t>
  </si>
  <si>
    <t>6+6</t>
  </si>
  <si>
    <t>Nájezdový obrubník - nájezd a výjezd z ciklostezky</t>
  </si>
  <si>
    <t>4+4</t>
  </si>
  <si>
    <t>72</t>
  </si>
  <si>
    <t>592174650</t>
  </si>
  <si>
    <t>obrubník betonový silniční vibrolisovaný 100x15x25 cm</t>
  </si>
  <si>
    <t>-2046253930</t>
  </si>
  <si>
    <t>73</t>
  </si>
  <si>
    <t>592174680</t>
  </si>
  <si>
    <t>obrubník betonový silniční nájezdový vibrolisovaný 100x15x15 cm</t>
  </si>
  <si>
    <t>-818230100</t>
  </si>
  <si>
    <t>74</t>
  </si>
  <si>
    <t>916991121</t>
  </si>
  <si>
    <t>Lože pod obrubníky, krajníky nebo obruby z dlažebních kostek z betonu prostého tř. C 16/20</t>
  </si>
  <si>
    <t>-794736653</t>
  </si>
  <si>
    <t>Lože pod obrubníky</t>
  </si>
  <si>
    <t>(4+4)*0,3*0,3</t>
  </si>
  <si>
    <t>34*0,3*0,3</t>
  </si>
  <si>
    <t>Kladení varovného pásu - podkladní beton</t>
  </si>
  <si>
    <t>4*0,6*0,05</t>
  </si>
  <si>
    <t>75</t>
  </si>
  <si>
    <t>313166630</t>
  </si>
  <si>
    <t xml:space="preserve">síť výztužná svařovaná,  100 x 100 mm, D 8 mm, 3 x 2 m</t>
  </si>
  <si>
    <t>1554486670</t>
  </si>
  <si>
    <t>76</t>
  </si>
  <si>
    <t>919535557</t>
  </si>
  <si>
    <t>Obetonování trubního propustku betonem prostým bez zvýšených nároků na prostředí tř. C 16/20</t>
  </si>
  <si>
    <t>1260339440</t>
  </si>
  <si>
    <t>Montáž propustku - podkladek</t>
  </si>
  <si>
    <t>5,76*0,8*0,2</t>
  </si>
  <si>
    <t>1*0,8*0,2</t>
  </si>
  <si>
    <t>77</t>
  </si>
  <si>
    <t>919551114</t>
  </si>
  <si>
    <t>Zřízení propustku z trub plastových polyetylenových rýhovaných [Pecor Optima] se spojkami nebo s hrdlem DN 600 mm</t>
  </si>
  <si>
    <t>-1922404836</t>
  </si>
  <si>
    <t>5,76</t>
  </si>
  <si>
    <t>78</t>
  </si>
  <si>
    <t>286138600</t>
  </si>
  <si>
    <t>potrubí kanalizační z PE-HD/PP, SN 8, 730/600 mm délka 6 m</t>
  </si>
  <si>
    <t>1054344929</t>
  </si>
  <si>
    <t>79</t>
  </si>
  <si>
    <t>286138590</t>
  </si>
  <si>
    <t>potrubí kanalizační z PE-HD/PP, SN 8, 730/600mm délka 3 m</t>
  </si>
  <si>
    <t>-1134119941</t>
  </si>
  <si>
    <t>80</t>
  </si>
  <si>
    <t>919726221</t>
  </si>
  <si>
    <t>Geotextilie tkaná pro vyztužení, separaci nebo filtraci z polyesteru, podélná/příčná pevnost v tahu 100/50 kN/m</t>
  </si>
  <si>
    <t>18538789</t>
  </si>
  <si>
    <t>Podkladní textilie</t>
  </si>
  <si>
    <t>výpočet dle vč D1,2</t>
  </si>
  <si>
    <t>81</t>
  </si>
  <si>
    <t>953961116</t>
  </si>
  <si>
    <t>Kotvy chemické s vyvrtáním otvoru do betonu, železobetonu nebo tvrdého kamene tmel, velikost M 24, hloubka 210 mm</t>
  </si>
  <si>
    <t>540477644</t>
  </si>
  <si>
    <t>Kotvy pro kotvení zábradlí</t>
  </si>
  <si>
    <t>výpočet dle vč D2,3</t>
  </si>
  <si>
    <t>2*2*4</t>
  </si>
  <si>
    <t>5*2*4</t>
  </si>
  <si>
    <t>8*2</t>
  </si>
  <si>
    <t>998</t>
  </si>
  <si>
    <t>Přesun hmot</t>
  </si>
  <si>
    <t>82</t>
  </si>
  <si>
    <t>998225111</t>
  </si>
  <si>
    <t>Přesun hmot pro komunikace s krytem z kameniva, monolitickým betonovým nebo živičným dopravní vzdálenost do 200 m jakékoliv délky objektu</t>
  </si>
  <si>
    <t>688004401</t>
  </si>
  <si>
    <t>PSV</t>
  </si>
  <si>
    <t>Práce a dodávky PSV</t>
  </si>
  <si>
    <t>711</t>
  </si>
  <si>
    <t>Izolace proti vodě, vlhkosti a plynům</t>
  </si>
  <si>
    <t>83</t>
  </si>
  <si>
    <t>711111001</t>
  </si>
  <si>
    <t>Provedení izolace proti zemní vlhkosti natěradly a tmely za studena na ploše vodorovné V nátěrem penetračním</t>
  </si>
  <si>
    <t>-440711305</t>
  </si>
  <si>
    <t>Izolace propustku - penetrace</t>
  </si>
  <si>
    <t>2,7*4</t>
  </si>
  <si>
    <t>84</t>
  </si>
  <si>
    <t>111631510</t>
  </si>
  <si>
    <t>Výrobky asfaltové izolační a zálivkové hmoty asfalty oxidované stavebně-izolační k penetraci suchých a očištěných podkladů pod asfaltové izolační krytiny a izolace ALP/9 bal 9 kg</t>
  </si>
  <si>
    <t>997611821</t>
  </si>
  <si>
    <t>materiál + 15% ztratné</t>
  </si>
  <si>
    <t>10,8*0,3*1,15</t>
  </si>
  <si>
    <t>85</t>
  </si>
  <si>
    <t>711112001</t>
  </si>
  <si>
    <t>Provedení izolace proti zemní vlhkosti natěradly a tmely za studena na ploše svislé S nátěrem penetračním</t>
  </si>
  <si>
    <t>1241553221</t>
  </si>
  <si>
    <t>2*4</t>
  </si>
  <si>
    <t>86</t>
  </si>
  <si>
    <t>1813172684</t>
  </si>
  <si>
    <t>16*0,3*1,15</t>
  </si>
  <si>
    <t>87</t>
  </si>
  <si>
    <t>711141559</t>
  </si>
  <si>
    <t>Provedení izolace proti zemní vlhkosti pásy přitavením NAIP na ploše vodorovné V</t>
  </si>
  <si>
    <t>120740964</t>
  </si>
  <si>
    <t xml:space="preserve">Izolace propustku </t>
  </si>
  <si>
    <t>88</t>
  </si>
  <si>
    <t>628361090</t>
  </si>
  <si>
    <t>Pásy asfaltované těžké vložka profilovaná kovová folie s Al folií nosnou vložkou Bitagit 40 Al minerál</t>
  </si>
  <si>
    <t>-1455436219</t>
  </si>
  <si>
    <t>materiál + 15% prořez</t>
  </si>
  <si>
    <t>10,8*1,15</t>
  </si>
  <si>
    <t>89</t>
  </si>
  <si>
    <t>711142559</t>
  </si>
  <si>
    <t>Provedení izolace proti zemní vlhkosti pásy přitavením NAIP na ploše svislé S</t>
  </si>
  <si>
    <t>7141779</t>
  </si>
  <si>
    <t>90</t>
  </si>
  <si>
    <t>2033317486</t>
  </si>
  <si>
    <t>16*1,15</t>
  </si>
  <si>
    <t>91</t>
  </si>
  <si>
    <t>998711101</t>
  </si>
  <si>
    <t>Přesun hmot pro izolace proti vodě, vlhkosti a plynům stanovený z hmotnosti přesunovaného materiálu vodorovná dopravní vzdálenost do 50 m v objektech výšky do 6 m</t>
  </si>
  <si>
    <t>1056072982</t>
  </si>
  <si>
    <t>766</t>
  </si>
  <si>
    <t>Konstrukce truhlářské</t>
  </si>
  <si>
    <t>92</t>
  </si>
  <si>
    <t>766311111</t>
  </si>
  <si>
    <t xml:space="preserve">Montáž zábradlí dřevěného </t>
  </si>
  <si>
    <t>-760766779</t>
  </si>
  <si>
    <t>Montáž dřevěného zábradlí</t>
  </si>
  <si>
    <t>3,1*2</t>
  </si>
  <si>
    <t>6,8*2</t>
  </si>
  <si>
    <t>93</t>
  </si>
  <si>
    <t>R-766-001</t>
  </si>
  <si>
    <t>Dodávka dřevěného zázradlí z kulatiny, vč. povrchové úpravy</t>
  </si>
  <si>
    <t>-1104935347</t>
  </si>
  <si>
    <t>dodávka dřevěného zábradlí</t>
  </si>
  <si>
    <t>767</t>
  </si>
  <si>
    <t>Konstrukce zámečnické</t>
  </si>
  <si>
    <t>94</t>
  </si>
  <si>
    <t>R-767-001</t>
  </si>
  <si>
    <t>D+M kotevních ocelových prvků zábradlí</t>
  </si>
  <si>
    <t>-1879845748</t>
  </si>
  <si>
    <t>2*2</t>
  </si>
  <si>
    <t>4*2</t>
  </si>
  <si>
    <t>2 - Vedlejší rozpočtové náklady</t>
  </si>
  <si>
    <t>VRN - Vedlejší rozpočtové náklady</t>
  </si>
  <si>
    <t xml:space="preserve">    VRN1 - Průzkumné, geodetické a projektové práce</t>
  </si>
  <si>
    <t xml:space="preserve">    VRN3 - Zařízení staveniště</t>
  </si>
  <si>
    <t xml:space="preserve">    VRN7 - Provozní vlivy</t>
  </si>
  <si>
    <t>VRN</t>
  </si>
  <si>
    <t>VRN1</t>
  </si>
  <si>
    <t>Průzkumné, geodetické a projektové práce</t>
  </si>
  <si>
    <t>012103000</t>
  </si>
  <si>
    <t>Průzkumné, geodetické a projektové práce geodetické práce před výstavbou</t>
  </si>
  <si>
    <t>1024</t>
  </si>
  <si>
    <t>406027055</t>
  </si>
  <si>
    <t>012203000</t>
  </si>
  <si>
    <t>Průzkumné, geodetické a projektové práce geodetické práce při provádění stavby</t>
  </si>
  <si>
    <t>-643336258</t>
  </si>
  <si>
    <t>012303000</t>
  </si>
  <si>
    <t>Průzkumné, geodetické a projektové práce geodetické práce po výstavbě</t>
  </si>
  <si>
    <t>1558696864</t>
  </si>
  <si>
    <t>012403000</t>
  </si>
  <si>
    <t>Průzkumné, geodetické a projektové práce geodetické práce kartografické práce</t>
  </si>
  <si>
    <t>1170753976</t>
  </si>
  <si>
    <t>VRN3</t>
  </si>
  <si>
    <t>Zařízení staveniště</t>
  </si>
  <si>
    <t>031002000</t>
  </si>
  <si>
    <t>-287893104</t>
  </si>
  <si>
    <t>034002000</t>
  </si>
  <si>
    <t>Hlavní tituly průvodních činností a nákladů zařízení staveniště zabezpečení staveniště</t>
  </si>
  <si>
    <t>1426007318</t>
  </si>
  <si>
    <t>034203000</t>
  </si>
  <si>
    <t>Zařízení staveniště zabezpečení staveniště oplocení staveniště</t>
  </si>
  <si>
    <t>-367320394</t>
  </si>
  <si>
    <t>039002000</t>
  </si>
  <si>
    <t>Hlavní tituly průvodních činností a nákladů zařízení staveniště zrušení zařízení staveniště</t>
  </si>
  <si>
    <t>509829222</t>
  </si>
  <si>
    <t>VRN7</t>
  </si>
  <si>
    <t>Provozní vlivy</t>
  </si>
  <si>
    <t>071002000</t>
  </si>
  <si>
    <t>Hlavní tituly průvodních činností a nákladů provozní vlivy provoz investora, třetích osob</t>
  </si>
  <si>
    <t>-722300256</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</si>
  <si>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</si>
  <si>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</si>
  <si>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</si>
  <si>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</si>
  <si>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rFont val="Trebuchet MS"/>
        <charset val="238"/>
        <i val="1"/>
        <color auto="1"/>
        <sz val="9"/>
        <scheme val="none"/>
      </rPr>
      <t xml:space="preserve">Rekapitulace stavby </t>
    </r>
    <r>
      <rPr>
        <rFont val="Trebuchet MS"/>
        <charset val="238"/>
        <color auto="1"/>
        <sz val="9"/>
        <scheme val="none"/>
      </rPr>
      <t>obsahuje sestavu Rekapitulace stavby a Rekapitulace objektů stavby a soupisů prací.</t>
    </r>
  </si>
  <si>
    <r>
      <t xml:space="preserve">V sestavě </t>
    </r>
    <r>
      <rPr>
        <rFont val="Trebuchet MS"/>
        <charset val="238"/>
        <b val="1"/>
        <color auto="1"/>
        <sz val="9"/>
        <scheme val="none"/>
      </rPr>
      <t>Rekapitulace stavby</t>
    </r>
    <r>
      <rPr>
        <rFont val="Trebuchet MS"/>
        <charset val="238"/>
        <color auto="1"/>
        <sz val="9"/>
        <scheme val="none"/>
      </rPr>
      <t xml:space="preserve"> jsou uvedeny informace identifikující předmět veřejné zakázky na stavební práce, KSO, CC-CZ, CZ-CPV, CZ-CPA a rekapitulaci </t>
    </r>
  </si>
  <si>
    <t>celkové nabídkové ceny uchazeče.</t>
  </si>
  <si>
    <r>
      <t xml:space="preserve">V sestavě </t>
    </r>
    <r>
      <rPr>
        <rFont val="Trebuchet MS"/>
        <charset val="238"/>
        <b val="1"/>
        <color auto="1"/>
        <sz val="9"/>
        <scheme val="none"/>
      </rPr>
      <t>Rekapitulace objektů stavby a soupisů prací</t>
    </r>
    <r>
      <rPr>
        <rFont val="Trebuchet MS"/>
        <charset val="238"/>
        <color auto="1"/>
        <sz val="9"/>
        <scheme val="none"/>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</si>
  <si>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</si>
  <si>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</si>
  <si>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</si>
  <si>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</si>
  <si>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</si>
  <si>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</si>
  <si>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</si>
  <si>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</si>
  <si>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Vedlejší a ostatní náklady</t>
  </si>
  <si>
    <t>OST</t>
  </si>
  <si>
    <t>Ostatní</t>
  </si>
  <si>
    <t>Soupis prací pro daný typ objektu</t>
  </si>
  <si>
    <r>
      <rPr>
        <rFont val="Trebuchet MS"/>
        <charset val="238"/>
        <i val="1"/>
        <color auto="1"/>
        <sz val="9"/>
        <scheme val="none"/>
      </rPr>
      <t xml:space="preserve">Soupis prací </t>
    </r>
    <r>
      <rPr>
        <rFont val="Trebuchet MS"/>
        <charset val="238"/>
        <color auto="1"/>
        <sz val="9"/>
        <scheme val="none"/>
      </rPr>
      <t>pro jednotlivé objekty obsahuje sestavy Krycí list soupisu, Rekapitulace členění soupisu prací, Soupis prací. Za soupis prací může být považován</t>
    </r>
  </si>
  <si>
    <t>i objekt stavby v případě, že neobsahuje podřízenou zakázku.</t>
  </si>
  <si>
    <r>
      <rPr>
        <rFont val="Trebuchet MS"/>
        <charset val="238"/>
        <b val="1"/>
        <color auto="1"/>
        <sz val="9"/>
        <scheme val="none"/>
      </rPr>
      <t>Krycí list soupisu</t>
    </r>
    <r>
      <rPr>
        <rFont val="Trebuchet MS"/>
        <charset val="238"/>
        <color auto="1"/>
        <sz val="9"/>
        <scheme val="none"/>
      </rPr>
      <t xml:space="preserve"> obsahuje rekapitulaci informací o předmětu veřejné zakázky ze sestavy Rekapitulace stavby, informaci o zařazení objektu do KSO, </t>
    </r>
  </si>
  <si>
    <t>CC-CZ, CZ-CPV, CZ-CPA a rekapitulaci celkové nabídkové ceny uchazeče za aktuální soupis prací.</t>
  </si>
  <si>
    <r>
      <rPr>
        <rFont val="Trebuchet MS"/>
        <charset val="238"/>
        <b val="1"/>
        <color auto="1"/>
        <sz val="9"/>
        <scheme val="none"/>
      </rPr>
      <t>Rekapitulace členění soupisu prací</t>
    </r>
    <r>
      <rPr>
        <rFont val="Trebuchet MS"/>
        <charset val="238"/>
        <color auto="1"/>
        <sz val="9"/>
        <scheme val="none"/>
      </rPr>
      <t xml:space="preserve"> obsahuje rekapitulaci soupisu prací ve všech úrovních členění soupisu tak, jak byla tato členění použita (např. </t>
    </r>
  </si>
  <si>
    <t>stavební díly, funkční díly, případně jiné členění) s rekapitulací nabídkové ceny.</t>
  </si>
  <si>
    <r>
      <rPr>
        <rFont val="Trebuchet MS"/>
        <charset val="238"/>
        <b val="1"/>
        <color auto="1"/>
        <sz val="9"/>
        <scheme val="none"/>
      </rPr>
      <t xml:space="preserve">Soupis prací </t>
    </r>
    <r>
      <rPr>
        <rFont val="Trebuchet MS"/>
        <charset val="238"/>
        <color auto="1"/>
        <sz val="9"/>
        <scheme val="none"/>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</si>
  <si>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</si>
  <si>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</si>
  <si>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</si>
  <si>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</si>
  <si>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 xml:space="preserve">Typ položky: K - konstrukce, M - materiál, PP - plný popis, PSC - poznámka k souboru cen,  P - poznámka k položce, VV - výkaz výměr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</si>
  <si>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</si>
  <si>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</si>
  <si>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</si>
  <si>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</si>
  <si>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</si>
  <si>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</si>
  <si>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</si>
  <si>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</si>
  <si>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</si>
  <si>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</si>
  <si>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</si>
  <si>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</si>
  <si>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</si>
  <si>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</si>
  <si>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</si>
  <si>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</si>
  <si>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</si>
  <si>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</si>
  <si>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Uchazeč je pro podání nabídky povinen vyplnit žlutě podbarvená pole: </t>
  </si>
  <si>
    <t xml:space="preserve">Pole Uchazeč v sestavě Rekapitulace stavby - zde uchazeč vyplní svůj název (název subjektu) </t>
  </si>
  <si>
    <t>Pole IČ a DIČ v sestavě Rekapitulace stavby - zde uchazeč vyplní svoje IČ a DIČ</t>
  </si>
  <si>
    <t>Datum v sestavě Rekapitulace stavby - zde uchazeč vyplní datum vytvoření nabídky</t>
  </si>
  <si>
    <t>J.cena = jednotková cena v sestavě Soupis prací o maximálním počtu desetinných míst uvedených v poli</t>
  </si>
  <si>
    <t>- pokud sestavy soupisů prací obsahují pole J.cena, musí být všechna tato pole vyplněna nenulovými kladnými číslicemi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</si>
  <si>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</si>
  <si>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</si>
  <si>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</si>
  <si>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</si>
  <si>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Uchazeč je v tomto případě povinen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</si>
  <si>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</si>
  <si>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Není však přípustné, aby obě pole - J.materiál, J.Montáž byly u jedné položky vyplněny nulou.</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</si>
  <si>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</si>
  <si>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</si>
  <si>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</si>
  <si>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</si>
  <si>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</si>
  <si>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</si>
  <si>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</si>
  <si>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</si>
  <si>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</si>
  <si>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</si>
  <si>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</si>
  <si>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</si>
  <si>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</si>
  <si>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</si>
  <si>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</si>
  <si>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</si>
  <si>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</si>
  <si>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</si>
  <si>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</si>
  <si>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</si>
  <si>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</si>
  <si>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</si>
  <si>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</si>
  <si>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</si>
  <si>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</si>
  <si>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</si>
  <si>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</si>
  <si>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</si>
  <si>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</si>
  <si>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</si>
  <si>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</si>
  <si>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Uchazeč</t>
  </si>
  <si>
    <t>Uchazeč veřejné zakázky</t>
  </si>
  <si>
    <t>Projektant</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</si>
  <si>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</si>
  <si>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</si>
  <si>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</si>
  <si>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</si>
  <si>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</si>
  <si>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</si>
  <si>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</si>
  <si>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</si>
  <si>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</si>
  <si>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</si>
  <si>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</si>
  <si>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</si>
  <si>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</si>
  <si>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</si>
  <si>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</si>
  <si>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</si>
  <si>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</si>
  <si>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</si>
  <si>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</si>
  <si>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</si>
  <si>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</si>
  <si>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</si>
  <si>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</si>
  <si>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</si>
  <si>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</si>
  <si>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</si>
  <si>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</si>
  <si>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</si>
  <si>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</si>
  <si>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</si>
  <si>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</si>
  <si>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</si>
  <si>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</si>
  <si>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</si>
  <si>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</si>
  <si>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</si>
  <si>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</si>
  <si>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</si>
  <si>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</si>
  <si>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</si>
  <si>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</si>
  <si>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</si>
  <si>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</si>
  <si>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</si>
  <si>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</si>
  <si>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</si>
  <si>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</si>
  <si>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</si>
  <si>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</si>
  <si>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</si>
  <si>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</si>
  <si>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</si>
  <si>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</si>
  <si>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</si>
  <si>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</si>
  <si>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</si>
  <si>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</si>
  <si>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</si>
  <si>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</si>
  <si>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</si>
  <si>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</si>
  <si>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</si>
  <si>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</si>
  <si>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</si>
  <si>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</si>
  <si>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</si>
  <si>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</si>
  <si>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</si>
  <si>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</si>
  <si>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</si>
  <si>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</si>
  <si>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</si>
  <si>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</si>
  <si>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</si>
  <si>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</si>
  <si>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</si>
  <si>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</si>
  <si>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</si>
  <si>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</si>
  <si>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</si>
  <si>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Ostatní náklady</t>
  </si>
  <si>
    <t>Položka typu HSV</t>
  </si>
  <si>
    <t>Položka typu PSV</t>
  </si>
  <si>
    <t>Položka typu M</t>
  </si>
  <si>
    <t>Položka typu OST</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</si>
</sst>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49">
    <font>
      <sz val="8"/>
      <name val="Trebuchet MS"/>
      <family val="2"/>
    </font>
    <font>
      <sz val="8"/>
      <color rgb="FF969696"/>
      <name val="Trebuchet MS"/>
    </font>
    <font>
      <sz val="9"/>
      <name val="Trebuchet MS"/>
    </font>
    <font>
      <b/>
      <sz val="12"/>
      <name val="Trebuchet MS"/>
    </font>
    <font>
      <sz val="11"/>
      <name val="Trebuchet MS"/>
    </font>
    <font>
      <sz val="10"/>
      <name val="Trebuchet MS"/>
    </font>
    <font>
      <sz val="12"/>
      <color rgb="FF003366"/>
      <name val="Trebuchet MS"/>
    </font>
    <font>
      <sz val="10"/>
      <color rgb="FF003366"/>
      <name val="Trebuchet MS"/>
    </font>
    <font>
      <sz val="8"/>
      <color rgb="FF003366"/>
      <name val="Trebuchet MS"/>
    </font>
    <font>
      <sz val="8"/>
      <color rgb="FF800080"/>
      <name val="Trebuchet MS"/>
    </font>
    <font>
      <sz val="8"/>
      <color rgb="FF505050"/>
      <name val="Trebuchet MS"/>
    </font>
    <font>
      <sz val="8"/>
      <color rgb="FF0000A8"/>
      <name val="Trebuchet MS"/>
    </font>
    <font>
      <sz val="8"/>
      <color rgb="FFFF0000"/>
      <name val="Trebuchet MS"/>
    </font>
    <font>
      <sz val="8"/>
      <name val="Trebuchet MS"/>
      <family val="0"/>
      <charset val="238"/>
    </font>
    <font>
      <sz val="8"/>
      <color rgb="FFFAE682"/>
      <name val="Trebuchet MS"/>
    </font>
    <font>
      <sz val="10"/>
      <color rgb="FF960000"/>
      <name val="Trebuchet MS"/>
    </font>
    <font>
      <u/>
      <sz val="10"/>
      <color theme="10"/>
      <name val="Trebuchet MS"/>
    </font>
    <font>
      <sz val="8"/>
      <color rgb="FF3366FF"/>
      <name val="Trebuchet MS"/>
    </font>
    <font>
      <b/>
      <sz val="16"/>
      <name val="Trebuchet MS"/>
    </font>
    <font>
      <b/>
      <sz val="12"/>
      <color rgb="FF969696"/>
      <name val="Trebuchet MS"/>
    </font>
    <font>
      <sz val="9"/>
      <color rgb="FF969696"/>
      <name val="Trebuchet MS"/>
    </font>
    <font>
      <b/>
      <sz val="8"/>
      <color rgb="FF969696"/>
      <name val="Trebuchet MS"/>
    </font>
    <font>
      <b/>
      <sz val="10"/>
      <name val="Trebuchet MS"/>
    </font>
    <font>
      <b/>
      <sz val="9"/>
      <name val="Trebuchet MS"/>
    </font>
    <font>
      <sz val="12"/>
      <color rgb="FF969696"/>
      <name val="Trebuchet MS"/>
    </font>
    <font>
      <b/>
      <sz val="12"/>
      <color rgb="FF960000"/>
      <name val="Trebuchet MS"/>
    </font>
    <font>
      <sz val="12"/>
      <name val="Trebuchet MS"/>
    </font>
    <font>
      <b/>
      <sz val="11"/>
      <color rgb="FF003366"/>
      <name val="Trebuchet MS"/>
    </font>
    <font>
      <sz val="11"/>
      <color rgb="FF003366"/>
      <name val="Trebuchet MS"/>
    </font>
    <font>
      <b/>
      <sz val="11"/>
      <name val="Trebuchet MS"/>
    </font>
    <font>
      <sz val="11"/>
      <color rgb="FF969696"/>
      <name val="Trebuchet MS"/>
    </font>
    <font>
      <sz val="18"/>
      <color theme="10"/>
      <name val="Wingdings 2"/>
    </font>
    <font>
      <b/>
      <sz val="10"/>
      <color rgb="FF003366"/>
      <name val="Trebuchet MS"/>
    </font>
    <font>
      <sz val="10"/>
      <color rgb="FF969696"/>
      <name val="Trebuchet MS"/>
    </font>
    <font>
      <sz val="10"/>
      <color theme="10"/>
      <name val="Trebuchet MS"/>
    </font>
    <font>
      <b/>
      <sz val="12"/>
      <color rgb="FF800000"/>
      <name val="Trebuchet MS"/>
    </font>
    <font>
      <sz val="8"/>
      <color rgb="FF960000"/>
      <name val="Trebuchet MS"/>
    </font>
    <font>
      <b/>
      <sz val="8"/>
      <name val="Trebuchet MS"/>
    </font>
    <font>
      <sz val="7"/>
      <color rgb="FF969696"/>
      <name val="Trebuchet MS"/>
    </font>
    <font>
      <i/>
      <sz val="8"/>
      <color rgb="FF0000FF"/>
      <name val="Trebuchet MS"/>
    </font>
    <font>
      <i/>
      <sz val="7"/>
      <color rgb="FF969696"/>
      <name val="Trebuchet MS"/>
    </font>
    <font>
      <sz val="8"/>
      <name val="Trebuchet MS"/>
      <charset val="238"/>
    </font>
    <font>
      <b/>
      <sz val="16"/>
      <name val="Trebuchet MS"/>
      <charset val="238"/>
    </font>
    <font>
      <b/>
      <sz val="11"/>
      <name val="Trebuchet MS"/>
      <charset val="238"/>
    </font>
    <font>
      <sz val="9"/>
      <name val="Trebuchet MS"/>
      <charset val="238"/>
    </font>
    <font>
      <sz val="10"/>
      <name val="Trebuchet MS"/>
      <charset val="238"/>
    </font>
    <font>
      <sz val="11"/>
      <name val="Trebuchet MS"/>
      <charset val="238"/>
    </font>
    <font>
      <b/>
      <sz val="9"/>
      <name val="Trebuchet MS"/>
      <charset val="238"/>
    </font>
    <font>
      <u/>
      <sz val="11"/>
      <color theme="10"/>
      <name val="Calibri"/>
      <scheme val="minor"/>
    </font>
  </fonts>
  <fills count="8">
    <fill>
      <patternFill patternType="none"/>
    </fill>
    <fill>
      <patternFill patternType="gray125"/>
    </fill>
    <fill>
      <patternFill patternType="none">
        <fgColor indexed="64"/>
        <bgColor indexed="65"/>
      </patternFill>
    </fill>
    <fill>
      <patternFill patternType="solid">
        <fgColor rgb="FFFAE682"/>
      </patternFill>
    </fill>
    <fill>
      <patternFill patternType="solid">
        <fgColor rgb="FFC0C0C0"/>
      </patternFill>
    </fill>
    <fill>
      <patternFill patternType="solid">
        <fgColor rgb="FFFFFFCC"/>
      </patternFill>
    </fill>
    <fill>
      <patternFill patternType="solid">
        <fgColor rgb="FFBEBEBE"/>
      </patternFill>
    </fill>
    <fill>
      <patternFill patternType="solid">
        <fgColor rgb="FFD2D2D2"/>
      </patternFill>
    </fill>
  </fills>
  <borders count="37">
    <border/>
    <border>
      <left>
        <color indexed="0"/>
      </left>
      <right>
        <color indexed="0"/>
      </right>
      <top>
        <color indexed="0"/>
      </top>
      <bottom>
        <color indexed="0"/>
      </bottom>
      <diagonal>
        <color indexed="0"/>
      </diagonal>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right style="thin">
        <color rgb="FF000000"/>
      </right>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right style="thin">
        <color rgb="FF000000"/>
      </right>
      <top style="hair">
        <color rgb="FF969696"/>
      </top>
    </border>
    <border>
      <right style="thin">
        <color rgb="FF000000"/>
      </right>
      <top style="hair">
        <color rgb="FF000000"/>
      </top>
      <bottom style="hair">
        <color rgb="FF000000"/>
      </bottom>
    </border>
    <border>
      <left style="hair">
        <color rgb="FF969696"/>
      </left>
      <right style="hair">
        <color rgb="FF969696"/>
      </right>
      <top style="hair">
        <color rgb="FF969696"/>
      </top>
      <bottom style="hair">
        <color rgb="FF969696"/>
      </bottom>
    </border>
    <border>
      <left style="thin">
        <color indexed="64"/>
      </left>
      <right>
        <color indexed="0"/>
      </right>
      <top style="thin">
        <color indexed="64"/>
      </top>
      <bottom>
        <color indexed="0"/>
      </bottom>
      <diagonal>
        <color indexed="0"/>
      </diagonal>
    </border>
    <border>
      <left>
        <color indexed="0"/>
      </left>
      <right>
        <color indexed="0"/>
      </right>
      <top style="thin">
        <color indexed="64"/>
      </top>
      <bottom>
        <color indexed="0"/>
      </bottom>
      <diagonal>
        <color indexed="0"/>
      </diagonal>
    </border>
    <border>
      <left>
        <color indexed="0"/>
      </left>
      <right style="thin">
        <color indexed="64"/>
      </right>
      <top style="thin">
        <color indexed="64"/>
      </top>
      <bottom>
        <color indexed="0"/>
      </bottom>
      <diagonal>
        <color indexed="0"/>
      </diagonal>
    </border>
    <border>
      <left style="thin">
        <color indexed="64"/>
      </left>
      <right>
        <color indexed="0"/>
      </right>
      <top>
        <color indexed="0"/>
      </top>
      <bottom>
        <color indexed="0"/>
      </bottom>
      <diagonal>
        <color indexed="0"/>
      </diagonal>
    </border>
    <border>
      <left>
        <color indexed="0"/>
      </left>
      <right style="thin">
        <color indexed="64"/>
      </right>
      <top>
        <color indexed="0"/>
      </top>
      <bottom>
        <color indexed="0"/>
      </bottom>
      <diagonal>
        <color indexed="0"/>
      </diagonal>
    </border>
    <border>
      <left>
        <color indexed="0"/>
      </left>
      <right>
        <color indexed="0"/>
      </right>
      <top>
        <color indexed="0"/>
      </top>
      <bottom style="thin">
        <color indexed="64"/>
      </bottom>
      <diagonal>
        <color indexed="0"/>
      </diagonal>
    </border>
    <border>
      <left style="thin">
        <color indexed="64"/>
      </left>
      <right>
        <color indexed="0"/>
      </right>
      <top>
        <color indexed="0"/>
      </top>
      <bottom style="thin">
        <color indexed="64"/>
      </bottom>
      <diagonal>
        <color indexed="0"/>
      </diagonal>
    </border>
    <border>
      <left>
        <color indexed="0"/>
      </left>
      <right style="thin">
        <color indexed="64"/>
      </right>
      <top>
        <color indexed="0"/>
      </top>
      <bottom style="thin">
        <color indexed="64"/>
      </bottom>
      <diagonal>
        <color indexed="0"/>
      </diagonal>
    </border>
  </borders>
  <cellStyleXfs count="2">
    <xf numFmtId="0" fontId="0" fillId="0" borderId="0"/>
    <xf numFmtId="0" fontId="48" fillId="0" borderId="0" applyNumberFormat="0" applyFill="0" applyBorder="0" applyAlignment="0" applyProtection="0"/>
  </cellStyleXfs>
  <cellXfs count="359">
    <xf numFmtId="0" fontId="0" fillId="0" borderId="0" xfId="0"/>
    <xf numFmtId="0" fontId="0" fillId="0" borderId="0" xfId="0" applyFont="1"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Font="1"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Font="1"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0" fillId="0" borderId="0" xfId="0" applyAlignment="1">
      <alignment horizontal="center" vertical="center"/>
      <protection locked="0"/>
    </xf>
    <xf numFmtId="0" fontId="14" fillId="3" borderId="0" xfId="0" applyFont="1" applyFill="1" applyAlignment="1" applyProtection="1">
      <alignment horizontal="left" vertical="center"/>
    </xf>
    <xf numFmtId="0" fontId="5" fillId="3" borderId="0" xfId="0" applyFont="1" applyFill="1" applyAlignment="1" applyProtection="1">
      <alignment vertical="center"/>
    </xf>
    <xf numFmtId="0" fontId="15" fillId="3" borderId="0" xfId="0" applyFont="1" applyFill="1" applyAlignment="1" applyProtection="1">
      <alignment horizontal="left" vertical="center"/>
    </xf>
    <xf numFmtId="0" fontId="16" fillId="3" borderId="0" xfId="1" applyFont="1" applyFill="1" applyAlignment="1" applyProtection="1">
      <alignment vertical="center"/>
    </xf>
    <xf numFmtId="0" fontId="48" fillId="3" borderId="0" xfId="1" applyFill="1"/>
    <xf numFmtId="0" fontId="0" fillId="3" borderId="0" xfId="0" applyFill="1"/>
    <xf numFmtId="0" fontId="14" fillId="3" borderId="0" xfId="0" applyFont="1" applyFill="1" applyAlignment="1">
      <alignment horizontal="left" vertical="center"/>
    </xf>
    <xf numFmtId="0" fontId="14" fillId="0" borderId="0" xfId="0" applyFont="1" applyAlignment="1">
      <alignment horizontal="left" vertical="center"/>
    </xf>
    <xf numFmtId="0" fontId="17" fillId="4" borderId="0" xfId="0" applyFont="1" applyFill="1" applyAlignment="1">
      <alignment horizontal="center" vertical="center"/>
    </xf>
    <xf numFmtId="0" fontId="0" fillId="0" borderId="0" xfId="0" applyFont="1" applyAlignment="1">
      <alignment horizontal="left" vertical="center"/>
    </xf>
    <xf numFmtId="0" fontId="0" fillId="0" borderId="2" xfId="0" applyBorder="1"/>
    <xf numFmtId="0" fontId="0" fillId="0" borderId="3" xfId="0" applyBorder="1"/>
    <xf numFmtId="0" fontId="0" fillId="0" borderId="4" xfId="0" applyBorder="1"/>
    <xf numFmtId="0" fontId="0" fillId="0" borderId="5" xfId="0" applyBorder="1"/>
    <xf numFmtId="0" fontId="0" fillId="0" borderId="0" xfId="0" applyBorder="1"/>
    <xf numFmtId="0" fontId="18" fillId="0" borderId="0" xfId="0" applyFont="1" applyBorder="1" applyAlignment="1">
      <alignment horizontal="left" vertical="center"/>
    </xf>
    <xf numFmtId="0" fontId="0" fillId="0" borderId="6" xfId="0" applyBorder="1"/>
    <xf numFmtId="0" fontId="17" fillId="0" borderId="0" xfId="0" applyFont="1" applyAlignment="1">
      <alignment horizontal="left" vertical="center"/>
    </xf>
    <xf numFmtId="0" fontId="19" fillId="0" borderId="0" xfId="0" applyFont="1" applyAlignment="1">
      <alignment horizontal="left" vertical="center"/>
    </xf>
    <xf numFmtId="0" fontId="20" fillId="0" borderId="0" xfId="0" applyFont="1" applyBorder="1" applyAlignment="1">
      <alignment horizontal="left" vertical="top"/>
    </xf>
    <xf numFmtId="0" fontId="2" fillId="0" borderId="0" xfId="0" applyFont="1" applyBorder="1" applyAlignment="1">
      <alignment horizontal="left" vertical="center"/>
    </xf>
    <xf numFmtId="0" fontId="21" fillId="0" borderId="0" xfId="0" applyFont="1" applyAlignment="1">
      <alignment horizontal="left" vertical="top" wrapText="1"/>
    </xf>
    <xf numFmtId="0" fontId="3" fillId="0" borderId="0" xfId="0" applyFont="1" applyBorder="1" applyAlignment="1">
      <alignment horizontal="left" vertical="top"/>
    </xf>
    <xf numFmtId="0" fontId="3" fillId="0" borderId="0" xfId="0" applyFont="1" applyBorder="1" applyAlignment="1">
      <alignment horizontal="left" vertical="top" wrapText="1"/>
    </xf>
    <xf numFmtId="0" fontId="21" fillId="0" borderId="0" xfId="0" applyFont="1" applyAlignment="1">
      <alignment horizontal="left" vertical="center"/>
    </xf>
    <xf numFmtId="0" fontId="20" fillId="0" borderId="0" xfId="0" applyFont="1" applyBorder="1" applyAlignment="1">
      <alignment horizontal="left" vertical="center"/>
    </xf>
    <xf numFmtId="0" fontId="2" fillId="5" borderId="0" xfId="0" applyFont="1" applyFill="1" applyBorder="1" applyAlignment="1" applyProtection="1">
      <alignment horizontal="left" vertical="center"/>
      <protection locked="0"/>
    </xf>
    <xf numFmtId="49" fontId="2" fillId="5" borderId="0" xfId="0" applyNumberFormat="1" applyFont="1" applyFill="1" applyBorder="1" applyAlignment="1" applyProtection="1">
      <alignment horizontal="left" vertical="center"/>
      <protection locked="0"/>
    </xf>
    <xf numFmtId="49" fontId="2" fillId="0" borderId="0" xfId="0" applyNumberFormat="1" applyFont="1" applyBorder="1" applyAlignment="1">
      <alignment horizontal="left" vertical="center"/>
    </xf>
    <xf numFmtId="0" fontId="2" fillId="0" borderId="0" xfId="0" applyFont="1" applyBorder="1" applyAlignment="1">
      <alignment horizontal="left" vertical="center" wrapText="1"/>
    </xf>
    <xf numFmtId="0" fontId="0" fillId="0" borderId="7" xfId="0" applyBorder="1"/>
    <xf numFmtId="0" fontId="0" fillId="0" borderId="5" xfId="0" applyFont="1" applyBorder="1" applyAlignment="1">
      <alignment vertical="center"/>
    </xf>
    <xf numFmtId="0" fontId="0" fillId="0" borderId="0" xfId="0" applyFont="1" applyBorder="1" applyAlignment="1">
      <alignment vertical="center"/>
    </xf>
    <xf numFmtId="0" fontId="22" fillId="0" borderId="8" xfId="0" applyFont="1" applyBorder="1" applyAlignment="1">
      <alignment horizontal="left" vertical="center"/>
    </xf>
    <xf numFmtId="0" fontId="0" fillId="0" borderId="8" xfId="0" applyFont="1" applyBorder="1" applyAlignment="1">
      <alignment vertical="center"/>
    </xf>
    <xf numFmtId="4" fontId="22" fillId="0" borderId="8" xfId="0" applyNumberFormat="1" applyFont="1" applyBorder="1" applyAlignment="1">
      <alignment vertical="center"/>
    </xf>
    <xf numFmtId="0" fontId="0" fillId="0" borderId="6" xfId="0" applyFont="1" applyBorder="1" applyAlignment="1">
      <alignment vertical="center"/>
    </xf>
    <xf numFmtId="0" fontId="1" fillId="0" borderId="0" xfId="0" applyFont="1" applyBorder="1" applyAlignment="1">
      <alignment horizontal="right" vertical="center"/>
    </xf>
    <xf numFmtId="0" fontId="1" fillId="0" borderId="5" xfId="0" applyFont="1" applyBorder="1" applyAlignment="1">
      <alignment vertical="center"/>
    </xf>
    <xf numFmtId="0" fontId="1" fillId="0" borderId="0" xfId="0" applyFont="1" applyBorder="1" applyAlignment="1">
      <alignment vertical="center"/>
    </xf>
    <xf numFmtId="0" fontId="1" fillId="0" borderId="0" xfId="0" applyFont="1" applyBorder="1" applyAlignment="1">
      <alignment horizontal="left" vertical="center"/>
    </xf>
    <xf numFmtId="164" fontId="1" fillId="0" borderId="0" xfId="0" applyNumberFormat="1" applyFont="1" applyBorder="1" applyAlignment="1">
      <alignment horizontal="center" vertical="center"/>
    </xf>
    <xf numFmtId="4" fontId="21" fillId="0" borderId="0" xfId="0" applyNumberFormat="1" applyFont="1" applyBorder="1" applyAlignment="1">
      <alignment vertical="center"/>
    </xf>
    <xf numFmtId="0" fontId="1" fillId="0" borderId="6" xfId="0" applyFont="1" applyBorder="1" applyAlignment="1">
      <alignment vertical="center"/>
    </xf>
    <xf numFmtId="0" fontId="0" fillId="6" borderId="0" xfId="0" applyFont="1" applyFill="1" applyBorder="1" applyAlignment="1">
      <alignment vertical="center"/>
    </xf>
    <xf numFmtId="0" fontId="3" fillId="6" borderId="9" xfId="0" applyFont="1" applyFill="1" applyBorder="1" applyAlignment="1">
      <alignment horizontal="left" vertical="center"/>
    </xf>
    <xf numFmtId="0" fontId="0" fillId="6" borderId="10" xfId="0" applyFont="1" applyFill="1" applyBorder="1" applyAlignment="1">
      <alignment vertical="center"/>
    </xf>
    <xf numFmtId="0" fontId="3" fillId="6" borderId="10" xfId="0" applyFont="1" applyFill="1" applyBorder="1" applyAlignment="1">
      <alignment horizontal="center" vertical="center"/>
    </xf>
    <xf numFmtId="0" fontId="3" fillId="6" borderId="10" xfId="0" applyFont="1" applyFill="1" applyBorder="1" applyAlignment="1">
      <alignment horizontal="left" vertical="center"/>
    </xf>
    <xf numFmtId="4" fontId="3" fillId="6" borderId="10" xfId="0" applyNumberFormat="1" applyFont="1" applyFill="1" applyBorder="1" applyAlignment="1">
      <alignment vertical="center"/>
    </xf>
    <xf numFmtId="0" fontId="0" fillId="6" borderId="11" xfId="0" applyFont="1" applyFill="1" applyBorder="1" applyAlignment="1">
      <alignment vertical="center"/>
    </xf>
    <xf numFmtId="0" fontId="0" fillId="6" borderId="6" xfId="0" applyFont="1" applyFill="1" applyBorder="1" applyAlignment="1">
      <alignment vertical="center"/>
    </xf>
    <xf numFmtId="0" fontId="0" fillId="0" borderId="12" xfId="0" applyFont="1" applyBorder="1" applyAlignment="1">
      <alignment vertical="center"/>
    </xf>
    <xf numFmtId="0" fontId="0" fillId="0" borderId="13" xfId="0" applyFont="1" applyBorder="1" applyAlignment="1">
      <alignment vertical="center"/>
    </xf>
    <xf numFmtId="0" fontId="0" fillId="0" borderId="14"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18" fillId="0" borderId="0" xfId="0" applyFont="1" applyAlignment="1">
      <alignment horizontal="left" vertical="center"/>
    </xf>
    <xf numFmtId="0" fontId="2" fillId="0" borderId="5" xfId="0" applyFont="1" applyBorder="1" applyAlignment="1">
      <alignment vertical="center"/>
    </xf>
    <xf numFmtId="0" fontId="20" fillId="0" borderId="0" xfId="0" applyFont="1" applyAlignment="1">
      <alignment horizontal="left" vertical="center"/>
    </xf>
    <xf numFmtId="0" fontId="3" fillId="0" borderId="5" xfId="0" applyFont="1" applyBorder="1" applyAlignment="1">
      <alignment vertical="center"/>
    </xf>
    <xf numFmtId="0" fontId="3" fillId="0" borderId="0" xfId="0" applyFont="1" applyAlignment="1">
      <alignment horizontal="left" vertical="center"/>
    </xf>
    <xf numFmtId="0" fontId="3" fillId="0" borderId="0" xfId="0" applyFont="1" applyAlignment="1">
      <alignment horizontal="left" vertical="center" wrapText="1"/>
    </xf>
    <xf numFmtId="0" fontId="23" fillId="0" borderId="0" xfId="0" applyFont="1" applyAlignment="1">
      <alignment vertical="center"/>
    </xf>
    <xf numFmtId="165" fontId="2" fillId="0" borderId="0" xfId="0" applyNumberFormat="1" applyFont="1" applyAlignment="1">
      <alignment horizontal="left" vertical="center"/>
    </xf>
    <xf numFmtId="0" fontId="24" fillId="0" borderId="15" xfId="0" applyFont="1" applyBorder="1" applyAlignment="1">
      <alignment horizontal="center" vertical="center"/>
    </xf>
    <xf numFmtId="0" fontId="24" fillId="0" borderId="16" xfId="0" applyFont="1" applyBorder="1" applyAlignment="1">
      <alignment horizontal="left" vertical="center"/>
    </xf>
    <xf numFmtId="0" fontId="0" fillId="0" borderId="16" xfId="0" applyFont="1" applyBorder="1" applyAlignment="1">
      <alignment vertical="center"/>
    </xf>
    <xf numFmtId="0" fontId="0" fillId="0" borderId="17" xfId="0" applyFont="1" applyBorder="1" applyAlignment="1">
      <alignment vertical="center"/>
    </xf>
    <xf numFmtId="0" fontId="1" fillId="0" borderId="18" xfId="0" applyFont="1" applyBorder="1" applyAlignment="1">
      <alignment horizontal="left" vertical="center"/>
    </xf>
    <xf numFmtId="0" fontId="0" fillId="0" borderId="19" xfId="0" applyFont="1" applyBorder="1" applyAlignment="1">
      <alignment vertical="center"/>
    </xf>
    <xf numFmtId="0" fontId="2" fillId="7" borderId="9" xfId="0" applyFont="1" applyFill="1" applyBorder="1" applyAlignment="1">
      <alignment horizontal="center" vertical="center"/>
    </xf>
    <xf numFmtId="0" fontId="2" fillId="7" borderId="10" xfId="0" applyFont="1" applyFill="1" applyBorder="1" applyAlignment="1">
      <alignment horizontal="left" vertical="center"/>
    </xf>
    <xf numFmtId="0" fontId="0" fillId="7" borderId="10" xfId="0" applyFont="1" applyFill="1" applyBorder="1" applyAlignment="1">
      <alignment vertical="center"/>
    </xf>
    <xf numFmtId="0" fontId="2" fillId="7" borderId="10" xfId="0" applyFont="1" applyFill="1" applyBorder="1" applyAlignment="1">
      <alignment horizontal="center" vertical="center"/>
    </xf>
    <xf numFmtId="0" fontId="2" fillId="7" borderId="10" xfId="0" applyFont="1" applyFill="1" applyBorder="1" applyAlignment="1">
      <alignment horizontal="right" vertical="center"/>
    </xf>
    <xf numFmtId="0" fontId="2" fillId="7" borderId="11" xfId="0" applyFont="1" applyFill="1" applyBorder="1" applyAlignment="1">
      <alignment horizontal="center" vertical="center"/>
    </xf>
    <xf numFmtId="0" fontId="20" fillId="0" borderId="20"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22" xfId="0" applyFont="1" applyBorder="1" applyAlignment="1">
      <alignment horizontal="center" vertical="center" wrapText="1"/>
    </xf>
    <xf numFmtId="0" fontId="0" fillId="0" borderId="15" xfId="0" applyFont="1" applyBorder="1" applyAlignment="1">
      <alignment vertical="center"/>
    </xf>
    <xf numFmtId="0" fontId="25" fillId="0" borderId="0" xfId="0" applyFont="1" applyAlignment="1">
      <alignment horizontal="left" vertical="center"/>
    </xf>
    <xf numFmtId="0" fontId="25" fillId="0" borderId="0" xfId="0" applyFont="1" applyAlignment="1">
      <alignment vertical="center"/>
    </xf>
    <xf numFmtId="4" fontId="25" fillId="0" borderId="0" xfId="0" applyNumberFormat="1" applyFont="1" applyAlignment="1">
      <alignment horizontal="right" vertical="center"/>
    </xf>
    <xf numFmtId="4" fontId="25" fillId="0" borderId="0" xfId="0" applyNumberFormat="1" applyFont="1" applyAlignment="1">
      <alignment vertical="center"/>
    </xf>
    <xf numFmtId="0" fontId="3" fillId="0" borderId="0" xfId="0" applyFont="1" applyAlignment="1">
      <alignment horizontal="center" vertical="center"/>
    </xf>
    <xf numFmtId="4" fontId="24" fillId="0" borderId="18" xfId="0" applyNumberFormat="1" applyFont="1" applyBorder="1" applyAlignment="1">
      <alignment vertical="center"/>
    </xf>
    <xf numFmtId="4" fontId="24" fillId="0" borderId="0" xfId="0" applyNumberFormat="1" applyFont="1" applyBorder="1" applyAlignment="1">
      <alignment vertical="center"/>
    </xf>
    <xf numFmtId="166" fontId="24" fillId="0" borderId="0" xfId="0" applyNumberFormat="1" applyFont="1" applyBorder="1" applyAlignment="1">
      <alignment vertical="center"/>
    </xf>
    <xf numFmtId="4" fontId="24" fillId="0" borderId="19" xfId="0" applyNumberFormat="1" applyFont="1" applyBorder="1" applyAlignment="1">
      <alignment vertical="center"/>
    </xf>
    <xf numFmtId="0" fontId="26" fillId="0" borderId="0" xfId="0" applyFont="1" applyAlignment="1">
      <alignment horizontal="left" vertical="center"/>
    </xf>
    <xf numFmtId="0" fontId="4" fillId="0" borderId="5" xfId="0" applyFont="1" applyBorder="1" applyAlignment="1">
      <alignment vertical="center"/>
    </xf>
    <xf numFmtId="0" fontId="27" fillId="0" borderId="0" xfId="0" applyFont="1" applyAlignment="1">
      <alignment vertical="center"/>
    </xf>
    <xf numFmtId="0" fontId="27" fillId="0" borderId="0" xfId="0" applyFont="1" applyAlignment="1">
      <alignment horizontal="left" vertical="center" wrapText="1"/>
    </xf>
    <xf numFmtId="0" fontId="28" fillId="0" borderId="0" xfId="0" applyFont="1" applyAlignment="1">
      <alignment vertical="center"/>
    </xf>
    <xf numFmtId="4" fontId="28" fillId="0" borderId="0" xfId="0" applyNumberFormat="1" applyFont="1" applyAlignment="1">
      <alignment horizontal="right" vertical="center"/>
    </xf>
    <xf numFmtId="4" fontId="28" fillId="0" borderId="0" xfId="0" applyNumberFormat="1" applyFont="1" applyAlignment="1">
      <alignment vertical="center"/>
    </xf>
    <xf numFmtId="0" fontId="29" fillId="0" borderId="0" xfId="0" applyFont="1" applyAlignment="1">
      <alignment horizontal="center" vertical="center"/>
    </xf>
    <xf numFmtId="4" fontId="30" fillId="0" borderId="18" xfId="0" applyNumberFormat="1" applyFont="1" applyBorder="1" applyAlignment="1">
      <alignment vertical="center"/>
    </xf>
    <xf numFmtId="4" fontId="30" fillId="0" borderId="0" xfId="0" applyNumberFormat="1" applyFont="1" applyBorder="1" applyAlignment="1">
      <alignment vertical="center"/>
    </xf>
    <xf numFmtId="166" fontId="30" fillId="0" borderId="0" xfId="0" applyNumberFormat="1" applyFont="1" applyBorder="1" applyAlignment="1">
      <alignment vertical="center"/>
    </xf>
    <xf numFmtId="4" fontId="30" fillId="0" borderId="19" xfId="0" applyNumberFormat="1" applyFont="1" applyBorder="1" applyAlignment="1">
      <alignment vertical="center"/>
    </xf>
    <xf numFmtId="0" fontId="4" fillId="0" borderId="0" xfId="0" applyFont="1" applyAlignment="1">
      <alignment horizontal="left" vertical="center"/>
    </xf>
    <xf numFmtId="0" fontId="31" fillId="0" borderId="0" xfId="1" applyFont="1" applyAlignment="1">
      <alignment horizontal="center" vertical="center"/>
    </xf>
    <xf numFmtId="0" fontId="5" fillId="0" borderId="5" xfId="0" applyFont="1" applyBorder="1" applyAlignment="1">
      <alignment vertical="center"/>
    </xf>
    <xf numFmtId="0" fontId="32" fillId="0" borderId="0" xfId="0" applyFont="1" applyAlignment="1">
      <alignment horizontal="left" vertical="center" wrapText="1"/>
    </xf>
    <xf numFmtId="4" fontId="7" fillId="0" borderId="0" xfId="0" applyNumberFormat="1" applyFont="1" applyAlignment="1">
      <alignment vertical="center"/>
    </xf>
    <xf numFmtId="0" fontId="5" fillId="0" borderId="0" xfId="0" applyFont="1" applyAlignment="1">
      <alignment horizontal="center" vertical="center"/>
    </xf>
    <xf numFmtId="4" fontId="33" fillId="0" borderId="18" xfId="0" applyNumberFormat="1" applyFont="1" applyBorder="1" applyAlignment="1">
      <alignment vertical="center"/>
    </xf>
    <xf numFmtId="4" fontId="33" fillId="0" borderId="0" xfId="0" applyNumberFormat="1" applyFont="1" applyBorder="1" applyAlignment="1">
      <alignment vertical="center"/>
    </xf>
    <xf numFmtId="166" fontId="33" fillId="0" borderId="0" xfId="0" applyNumberFormat="1" applyFont="1" applyBorder="1" applyAlignment="1">
      <alignment vertical="center"/>
    </xf>
    <xf numFmtId="4" fontId="33" fillId="0" borderId="19" xfId="0" applyNumberFormat="1" applyFont="1" applyBorder="1" applyAlignment="1">
      <alignment vertical="center"/>
    </xf>
    <xf numFmtId="0" fontId="5" fillId="0" borderId="0" xfId="0" applyFont="1" applyAlignment="1">
      <alignment horizontal="left" vertical="center"/>
    </xf>
    <xf numFmtId="4" fontId="33" fillId="0" borderId="23" xfId="0" applyNumberFormat="1" applyFont="1" applyBorder="1" applyAlignment="1">
      <alignment vertical="center"/>
    </xf>
    <xf numFmtId="4" fontId="33" fillId="0" borderId="24" xfId="0" applyNumberFormat="1" applyFont="1" applyBorder="1" applyAlignment="1">
      <alignment vertical="center"/>
    </xf>
    <xf numFmtId="166" fontId="33" fillId="0" borderId="24" xfId="0" applyNumberFormat="1" applyFont="1" applyBorder="1" applyAlignment="1">
      <alignment vertical="center"/>
    </xf>
    <xf numFmtId="4" fontId="33" fillId="0" borderId="25" xfId="0" applyNumberFormat="1" applyFont="1" applyBorder="1" applyAlignment="1">
      <alignment vertical="center"/>
    </xf>
    <xf numFmtId="0" fontId="0" fillId="0" borderId="0" xfId="0" applyProtection="1">
      <protection locked="0"/>
    </xf>
    <xf numFmtId="0" fontId="5" fillId="3" borderId="0" xfId="0" applyFont="1" applyFill="1" applyAlignment="1">
      <alignment vertical="center"/>
    </xf>
    <xf numFmtId="0" fontId="15" fillId="3" borderId="0" xfId="0" applyFont="1" applyFill="1" applyAlignment="1">
      <alignment horizontal="left" vertical="center"/>
    </xf>
    <xf numFmtId="0" fontId="34" fillId="3" borderId="0" xfId="1" applyFont="1" applyFill="1" applyAlignment="1">
      <alignment vertical="center"/>
    </xf>
    <xf numFmtId="0" fontId="5" fillId="3" borderId="0" xfId="0" applyFont="1" applyFill="1" applyAlignment="1" applyProtection="1">
      <alignment vertical="center"/>
      <protection locked="0"/>
    </xf>
    <xf numFmtId="0" fontId="0" fillId="0" borderId="3" xfId="0" applyBorder="1" applyProtection="1">
      <protection locked="0"/>
    </xf>
    <xf numFmtId="0" fontId="0" fillId="0" borderId="0" xfId="0" applyBorder="1" applyProtection="1">
      <protection locked="0"/>
    </xf>
    <xf numFmtId="0" fontId="20" fillId="0" borderId="0" xfId="0" applyFont="1" applyBorder="1" applyAlignment="1">
      <alignment horizontal="left" vertical="center" wrapText="1"/>
    </xf>
    <xf numFmtId="0" fontId="0" fillId="0" borderId="0" xfId="0" applyFont="1" applyBorder="1" applyAlignment="1" applyProtection="1">
      <alignment vertical="center"/>
      <protection locked="0"/>
    </xf>
    <xf numFmtId="0" fontId="3" fillId="0" borderId="0" xfId="0" applyFont="1" applyBorder="1" applyAlignment="1">
      <alignment horizontal="left" vertical="center" wrapText="1"/>
    </xf>
    <xf numFmtId="0" fontId="20" fillId="0" borderId="0" xfId="0" applyFont="1" applyBorder="1" applyAlignment="1" applyProtection="1">
      <alignment horizontal="left" vertical="center"/>
      <protection locked="0"/>
    </xf>
    <xf numFmtId="165" fontId="2" fillId="0" borderId="0" xfId="0" applyNumberFormat="1" applyFont="1" applyBorder="1" applyAlignment="1">
      <alignment horizontal="left" vertical="center"/>
    </xf>
    <xf numFmtId="0" fontId="0" fillId="0" borderId="5" xfId="0" applyFont="1" applyBorder="1" applyAlignment="1">
      <alignment vertical="center" wrapText="1"/>
    </xf>
    <xf numFmtId="0" fontId="0" fillId="0" borderId="0" xfId="0" applyFont="1" applyBorder="1" applyAlignment="1">
      <alignment vertical="center" wrapText="1"/>
    </xf>
    <xf numFmtId="0" fontId="0" fillId="0" borderId="0" xfId="0" applyFont="1" applyBorder="1" applyAlignment="1" applyProtection="1">
      <alignment vertical="center" wrapText="1"/>
      <protection locked="0"/>
    </xf>
    <xf numFmtId="0" fontId="0" fillId="0" borderId="6" xfId="0" applyFont="1" applyBorder="1" applyAlignment="1">
      <alignment vertical="center" wrapText="1"/>
    </xf>
    <xf numFmtId="0" fontId="0" fillId="0" borderId="16" xfId="0" applyFont="1" applyBorder="1" applyAlignment="1" applyProtection="1">
      <alignment vertical="center"/>
      <protection locked="0"/>
    </xf>
    <xf numFmtId="0" fontId="0" fillId="0" borderId="26" xfId="0" applyFont="1" applyBorder="1" applyAlignment="1">
      <alignment vertical="center"/>
    </xf>
    <xf numFmtId="0" fontId="22" fillId="0" borderId="0" xfId="0" applyFont="1" applyBorder="1" applyAlignment="1">
      <alignment horizontal="left" vertical="center"/>
    </xf>
    <xf numFmtId="4" fontId="25" fillId="0" borderId="0" xfId="0" applyNumberFormat="1" applyFont="1" applyBorder="1" applyAlignment="1">
      <alignment vertical="center"/>
    </xf>
    <xf numFmtId="0" fontId="1" fillId="0" borderId="0" xfId="0" applyFont="1" applyBorder="1" applyAlignment="1" applyProtection="1">
      <alignment horizontal="right" vertical="center"/>
      <protection locked="0"/>
    </xf>
    <xf numFmtId="4" fontId="1" fillId="0" borderId="0" xfId="0" applyNumberFormat="1" applyFont="1" applyBorder="1" applyAlignment="1">
      <alignment vertical="center"/>
    </xf>
    <xf numFmtId="164" fontId="1" fillId="0" borderId="0" xfId="0" applyNumberFormat="1" applyFont="1" applyBorder="1" applyAlignment="1" applyProtection="1">
      <alignment horizontal="right" vertical="center"/>
      <protection locked="0"/>
    </xf>
    <xf numFmtId="0" fontId="0" fillId="7" borderId="0" xfId="0" applyFont="1" applyFill="1" applyBorder="1" applyAlignment="1">
      <alignment vertical="center"/>
    </xf>
    <xf numFmtId="0" fontId="3" fillId="7" borderId="9" xfId="0" applyFont="1" applyFill="1" applyBorder="1" applyAlignment="1">
      <alignment horizontal="left" vertical="center"/>
    </xf>
    <xf numFmtId="0" fontId="3" fillId="7" borderId="10" xfId="0" applyFont="1" applyFill="1" applyBorder="1" applyAlignment="1">
      <alignment horizontal="right" vertical="center"/>
    </xf>
    <xf numFmtId="0" fontId="3" fillId="7" borderId="10" xfId="0" applyFont="1" applyFill="1" applyBorder="1" applyAlignment="1">
      <alignment horizontal="center" vertical="center"/>
    </xf>
    <xf numFmtId="0" fontId="0" fillId="7" borderId="10" xfId="0" applyFont="1" applyFill="1" applyBorder="1" applyAlignment="1" applyProtection="1">
      <alignment vertical="center"/>
      <protection locked="0"/>
    </xf>
    <xf numFmtId="4" fontId="3" fillId="7" borderId="10" xfId="0" applyNumberFormat="1" applyFont="1" applyFill="1" applyBorder="1" applyAlignment="1">
      <alignment vertical="center"/>
    </xf>
    <xf numFmtId="0" fontId="0" fillId="7" borderId="27" xfId="0" applyFont="1" applyFill="1" applyBorder="1" applyAlignment="1">
      <alignment vertical="center"/>
    </xf>
    <xf numFmtId="0" fontId="0" fillId="0" borderId="13" xfId="0" applyFont="1" applyBorder="1" applyAlignment="1" applyProtection="1">
      <alignment vertical="center"/>
      <protection locked="0"/>
    </xf>
    <xf numFmtId="0" fontId="0" fillId="0" borderId="3" xfId="0" applyFont="1" applyBorder="1" applyAlignment="1" applyProtection="1">
      <alignment vertical="center"/>
      <protection locked="0"/>
    </xf>
    <xf numFmtId="0" fontId="0" fillId="0" borderId="4" xfId="0" applyFont="1" applyBorder="1" applyAlignment="1">
      <alignment vertical="center"/>
    </xf>
    <xf numFmtId="0" fontId="0" fillId="0" borderId="0" xfId="0" applyFont="1" applyBorder="1" applyAlignment="1">
      <alignment horizontal="left" vertical="center"/>
    </xf>
    <xf numFmtId="0" fontId="2" fillId="7" borderId="0" xfId="0" applyFont="1" applyFill="1" applyBorder="1" applyAlignment="1">
      <alignment horizontal="left" vertical="center"/>
    </xf>
    <xf numFmtId="0" fontId="0" fillId="7" borderId="0" xfId="0" applyFont="1" applyFill="1" applyBorder="1" applyAlignment="1" applyProtection="1">
      <alignment vertical="center"/>
      <protection locked="0"/>
    </xf>
    <xf numFmtId="0" fontId="2" fillId="7" borderId="0" xfId="0" applyFont="1" applyFill="1" applyBorder="1" applyAlignment="1">
      <alignment horizontal="right" vertical="center"/>
    </xf>
    <xf numFmtId="0" fontId="0" fillId="7" borderId="6" xfId="0" applyFont="1" applyFill="1" applyBorder="1" applyAlignment="1">
      <alignment vertical="center"/>
    </xf>
    <xf numFmtId="0" fontId="35" fillId="0" borderId="0" xfId="0" applyFont="1" applyBorder="1" applyAlignment="1">
      <alignment horizontal="left" vertical="center"/>
    </xf>
    <xf numFmtId="0" fontId="6" fillId="0" borderId="5" xfId="0" applyFont="1" applyBorder="1" applyAlignment="1">
      <alignment vertical="center"/>
    </xf>
    <xf numFmtId="0" fontId="6" fillId="0" borderId="0" xfId="0" applyFont="1" applyBorder="1" applyAlignment="1">
      <alignment vertical="center"/>
    </xf>
    <xf numFmtId="0" fontId="6" fillId="0" borderId="24" xfId="0" applyFont="1" applyBorder="1" applyAlignment="1">
      <alignment horizontal="left" vertical="center"/>
    </xf>
    <xf numFmtId="0" fontId="6" fillId="0" borderId="24" xfId="0" applyFont="1" applyBorder="1" applyAlignment="1">
      <alignment vertical="center"/>
    </xf>
    <xf numFmtId="0" fontId="6" fillId="0" borderId="24" xfId="0" applyFont="1" applyBorder="1" applyAlignment="1" applyProtection="1">
      <alignment vertical="center"/>
      <protection locked="0"/>
    </xf>
    <xf numFmtId="4" fontId="6" fillId="0" borderId="24" xfId="0" applyNumberFormat="1" applyFont="1" applyBorder="1" applyAlignment="1">
      <alignment vertical="center"/>
    </xf>
    <xf numFmtId="0" fontId="6" fillId="0" borderId="6" xfId="0" applyFont="1" applyBorder="1" applyAlignment="1">
      <alignment vertical="center"/>
    </xf>
    <xf numFmtId="0" fontId="7" fillId="0" borderId="5" xfId="0" applyFont="1" applyBorder="1" applyAlignment="1">
      <alignment vertical="center"/>
    </xf>
    <xf numFmtId="0" fontId="7" fillId="0" borderId="0" xfId="0" applyFont="1" applyBorder="1" applyAlignment="1">
      <alignment vertical="center"/>
    </xf>
    <xf numFmtId="0" fontId="7" fillId="0" borderId="24" xfId="0" applyFont="1" applyBorder="1" applyAlignment="1">
      <alignment horizontal="left" vertical="center"/>
    </xf>
    <xf numFmtId="0" fontId="7" fillId="0" borderId="24" xfId="0" applyFont="1" applyBorder="1" applyAlignment="1">
      <alignment vertical="center"/>
    </xf>
    <xf numFmtId="0" fontId="7" fillId="0" borderId="24" xfId="0" applyFont="1" applyBorder="1" applyAlignment="1" applyProtection="1">
      <alignment vertical="center"/>
      <protection locked="0"/>
    </xf>
    <xf numFmtId="4" fontId="7" fillId="0" borderId="24" xfId="0" applyNumberFormat="1" applyFont="1" applyBorder="1" applyAlignment="1">
      <alignment vertical="center"/>
    </xf>
    <xf numFmtId="0" fontId="7" fillId="0" borderId="6" xfId="0" applyFont="1" applyBorder="1" applyAlignment="1">
      <alignment vertical="center"/>
    </xf>
    <xf numFmtId="0" fontId="20" fillId="0" borderId="0" xfId="0" applyFont="1" applyAlignment="1">
      <alignment horizontal="left" vertical="center" wrapText="1"/>
    </xf>
    <xf numFmtId="0" fontId="2" fillId="0" borderId="0" xfId="0" applyFont="1" applyAlignment="1">
      <alignment horizontal="left" vertical="center"/>
    </xf>
    <xf numFmtId="0" fontId="20" fillId="0" borderId="0" xfId="0" applyFont="1" applyAlignment="1" applyProtection="1">
      <alignment horizontal="left" vertical="center"/>
      <protection locked="0"/>
    </xf>
    <xf numFmtId="0" fontId="0" fillId="0" borderId="5" xfId="0" applyFont="1" applyBorder="1" applyAlignment="1">
      <alignment horizontal="center" vertical="center" wrapText="1"/>
    </xf>
    <xf numFmtId="0" fontId="2" fillId="7" borderId="20" xfId="0" applyFont="1" applyFill="1" applyBorder="1" applyAlignment="1">
      <alignment horizontal="center" vertical="center" wrapText="1"/>
    </xf>
    <xf numFmtId="0" fontId="2" fillId="7" borderId="21" xfId="0" applyFont="1" applyFill="1" applyBorder="1" applyAlignment="1">
      <alignment horizontal="center" vertical="center" wrapText="1"/>
    </xf>
    <xf numFmtId="0" fontId="2" fillId="7" borderId="21" xfId="0" applyFont="1" applyFill="1" applyBorder="1" applyAlignment="1" applyProtection="1">
      <alignment horizontal="center" vertical="center" wrapText="1"/>
      <protection locked="0"/>
    </xf>
    <xf numFmtId="0" fontId="2" fillId="7" borderId="22" xfId="0" applyFont="1" applyFill="1" applyBorder="1" applyAlignment="1">
      <alignment horizontal="center" vertical="center" wrapText="1"/>
    </xf>
    <xf numFmtId="4" fontId="25" fillId="0" borderId="0" xfId="0" applyNumberFormat="1" applyFont="1" applyAlignment="1"/>
    <xf numFmtId="166" fontId="36" fillId="0" borderId="16" xfId="0" applyNumberFormat="1" applyFont="1" applyBorder="1" applyAlignment="1"/>
    <xf numFmtId="166" fontId="36" fillId="0" borderId="17" xfId="0" applyNumberFormat="1" applyFont="1" applyBorder="1" applyAlignment="1"/>
    <xf numFmtId="4" fontId="37" fillId="0" borderId="0" xfId="0" applyNumberFormat="1" applyFont="1" applyAlignment="1">
      <alignment vertical="center"/>
    </xf>
    <xf numFmtId="0" fontId="8" fillId="0" borderId="5" xfId="0" applyFont="1" applyBorder="1" applyAlignment="1"/>
    <xf numFmtId="0" fontId="8" fillId="0" borderId="0" xfId="0" applyFont="1" applyAlignment="1">
      <alignment horizontal="left"/>
    </xf>
    <xf numFmtId="0" fontId="6" fillId="0" borderId="0" xfId="0" applyFont="1" applyAlignment="1">
      <alignment horizontal="left"/>
    </xf>
    <xf numFmtId="0" fontId="8" fillId="0" borderId="0" xfId="0" applyFont="1" applyAlignment="1" applyProtection="1">
      <protection locked="0"/>
    </xf>
    <xf numFmtId="4" fontId="6" fillId="0" borderId="0" xfId="0" applyNumberFormat="1" applyFont="1" applyAlignment="1"/>
    <xf numFmtId="0" fontId="8" fillId="0" borderId="18" xfId="0" applyFont="1" applyBorder="1" applyAlignment="1"/>
    <xf numFmtId="0" fontId="8" fillId="0" borderId="0" xfId="0" applyFont="1" applyBorder="1" applyAlignment="1"/>
    <xf numFmtId="166" fontId="8" fillId="0" borderId="0" xfId="0" applyNumberFormat="1" applyFont="1" applyBorder="1" applyAlignment="1"/>
    <xf numFmtId="166" fontId="8" fillId="0" borderId="19" xfId="0" applyNumberFormat="1" applyFont="1" applyBorder="1" applyAlignment="1"/>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lignment horizontal="left"/>
    </xf>
    <xf numFmtId="4" fontId="7" fillId="0" borderId="0" xfId="0" applyNumberFormat="1" applyFont="1" applyAlignment="1"/>
    <xf numFmtId="0" fontId="0" fillId="0" borderId="5" xfId="0" applyFont="1" applyBorder="1" applyAlignment="1" applyProtection="1">
      <alignment vertical="center"/>
      <protection locked="0"/>
    </xf>
    <xf numFmtId="0" fontId="0" fillId="0" borderId="28" xfId="0" applyFont="1" applyBorder="1" applyAlignment="1" applyProtection="1">
      <alignment horizontal="center" vertical="center"/>
      <protection locked="0"/>
    </xf>
    <xf numFmtId="49" fontId="0" fillId="0" borderId="28" xfId="0" applyNumberFormat="1" applyFont="1" applyBorder="1" applyAlignment="1" applyProtection="1">
      <alignment horizontal="left" vertical="center" wrapText="1"/>
      <protection locked="0"/>
    </xf>
    <xf numFmtId="0" fontId="0" fillId="0" borderId="28" xfId="0" applyFont="1" applyBorder="1" applyAlignment="1" applyProtection="1">
      <alignment horizontal="left" vertical="center" wrapText="1"/>
      <protection locked="0"/>
    </xf>
    <xf numFmtId="0" fontId="0" fillId="0" borderId="28" xfId="0" applyFont="1" applyBorder="1" applyAlignment="1" applyProtection="1">
      <alignment horizontal="center" vertical="center" wrapText="1"/>
      <protection locked="0"/>
    </xf>
    <xf numFmtId="167" fontId="0" fillId="0" borderId="28" xfId="0" applyNumberFormat="1" applyFont="1" applyBorder="1" applyAlignment="1" applyProtection="1">
      <alignment vertical="center"/>
      <protection locked="0"/>
    </xf>
    <xf numFmtId="4" fontId="0" fillId="5" borderId="28" xfId="0" applyNumberFormat="1" applyFont="1" applyFill="1" applyBorder="1" applyAlignment="1" applyProtection="1">
      <alignment vertical="center"/>
      <protection locked="0"/>
    </xf>
    <xf numFmtId="4" fontId="0" fillId="0" borderId="28" xfId="0" applyNumberFormat="1" applyFont="1" applyBorder="1" applyAlignment="1" applyProtection="1">
      <alignment vertical="center"/>
      <protection locked="0"/>
    </xf>
    <xf numFmtId="0" fontId="1" fillId="5" borderId="28" xfId="0" applyFont="1" applyFill="1" applyBorder="1" applyAlignment="1" applyProtection="1">
      <alignment horizontal="left" vertical="center"/>
      <protection locked="0"/>
    </xf>
    <xf numFmtId="0" fontId="1" fillId="0" borderId="0" xfId="0" applyFont="1" applyBorder="1" applyAlignment="1">
      <alignment horizontal="center" vertical="center"/>
    </xf>
    <xf numFmtId="166" fontId="1" fillId="0" borderId="0" xfId="0" applyNumberFormat="1" applyFont="1" applyBorder="1" applyAlignment="1">
      <alignment vertical="center"/>
    </xf>
    <xf numFmtId="166" fontId="1" fillId="0" borderId="19" xfId="0" applyNumberFormat="1" applyFont="1" applyBorder="1" applyAlignment="1">
      <alignment vertical="center"/>
    </xf>
    <xf numFmtId="4" fontId="0" fillId="0" borderId="0" xfId="0" applyNumberFormat="1" applyFont="1" applyAlignment="1">
      <alignment vertical="center"/>
    </xf>
    <xf numFmtId="0" fontId="9" fillId="0" borderId="5" xfId="0" applyFont="1" applyBorder="1" applyAlignment="1">
      <alignment vertical="center"/>
    </xf>
    <xf numFmtId="0" fontId="38" fillId="0" borderId="0" xfId="0" applyFont="1" applyAlignment="1">
      <alignment horizontal="left" vertical="center"/>
    </xf>
    <xf numFmtId="0" fontId="9" fillId="0" borderId="0" xfId="0" applyFont="1" applyAlignment="1">
      <alignment horizontal="left" vertical="center"/>
    </xf>
    <xf numFmtId="0" fontId="9" fillId="0" borderId="0" xfId="0" applyFont="1" applyAlignment="1">
      <alignment horizontal="left" vertical="center" wrapText="1"/>
    </xf>
    <xf numFmtId="0" fontId="9" fillId="0" borderId="0" xfId="0" applyFont="1" applyAlignment="1" applyProtection="1">
      <alignment vertical="center"/>
      <protection locked="0"/>
    </xf>
    <xf numFmtId="0" fontId="9" fillId="0" borderId="18" xfId="0" applyFont="1" applyBorder="1" applyAlignment="1">
      <alignment vertical="center"/>
    </xf>
    <xf numFmtId="0" fontId="9" fillId="0" borderId="0" xfId="0" applyFont="1" applyBorder="1" applyAlignment="1">
      <alignment vertical="center"/>
    </xf>
    <xf numFmtId="0" fontId="9" fillId="0" borderId="19" xfId="0" applyFont="1" applyBorder="1" applyAlignment="1">
      <alignment vertical="center"/>
    </xf>
    <xf numFmtId="0" fontId="10" fillId="0" borderId="5" xfId="0" applyFont="1" applyBorder="1" applyAlignment="1">
      <alignment vertical="center"/>
    </xf>
    <xf numFmtId="0" fontId="10" fillId="0" borderId="0" xfId="0" applyFont="1" applyAlignment="1">
      <alignment horizontal="left" vertical="center"/>
    </xf>
    <xf numFmtId="0" fontId="10" fillId="0" borderId="0" xfId="0" applyFont="1" applyAlignment="1">
      <alignment horizontal="left" vertical="center" wrapText="1"/>
    </xf>
    <xf numFmtId="167" fontId="10" fillId="0" borderId="0" xfId="0" applyNumberFormat="1" applyFont="1" applyAlignment="1">
      <alignment vertical="center"/>
    </xf>
    <xf numFmtId="0" fontId="10" fillId="0" borderId="0" xfId="0" applyFont="1" applyAlignment="1" applyProtection="1">
      <alignment vertical="center"/>
      <protection locked="0"/>
    </xf>
    <xf numFmtId="0" fontId="10" fillId="0" borderId="18" xfId="0" applyFont="1" applyBorder="1" applyAlignment="1">
      <alignment vertical="center"/>
    </xf>
    <xf numFmtId="0" fontId="10" fillId="0" borderId="0" xfId="0" applyFont="1" applyBorder="1" applyAlignment="1">
      <alignment vertical="center"/>
    </xf>
    <xf numFmtId="0" fontId="10" fillId="0" borderId="19" xfId="0" applyFont="1" applyBorder="1" applyAlignment="1">
      <alignment vertical="center"/>
    </xf>
    <xf numFmtId="0" fontId="11" fillId="0" borderId="5" xfId="0" applyFont="1" applyBorder="1" applyAlignment="1">
      <alignment vertical="center"/>
    </xf>
    <xf numFmtId="0" fontId="11" fillId="0" borderId="0" xfId="0" applyFont="1" applyAlignment="1">
      <alignment horizontal="left" vertical="center"/>
    </xf>
    <xf numFmtId="0" fontId="11" fillId="0" borderId="0" xfId="0" applyFont="1" applyAlignment="1">
      <alignment horizontal="left" vertical="center" wrapText="1"/>
    </xf>
    <xf numFmtId="167" fontId="11" fillId="0" borderId="0" xfId="0" applyNumberFormat="1" applyFont="1" applyAlignment="1">
      <alignment vertical="center"/>
    </xf>
    <xf numFmtId="0" fontId="11" fillId="0" borderId="0" xfId="0" applyFont="1" applyAlignment="1" applyProtection="1">
      <alignment vertical="center"/>
      <protection locked="0"/>
    </xf>
    <xf numFmtId="0" fontId="11" fillId="0" borderId="18" xfId="0" applyFont="1" applyBorder="1" applyAlignment="1">
      <alignment vertical="center"/>
    </xf>
    <xf numFmtId="0" fontId="11" fillId="0" borderId="0" xfId="0" applyFont="1" applyBorder="1" applyAlignment="1">
      <alignment vertical="center"/>
    </xf>
    <xf numFmtId="0" fontId="11" fillId="0" borderId="19" xfId="0" applyFont="1" applyBorder="1" applyAlignment="1">
      <alignment vertical="center"/>
    </xf>
    <xf numFmtId="0" fontId="12" fillId="0" borderId="5" xfId="0" applyFont="1" applyBorder="1" applyAlignment="1">
      <alignment vertical="center"/>
    </xf>
    <xf numFmtId="0" fontId="12" fillId="0" borderId="0" xfId="0" applyFont="1" applyAlignment="1">
      <alignment horizontal="left" vertical="center"/>
    </xf>
    <xf numFmtId="0" fontId="12" fillId="0" borderId="0" xfId="0" applyFont="1" applyAlignment="1">
      <alignment horizontal="left" vertical="center" wrapText="1"/>
    </xf>
    <xf numFmtId="167" fontId="12" fillId="0" borderId="0" xfId="0" applyNumberFormat="1" applyFont="1" applyAlignment="1">
      <alignment vertical="center"/>
    </xf>
    <xf numFmtId="0" fontId="12" fillId="0" borderId="0" xfId="0" applyFont="1" applyAlignment="1" applyProtection="1">
      <alignment vertical="center"/>
      <protection locked="0"/>
    </xf>
    <xf numFmtId="0" fontId="12" fillId="0" borderId="18" xfId="0" applyFont="1" applyBorder="1" applyAlignment="1">
      <alignment vertical="center"/>
    </xf>
    <xf numFmtId="0" fontId="12" fillId="0" borderId="0" xfId="0" applyFont="1" applyBorder="1" applyAlignment="1">
      <alignment vertical="center"/>
    </xf>
    <xf numFmtId="0" fontId="12" fillId="0" borderId="19" xfId="0" applyFont="1" applyBorder="1" applyAlignment="1">
      <alignment vertical="center"/>
    </xf>
    <xf numFmtId="0" fontId="39" fillId="0" borderId="28" xfId="0" applyFont="1" applyBorder="1" applyAlignment="1" applyProtection="1">
      <alignment horizontal="center" vertical="center"/>
      <protection locked="0"/>
    </xf>
    <xf numFmtId="49" fontId="39" fillId="0" borderId="28" xfId="0" applyNumberFormat="1" applyFont="1" applyBorder="1" applyAlignment="1" applyProtection="1">
      <alignment horizontal="left" vertical="center" wrapText="1"/>
      <protection locked="0"/>
    </xf>
    <xf numFmtId="0" fontId="39" fillId="0" borderId="28" xfId="0" applyFont="1" applyBorder="1" applyAlignment="1" applyProtection="1">
      <alignment horizontal="left" vertical="center" wrapText="1"/>
      <protection locked="0"/>
    </xf>
    <xf numFmtId="0" fontId="39" fillId="0" borderId="28" xfId="0" applyFont="1" applyBorder="1" applyAlignment="1" applyProtection="1">
      <alignment horizontal="center" vertical="center" wrapText="1"/>
      <protection locked="0"/>
    </xf>
    <xf numFmtId="167" fontId="39" fillId="0" borderId="28" xfId="0" applyNumberFormat="1" applyFont="1" applyBorder="1" applyAlignment="1" applyProtection="1">
      <alignment vertical="center"/>
      <protection locked="0"/>
    </xf>
    <xf numFmtId="4" fontId="39" fillId="5" borderId="28" xfId="0" applyNumberFormat="1" applyFont="1" applyFill="1" applyBorder="1" applyAlignment="1" applyProtection="1">
      <alignment vertical="center"/>
      <protection locked="0"/>
    </xf>
    <xf numFmtId="4" fontId="39" fillId="0" borderId="28" xfId="0" applyNumberFormat="1" applyFont="1" applyBorder="1" applyAlignment="1" applyProtection="1">
      <alignment vertical="center"/>
      <protection locked="0"/>
    </xf>
    <xf numFmtId="0" fontId="39" fillId="0" borderId="5" xfId="0" applyFont="1" applyBorder="1" applyAlignment="1">
      <alignment vertical="center"/>
    </xf>
    <xf numFmtId="0" fontId="39" fillId="5" borderId="28" xfId="0" applyFont="1" applyFill="1" applyBorder="1" applyAlignment="1" applyProtection="1">
      <alignment horizontal="left" vertical="center"/>
      <protection locked="0"/>
    </xf>
    <xf numFmtId="0" fontId="39" fillId="0" borderId="0" xfId="0" applyFont="1" applyBorder="1" applyAlignment="1">
      <alignment horizontal="center" vertical="center"/>
    </xf>
    <xf numFmtId="0" fontId="40" fillId="0" borderId="0" xfId="0" applyFont="1" applyAlignment="1">
      <alignment vertical="center" wrapText="1"/>
    </xf>
    <xf numFmtId="0" fontId="0" fillId="0" borderId="0" xfId="0" applyFont="1" applyAlignment="1" applyProtection="1">
      <alignment vertical="center"/>
      <protection locked="0"/>
    </xf>
    <xf numFmtId="0" fontId="0" fillId="0" borderId="18" xfId="0" applyFont="1" applyBorder="1" applyAlignment="1">
      <alignment vertical="center"/>
    </xf>
    <xf numFmtId="0" fontId="12" fillId="0" borderId="23" xfId="0" applyFont="1" applyBorder="1" applyAlignment="1">
      <alignment vertical="center"/>
    </xf>
    <xf numFmtId="0" fontId="12" fillId="0" borderId="24" xfId="0" applyFont="1" applyBorder="1" applyAlignment="1">
      <alignment vertical="center"/>
    </xf>
    <xf numFmtId="0" fontId="12" fillId="0" borderId="25" xfId="0" applyFont="1" applyBorder="1" applyAlignment="1">
      <alignment vertical="center"/>
    </xf>
    <xf numFmtId="0" fontId="1" fillId="0" borderId="24" xfId="0" applyFont="1" applyBorder="1" applyAlignment="1">
      <alignment horizontal="center" vertical="center"/>
    </xf>
    <xf numFmtId="0" fontId="0" fillId="0" borderId="24" xfId="0" applyFont="1" applyBorder="1" applyAlignment="1">
      <alignment vertical="center"/>
    </xf>
    <xf numFmtId="166" fontId="1" fillId="0" borderId="24" xfId="0" applyNumberFormat="1" applyFont="1" applyBorder="1" applyAlignment="1">
      <alignment vertical="center"/>
    </xf>
    <xf numFmtId="166" fontId="1" fillId="0" borderId="25" xfId="0" applyNumberFormat="1" applyFont="1" applyBorder="1" applyAlignment="1">
      <alignment vertical="center"/>
    </xf>
    <xf numFmtId="0" fontId="0" fillId="0" borderId="0" xfId="0" applyAlignment="1">
      <alignment vertical="top"/>
      <protection locked="0"/>
    </xf>
    <xf numFmtId="0" fontId="41" fillId="0" borderId="29" xfId="0" applyFont="1" applyBorder="1" applyAlignment="1">
      <alignment vertical="center" wrapText="1"/>
      <protection locked="0"/>
    </xf>
    <xf numFmtId="0" fontId="41" fillId="0" borderId="30" xfId="0" applyFont="1" applyBorder="1" applyAlignment="1">
      <alignment vertical="center" wrapText="1"/>
      <protection locked="0"/>
    </xf>
    <xf numFmtId="0" fontId="41" fillId="0" borderId="31" xfId="0" applyFont="1" applyBorder="1" applyAlignment="1">
      <alignment vertical="center" wrapText="1"/>
      <protection locked="0"/>
    </xf>
    <xf numFmtId="0" fontId="41" fillId="0" borderId="32" xfId="0" applyFont="1" applyBorder="1" applyAlignment="1">
      <alignment horizontal="center" vertical="center" wrapText="1"/>
      <protection locked="0"/>
    </xf>
    <xf numFmtId="0" fontId="42" fillId="0" borderId="1" xfId="0" applyFont="1" applyBorder="1" applyAlignment="1">
      <alignment horizontal="center" vertical="center" wrapText="1"/>
      <protection locked="0"/>
    </xf>
    <xf numFmtId="0" fontId="41" fillId="0" borderId="33" xfId="0" applyFont="1" applyBorder="1" applyAlignment="1">
      <alignment horizontal="center" vertical="center" wrapText="1"/>
      <protection locked="0"/>
    </xf>
    <xf numFmtId="0" fontId="41" fillId="0" borderId="32" xfId="0" applyFont="1" applyBorder="1" applyAlignment="1">
      <alignment vertical="center" wrapText="1"/>
      <protection locked="0"/>
    </xf>
    <xf numFmtId="0" fontId="43" fillId="0" borderId="34" xfId="0" applyFont="1" applyBorder="1" applyAlignment="1">
      <alignment horizontal="left" wrapText="1"/>
      <protection locked="0"/>
    </xf>
    <xf numFmtId="0" fontId="41" fillId="0" borderId="33" xfId="0" applyFont="1" applyBorder="1" applyAlignment="1">
      <alignment vertical="center" wrapText="1"/>
      <protection locked="0"/>
    </xf>
    <xf numFmtId="0" fontId="43" fillId="0" borderId="1" xfId="0" applyFont="1" applyBorder="1" applyAlignment="1">
      <alignment horizontal="left" vertical="center" wrapText="1"/>
      <protection locked="0"/>
    </xf>
    <xf numFmtId="0" fontId="44" fillId="0" borderId="1" xfId="0" applyFont="1" applyBorder="1" applyAlignment="1">
      <alignment horizontal="left" vertical="center" wrapText="1"/>
      <protection locked="0"/>
    </xf>
    <xf numFmtId="0" fontId="44" fillId="0" borderId="32" xfId="0" applyFont="1" applyBorder="1" applyAlignment="1">
      <alignment vertical="center" wrapText="1"/>
      <protection locked="0"/>
    </xf>
    <xf numFmtId="0" fontId="44" fillId="0" borderId="1" xfId="0" applyFont="1" applyBorder="1" applyAlignment="1">
      <alignment vertical="center" wrapText="1"/>
      <protection locked="0"/>
    </xf>
    <xf numFmtId="0" fontId="44" fillId="0" borderId="1" xfId="0" applyFont="1" applyBorder="1" applyAlignment="1">
      <alignment vertical="center"/>
      <protection locked="0"/>
    </xf>
    <xf numFmtId="0" fontId="44" fillId="0" borderId="1" xfId="0" applyFont="1" applyBorder="1" applyAlignment="1">
      <alignment horizontal="left" vertical="center"/>
      <protection locked="0"/>
    </xf>
    <xf numFmtId="49" fontId="44" fillId="0" borderId="1" xfId="0" applyNumberFormat="1" applyFont="1" applyBorder="1" applyAlignment="1">
      <alignment horizontal="left" vertical="center" wrapText="1"/>
      <protection locked="0"/>
    </xf>
    <xf numFmtId="49" fontId="44" fillId="0" borderId="1" xfId="0" applyNumberFormat="1" applyFont="1" applyBorder="1" applyAlignment="1">
      <alignment vertical="center" wrapText="1"/>
      <protection locked="0"/>
    </xf>
    <xf numFmtId="0" fontId="41" fillId="0" borderId="35" xfId="0" applyFont="1" applyBorder="1" applyAlignment="1">
      <alignment vertical="center" wrapText="1"/>
      <protection locked="0"/>
    </xf>
    <xf numFmtId="0" fontId="45" fillId="0" borderId="34" xfId="0" applyFont="1" applyBorder="1" applyAlignment="1">
      <alignment vertical="center" wrapText="1"/>
      <protection locked="0"/>
    </xf>
    <xf numFmtId="0" fontId="41" fillId="0" borderId="36" xfId="0" applyFont="1" applyBorder="1" applyAlignment="1">
      <alignment vertical="center" wrapText="1"/>
      <protection locked="0"/>
    </xf>
    <xf numFmtId="0" fontId="41" fillId="0" borderId="1" xfId="0" applyFont="1" applyBorder="1" applyAlignment="1">
      <alignment vertical="top"/>
      <protection locked="0"/>
    </xf>
    <xf numFmtId="0" fontId="41" fillId="0" borderId="0" xfId="0" applyFont="1" applyAlignment="1">
      <alignment vertical="top"/>
      <protection locked="0"/>
    </xf>
    <xf numFmtId="0" fontId="41" fillId="0" borderId="29" xfId="0" applyFont="1" applyBorder="1" applyAlignment="1">
      <alignment horizontal="left" vertical="center"/>
      <protection locked="0"/>
    </xf>
    <xf numFmtId="0" fontId="41" fillId="0" borderId="30" xfId="0" applyFont="1" applyBorder="1" applyAlignment="1">
      <alignment horizontal="left" vertical="center"/>
      <protection locked="0"/>
    </xf>
    <xf numFmtId="0" fontId="41" fillId="0" borderId="31" xfId="0" applyFont="1" applyBorder="1" applyAlignment="1">
      <alignment horizontal="left" vertical="center"/>
      <protection locked="0"/>
    </xf>
    <xf numFmtId="0" fontId="41" fillId="0" borderId="32" xfId="0" applyFont="1" applyBorder="1" applyAlignment="1">
      <alignment horizontal="left" vertical="center"/>
      <protection locked="0"/>
    </xf>
    <xf numFmtId="0" fontId="42" fillId="0" borderId="1" xfId="0" applyFont="1" applyBorder="1" applyAlignment="1">
      <alignment horizontal="center" vertical="center"/>
      <protection locked="0"/>
    </xf>
    <xf numFmtId="0" fontId="41" fillId="0" borderId="33" xfId="0" applyFont="1" applyBorder="1" applyAlignment="1">
      <alignment horizontal="left" vertical="center"/>
      <protection locked="0"/>
    </xf>
    <xf numFmtId="0" fontId="43" fillId="0" borderId="1" xfId="0" applyFont="1" applyBorder="1" applyAlignment="1">
      <alignment horizontal="left" vertical="center"/>
      <protection locked="0"/>
    </xf>
    <xf numFmtId="0" fontId="46" fillId="0" borderId="0" xfId="0" applyFont="1" applyAlignment="1">
      <alignment horizontal="left" vertical="center"/>
      <protection locked="0"/>
    </xf>
    <xf numFmtId="0" fontId="43" fillId="0" borderId="34" xfId="0" applyFont="1" applyBorder="1" applyAlignment="1">
      <alignment horizontal="left" vertical="center"/>
      <protection locked="0"/>
    </xf>
    <xf numFmtId="0" fontId="43" fillId="0" borderId="34" xfId="0" applyFont="1" applyBorder="1" applyAlignment="1">
      <alignment horizontal="center" vertical="center"/>
      <protection locked="0"/>
    </xf>
    <xf numFmtId="0" fontId="46" fillId="0" borderId="34" xfId="0" applyFont="1" applyBorder="1" applyAlignment="1">
      <alignment horizontal="left" vertical="center"/>
      <protection locked="0"/>
    </xf>
    <xf numFmtId="0" fontId="47" fillId="0" borderId="1" xfId="0" applyFont="1" applyBorder="1" applyAlignment="1">
      <alignment horizontal="left" vertical="center"/>
      <protection locked="0"/>
    </xf>
    <xf numFmtId="0" fontId="44" fillId="0" borderId="0" xfId="0" applyFont="1" applyAlignment="1">
      <alignment horizontal="left" vertical="center"/>
      <protection locked="0"/>
    </xf>
    <xf numFmtId="0" fontId="44" fillId="0" borderId="1" xfId="0" applyFont="1" applyBorder="1" applyAlignment="1">
      <alignment horizontal="center" vertical="center"/>
      <protection locked="0"/>
    </xf>
    <xf numFmtId="0" fontId="44" fillId="0" borderId="32" xfId="0" applyFont="1" applyBorder="1" applyAlignment="1">
      <alignment horizontal="left" vertical="center"/>
      <protection locked="0"/>
    </xf>
    <xf numFmtId="0" fontId="44" fillId="2" borderId="1" xfId="0" applyFont="1" applyFill="1" applyBorder="1" applyAlignment="1">
      <alignment horizontal="left" vertical="center"/>
      <protection locked="0"/>
    </xf>
    <xf numFmtId="0" fontId="44" fillId="2" borderId="1" xfId="0" applyFont="1" applyFill="1" applyBorder="1" applyAlignment="1">
      <alignment horizontal="center" vertical="center"/>
      <protection locked="0"/>
    </xf>
    <xf numFmtId="0" fontId="41" fillId="0" borderId="35" xfId="0" applyFont="1" applyBorder="1" applyAlignment="1">
      <alignment horizontal="left" vertical="center"/>
      <protection locked="0"/>
    </xf>
    <xf numFmtId="0" fontId="45" fillId="0" borderId="34" xfId="0" applyFont="1" applyBorder="1" applyAlignment="1">
      <alignment horizontal="left" vertical="center"/>
      <protection locked="0"/>
    </xf>
    <xf numFmtId="0" fontId="41" fillId="0" borderId="36" xfId="0" applyFont="1" applyBorder="1" applyAlignment="1">
      <alignment horizontal="left" vertical="center"/>
      <protection locked="0"/>
    </xf>
    <xf numFmtId="0" fontId="41" fillId="0" borderId="1" xfId="0" applyFont="1" applyBorder="1" applyAlignment="1">
      <alignment horizontal="left" vertical="center"/>
      <protection locked="0"/>
    </xf>
    <xf numFmtId="0" fontId="45" fillId="0" borderId="1" xfId="0" applyFont="1" applyBorder="1" applyAlignment="1">
      <alignment horizontal="left" vertical="center"/>
      <protection locked="0"/>
    </xf>
    <xf numFmtId="0" fontId="46" fillId="0" borderId="1" xfId="0" applyFont="1" applyBorder="1" applyAlignment="1">
      <alignment horizontal="left" vertical="center"/>
      <protection locked="0"/>
    </xf>
    <xf numFmtId="0" fontId="44" fillId="0" borderId="34" xfId="0" applyFont="1" applyBorder="1" applyAlignment="1">
      <alignment horizontal="left" vertical="center"/>
      <protection locked="0"/>
    </xf>
    <xf numFmtId="0" fontId="41" fillId="0" borderId="1" xfId="0" applyFont="1" applyBorder="1" applyAlignment="1">
      <alignment horizontal="left" vertical="center" wrapText="1"/>
      <protection locked="0"/>
    </xf>
    <xf numFmtId="0" fontId="44" fillId="0" borderId="1" xfId="0" applyFont="1" applyBorder="1" applyAlignment="1">
      <alignment horizontal="center" vertical="center" wrapText="1"/>
      <protection locked="0"/>
    </xf>
    <xf numFmtId="0" fontId="41" fillId="0" borderId="29" xfId="0" applyFont="1" applyBorder="1" applyAlignment="1">
      <alignment horizontal="left" vertical="center" wrapText="1"/>
      <protection locked="0"/>
    </xf>
    <xf numFmtId="0" fontId="41" fillId="0" borderId="30" xfId="0" applyFont="1" applyBorder="1" applyAlignment="1">
      <alignment horizontal="left" vertical="center" wrapText="1"/>
      <protection locked="0"/>
    </xf>
    <xf numFmtId="0" fontId="41" fillId="0" borderId="31" xfId="0" applyFont="1" applyBorder="1" applyAlignment="1">
      <alignment horizontal="left" vertical="center" wrapText="1"/>
      <protection locked="0"/>
    </xf>
    <xf numFmtId="0" fontId="41" fillId="0" borderId="32" xfId="0" applyFont="1" applyBorder="1" applyAlignment="1">
      <alignment horizontal="left" vertical="center" wrapText="1"/>
      <protection locked="0"/>
    </xf>
    <xf numFmtId="0" fontId="41" fillId="0" borderId="33" xfId="0" applyFont="1" applyBorder="1" applyAlignment="1">
      <alignment horizontal="left" vertical="center" wrapText="1"/>
      <protection locked="0"/>
    </xf>
    <xf numFmtId="0" fontId="46" fillId="0" borderId="32" xfId="0" applyFont="1" applyBorder="1" applyAlignment="1">
      <alignment horizontal="left" vertical="center" wrapText="1"/>
      <protection locked="0"/>
    </xf>
    <xf numFmtId="0" fontId="46" fillId="0" borderId="33" xfId="0" applyFont="1" applyBorder="1" applyAlignment="1">
      <alignment horizontal="left" vertical="center" wrapText="1"/>
      <protection locked="0"/>
    </xf>
    <xf numFmtId="0" fontId="44" fillId="0" borderId="32" xfId="0" applyFont="1" applyBorder="1" applyAlignment="1">
      <alignment horizontal="left" vertical="center" wrapText="1"/>
      <protection locked="0"/>
    </xf>
    <xf numFmtId="0" fontId="44" fillId="0" borderId="33" xfId="0" applyFont="1" applyBorder="1" applyAlignment="1">
      <alignment horizontal="left" vertical="center" wrapText="1"/>
      <protection locked="0"/>
    </xf>
    <xf numFmtId="0" fontId="44" fillId="0" borderId="33" xfId="0" applyFont="1" applyBorder="1" applyAlignment="1">
      <alignment horizontal="left" vertical="center"/>
      <protection locked="0"/>
    </xf>
    <xf numFmtId="0" fontId="44" fillId="0" borderId="35" xfId="0" applyFont="1" applyBorder="1" applyAlignment="1">
      <alignment horizontal="left" vertical="center" wrapText="1"/>
      <protection locked="0"/>
    </xf>
    <xf numFmtId="0" fontId="44" fillId="0" borderId="34" xfId="0" applyFont="1" applyBorder="1" applyAlignment="1">
      <alignment horizontal="left" vertical="center" wrapText="1"/>
      <protection locked="0"/>
    </xf>
    <xf numFmtId="0" fontId="44" fillId="0" borderId="36" xfId="0" applyFont="1" applyBorder="1" applyAlignment="1">
      <alignment horizontal="left" vertical="center" wrapText="1"/>
      <protection locked="0"/>
    </xf>
    <xf numFmtId="0" fontId="44" fillId="0" borderId="1" xfId="0" applyFont="1" applyBorder="1" applyAlignment="1">
      <alignment horizontal="left" vertical="top"/>
      <protection locked="0"/>
    </xf>
    <xf numFmtId="0" fontId="44" fillId="0" borderId="1" xfId="0" applyFont="1" applyBorder="1" applyAlignment="1">
      <alignment horizontal="center" vertical="top"/>
      <protection locked="0"/>
    </xf>
    <xf numFmtId="0" fontId="44" fillId="0" borderId="35" xfId="0" applyFont="1" applyBorder="1" applyAlignment="1">
      <alignment horizontal="left" vertical="center"/>
      <protection locked="0"/>
    </xf>
    <xf numFmtId="0" fontId="44" fillId="0" borderId="36" xfId="0" applyFont="1" applyBorder="1" applyAlignment="1">
      <alignment horizontal="left" vertical="center"/>
      <protection locked="0"/>
    </xf>
    <xf numFmtId="0" fontId="46" fillId="0" borderId="0" xfId="0" applyFont="1" applyAlignment="1">
      <alignment vertical="center"/>
      <protection locked="0"/>
    </xf>
    <xf numFmtId="0" fontId="43" fillId="0" borderId="1" xfId="0" applyFont="1" applyBorder="1" applyAlignment="1">
      <alignment vertical="center"/>
      <protection locked="0"/>
    </xf>
    <xf numFmtId="0" fontId="46" fillId="0" borderId="34" xfId="0" applyFont="1" applyBorder="1" applyAlignment="1">
      <alignment vertical="center"/>
      <protection locked="0"/>
    </xf>
    <xf numFmtId="0" fontId="43" fillId="0" borderId="34" xfId="0" applyFont="1" applyBorder="1" applyAlignment="1">
      <alignment vertical="center"/>
      <protection locked="0"/>
    </xf>
    <xf numFmtId="0" fontId="0" fillId="0" borderId="1" xfId="0" applyBorder="1" applyAlignment="1">
      <alignment vertical="top"/>
      <protection locked="0"/>
    </xf>
    <xf numFmtId="49" fontId="44" fillId="0" borderId="1" xfId="0" applyNumberFormat="1" applyFont="1" applyBorder="1" applyAlignment="1">
      <alignment horizontal="left" vertical="center"/>
      <protection locked="0"/>
    </xf>
    <xf numFmtId="0" fontId="0" fillId="0" borderId="34" xfId="0" applyBorder="1" applyAlignment="1">
      <alignment vertical="top"/>
      <protection locked="0"/>
    </xf>
    <xf numFmtId="0" fontId="43" fillId="0" borderId="34" xfId="0" applyFont="1" applyBorder="1" applyAlignment="1">
      <alignment horizontal="left"/>
      <protection locked="0"/>
    </xf>
    <xf numFmtId="0" fontId="46" fillId="0" borderId="34" xfId="0" applyFont="1" applyBorder="1" applyAlignment="1">
      <protection locked="0"/>
    </xf>
    <xf numFmtId="0" fontId="41" fillId="0" borderId="32" xfId="0" applyFont="1" applyBorder="1" applyAlignment="1">
      <alignment vertical="top"/>
      <protection locked="0"/>
    </xf>
    <xf numFmtId="0" fontId="41" fillId="0" borderId="33" xfId="0" applyFont="1" applyBorder="1" applyAlignment="1">
      <alignment vertical="top"/>
      <protection locked="0"/>
    </xf>
    <xf numFmtId="0" fontId="41" fillId="0" borderId="1" xfId="0" applyFont="1" applyBorder="1" applyAlignment="1">
      <alignment horizontal="center" vertical="center"/>
      <protection locked="0"/>
    </xf>
    <xf numFmtId="0" fontId="41" fillId="0" borderId="1" xfId="0" applyFont="1" applyBorder="1" applyAlignment="1">
      <alignment horizontal="left" vertical="top"/>
      <protection locked="0"/>
    </xf>
    <xf numFmtId="0" fontId="41" fillId="0" borderId="35" xfId="0" applyFont="1" applyBorder="1" applyAlignment="1">
      <alignment vertical="top"/>
      <protection locked="0"/>
    </xf>
    <xf numFmtId="0" fontId="41" fillId="0" borderId="34" xfId="0" applyFont="1" applyBorder="1" applyAlignment="1">
      <alignment vertical="top"/>
      <protection locked="0"/>
    </xf>
    <xf numFmtId="0" fontId="41" fillId="0" borderId="36" xfId="0" applyFont="1" applyBorder="1" applyAlignment="1">
      <alignment vertical="top"/>
      <protection locked="0"/>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styles" Target="styles.xml" /><Relationship Id="rId6" Type="http://schemas.openxmlformats.org/officeDocument/2006/relationships/theme" Target="theme/theme1.xml" /><Relationship Id="rId7" Type="http://schemas.openxmlformats.org/officeDocument/2006/relationships/calcChain" Target="calcChain.xml" /><Relationship Id="rId8"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71145" cy="271145"/>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2.xml.rels>&#65279;<?xml version="1.0" encoding="utf-8"?><Relationships xmlns="http://schemas.openxmlformats.org/package/2006/relationships"><Relationship Id="rId1"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pane activePane="bottomLeft" state="frozen" topLeftCell="A2" ySplit="1"/>
    </sheetView>
  </sheetViews>
  <cols>
    <col min="1" max="1" width="8.33" customWidth="1"/>
    <col min="2" max="2" width="1.67" customWidth="1"/>
    <col min="3" max="3" width="4.17" customWidth="1"/>
    <col min="4" max="4" width="2.67" customWidth="1"/>
    <col min="5" max="5" width="2.67" customWidth="1"/>
    <col min="6" max="6" width="2.67" customWidth="1"/>
    <col min="7" max="7" width="2.67" customWidth="1"/>
    <col min="8" max="8" width="2.67" customWidth="1"/>
    <col min="9" max="9" width="2.67" customWidth="1"/>
    <col min="10" max="10" width="2.67" customWidth="1"/>
    <col min="11" max="11" width="2.67" customWidth="1"/>
    <col min="12" max="12" width="2.67" customWidth="1"/>
    <col min="13" max="13" width="2.67" customWidth="1"/>
    <col min="14" max="14" width="2.67" customWidth="1"/>
    <col min="15" max="15" width="2.67" customWidth="1"/>
    <col min="16" max="16" width="2.67" customWidth="1"/>
    <col min="17" max="17" width="2.67" customWidth="1"/>
    <col min="18" max="18" width="2.67" customWidth="1"/>
    <col min="19" max="19" width="2.67" customWidth="1"/>
    <col min="20" max="20" width="2.67" customWidth="1"/>
    <col min="21" max="21" width="2.67" customWidth="1"/>
    <col min="22" max="22" width="2.67" customWidth="1"/>
    <col min="23" max="23" width="2.67" customWidth="1"/>
    <col min="24" max="24" width="2.67" customWidth="1"/>
    <col min="25" max="25" width="2.67" customWidth="1"/>
    <col min="26" max="26" width="2.67" customWidth="1"/>
    <col min="27" max="27" width="2.67" customWidth="1"/>
    <col min="28" max="28" width="2.67" customWidth="1"/>
    <col min="29" max="29" width="2.67" customWidth="1"/>
    <col min="30" max="30" width="2.67" customWidth="1"/>
    <col min="31" max="31" width="2.67" customWidth="1"/>
    <col min="32" max="32" width="2.67" customWidth="1"/>
    <col min="33" max="33" width="2.67" customWidth="1"/>
    <col min="34" max="34" width="3.33" customWidth="1"/>
    <col min="35" max="35" width="31.67" customWidth="1"/>
    <col min="36" max="36" width="2.5" customWidth="1"/>
    <col min="37" max="37" width="2.5" customWidth="1"/>
    <col min="38" max="38" width="8.33" customWidth="1"/>
    <col min="39" max="39" width="3.33" customWidth="1"/>
    <col min="40" max="40" width="13.33" customWidth="1"/>
    <col min="41" max="41" width="7.5" customWidth="1"/>
    <col min="42" max="42" width="4.17" customWidth="1"/>
    <col min="43" max="43" width="15.67" customWidth="1"/>
    <col min="44" max="44" width="13.67" customWidth="1"/>
    <col min="45" max="45" width="25.83" hidden="1" customWidth="1"/>
    <col min="46" max="46" width="25.83" hidden="1" customWidth="1"/>
    <col min="47" max="47" width="25.83" hidden="1" customWidth="1"/>
    <col min="48" max="48" width="21.67" hidden="1" customWidth="1"/>
    <col min="49" max="49" width="21.67" hidden="1" customWidth="1"/>
    <col min="50" max="50" width="21.67" hidden="1" customWidth="1"/>
    <col min="51" max="51" width="21.67" hidden="1" customWidth="1"/>
    <col min="52" max="52" width="21.67" hidden="1" customWidth="1"/>
    <col min="53" max="53" width="19.17" hidden="1" customWidth="1"/>
    <col min="54" max="54" width="25" hidden="1" customWidth="1"/>
    <col min="55" max="55" width="19.17" hidden="1" customWidth="1"/>
    <col min="56" max="56" width="19.17" hidden="1" customWidth="1"/>
    <col min="57" max="57" width="66.5" customWidth="1"/>
    <col min="71" max="71" width="9.33" hidden="1"/>
    <col min="72" max="72" width="9.33" hidden="1"/>
    <col min="73" max="73" width="9.33" hidden="1"/>
    <col min="74" max="74" width="9.33" hidden="1"/>
    <col min="75" max="75" width="9.33" hidden="1"/>
    <col min="76" max="76" width="9.33" hidden="1"/>
    <col min="77" max="77" width="9.33" hidden="1"/>
    <col min="78" max="78" width="9.33" hidden="1"/>
    <col min="79" max="79" width="9.33" hidden="1"/>
    <col min="80" max="80" width="9.33" hidden="1"/>
    <col min="81" max="81" width="9.33" hidden="1"/>
    <col min="82" max="82" width="9.33" hidden="1"/>
    <col min="83" max="83" width="9.33" hidden="1"/>
    <col min="84" max="84" width="9.33" hidden="1"/>
    <col min="85" max="85" width="9.33" hidden="1"/>
    <col min="86" max="86" width="9.33" hidden="1"/>
    <col min="87" max="87" width="9.33" hidden="1"/>
    <col min="88" max="88" width="9.33" hidden="1"/>
    <col min="89" max="89" width="9.33" hidden="1"/>
    <col min="90" max="90" width="9.33" hidden="1"/>
    <col min="91" max="91" width="9.33" hidden="1"/>
  </cols>
  <sheetData>
    <row r="1" ht="21.36" customHeight="1">
      <c r="A1" s="17" t="s">
        <v>0</v>
      </c>
      <c r="B1" s="18"/>
      <c r="C1" s="18"/>
      <c r="D1" s="19" t="s">
        <v>1</v>
      </c>
      <c r="E1" s="18"/>
      <c r="F1" s="18"/>
      <c r="G1" s="18"/>
      <c r="H1" s="18"/>
      <c r="I1" s="18"/>
      <c r="J1" s="18"/>
      <c r="K1" s="20" t="s">
        <v>2</v>
      </c>
      <c r="L1" s="20"/>
      <c r="M1" s="20"/>
      <c r="N1" s="20"/>
      <c r="O1" s="20"/>
      <c r="P1" s="20"/>
      <c r="Q1" s="20"/>
      <c r="R1" s="20"/>
      <c r="S1" s="20"/>
      <c r="T1" s="18"/>
      <c r="U1" s="18"/>
      <c r="V1" s="18"/>
      <c r="W1" s="20" t="s">
        <v>3</v>
      </c>
      <c r="X1" s="20"/>
      <c r="Y1" s="20"/>
      <c r="Z1" s="20"/>
      <c r="AA1" s="20"/>
      <c r="AB1" s="20"/>
      <c r="AC1" s="20"/>
      <c r="AD1" s="20"/>
      <c r="AE1" s="20"/>
      <c r="AF1" s="20"/>
      <c r="AG1" s="20"/>
      <c r="AH1" s="20"/>
      <c r="AI1" s="21"/>
      <c r="AJ1" s="22"/>
      <c r="AK1" s="22"/>
      <c r="AL1" s="22"/>
      <c r="AM1" s="22"/>
      <c r="AN1" s="22"/>
      <c r="AO1" s="22"/>
      <c r="AP1" s="22"/>
      <c r="AQ1" s="22"/>
      <c r="AR1" s="22"/>
      <c r="AS1" s="22"/>
      <c r="AT1" s="22"/>
      <c r="AU1" s="22"/>
      <c r="AV1" s="22"/>
      <c r="AW1" s="22"/>
      <c r="AX1" s="22"/>
      <c r="AY1" s="22"/>
      <c r="AZ1" s="22"/>
      <c r="BA1" s="23" t="s">
        <v>4</v>
      </c>
      <c r="BB1" s="23" t="s">
        <v>5</v>
      </c>
      <c r="BC1" s="22"/>
      <c r="BD1" s="22"/>
      <c r="BE1" s="22"/>
      <c r="BF1" s="22"/>
      <c r="BG1" s="22"/>
      <c r="BH1" s="22"/>
      <c r="BI1" s="22"/>
      <c r="BJ1" s="22"/>
      <c r="BK1" s="22"/>
      <c r="BL1" s="22"/>
      <c r="BM1" s="22"/>
      <c r="BN1" s="22"/>
      <c r="BO1" s="22"/>
      <c r="BP1" s="22"/>
      <c r="BQ1" s="22"/>
      <c r="BR1" s="22"/>
      <c r="BT1" s="24" t="s">
        <v>6</v>
      </c>
      <c r="BU1" s="24" t="s">
        <v>6</v>
      </c>
      <c r="BV1" s="24" t="s">
        <v>7</v>
      </c>
    </row>
    <row r="2" ht="36.96" customHeight="1">
      <c r="AR2" s="25" t="s">
        <v>8</v>
      </c>
      <c r="BS2" s="26" t="s">
        <v>9</v>
      </c>
      <c r="BT2" s="26" t="s">
        <v>10</v>
      </c>
    </row>
    <row r="3" ht="6.96" customHeight="1">
      <c r="B3" s="27"/>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9"/>
      <c r="BS3" s="26" t="s">
        <v>9</v>
      </c>
      <c r="BT3" s="26" t="s">
        <v>11</v>
      </c>
    </row>
    <row r="4" ht="36.96" customHeight="1">
      <c r="B4" s="30"/>
      <c r="C4" s="31"/>
      <c r="D4" s="32" t="s">
        <v>12</v>
      </c>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3"/>
      <c r="AS4" s="34" t="s">
        <v>13</v>
      </c>
      <c r="BE4" s="35" t="s">
        <v>14</v>
      </c>
      <c r="BS4" s="26" t="s">
        <v>15</v>
      </c>
    </row>
    <row r="5" ht="14.4" customHeight="1">
      <c r="B5" s="30"/>
      <c r="C5" s="31"/>
      <c r="D5" s="36" t="s">
        <v>16</v>
      </c>
      <c r="E5" s="31"/>
      <c r="F5" s="31"/>
      <c r="G5" s="31"/>
      <c r="H5" s="31"/>
      <c r="I5" s="31"/>
      <c r="J5" s="31"/>
      <c r="K5" s="37" t="s">
        <v>17</v>
      </c>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3"/>
      <c r="BE5" s="38" t="s">
        <v>18</v>
      </c>
      <c r="BS5" s="26" t="s">
        <v>9</v>
      </c>
    </row>
    <row r="6" ht="36.96" customHeight="1">
      <c r="B6" s="30"/>
      <c r="C6" s="31"/>
      <c r="D6" s="39" t="s">
        <v>19</v>
      </c>
      <c r="E6" s="31"/>
      <c r="F6" s="31"/>
      <c r="G6" s="31"/>
      <c r="H6" s="31"/>
      <c r="I6" s="31"/>
      <c r="J6" s="31"/>
      <c r="K6" s="40" t="s">
        <v>20</v>
      </c>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3"/>
      <c r="BE6" s="41"/>
      <c r="BS6" s="26" t="s">
        <v>9</v>
      </c>
    </row>
    <row r="7" ht="14.4" customHeight="1">
      <c r="B7" s="30"/>
      <c r="C7" s="31"/>
      <c r="D7" s="42" t="s">
        <v>21</v>
      </c>
      <c r="E7" s="31"/>
      <c r="F7" s="31"/>
      <c r="G7" s="31"/>
      <c r="H7" s="31"/>
      <c r="I7" s="31"/>
      <c r="J7" s="31"/>
      <c r="K7" s="37" t="s">
        <v>5</v>
      </c>
      <c r="L7" s="31"/>
      <c r="M7" s="31"/>
      <c r="N7" s="31"/>
      <c r="O7" s="31"/>
      <c r="P7" s="31"/>
      <c r="Q7" s="31"/>
      <c r="R7" s="31"/>
      <c r="S7" s="31"/>
      <c r="T7" s="31"/>
      <c r="U7" s="31"/>
      <c r="V7" s="31"/>
      <c r="W7" s="31"/>
      <c r="X7" s="31"/>
      <c r="Y7" s="31"/>
      <c r="Z7" s="31"/>
      <c r="AA7" s="31"/>
      <c r="AB7" s="31"/>
      <c r="AC7" s="31"/>
      <c r="AD7" s="31"/>
      <c r="AE7" s="31"/>
      <c r="AF7" s="31"/>
      <c r="AG7" s="31"/>
      <c r="AH7" s="31"/>
      <c r="AI7" s="31"/>
      <c r="AJ7" s="31"/>
      <c r="AK7" s="42" t="s">
        <v>22</v>
      </c>
      <c r="AL7" s="31"/>
      <c r="AM7" s="31"/>
      <c r="AN7" s="37" t="s">
        <v>5</v>
      </c>
      <c r="AO7" s="31"/>
      <c r="AP7" s="31"/>
      <c r="AQ7" s="33"/>
      <c r="BE7" s="41"/>
      <c r="BS7" s="26" t="s">
        <v>9</v>
      </c>
    </row>
    <row r="8" ht="14.4" customHeight="1">
      <c r="B8" s="30"/>
      <c r="C8" s="31"/>
      <c r="D8" s="42" t="s">
        <v>23</v>
      </c>
      <c r="E8" s="31"/>
      <c r="F8" s="31"/>
      <c r="G8" s="31"/>
      <c r="H8" s="31"/>
      <c r="I8" s="31"/>
      <c r="J8" s="31"/>
      <c r="K8" s="37" t="s">
        <v>24</v>
      </c>
      <c r="L8" s="31"/>
      <c r="M8" s="31"/>
      <c r="N8" s="31"/>
      <c r="O8" s="31"/>
      <c r="P8" s="31"/>
      <c r="Q8" s="31"/>
      <c r="R8" s="31"/>
      <c r="S8" s="31"/>
      <c r="T8" s="31"/>
      <c r="U8" s="31"/>
      <c r="V8" s="31"/>
      <c r="W8" s="31"/>
      <c r="X8" s="31"/>
      <c r="Y8" s="31"/>
      <c r="Z8" s="31"/>
      <c r="AA8" s="31"/>
      <c r="AB8" s="31"/>
      <c r="AC8" s="31"/>
      <c r="AD8" s="31"/>
      <c r="AE8" s="31"/>
      <c r="AF8" s="31"/>
      <c r="AG8" s="31"/>
      <c r="AH8" s="31"/>
      <c r="AI8" s="31"/>
      <c r="AJ8" s="31"/>
      <c r="AK8" s="42" t="s">
        <v>25</v>
      </c>
      <c r="AL8" s="31"/>
      <c r="AM8" s="31"/>
      <c r="AN8" s="43" t="s">
        <v>26</v>
      </c>
      <c r="AO8" s="31"/>
      <c r="AP8" s="31"/>
      <c r="AQ8" s="33"/>
      <c r="BE8" s="41"/>
      <c r="BS8" s="26" t="s">
        <v>9</v>
      </c>
    </row>
    <row r="9" ht="14.4" customHeight="1">
      <c r="B9" s="30"/>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3"/>
      <c r="BE9" s="41"/>
      <c r="BS9" s="26" t="s">
        <v>9</v>
      </c>
    </row>
    <row r="10" ht="14.4" customHeight="1">
      <c r="B10" s="30"/>
      <c r="C10" s="31"/>
      <c r="D10" s="42" t="s">
        <v>27</v>
      </c>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42" t="s">
        <v>28</v>
      </c>
      <c r="AL10" s="31"/>
      <c r="AM10" s="31"/>
      <c r="AN10" s="37" t="s">
        <v>5</v>
      </c>
      <c r="AO10" s="31"/>
      <c r="AP10" s="31"/>
      <c r="AQ10" s="33"/>
      <c r="BE10" s="41"/>
      <c r="BS10" s="26" t="s">
        <v>9</v>
      </c>
    </row>
    <row r="11" ht="18.48" customHeight="1">
      <c r="B11" s="30"/>
      <c r="C11" s="31"/>
      <c r="D11" s="31"/>
      <c r="E11" s="37" t="s">
        <v>24</v>
      </c>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42" t="s">
        <v>29</v>
      </c>
      <c r="AL11" s="31"/>
      <c r="AM11" s="31"/>
      <c r="AN11" s="37" t="s">
        <v>5</v>
      </c>
      <c r="AO11" s="31"/>
      <c r="AP11" s="31"/>
      <c r="AQ11" s="33"/>
      <c r="BE11" s="41"/>
      <c r="BS11" s="26" t="s">
        <v>9</v>
      </c>
    </row>
    <row r="12" ht="6.96" customHeight="1">
      <c r="B12" s="30"/>
      <c r="C12" s="31"/>
      <c r="D12" s="31"/>
      <c r="E12" s="31"/>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3"/>
      <c r="BE12" s="41"/>
      <c r="BS12" s="26" t="s">
        <v>9</v>
      </c>
    </row>
    <row r="13" ht="14.4" customHeight="1">
      <c r="B13" s="30"/>
      <c r="C13" s="31"/>
      <c r="D13" s="42" t="s">
        <v>30</v>
      </c>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42" t="s">
        <v>28</v>
      </c>
      <c r="AL13" s="31"/>
      <c r="AM13" s="31"/>
      <c r="AN13" s="44" t="s">
        <v>31</v>
      </c>
      <c r="AO13" s="31"/>
      <c r="AP13" s="31"/>
      <c r="AQ13" s="33"/>
      <c r="BE13" s="41"/>
      <c r="BS13" s="26" t="s">
        <v>9</v>
      </c>
    </row>
    <row r="14">
      <c r="B14" s="30"/>
      <c r="C14" s="31"/>
      <c r="D14" s="31"/>
      <c r="E14" s="44" t="s">
        <v>31</v>
      </c>
      <c r="F14" s="45"/>
      <c r="G14" s="45"/>
      <c r="H14" s="45"/>
      <c r="I14" s="45"/>
      <c r="J14" s="45"/>
      <c r="K14" s="45"/>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2" t="s">
        <v>29</v>
      </c>
      <c r="AL14" s="31"/>
      <c r="AM14" s="31"/>
      <c r="AN14" s="44" t="s">
        <v>31</v>
      </c>
      <c r="AO14" s="31"/>
      <c r="AP14" s="31"/>
      <c r="AQ14" s="33"/>
      <c r="BE14" s="41"/>
      <c r="BS14" s="26" t="s">
        <v>9</v>
      </c>
    </row>
    <row r="15" ht="6.96" customHeight="1">
      <c r="B15" s="30"/>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3"/>
      <c r="BE15" s="41"/>
      <c r="BS15" s="26" t="s">
        <v>6</v>
      </c>
    </row>
    <row r="16" ht="14.4" customHeight="1">
      <c r="B16" s="30"/>
      <c r="C16" s="31"/>
      <c r="D16" s="42" t="s">
        <v>32</v>
      </c>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42" t="s">
        <v>28</v>
      </c>
      <c r="AL16" s="31"/>
      <c r="AM16" s="31"/>
      <c r="AN16" s="37" t="s">
        <v>5</v>
      </c>
      <c r="AO16" s="31"/>
      <c r="AP16" s="31"/>
      <c r="AQ16" s="33"/>
      <c r="BE16" s="41"/>
      <c r="BS16" s="26" t="s">
        <v>6</v>
      </c>
    </row>
    <row r="17" ht="18.48" customHeight="1">
      <c r="B17" s="30"/>
      <c r="C17" s="31"/>
      <c r="D17" s="31"/>
      <c r="E17" s="37" t="s">
        <v>33</v>
      </c>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42" t="s">
        <v>29</v>
      </c>
      <c r="AL17" s="31"/>
      <c r="AM17" s="31"/>
      <c r="AN17" s="37" t="s">
        <v>5</v>
      </c>
      <c r="AO17" s="31"/>
      <c r="AP17" s="31"/>
      <c r="AQ17" s="33"/>
      <c r="BE17" s="41"/>
      <c r="BS17" s="26" t="s">
        <v>34</v>
      </c>
    </row>
    <row r="18" ht="6.96" customHeight="1">
      <c r="B18" s="30"/>
      <c r="C18" s="31"/>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3"/>
      <c r="BE18" s="41"/>
      <c r="BS18" s="26" t="s">
        <v>9</v>
      </c>
    </row>
    <row r="19" ht="14.4" customHeight="1">
      <c r="B19" s="30"/>
      <c r="C19" s="31"/>
      <c r="D19" s="42" t="s">
        <v>35</v>
      </c>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3"/>
      <c r="BE19" s="41"/>
      <c r="BS19" s="26" t="s">
        <v>9</v>
      </c>
    </row>
    <row r="20" ht="16.5" customHeight="1">
      <c r="B20" s="30"/>
      <c r="C20" s="31"/>
      <c r="D20" s="31"/>
      <c r="E20" s="46" t="s">
        <v>5</v>
      </c>
      <c r="F20" s="46"/>
      <c r="G20" s="46"/>
      <c r="H20" s="46"/>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31"/>
      <c r="AP20" s="31"/>
      <c r="AQ20" s="33"/>
      <c r="BE20" s="41"/>
      <c r="BS20" s="26" t="s">
        <v>6</v>
      </c>
    </row>
    <row r="21" ht="6.96" customHeight="1">
      <c r="B21" s="30"/>
      <c r="C21" s="31"/>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3"/>
      <c r="BE21" s="41"/>
    </row>
    <row r="22" ht="6.96" customHeight="1">
      <c r="B22" s="30"/>
      <c r="C22" s="31"/>
      <c r="D22" s="47"/>
      <c r="E22" s="47"/>
      <c r="F22" s="47"/>
      <c r="G22" s="47"/>
      <c r="H22" s="47"/>
      <c r="I22" s="47"/>
      <c r="J22" s="47"/>
      <c r="K22" s="47"/>
      <c r="L22" s="47"/>
      <c r="M22" s="47"/>
      <c r="N22" s="47"/>
      <c r="O22" s="47"/>
      <c r="P22" s="47"/>
      <c r="Q22" s="47"/>
      <c r="R22" s="47"/>
      <c r="S22" s="47"/>
      <c r="T22" s="47"/>
      <c r="U22" s="47"/>
      <c r="V22" s="47"/>
      <c r="W22" s="47"/>
      <c r="X22" s="47"/>
      <c r="Y22" s="47"/>
      <c r="Z22" s="47"/>
      <c r="AA22" s="47"/>
      <c r="AB22" s="47"/>
      <c r="AC22" s="47"/>
      <c r="AD22" s="47"/>
      <c r="AE22" s="47"/>
      <c r="AF22" s="47"/>
      <c r="AG22" s="47"/>
      <c r="AH22" s="47"/>
      <c r="AI22" s="47"/>
      <c r="AJ22" s="47"/>
      <c r="AK22" s="47"/>
      <c r="AL22" s="47"/>
      <c r="AM22" s="47"/>
      <c r="AN22" s="47"/>
      <c r="AO22" s="47"/>
      <c r="AP22" s="31"/>
      <c r="AQ22" s="33"/>
      <c r="BE22" s="41"/>
    </row>
    <row r="23" s="1" customFormat="1" ht="25.92" customHeight="1">
      <c r="B23" s="48"/>
      <c r="C23" s="49"/>
      <c r="D23" s="50" t="s">
        <v>36</v>
      </c>
      <c r="E23" s="51"/>
      <c r="F23" s="51"/>
      <c r="G23" s="51"/>
      <c r="H23" s="51"/>
      <c r="I23" s="51"/>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2">
        <f>ROUND(AG51,2)</f>
        <v>0</v>
      </c>
      <c r="AL23" s="51"/>
      <c r="AM23" s="51"/>
      <c r="AN23" s="51"/>
      <c r="AO23" s="51"/>
      <c r="AP23" s="49"/>
      <c r="AQ23" s="53"/>
      <c r="BE23" s="41"/>
    </row>
    <row r="24" s="1" customFormat="1" ht="6.96" customHeight="1">
      <c r="B24" s="48"/>
      <c r="C24" s="49"/>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53"/>
      <c r="BE24" s="41"/>
    </row>
    <row r="25" s="1" customFormat="1">
      <c r="B25" s="48"/>
      <c r="C25" s="49"/>
      <c r="D25" s="49"/>
      <c r="E25" s="49"/>
      <c r="F25" s="49"/>
      <c r="G25" s="49"/>
      <c r="H25" s="49"/>
      <c r="I25" s="49"/>
      <c r="J25" s="49"/>
      <c r="K25" s="49"/>
      <c r="L25" s="54" t="s">
        <v>37</v>
      </c>
      <c r="M25" s="54"/>
      <c r="N25" s="54"/>
      <c r="O25" s="54"/>
      <c r="P25" s="49"/>
      <c r="Q25" s="49"/>
      <c r="R25" s="49"/>
      <c r="S25" s="49"/>
      <c r="T25" s="49"/>
      <c r="U25" s="49"/>
      <c r="V25" s="49"/>
      <c r="W25" s="54" t="s">
        <v>38</v>
      </c>
      <c r="X25" s="54"/>
      <c r="Y25" s="54"/>
      <c r="Z25" s="54"/>
      <c r="AA25" s="54"/>
      <c r="AB25" s="54"/>
      <c r="AC25" s="54"/>
      <c r="AD25" s="54"/>
      <c r="AE25" s="54"/>
      <c r="AF25" s="49"/>
      <c r="AG25" s="49"/>
      <c r="AH25" s="49"/>
      <c r="AI25" s="49"/>
      <c r="AJ25" s="49"/>
      <c r="AK25" s="54" t="s">
        <v>39</v>
      </c>
      <c r="AL25" s="54"/>
      <c r="AM25" s="54"/>
      <c r="AN25" s="54"/>
      <c r="AO25" s="54"/>
      <c r="AP25" s="49"/>
      <c r="AQ25" s="53"/>
      <c r="BE25" s="41"/>
    </row>
    <row r="26" s="2" customFormat="1" ht="14.4" customHeight="1">
      <c r="B26" s="55"/>
      <c r="C26" s="56"/>
      <c r="D26" s="57" t="s">
        <v>40</v>
      </c>
      <c r="E26" s="56"/>
      <c r="F26" s="57" t="s">
        <v>41</v>
      </c>
      <c r="G26" s="56"/>
      <c r="H26" s="56"/>
      <c r="I26" s="56"/>
      <c r="J26" s="56"/>
      <c r="K26" s="56"/>
      <c r="L26" s="58">
        <v>0.20999999999999999</v>
      </c>
      <c r="M26" s="56"/>
      <c r="N26" s="56"/>
      <c r="O26" s="56"/>
      <c r="P26" s="56"/>
      <c r="Q26" s="56"/>
      <c r="R26" s="56"/>
      <c r="S26" s="56"/>
      <c r="T26" s="56"/>
      <c r="U26" s="56"/>
      <c r="V26" s="56"/>
      <c r="W26" s="59">
        <f>ROUND(AZ51,2)</f>
        <v>0</v>
      </c>
      <c r="X26" s="56"/>
      <c r="Y26" s="56"/>
      <c r="Z26" s="56"/>
      <c r="AA26" s="56"/>
      <c r="AB26" s="56"/>
      <c r="AC26" s="56"/>
      <c r="AD26" s="56"/>
      <c r="AE26" s="56"/>
      <c r="AF26" s="56"/>
      <c r="AG26" s="56"/>
      <c r="AH26" s="56"/>
      <c r="AI26" s="56"/>
      <c r="AJ26" s="56"/>
      <c r="AK26" s="59">
        <f>ROUND(AV51,2)</f>
        <v>0</v>
      </c>
      <c r="AL26" s="56"/>
      <c r="AM26" s="56"/>
      <c r="AN26" s="56"/>
      <c r="AO26" s="56"/>
      <c r="AP26" s="56"/>
      <c r="AQ26" s="60"/>
      <c r="BE26" s="41"/>
    </row>
    <row r="27" s="2" customFormat="1" ht="14.4" customHeight="1">
      <c r="B27" s="55"/>
      <c r="C27" s="56"/>
      <c r="D27" s="56"/>
      <c r="E27" s="56"/>
      <c r="F27" s="57" t="s">
        <v>42</v>
      </c>
      <c r="G27" s="56"/>
      <c r="H27" s="56"/>
      <c r="I27" s="56"/>
      <c r="J27" s="56"/>
      <c r="K27" s="56"/>
      <c r="L27" s="58">
        <v>0.14999999999999999</v>
      </c>
      <c r="M27" s="56"/>
      <c r="N27" s="56"/>
      <c r="O27" s="56"/>
      <c r="P27" s="56"/>
      <c r="Q27" s="56"/>
      <c r="R27" s="56"/>
      <c r="S27" s="56"/>
      <c r="T27" s="56"/>
      <c r="U27" s="56"/>
      <c r="V27" s="56"/>
      <c r="W27" s="59">
        <f>ROUND(BA51,2)</f>
        <v>0</v>
      </c>
      <c r="X27" s="56"/>
      <c r="Y27" s="56"/>
      <c r="Z27" s="56"/>
      <c r="AA27" s="56"/>
      <c r="AB27" s="56"/>
      <c r="AC27" s="56"/>
      <c r="AD27" s="56"/>
      <c r="AE27" s="56"/>
      <c r="AF27" s="56"/>
      <c r="AG27" s="56"/>
      <c r="AH27" s="56"/>
      <c r="AI27" s="56"/>
      <c r="AJ27" s="56"/>
      <c r="AK27" s="59">
        <f>ROUND(AW51,2)</f>
        <v>0</v>
      </c>
      <c r="AL27" s="56"/>
      <c r="AM27" s="56"/>
      <c r="AN27" s="56"/>
      <c r="AO27" s="56"/>
      <c r="AP27" s="56"/>
      <c r="AQ27" s="60"/>
      <c r="BE27" s="41"/>
    </row>
    <row r="28" hidden="1" s="2" customFormat="1" ht="14.4" customHeight="1">
      <c r="B28" s="55"/>
      <c r="C28" s="56"/>
      <c r="D28" s="56"/>
      <c r="E28" s="56"/>
      <c r="F28" s="57" t="s">
        <v>43</v>
      </c>
      <c r="G28" s="56"/>
      <c r="H28" s="56"/>
      <c r="I28" s="56"/>
      <c r="J28" s="56"/>
      <c r="K28" s="56"/>
      <c r="L28" s="58">
        <v>0.20999999999999999</v>
      </c>
      <c r="M28" s="56"/>
      <c r="N28" s="56"/>
      <c r="O28" s="56"/>
      <c r="P28" s="56"/>
      <c r="Q28" s="56"/>
      <c r="R28" s="56"/>
      <c r="S28" s="56"/>
      <c r="T28" s="56"/>
      <c r="U28" s="56"/>
      <c r="V28" s="56"/>
      <c r="W28" s="59">
        <f>ROUND(BB51,2)</f>
        <v>0</v>
      </c>
      <c r="X28" s="56"/>
      <c r="Y28" s="56"/>
      <c r="Z28" s="56"/>
      <c r="AA28" s="56"/>
      <c r="AB28" s="56"/>
      <c r="AC28" s="56"/>
      <c r="AD28" s="56"/>
      <c r="AE28" s="56"/>
      <c r="AF28" s="56"/>
      <c r="AG28" s="56"/>
      <c r="AH28" s="56"/>
      <c r="AI28" s="56"/>
      <c r="AJ28" s="56"/>
      <c r="AK28" s="59">
        <v>0</v>
      </c>
      <c r="AL28" s="56"/>
      <c r="AM28" s="56"/>
      <c r="AN28" s="56"/>
      <c r="AO28" s="56"/>
      <c r="AP28" s="56"/>
      <c r="AQ28" s="60"/>
      <c r="BE28" s="41"/>
    </row>
    <row r="29" hidden="1" s="2" customFormat="1" ht="14.4" customHeight="1">
      <c r="B29" s="55"/>
      <c r="C29" s="56"/>
      <c r="D29" s="56"/>
      <c r="E29" s="56"/>
      <c r="F29" s="57" t="s">
        <v>44</v>
      </c>
      <c r="G29" s="56"/>
      <c r="H29" s="56"/>
      <c r="I29" s="56"/>
      <c r="J29" s="56"/>
      <c r="K29" s="56"/>
      <c r="L29" s="58">
        <v>0.14999999999999999</v>
      </c>
      <c r="M29" s="56"/>
      <c r="N29" s="56"/>
      <c r="O29" s="56"/>
      <c r="P29" s="56"/>
      <c r="Q29" s="56"/>
      <c r="R29" s="56"/>
      <c r="S29" s="56"/>
      <c r="T29" s="56"/>
      <c r="U29" s="56"/>
      <c r="V29" s="56"/>
      <c r="W29" s="59">
        <f>ROUND(BC51,2)</f>
        <v>0</v>
      </c>
      <c r="X29" s="56"/>
      <c r="Y29" s="56"/>
      <c r="Z29" s="56"/>
      <c r="AA29" s="56"/>
      <c r="AB29" s="56"/>
      <c r="AC29" s="56"/>
      <c r="AD29" s="56"/>
      <c r="AE29" s="56"/>
      <c r="AF29" s="56"/>
      <c r="AG29" s="56"/>
      <c r="AH29" s="56"/>
      <c r="AI29" s="56"/>
      <c r="AJ29" s="56"/>
      <c r="AK29" s="59">
        <v>0</v>
      </c>
      <c r="AL29" s="56"/>
      <c r="AM29" s="56"/>
      <c r="AN29" s="56"/>
      <c r="AO29" s="56"/>
      <c r="AP29" s="56"/>
      <c r="AQ29" s="60"/>
      <c r="BE29" s="41"/>
    </row>
    <row r="30" hidden="1" s="2" customFormat="1" ht="14.4" customHeight="1">
      <c r="B30" s="55"/>
      <c r="C30" s="56"/>
      <c r="D30" s="56"/>
      <c r="E30" s="56"/>
      <c r="F30" s="57" t="s">
        <v>45</v>
      </c>
      <c r="G30" s="56"/>
      <c r="H30" s="56"/>
      <c r="I30" s="56"/>
      <c r="J30" s="56"/>
      <c r="K30" s="56"/>
      <c r="L30" s="58">
        <v>0</v>
      </c>
      <c r="M30" s="56"/>
      <c r="N30" s="56"/>
      <c r="O30" s="56"/>
      <c r="P30" s="56"/>
      <c r="Q30" s="56"/>
      <c r="R30" s="56"/>
      <c r="S30" s="56"/>
      <c r="T30" s="56"/>
      <c r="U30" s="56"/>
      <c r="V30" s="56"/>
      <c r="W30" s="59">
        <f>ROUND(BD51,2)</f>
        <v>0</v>
      </c>
      <c r="X30" s="56"/>
      <c r="Y30" s="56"/>
      <c r="Z30" s="56"/>
      <c r="AA30" s="56"/>
      <c r="AB30" s="56"/>
      <c r="AC30" s="56"/>
      <c r="AD30" s="56"/>
      <c r="AE30" s="56"/>
      <c r="AF30" s="56"/>
      <c r="AG30" s="56"/>
      <c r="AH30" s="56"/>
      <c r="AI30" s="56"/>
      <c r="AJ30" s="56"/>
      <c r="AK30" s="59">
        <v>0</v>
      </c>
      <c r="AL30" s="56"/>
      <c r="AM30" s="56"/>
      <c r="AN30" s="56"/>
      <c r="AO30" s="56"/>
      <c r="AP30" s="56"/>
      <c r="AQ30" s="60"/>
      <c r="BE30" s="41"/>
    </row>
    <row r="31" s="1" customFormat="1" ht="6.96" customHeight="1">
      <c r="B31" s="48"/>
      <c r="C31" s="49"/>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c r="AL31" s="49"/>
      <c r="AM31" s="49"/>
      <c r="AN31" s="49"/>
      <c r="AO31" s="49"/>
      <c r="AP31" s="49"/>
      <c r="AQ31" s="53"/>
      <c r="BE31" s="41"/>
    </row>
    <row r="32" s="1" customFormat="1" ht="25.92" customHeight="1">
      <c r="B32" s="48"/>
      <c r="C32" s="61"/>
      <c r="D32" s="62" t="s">
        <v>46</v>
      </c>
      <c r="E32" s="63"/>
      <c r="F32" s="63"/>
      <c r="G32" s="63"/>
      <c r="H32" s="63"/>
      <c r="I32" s="63"/>
      <c r="J32" s="63"/>
      <c r="K32" s="63"/>
      <c r="L32" s="63"/>
      <c r="M32" s="63"/>
      <c r="N32" s="63"/>
      <c r="O32" s="63"/>
      <c r="P32" s="63"/>
      <c r="Q32" s="63"/>
      <c r="R32" s="63"/>
      <c r="S32" s="63"/>
      <c r="T32" s="64" t="s">
        <v>47</v>
      </c>
      <c r="U32" s="63"/>
      <c r="V32" s="63"/>
      <c r="W32" s="63"/>
      <c r="X32" s="65" t="s">
        <v>48</v>
      </c>
      <c r="Y32" s="63"/>
      <c r="Z32" s="63"/>
      <c r="AA32" s="63"/>
      <c r="AB32" s="63"/>
      <c r="AC32" s="63"/>
      <c r="AD32" s="63"/>
      <c r="AE32" s="63"/>
      <c r="AF32" s="63"/>
      <c r="AG32" s="63"/>
      <c r="AH32" s="63"/>
      <c r="AI32" s="63"/>
      <c r="AJ32" s="63"/>
      <c r="AK32" s="66">
        <f>SUM(AK23:AK30)</f>
        <v>0</v>
      </c>
      <c r="AL32" s="63"/>
      <c r="AM32" s="63"/>
      <c r="AN32" s="63"/>
      <c r="AO32" s="67"/>
      <c r="AP32" s="61"/>
      <c r="AQ32" s="68"/>
      <c r="BE32" s="41"/>
    </row>
    <row r="33" s="1" customFormat="1" ht="6.96" customHeight="1">
      <c r="B33" s="48"/>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49"/>
      <c r="AL33" s="49"/>
      <c r="AM33" s="49"/>
      <c r="AN33" s="49"/>
      <c r="AO33" s="49"/>
      <c r="AP33" s="49"/>
      <c r="AQ33" s="53"/>
    </row>
    <row r="34" s="1" customFormat="1" ht="6.96" customHeight="1">
      <c r="B34" s="69"/>
      <c r="C34" s="70"/>
      <c r="D34" s="70"/>
      <c r="E34" s="70"/>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1"/>
    </row>
    <row r="38" s="1" customFormat="1" ht="6.96" customHeight="1">
      <c r="B38" s="72"/>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48"/>
    </row>
    <row r="39" s="1" customFormat="1" ht="36.96" customHeight="1">
      <c r="B39" s="48"/>
      <c r="C39" s="74" t="s">
        <v>49</v>
      </c>
      <c r="AR39" s="48"/>
    </row>
    <row r="40" s="1" customFormat="1" ht="6.96" customHeight="1">
      <c r="B40" s="48"/>
      <c r="AR40" s="48"/>
    </row>
    <row r="41" s="3" customFormat="1" ht="14.4" customHeight="1">
      <c r="B41" s="75"/>
      <c r="C41" s="76" t="s">
        <v>16</v>
      </c>
      <c r="L41" s="3" t="str">
        <f>K5</f>
        <v>0352017</v>
      </c>
      <c r="AR41" s="75"/>
    </row>
    <row r="42" s="4" customFormat="1" ht="36.96" customHeight="1">
      <c r="B42" s="77"/>
      <c r="C42" s="78" t="s">
        <v>19</v>
      </c>
      <c r="L42" s="79" t="str">
        <f>K6</f>
        <v>Stezka pro cyklisty a chodce se společným provozem Hustopeče - Milotice nad Bečvou</v>
      </c>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R42" s="77"/>
    </row>
    <row r="43" s="1" customFormat="1" ht="6.96" customHeight="1">
      <c r="B43" s="48"/>
      <c r="AR43" s="48"/>
    </row>
    <row r="44" s="1" customFormat="1">
      <c r="B44" s="48"/>
      <c r="C44" s="76" t="s">
        <v>23</v>
      </c>
      <c r="L44" s="80" t="str">
        <f>IF(K8="","",K8)</f>
        <v>Hustopeče, Milotice nad Bečvou</v>
      </c>
      <c r="AI44" s="76" t="s">
        <v>25</v>
      </c>
      <c r="AM44" s="81" t="str">
        <f>IF(AN8= "","",AN8)</f>
        <v>5. 9. 2017</v>
      </c>
      <c r="AN44" s="81"/>
      <c r="AR44" s="48"/>
    </row>
    <row r="45" s="1" customFormat="1" ht="6.96" customHeight="1">
      <c r="B45" s="48"/>
      <c r="AR45" s="48"/>
    </row>
    <row r="46" s="1" customFormat="1">
      <c r="B46" s="48"/>
      <c r="C46" s="76" t="s">
        <v>27</v>
      </c>
      <c r="L46" s="3" t="str">
        <f>IF(E11= "","",E11)</f>
        <v>Hustopeče, Milotice nad Bečvou</v>
      </c>
      <c r="AI46" s="76" t="s">
        <v>32</v>
      </c>
      <c r="AM46" s="3" t="str">
        <f>IF(E17="","",E17)</f>
        <v>Ing. Rostislav Grebík</v>
      </c>
      <c r="AN46" s="3"/>
      <c r="AO46" s="3"/>
      <c r="AP46" s="3"/>
      <c r="AR46" s="48"/>
      <c r="AS46" s="82" t="s">
        <v>50</v>
      </c>
      <c r="AT46" s="83"/>
      <c r="AU46" s="84"/>
      <c r="AV46" s="84"/>
      <c r="AW46" s="84"/>
      <c r="AX46" s="84"/>
      <c r="AY46" s="84"/>
      <c r="AZ46" s="84"/>
      <c r="BA46" s="84"/>
      <c r="BB46" s="84"/>
      <c r="BC46" s="84"/>
      <c r="BD46" s="85"/>
    </row>
    <row r="47" s="1" customFormat="1">
      <c r="B47" s="48"/>
      <c r="C47" s="76" t="s">
        <v>30</v>
      </c>
      <c r="L47" s="3" t="str">
        <f>IF(E14= "Vyplň údaj","",E14)</f>
        <v/>
      </c>
      <c r="AR47" s="48"/>
      <c r="AS47" s="86"/>
      <c r="AT47" s="57"/>
      <c r="AU47" s="49"/>
      <c r="AV47" s="49"/>
      <c r="AW47" s="49"/>
      <c r="AX47" s="49"/>
      <c r="AY47" s="49"/>
      <c r="AZ47" s="49"/>
      <c r="BA47" s="49"/>
      <c r="BB47" s="49"/>
      <c r="BC47" s="49"/>
      <c r="BD47" s="87"/>
    </row>
    <row r="48" s="1" customFormat="1" ht="10.8" customHeight="1">
      <c r="B48" s="48"/>
      <c r="AR48" s="48"/>
      <c r="AS48" s="86"/>
      <c r="AT48" s="57"/>
      <c r="AU48" s="49"/>
      <c r="AV48" s="49"/>
      <c r="AW48" s="49"/>
      <c r="AX48" s="49"/>
      <c r="AY48" s="49"/>
      <c r="AZ48" s="49"/>
      <c r="BA48" s="49"/>
      <c r="BB48" s="49"/>
      <c r="BC48" s="49"/>
      <c r="BD48" s="87"/>
    </row>
    <row r="49" s="1" customFormat="1" ht="29.28" customHeight="1">
      <c r="B49" s="48"/>
      <c r="C49" s="88" t="s">
        <v>51</v>
      </c>
      <c r="D49" s="89"/>
      <c r="E49" s="89"/>
      <c r="F49" s="89"/>
      <c r="G49" s="89"/>
      <c r="H49" s="90"/>
      <c r="I49" s="91" t="s">
        <v>52</v>
      </c>
      <c r="J49" s="89"/>
      <c r="K49" s="89"/>
      <c r="L49" s="89"/>
      <c r="M49" s="89"/>
      <c r="N49" s="89"/>
      <c r="O49" s="89"/>
      <c r="P49" s="89"/>
      <c r="Q49" s="89"/>
      <c r="R49" s="89"/>
      <c r="S49" s="89"/>
      <c r="T49" s="89"/>
      <c r="U49" s="89"/>
      <c r="V49" s="89"/>
      <c r="W49" s="89"/>
      <c r="X49" s="89"/>
      <c r="Y49" s="89"/>
      <c r="Z49" s="89"/>
      <c r="AA49" s="89"/>
      <c r="AB49" s="89"/>
      <c r="AC49" s="89"/>
      <c r="AD49" s="89"/>
      <c r="AE49" s="89"/>
      <c r="AF49" s="89"/>
      <c r="AG49" s="92" t="s">
        <v>53</v>
      </c>
      <c r="AH49" s="89"/>
      <c r="AI49" s="89"/>
      <c r="AJ49" s="89"/>
      <c r="AK49" s="89"/>
      <c r="AL49" s="89"/>
      <c r="AM49" s="89"/>
      <c r="AN49" s="91" t="s">
        <v>54</v>
      </c>
      <c r="AO49" s="89"/>
      <c r="AP49" s="89"/>
      <c r="AQ49" s="93" t="s">
        <v>55</v>
      </c>
      <c r="AR49" s="48"/>
      <c r="AS49" s="94" t="s">
        <v>56</v>
      </c>
      <c r="AT49" s="95" t="s">
        <v>57</v>
      </c>
      <c r="AU49" s="95" t="s">
        <v>58</v>
      </c>
      <c r="AV49" s="95" t="s">
        <v>59</v>
      </c>
      <c r="AW49" s="95" t="s">
        <v>60</v>
      </c>
      <c r="AX49" s="95" t="s">
        <v>61</v>
      </c>
      <c r="AY49" s="95" t="s">
        <v>62</v>
      </c>
      <c r="AZ49" s="95" t="s">
        <v>63</v>
      </c>
      <c r="BA49" s="95" t="s">
        <v>64</v>
      </c>
      <c r="BB49" s="95" t="s">
        <v>65</v>
      </c>
      <c r="BC49" s="95" t="s">
        <v>66</v>
      </c>
      <c r="BD49" s="96" t="s">
        <v>67</v>
      </c>
    </row>
    <row r="50" s="1" customFormat="1" ht="10.8" customHeight="1">
      <c r="B50" s="48"/>
      <c r="AR50" s="48"/>
      <c r="AS50" s="97"/>
      <c r="AT50" s="84"/>
      <c r="AU50" s="84"/>
      <c r="AV50" s="84"/>
      <c r="AW50" s="84"/>
      <c r="AX50" s="84"/>
      <c r="AY50" s="84"/>
      <c r="AZ50" s="84"/>
      <c r="BA50" s="84"/>
      <c r="BB50" s="84"/>
      <c r="BC50" s="84"/>
      <c r="BD50" s="85"/>
    </row>
    <row r="51" s="4" customFormat="1" ht="32.4" customHeight="1">
      <c r="B51" s="77"/>
      <c r="C51" s="98" t="s">
        <v>68</v>
      </c>
      <c r="D51" s="99"/>
      <c r="E51" s="99"/>
      <c r="F51" s="99"/>
      <c r="G51" s="99"/>
      <c r="H51" s="99"/>
      <c r="I51" s="99"/>
      <c r="J51" s="99"/>
      <c r="K51" s="99"/>
      <c r="L51" s="99"/>
      <c r="M51" s="99"/>
      <c r="N51" s="99"/>
      <c r="O51" s="99"/>
      <c r="P51" s="99"/>
      <c r="Q51" s="99"/>
      <c r="R51" s="99"/>
      <c r="S51" s="99"/>
      <c r="T51" s="99"/>
      <c r="U51" s="99"/>
      <c r="V51" s="99"/>
      <c r="W51" s="99"/>
      <c r="X51" s="99"/>
      <c r="Y51" s="99"/>
      <c r="Z51" s="99"/>
      <c r="AA51" s="99"/>
      <c r="AB51" s="99"/>
      <c r="AC51" s="99"/>
      <c r="AD51" s="99"/>
      <c r="AE51" s="99"/>
      <c r="AF51" s="99"/>
      <c r="AG51" s="100">
        <f>ROUND(AG52,2)</f>
        <v>0</v>
      </c>
      <c r="AH51" s="100"/>
      <c r="AI51" s="100"/>
      <c r="AJ51" s="100"/>
      <c r="AK51" s="100"/>
      <c r="AL51" s="100"/>
      <c r="AM51" s="100"/>
      <c r="AN51" s="101">
        <f>SUM(AG51,AT51)</f>
        <v>0</v>
      </c>
      <c r="AO51" s="101"/>
      <c r="AP51" s="101"/>
      <c r="AQ51" s="102" t="s">
        <v>5</v>
      </c>
      <c r="AR51" s="77"/>
      <c r="AS51" s="103">
        <f>ROUND(AS52,2)</f>
        <v>0</v>
      </c>
      <c r="AT51" s="104">
        <f>ROUND(SUM(AV51:AW51),2)</f>
        <v>0</v>
      </c>
      <c r="AU51" s="105">
        <f>ROUND(AU52,5)</f>
        <v>0</v>
      </c>
      <c r="AV51" s="104">
        <f>ROUND(AZ51*L26,2)</f>
        <v>0</v>
      </c>
      <c r="AW51" s="104">
        <f>ROUND(BA51*L27,2)</f>
        <v>0</v>
      </c>
      <c r="AX51" s="104">
        <f>ROUND(BB51*L26,2)</f>
        <v>0</v>
      </c>
      <c r="AY51" s="104">
        <f>ROUND(BC51*L27,2)</f>
        <v>0</v>
      </c>
      <c r="AZ51" s="104">
        <f>ROUND(AZ52,2)</f>
        <v>0</v>
      </c>
      <c r="BA51" s="104">
        <f>ROUND(BA52,2)</f>
        <v>0</v>
      </c>
      <c r="BB51" s="104">
        <f>ROUND(BB52,2)</f>
        <v>0</v>
      </c>
      <c r="BC51" s="104">
        <f>ROUND(BC52,2)</f>
        <v>0</v>
      </c>
      <c r="BD51" s="106">
        <f>ROUND(BD52,2)</f>
        <v>0</v>
      </c>
      <c r="BS51" s="78" t="s">
        <v>69</v>
      </c>
      <c r="BT51" s="78" t="s">
        <v>70</v>
      </c>
      <c r="BU51" s="107" t="s">
        <v>71</v>
      </c>
      <c r="BV51" s="78" t="s">
        <v>72</v>
      </c>
      <c r="BW51" s="78" t="s">
        <v>7</v>
      </c>
      <c r="BX51" s="78" t="s">
        <v>73</v>
      </c>
      <c r="CL51" s="78" t="s">
        <v>5</v>
      </c>
    </row>
    <row r="52" s="5" customFormat="1" ht="47.25" customHeight="1">
      <c r="B52" s="108"/>
      <c r="C52" s="109"/>
      <c r="D52" s="110" t="s">
        <v>74</v>
      </c>
      <c r="E52" s="110"/>
      <c r="F52" s="110"/>
      <c r="G52" s="110"/>
      <c r="H52" s="110"/>
      <c r="I52" s="111"/>
      <c r="J52" s="110" t="s">
        <v>20</v>
      </c>
      <c r="K52" s="110"/>
      <c r="L52" s="110"/>
      <c r="M52" s="110"/>
      <c r="N52" s="110"/>
      <c r="O52" s="110"/>
      <c r="P52" s="110"/>
      <c r="Q52" s="110"/>
      <c r="R52" s="110"/>
      <c r="S52" s="110"/>
      <c r="T52" s="110"/>
      <c r="U52" s="110"/>
      <c r="V52" s="110"/>
      <c r="W52" s="110"/>
      <c r="X52" s="110"/>
      <c r="Y52" s="110"/>
      <c r="Z52" s="110"/>
      <c r="AA52" s="110"/>
      <c r="AB52" s="110"/>
      <c r="AC52" s="110"/>
      <c r="AD52" s="110"/>
      <c r="AE52" s="110"/>
      <c r="AF52" s="110"/>
      <c r="AG52" s="112">
        <f>ROUND(SUM(AG53:AG54),2)</f>
        <v>0</v>
      </c>
      <c r="AH52" s="111"/>
      <c r="AI52" s="111"/>
      <c r="AJ52" s="111"/>
      <c r="AK52" s="111"/>
      <c r="AL52" s="111"/>
      <c r="AM52" s="111"/>
      <c r="AN52" s="113">
        <f>SUM(AG52,AT52)</f>
        <v>0</v>
      </c>
      <c r="AO52" s="111"/>
      <c r="AP52" s="111"/>
      <c r="AQ52" s="114" t="s">
        <v>75</v>
      </c>
      <c r="AR52" s="108"/>
      <c r="AS52" s="115">
        <f>ROUND(SUM(AS53:AS54),2)</f>
        <v>0</v>
      </c>
      <c r="AT52" s="116">
        <f>ROUND(SUM(AV52:AW52),2)</f>
        <v>0</v>
      </c>
      <c r="AU52" s="117">
        <f>ROUND(SUM(AU53:AU54),5)</f>
        <v>0</v>
      </c>
      <c r="AV52" s="116">
        <f>ROUND(AZ52*L26,2)</f>
        <v>0</v>
      </c>
      <c r="AW52" s="116">
        <f>ROUND(BA52*L27,2)</f>
        <v>0</v>
      </c>
      <c r="AX52" s="116">
        <f>ROUND(BB52*L26,2)</f>
        <v>0</v>
      </c>
      <c r="AY52" s="116">
        <f>ROUND(BC52*L27,2)</f>
        <v>0</v>
      </c>
      <c r="AZ52" s="116">
        <f>ROUND(SUM(AZ53:AZ54),2)</f>
        <v>0</v>
      </c>
      <c r="BA52" s="116">
        <f>ROUND(SUM(BA53:BA54),2)</f>
        <v>0</v>
      </c>
      <c r="BB52" s="116">
        <f>ROUND(SUM(BB53:BB54),2)</f>
        <v>0</v>
      </c>
      <c r="BC52" s="116">
        <f>ROUND(SUM(BC53:BC54),2)</f>
        <v>0</v>
      </c>
      <c r="BD52" s="118">
        <f>ROUND(SUM(BD53:BD54),2)</f>
        <v>0</v>
      </c>
      <c r="BS52" s="119" t="s">
        <v>69</v>
      </c>
      <c r="BT52" s="119" t="s">
        <v>74</v>
      </c>
      <c r="BU52" s="119" t="s">
        <v>71</v>
      </c>
      <c r="BV52" s="119" t="s">
        <v>72</v>
      </c>
      <c r="BW52" s="119" t="s">
        <v>76</v>
      </c>
      <c r="BX52" s="119" t="s">
        <v>7</v>
      </c>
      <c r="CL52" s="119" t="s">
        <v>5</v>
      </c>
      <c r="CM52" s="119" t="s">
        <v>77</v>
      </c>
    </row>
    <row r="53" s="6" customFormat="1" ht="16.5" customHeight="1">
      <c r="A53" s="120" t="s">
        <v>78</v>
      </c>
      <c r="B53" s="121"/>
      <c r="C53" s="9"/>
      <c r="D53" s="9"/>
      <c r="E53" s="122" t="s">
        <v>74</v>
      </c>
      <c r="F53" s="122"/>
      <c r="G53" s="122"/>
      <c r="H53" s="122"/>
      <c r="I53" s="122"/>
      <c r="J53" s="9"/>
      <c r="K53" s="122" t="s">
        <v>79</v>
      </c>
      <c r="L53" s="122"/>
      <c r="M53" s="122"/>
      <c r="N53" s="122"/>
      <c r="O53" s="122"/>
      <c r="P53" s="122"/>
      <c r="Q53" s="122"/>
      <c r="R53" s="122"/>
      <c r="S53" s="122"/>
      <c r="T53" s="122"/>
      <c r="U53" s="122"/>
      <c r="V53" s="122"/>
      <c r="W53" s="122"/>
      <c r="X53" s="122"/>
      <c r="Y53" s="122"/>
      <c r="Z53" s="122"/>
      <c r="AA53" s="122"/>
      <c r="AB53" s="122"/>
      <c r="AC53" s="122"/>
      <c r="AD53" s="122"/>
      <c r="AE53" s="122"/>
      <c r="AF53" s="122"/>
      <c r="AG53" s="123">
        <f>'1 - Architektonicko stave...'!J29</f>
        <v>0</v>
      </c>
      <c r="AH53" s="9"/>
      <c r="AI53" s="9"/>
      <c r="AJ53" s="9"/>
      <c r="AK53" s="9"/>
      <c r="AL53" s="9"/>
      <c r="AM53" s="9"/>
      <c r="AN53" s="123">
        <f>SUM(AG53,AT53)</f>
        <v>0</v>
      </c>
      <c r="AO53" s="9"/>
      <c r="AP53" s="9"/>
      <c r="AQ53" s="124" t="s">
        <v>80</v>
      </c>
      <c r="AR53" s="121"/>
      <c r="AS53" s="125">
        <v>0</v>
      </c>
      <c r="AT53" s="126">
        <f>ROUND(SUM(AV53:AW53),2)</f>
        <v>0</v>
      </c>
      <c r="AU53" s="127">
        <f>'1 - Architektonicko stave...'!P94</f>
        <v>0</v>
      </c>
      <c r="AV53" s="126">
        <f>'1 - Architektonicko stave...'!J32</f>
        <v>0</v>
      </c>
      <c r="AW53" s="126">
        <f>'1 - Architektonicko stave...'!J33</f>
        <v>0</v>
      </c>
      <c r="AX53" s="126">
        <f>'1 - Architektonicko stave...'!J34</f>
        <v>0</v>
      </c>
      <c r="AY53" s="126">
        <f>'1 - Architektonicko stave...'!J35</f>
        <v>0</v>
      </c>
      <c r="AZ53" s="126">
        <f>'1 - Architektonicko stave...'!F32</f>
        <v>0</v>
      </c>
      <c r="BA53" s="126">
        <f>'1 - Architektonicko stave...'!F33</f>
        <v>0</v>
      </c>
      <c r="BB53" s="126">
        <f>'1 - Architektonicko stave...'!F34</f>
        <v>0</v>
      </c>
      <c r="BC53" s="126">
        <f>'1 - Architektonicko stave...'!F35</f>
        <v>0</v>
      </c>
      <c r="BD53" s="128">
        <f>'1 - Architektonicko stave...'!F36</f>
        <v>0</v>
      </c>
      <c r="BT53" s="129" t="s">
        <v>77</v>
      </c>
      <c r="BV53" s="129" t="s">
        <v>72</v>
      </c>
      <c r="BW53" s="129" t="s">
        <v>81</v>
      </c>
      <c r="BX53" s="129" t="s">
        <v>76</v>
      </c>
      <c r="CL53" s="129" t="s">
        <v>5</v>
      </c>
    </row>
    <row r="54" s="6" customFormat="1" ht="16.5" customHeight="1">
      <c r="A54" s="120" t="s">
        <v>78</v>
      </c>
      <c r="B54" s="121"/>
      <c r="C54" s="9"/>
      <c r="D54" s="9"/>
      <c r="E54" s="122" t="s">
        <v>77</v>
      </c>
      <c r="F54" s="122"/>
      <c r="G54" s="122"/>
      <c r="H54" s="122"/>
      <c r="I54" s="122"/>
      <c r="J54" s="9"/>
      <c r="K54" s="122" t="s">
        <v>82</v>
      </c>
      <c r="L54" s="122"/>
      <c r="M54" s="122"/>
      <c r="N54" s="122"/>
      <c r="O54" s="122"/>
      <c r="P54" s="122"/>
      <c r="Q54" s="122"/>
      <c r="R54" s="122"/>
      <c r="S54" s="122"/>
      <c r="T54" s="122"/>
      <c r="U54" s="122"/>
      <c r="V54" s="122"/>
      <c r="W54" s="122"/>
      <c r="X54" s="122"/>
      <c r="Y54" s="122"/>
      <c r="Z54" s="122"/>
      <c r="AA54" s="122"/>
      <c r="AB54" s="122"/>
      <c r="AC54" s="122"/>
      <c r="AD54" s="122"/>
      <c r="AE54" s="122"/>
      <c r="AF54" s="122"/>
      <c r="AG54" s="123">
        <f>'2 - Vedlejší rozpočtové n...'!J29</f>
        <v>0</v>
      </c>
      <c r="AH54" s="9"/>
      <c r="AI54" s="9"/>
      <c r="AJ54" s="9"/>
      <c r="AK54" s="9"/>
      <c r="AL54" s="9"/>
      <c r="AM54" s="9"/>
      <c r="AN54" s="123">
        <f>SUM(AG54,AT54)</f>
        <v>0</v>
      </c>
      <c r="AO54" s="9"/>
      <c r="AP54" s="9"/>
      <c r="AQ54" s="124" t="s">
        <v>80</v>
      </c>
      <c r="AR54" s="121"/>
      <c r="AS54" s="130">
        <v>0</v>
      </c>
      <c r="AT54" s="131">
        <f>ROUND(SUM(AV54:AW54),2)</f>
        <v>0</v>
      </c>
      <c r="AU54" s="132">
        <f>'2 - Vedlejší rozpočtové n...'!P86</f>
        <v>0</v>
      </c>
      <c r="AV54" s="131">
        <f>'2 - Vedlejší rozpočtové n...'!J32</f>
        <v>0</v>
      </c>
      <c r="AW54" s="131">
        <f>'2 - Vedlejší rozpočtové n...'!J33</f>
        <v>0</v>
      </c>
      <c r="AX54" s="131">
        <f>'2 - Vedlejší rozpočtové n...'!J34</f>
        <v>0</v>
      </c>
      <c r="AY54" s="131">
        <f>'2 - Vedlejší rozpočtové n...'!J35</f>
        <v>0</v>
      </c>
      <c r="AZ54" s="131">
        <f>'2 - Vedlejší rozpočtové n...'!F32</f>
        <v>0</v>
      </c>
      <c r="BA54" s="131">
        <f>'2 - Vedlejší rozpočtové n...'!F33</f>
        <v>0</v>
      </c>
      <c r="BB54" s="131">
        <f>'2 - Vedlejší rozpočtové n...'!F34</f>
        <v>0</v>
      </c>
      <c r="BC54" s="131">
        <f>'2 - Vedlejší rozpočtové n...'!F35</f>
        <v>0</v>
      </c>
      <c r="BD54" s="133">
        <f>'2 - Vedlejší rozpočtové n...'!F36</f>
        <v>0</v>
      </c>
      <c r="BT54" s="129" t="s">
        <v>77</v>
      </c>
      <c r="BV54" s="129" t="s">
        <v>72</v>
      </c>
      <c r="BW54" s="129" t="s">
        <v>83</v>
      </c>
      <c r="BX54" s="129" t="s">
        <v>76</v>
      </c>
      <c r="CL54" s="129" t="s">
        <v>5</v>
      </c>
    </row>
    <row r="55" s="1" customFormat="1" ht="30" customHeight="1">
      <c r="B55" s="48"/>
      <c r="AR55" s="48"/>
    </row>
    <row r="56" s="1" customFormat="1" ht="6.96" customHeight="1">
      <c r="B56" s="69"/>
      <c r="C56" s="70"/>
      <c r="D56" s="70"/>
      <c r="E56" s="70"/>
      <c r="F56" s="70"/>
      <c r="G56" s="70"/>
      <c r="H56" s="70"/>
      <c r="I56" s="70"/>
      <c r="J56" s="70"/>
      <c r="K56" s="70"/>
      <c r="L56" s="70"/>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48"/>
    </row>
  </sheetData>
  <mergeCells count="49">
    <mergeCell ref="BE5:BE32"/>
    <mergeCell ref="K5:AO5"/>
    <mergeCell ref="K6:AO6"/>
    <mergeCell ref="E14:AJ14"/>
    <mergeCell ref="E20:AN20"/>
    <mergeCell ref="AK23:AO23"/>
    <mergeCell ref="L25:O25"/>
    <mergeCell ref="W25:AE25"/>
    <mergeCell ref="AK25:AO25"/>
    <mergeCell ref="L26:O26"/>
    <mergeCell ref="W26:AE26"/>
    <mergeCell ref="AK26:AO26"/>
    <mergeCell ref="L27:O27"/>
    <mergeCell ref="W27:AE27"/>
    <mergeCell ref="AK27:AO27"/>
    <mergeCell ref="L28:O28"/>
    <mergeCell ref="W28:AE28"/>
    <mergeCell ref="AK28:AO28"/>
    <mergeCell ref="L29:O29"/>
    <mergeCell ref="W29:AE29"/>
    <mergeCell ref="AK29:AO29"/>
    <mergeCell ref="L30:O30"/>
    <mergeCell ref="W30:AE30"/>
    <mergeCell ref="AK30:AO30"/>
    <mergeCell ref="X32:AB32"/>
    <mergeCell ref="AK32:AO32"/>
    <mergeCell ref="L42:AO42"/>
    <mergeCell ref="AM44:AN44"/>
    <mergeCell ref="AM46:AP46"/>
    <mergeCell ref="AS46:AT48"/>
    <mergeCell ref="C49:G49"/>
    <mergeCell ref="I49:AF49"/>
    <mergeCell ref="AG49:AM49"/>
    <mergeCell ref="AN49:AP49"/>
    <mergeCell ref="AN52:AP52"/>
    <mergeCell ref="AG52:AM52"/>
    <mergeCell ref="D52:H52"/>
    <mergeCell ref="J52:AF52"/>
    <mergeCell ref="AN53:AP53"/>
    <mergeCell ref="AG53:AM53"/>
    <mergeCell ref="E53:I53"/>
    <mergeCell ref="K53:AF53"/>
    <mergeCell ref="AN54:AP54"/>
    <mergeCell ref="AG54:AM54"/>
    <mergeCell ref="E54:I54"/>
    <mergeCell ref="K54:AF54"/>
    <mergeCell ref="AG51:AM51"/>
    <mergeCell ref="AN51:AP51"/>
    <mergeCell ref="AR2:BE2"/>
  </mergeCells>
  <hyperlinks>
    <hyperlink ref="K1:S1" location="C2" display="1) Rekapitulace stavby"/>
    <hyperlink ref="W1:AI1" location="C51" display="2) Rekapitulace objektů stavby a soupisů prací"/>
    <hyperlink ref="A53" location="'1 - Architektonicko stave...'!C2" display="/"/>
    <hyperlink ref="A54" location="'2 - Vedlejší rozpočtové n...'!C2" display="/"/>
  </hyperlinks>
  <pageMargins left="0.5833333" right="0.5833333" top="0.5833333" bottom="0.5833333" header="0" footer="0"/>
  <pageSetup paperSize="9" orientation="landscape" blackAndWhite="1" fitToHeight="100"/>
  <headerFooter>
    <oddFooter>&amp;CStrana &amp;P z &amp;N</oddFooter>
  </headerFooter>
  <drawing r:id="rId1"/>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pane activePane="bottomLeft" state="frozen" topLeftCell="A2" ySplit="1"/>
    </sheetView>
  </sheetViews>
  <cols>
    <col min="1" max="1" width="8.33" customWidth="1"/>
    <col min="2" max="2" width="1.67" customWidth="1"/>
    <col min="3" max="3" width="4.17" customWidth="1"/>
    <col min="4" max="4" width="4.33" customWidth="1"/>
    <col min="5" max="5" width="17.17" customWidth="1"/>
    <col min="6" max="6" width="75" customWidth="1"/>
    <col min="7" max="7" width="8.67" customWidth="1"/>
    <col min="8" max="8" width="11.17" customWidth="1"/>
    <col min="9" max="9" width="12.67" style="134" customWidth="1"/>
    <col min="10" max="10" width="23.5" customWidth="1"/>
    <col min="11" max="11" width="15.5" customWidth="1"/>
    <col min="13" max="13" width="9.33" hidden="1"/>
    <col min="14" max="14" width="9.33" hidden="1"/>
    <col min="15" max="15" width="9.33" hidden="1"/>
    <col min="16" max="16" width="9.33" hidden="1"/>
    <col min="17" max="17" width="9.33" hidden="1"/>
    <col min="18" max="18" width="9.33" hidden="1"/>
    <col min="19" max="19" width="8.17" hidden="1" customWidth="1"/>
    <col min="20" max="20" width="29.67" hidden="1" customWidth="1"/>
    <col min="21" max="21" width="16.33" hidden="1" customWidth="1"/>
    <col min="22" max="22" width="12.33" customWidth="1"/>
    <col min="23" max="23" width="16.33" customWidth="1"/>
    <col min="24" max="24" width="12.33" customWidth="1"/>
    <col min="25" max="25" width="15" customWidth="1"/>
    <col min="26" max="26" width="11" customWidth="1"/>
    <col min="27" max="27" width="15" customWidth="1"/>
    <col min="28" max="28" width="16.33" customWidth="1"/>
    <col min="29" max="29" width="11" customWidth="1"/>
    <col min="30" max="30" width="15" customWidth="1"/>
    <col min="31" max="31" width="16.33" customWidth="1"/>
    <col min="44" max="44" width="9.33" hidden="1"/>
    <col min="45" max="45" width="9.33" hidden="1"/>
    <col min="46" max="46" width="9.33" hidden="1"/>
    <col min="47" max="47" width="9.33" hidden="1"/>
    <col min="48" max="48" width="9.33" hidden="1"/>
    <col min="49" max="49" width="9.33" hidden="1"/>
    <col min="50" max="50" width="9.33" hidden="1"/>
    <col min="51" max="51" width="9.33" hidden="1"/>
    <col min="52" max="52" width="9.33" hidden="1"/>
    <col min="53" max="53" width="9.33" hidden="1"/>
    <col min="54" max="54" width="9.33" hidden="1"/>
    <col min="55" max="55" width="9.33" hidden="1"/>
    <col min="56" max="56" width="9.33" hidden="1"/>
    <col min="57" max="57" width="9.33" hidden="1"/>
    <col min="58" max="58" width="9.33" hidden="1"/>
    <col min="59" max="59" width="9.33" hidden="1"/>
    <col min="60" max="60" width="9.33" hidden="1"/>
    <col min="61" max="61" width="9.33" hidden="1"/>
    <col min="62" max="62" width="9.33" hidden="1"/>
    <col min="63" max="63" width="9.33" hidden="1"/>
    <col min="64" max="64" width="9.33" hidden="1"/>
    <col min="65" max="65" width="9.33" hidden="1"/>
  </cols>
  <sheetData>
    <row r="1" ht="21.84" customHeight="1">
      <c r="A1" s="22"/>
      <c r="B1" s="135"/>
      <c r="C1" s="135"/>
      <c r="D1" s="136" t="s">
        <v>1</v>
      </c>
      <c r="E1" s="135"/>
      <c r="F1" s="137" t="s">
        <v>84</v>
      </c>
      <c r="G1" s="137" t="s">
        <v>85</v>
      </c>
      <c r="H1" s="137"/>
      <c r="I1" s="138"/>
      <c r="J1" s="137" t="s">
        <v>86</v>
      </c>
      <c r="K1" s="136" t="s">
        <v>87</v>
      </c>
      <c r="L1" s="137" t="s">
        <v>88</v>
      </c>
      <c r="M1" s="137"/>
      <c r="N1" s="137"/>
      <c r="O1" s="137"/>
      <c r="P1" s="137"/>
      <c r="Q1" s="137"/>
      <c r="R1" s="137"/>
      <c r="S1" s="137"/>
      <c r="T1" s="137"/>
      <c r="U1" s="21"/>
      <c r="V1" s="21"/>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row>
    <row r="2" ht="36.96" customHeight="1">
      <c r="L2" s="25" t="s">
        <v>8</v>
      </c>
      <c r="AT2" s="26" t="s">
        <v>81</v>
      </c>
    </row>
    <row r="3" ht="6.96" customHeight="1">
      <c r="B3" s="27"/>
      <c r="C3" s="28"/>
      <c r="D3" s="28"/>
      <c r="E3" s="28"/>
      <c r="F3" s="28"/>
      <c r="G3" s="28"/>
      <c r="H3" s="28"/>
      <c r="I3" s="139"/>
      <c r="J3" s="28"/>
      <c r="K3" s="29"/>
      <c r="AT3" s="26" t="s">
        <v>77</v>
      </c>
    </row>
    <row r="4" ht="36.96" customHeight="1">
      <c r="B4" s="30"/>
      <c r="C4" s="31"/>
      <c r="D4" s="32" t="s">
        <v>89</v>
      </c>
      <c r="E4" s="31"/>
      <c r="F4" s="31"/>
      <c r="G4" s="31"/>
      <c r="H4" s="31"/>
      <c r="I4" s="140"/>
      <c r="J4" s="31"/>
      <c r="K4" s="33"/>
      <c r="M4" s="34" t="s">
        <v>13</v>
      </c>
      <c r="AT4" s="26" t="s">
        <v>6</v>
      </c>
    </row>
    <row r="5" ht="6.96" customHeight="1">
      <c r="B5" s="30"/>
      <c r="C5" s="31"/>
      <c r="D5" s="31"/>
      <c r="E5" s="31"/>
      <c r="F5" s="31"/>
      <c r="G5" s="31"/>
      <c r="H5" s="31"/>
      <c r="I5" s="140"/>
      <c r="J5" s="31"/>
      <c r="K5" s="33"/>
    </row>
    <row r="6">
      <c r="B6" s="30"/>
      <c r="C6" s="31"/>
      <c r="D6" s="42" t="s">
        <v>19</v>
      </c>
      <c r="E6" s="31"/>
      <c r="F6" s="31"/>
      <c r="G6" s="31"/>
      <c r="H6" s="31"/>
      <c r="I6" s="140"/>
      <c r="J6" s="31"/>
      <c r="K6" s="33"/>
    </row>
    <row r="7" ht="16.5" customHeight="1">
      <c r="B7" s="30"/>
      <c r="C7" s="31"/>
      <c r="D7" s="31"/>
      <c r="E7" s="141" t="str">
        <f>'Rekapitulace stavby'!K6</f>
        <v>Stezka pro cyklisty a chodce se společným provozem Hustopeče - Milotice nad Bečvou</v>
      </c>
      <c r="F7" s="42"/>
      <c r="G7" s="42"/>
      <c r="H7" s="42"/>
      <c r="I7" s="140"/>
      <c r="J7" s="31"/>
      <c r="K7" s="33"/>
    </row>
    <row r="8">
      <c r="B8" s="30"/>
      <c r="C8" s="31"/>
      <c r="D8" s="42" t="s">
        <v>90</v>
      </c>
      <c r="E8" s="31"/>
      <c r="F8" s="31"/>
      <c r="G8" s="31"/>
      <c r="H8" s="31"/>
      <c r="I8" s="140"/>
      <c r="J8" s="31"/>
      <c r="K8" s="33"/>
    </row>
    <row r="9" s="1" customFormat="1" ht="16.5" customHeight="1">
      <c r="B9" s="48"/>
      <c r="C9" s="49"/>
      <c r="D9" s="49"/>
      <c r="E9" s="141" t="s">
        <v>91</v>
      </c>
      <c r="F9" s="49"/>
      <c r="G9" s="49"/>
      <c r="H9" s="49"/>
      <c r="I9" s="142"/>
      <c r="J9" s="49"/>
      <c r="K9" s="53"/>
    </row>
    <row r="10" s="1" customFormat="1">
      <c r="B10" s="48"/>
      <c r="C10" s="49"/>
      <c r="D10" s="42" t="s">
        <v>92</v>
      </c>
      <c r="E10" s="49"/>
      <c r="F10" s="49"/>
      <c r="G10" s="49"/>
      <c r="H10" s="49"/>
      <c r="I10" s="142"/>
      <c r="J10" s="49"/>
      <c r="K10" s="53"/>
    </row>
    <row r="11" s="1" customFormat="1" ht="36.96" customHeight="1">
      <c r="B11" s="48"/>
      <c r="C11" s="49"/>
      <c r="D11" s="49"/>
      <c r="E11" s="143" t="s">
        <v>93</v>
      </c>
      <c r="F11" s="49"/>
      <c r="G11" s="49"/>
      <c r="H11" s="49"/>
      <c r="I11" s="142"/>
      <c r="J11" s="49"/>
      <c r="K11" s="53"/>
    </row>
    <row r="12" s="1" customFormat="1">
      <c r="B12" s="48"/>
      <c r="C12" s="49"/>
      <c r="D12" s="49"/>
      <c r="E12" s="49"/>
      <c r="F12" s="49"/>
      <c r="G12" s="49"/>
      <c r="H12" s="49"/>
      <c r="I12" s="142"/>
      <c r="J12" s="49"/>
      <c r="K12" s="53"/>
    </row>
    <row r="13" s="1" customFormat="1" ht="14.4" customHeight="1">
      <c r="B13" s="48"/>
      <c r="C13" s="49"/>
      <c r="D13" s="42" t="s">
        <v>21</v>
      </c>
      <c r="E13" s="49"/>
      <c r="F13" s="37" t="s">
        <v>5</v>
      </c>
      <c r="G13" s="49"/>
      <c r="H13" s="49"/>
      <c r="I13" s="144" t="s">
        <v>22</v>
      </c>
      <c r="J13" s="37" t="s">
        <v>5</v>
      </c>
      <c r="K13" s="53"/>
    </row>
    <row r="14" s="1" customFormat="1" ht="14.4" customHeight="1">
      <c r="B14" s="48"/>
      <c r="C14" s="49"/>
      <c r="D14" s="42" t="s">
        <v>23</v>
      </c>
      <c r="E14" s="49"/>
      <c r="F14" s="37" t="s">
        <v>24</v>
      </c>
      <c r="G14" s="49"/>
      <c r="H14" s="49"/>
      <c r="I14" s="144" t="s">
        <v>25</v>
      </c>
      <c r="J14" s="145" t="str">
        <f>'Rekapitulace stavby'!AN8</f>
        <v>5. 9. 2017</v>
      </c>
      <c r="K14" s="53"/>
    </row>
    <row r="15" s="1" customFormat="1" ht="10.8" customHeight="1">
      <c r="B15" s="48"/>
      <c r="C15" s="49"/>
      <c r="D15" s="49"/>
      <c r="E15" s="49"/>
      <c r="F15" s="49"/>
      <c r="G15" s="49"/>
      <c r="H15" s="49"/>
      <c r="I15" s="142"/>
      <c r="J15" s="49"/>
      <c r="K15" s="53"/>
    </row>
    <row r="16" s="1" customFormat="1" ht="14.4" customHeight="1">
      <c r="B16" s="48"/>
      <c r="C16" s="49"/>
      <c r="D16" s="42" t="s">
        <v>27</v>
      </c>
      <c r="E16" s="49"/>
      <c r="F16" s="49"/>
      <c r="G16" s="49"/>
      <c r="H16" s="49"/>
      <c r="I16" s="144" t="s">
        <v>28</v>
      </c>
      <c r="J16" s="37" t="s">
        <v>5</v>
      </c>
      <c r="K16" s="53"/>
    </row>
    <row r="17" s="1" customFormat="1" ht="18" customHeight="1">
      <c r="B17" s="48"/>
      <c r="C17" s="49"/>
      <c r="D17" s="49"/>
      <c r="E17" s="37" t="s">
        <v>24</v>
      </c>
      <c r="F17" s="49"/>
      <c r="G17" s="49"/>
      <c r="H17" s="49"/>
      <c r="I17" s="144" t="s">
        <v>29</v>
      </c>
      <c r="J17" s="37" t="s">
        <v>5</v>
      </c>
      <c r="K17" s="53"/>
    </row>
    <row r="18" s="1" customFormat="1" ht="6.96" customHeight="1">
      <c r="B18" s="48"/>
      <c r="C18" s="49"/>
      <c r="D18" s="49"/>
      <c r="E18" s="49"/>
      <c r="F18" s="49"/>
      <c r="G18" s="49"/>
      <c r="H18" s="49"/>
      <c r="I18" s="142"/>
      <c r="J18" s="49"/>
      <c r="K18" s="53"/>
    </row>
    <row r="19" s="1" customFormat="1" ht="14.4" customHeight="1">
      <c r="B19" s="48"/>
      <c r="C19" s="49"/>
      <c r="D19" s="42" t="s">
        <v>30</v>
      </c>
      <c r="E19" s="49"/>
      <c r="F19" s="49"/>
      <c r="G19" s="49"/>
      <c r="H19" s="49"/>
      <c r="I19" s="144" t="s">
        <v>28</v>
      </c>
      <c r="J19" s="37" t="str">
        <f>IF('Rekapitulace stavby'!AN13="Vyplň údaj","",IF('Rekapitulace stavby'!AN13="","",'Rekapitulace stavby'!AN13))</f>
        <v/>
      </c>
      <c r="K19" s="53"/>
    </row>
    <row r="20" s="1" customFormat="1" ht="18" customHeight="1">
      <c r="B20" s="48"/>
      <c r="C20" s="49"/>
      <c r="D20" s="49"/>
      <c r="E20" s="37" t="str">
        <f>IF('Rekapitulace stavby'!E14="Vyplň údaj","",IF('Rekapitulace stavby'!E14="","",'Rekapitulace stavby'!E14))</f>
        <v/>
      </c>
      <c r="F20" s="49"/>
      <c r="G20" s="49"/>
      <c r="H20" s="49"/>
      <c r="I20" s="144" t="s">
        <v>29</v>
      </c>
      <c r="J20" s="37" t="str">
        <f>IF('Rekapitulace stavby'!AN14="Vyplň údaj","",IF('Rekapitulace stavby'!AN14="","",'Rekapitulace stavby'!AN14))</f>
        <v/>
      </c>
      <c r="K20" s="53"/>
    </row>
    <row r="21" s="1" customFormat="1" ht="6.96" customHeight="1">
      <c r="B21" s="48"/>
      <c r="C21" s="49"/>
      <c r="D21" s="49"/>
      <c r="E21" s="49"/>
      <c r="F21" s="49"/>
      <c r="G21" s="49"/>
      <c r="H21" s="49"/>
      <c r="I21" s="142"/>
      <c r="J21" s="49"/>
      <c r="K21" s="53"/>
    </row>
    <row r="22" s="1" customFormat="1" ht="14.4" customHeight="1">
      <c r="B22" s="48"/>
      <c r="C22" s="49"/>
      <c r="D22" s="42" t="s">
        <v>32</v>
      </c>
      <c r="E22" s="49"/>
      <c r="F22" s="49"/>
      <c r="G22" s="49"/>
      <c r="H22" s="49"/>
      <c r="I22" s="144" t="s">
        <v>28</v>
      </c>
      <c r="J22" s="37" t="s">
        <v>5</v>
      </c>
      <c r="K22" s="53"/>
    </row>
    <row r="23" s="1" customFormat="1" ht="18" customHeight="1">
      <c r="B23" s="48"/>
      <c r="C23" s="49"/>
      <c r="D23" s="49"/>
      <c r="E23" s="37" t="s">
        <v>33</v>
      </c>
      <c r="F23" s="49"/>
      <c r="G23" s="49"/>
      <c r="H23" s="49"/>
      <c r="I23" s="144" t="s">
        <v>29</v>
      </c>
      <c r="J23" s="37" t="s">
        <v>5</v>
      </c>
      <c r="K23" s="53"/>
    </row>
    <row r="24" s="1" customFormat="1" ht="6.96" customHeight="1">
      <c r="B24" s="48"/>
      <c r="C24" s="49"/>
      <c r="D24" s="49"/>
      <c r="E24" s="49"/>
      <c r="F24" s="49"/>
      <c r="G24" s="49"/>
      <c r="H24" s="49"/>
      <c r="I24" s="142"/>
      <c r="J24" s="49"/>
      <c r="K24" s="53"/>
    </row>
    <row r="25" s="1" customFormat="1" ht="14.4" customHeight="1">
      <c r="B25" s="48"/>
      <c r="C25" s="49"/>
      <c r="D25" s="42" t="s">
        <v>35</v>
      </c>
      <c r="E25" s="49"/>
      <c r="F25" s="49"/>
      <c r="G25" s="49"/>
      <c r="H25" s="49"/>
      <c r="I25" s="142"/>
      <c r="J25" s="49"/>
      <c r="K25" s="53"/>
    </row>
    <row r="26" s="7" customFormat="1" ht="16.5" customHeight="1">
      <c r="B26" s="146"/>
      <c r="C26" s="147"/>
      <c r="D26" s="147"/>
      <c r="E26" s="46" t="s">
        <v>5</v>
      </c>
      <c r="F26" s="46"/>
      <c r="G26" s="46"/>
      <c r="H26" s="46"/>
      <c r="I26" s="148"/>
      <c r="J26" s="147"/>
      <c r="K26" s="149"/>
    </row>
    <row r="27" s="1" customFormat="1" ht="6.96" customHeight="1">
      <c r="B27" s="48"/>
      <c r="C27" s="49"/>
      <c r="D27" s="49"/>
      <c r="E27" s="49"/>
      <c r="F27" s="49"/>
      <c r="G27" s="49"/>
      <c r="H27" s="49"/>
      <c r="I27" s="142"/>
      <c r="J27" s="49"/>
      <c r="K27" s="53"/>
    </row>
    <row r="28" s="1" customFormat="1" ht="6.96" customHeight="1">
      <c r="B28" s="48"/>
      <c r="C28" s="49"/>
      <c r="D28" s="84"/>
      <c r="E28" s="84"/>
      <c r="F28" s="84"/>
      <c r="G28" s="84"/>
      <c r="H28" s="84"/>
      <c r="I28" s="150"/>
      <c r="J28" s="84"/>
      <c r="K28" s="151"/>
    </row>
    <row r="29" s="1" customFormat="1" ht="25.44" customHeight="1">
      <c r="B29" s="48"/>
      <c r="C29" s="49"/>
      <c r="D29" s="152" t="s">
        <v>36</v>
      </c>
      <c r="E29" s="49"/>
      <c r="F29" s="49"/>
      <c r="G29" s="49"/>
      <c r="H29" s="49"/>
      <c r="I29" s="142"/>
      <c r="J29" s="153">
        <f>ROUND(J94,2)</f>
        <v>0</v>
      </c>
      <c r="K29" s="53"/>
    </row>
    <row r="30" s="1" customFormat="1" ht="6.96" customHeight="1">
      <c r="B30" s="48"/>
      <c r="C30" s="49"/>
      <c r="D30" s="84"/>
      <c r="E30" s="84"/>
      <c r="F30" s="84"/>
      <c r="G30" s="84"/>
      <c r="H30" s="84"/>
      <c r="I30" s="150"/>
      <c r="J30" s="84"/>
      <c r="K30" s="151"/>
    </row>
    <row r="31" s="1" customFormat="1" ht="14.4" customHeight="1">
      <c r="B31" s="48"/>
      <c r="C31" s="49"/>
      <c r="D31" s="49"/>
      <c r="E31" s="49"/>
      <c r="F31" s="54" t="s">
        <v>38</v>
      </c>
      <c r="G31" s="49"/>
      <c r="H31" s="49"/>
      <c r="I31" s="154" t="s">
        <v>37</v>
      </c>
      <c r="J31" s="54" t="s">
        <v>39</v>
      </c>
      <c r="K31" s="53"/>
    </row>
    <row r="32" s="1" customFormat="1" ht="14.4" customHeight="1">
      <c r="B32" s="48"/>
      <c r="C32" s="49"/>
      <c r="D32" s="57" t="s">
        <v>40</v>
      </c>
      <c r="E32" s="57" t="s">
        <v>41</v>
      </c>
      <c r="F32" s="155">
        <f>ROUND(SUM(BE94:BE769), 2)</f>
        <v>0</v>
      </c>
      <c r="G32" s="49"/>
      <c r="H32" s="49"/>
      <c r="I32" s="156">
        <v>0.20999999999999999</v>
      </c>
      <c r="J32" s="155">
        <f>ROUND(ROUND((SUM(BE94:BE769)), 2)*I32, 2)</f>
        <v>0</v>
      </c>
      <c r="K32" s="53"/>
    </row>
    <row r="33" s="1" customFormat="1" ht="14.4" customHeight="1">
      <c r="B33" s="48"/>
      <c r="C33" s="49"/>
      <c r="D33" s="49"/>
      <c r="E33" s="57" t="s">
        <v>42</v>
      </c>
      <c r="F33" s="155">
        <f>ROUND(SUM(BF94:BF769), 2)</f>
        <v>0</v>
      </c>
      <c r="G33" s="49"/>
      <c r="H33" s="49"/>
      <c r="I33" s="156">
        <v>0.14999999999999999</v>
      </c>
      <c r="J33" s="155">
        <f>ROUND(ROUND((SUM(BF94:BF769)), 2)*I33, 2)</f>
        <v>0</v>
      </c>
      <c r="K33" s="53"/>
    </row>
    <row r="34" hidden="1" s="1" customFormat="1" ht="14.4" customHeight="1">
      <c r="B34" s="48"/>
      <c r="C34" s="49"/>
      <c r="D34" s="49"/>
      <c r="E34" s="57" t="s">
        <v>43</v>
      </c>
      <c r="F34" s="155">
        <f>ROUND(SUM(BG94:BG769), 2)</f>
        <v>0</v>
      </c>
      <c r="G34" s="49"/>
      <c r="H34" s="49"/>
      <c r="I34" s="156">
        <v>0.20999999999999999</v>
      </c>
      <c r="J34" s="155">
        <v>0</v>
      </c>
      <c r="K34" s="53"/>
    </row>
    <row r="35" hidden="1" s="1" customFormat="1" ht="14.4" customHeight="1">
      <c r="B35" s="48"/>
      <c r="C35" s="49"/>
      <c r="D35" s="49"/>
      <c r="E35" s="57" t="s">
        <v>44</v>
      </c>
      <c r="F35" s="155">
        <f>ROUND(SUM(BH94:BH769), 2)</f>
        <v>0</v>
      </c>
      <c r="G35" s="49"/>
      <c r="H35" s="49"/>
      <c r="I35" s="156">
        <v>0.14999999999999999</v>
      </c>
      <c r="J35" s="155">
        <v>0</v>
      </c>
      <c r="K35" s="53"/>
    </row>
    <row r="36" hidden="1" s="1" customFormat="1" ht="14.4" customHeight="1">
      <c r="B36" s="48"/>
      <c r="C36" s="49"/>
      <c r="D36" s="49"/>
      <c r="E36" s="57" t="s">
        <v>45</v>
      </c>
      <c r="F36" s="155">
        <f>ROUND(SUM(BI94:BI769), 2)</f>
        <v>0</v>
      </c>
      <c r="G36" s="49"/>
      <c r="H36" s="49"/>
      <c r="I36" s="156">
        <v>0</v>
      </c>
      <c r="J36" s="155">
        <v>0</v>
      </c>
      <c r="K36" s="53"/>
    </row>
    <row r="37" s="1" customFormat="1" ht="6.96" customHeight="1">
      <c r="B37" s="48"/>
      <c r="C37" s="49"/>
      <c r="D37" s="49"/>
      <c r="E37" s="49"/>
      <c r="F37" s="49"/>
      <c r="G37" s="49"/>
      <c r="H37" s="49"/>
      <c r="I37" s="142"/>
      <c r="J37" s="49"/>
      <c r="K37" s="53"/>
    </row>
    <row r="38" s="1" customFormat="1" ht="25.44" customHeight="1">
      <c r="B38" s="48"/>
      <c r="C38" s="157"/>
      <c r="D38" s="158" t="s">
        <v>46</v>
      </c>
      <c r="E38" s="90"/>
      <c r="F38" s="90"/>
      <c r="G38" s="159" t="s">
        <v>47</v>
      </c>
      <c r="H38" s="160" t="s">
        <v>48</v>
      </c>
      <c r="I38" s="161"/>
      <c r="J38" s="162">
        <f>SUM(J29:J36)</f>
        <v>0</v>
      </c>
      <c r="K38" s="163"/>
    </row>
    <row r="39" s="1" customFormat="1" ht="14.4" customHeight="1">
      <c r="B39" s="69"/>
      <c r="C39" s="70"/>
      <c r="D39" s="70"/>
      <c r="E39" s="70"/>
      <c r="F39" s="70"/>
      <c r="G39" s="70"/>
      <c r="H39" s="70"/>
      <c r="I39" s="164"/>
      <c r="J39" s="70"/>
      <c r="K39" s="71"/>
    </row>
    <row r="43" s="1" customFormat="1" ht="6.96" customHeight="1">
      <c r="B43" s="72"/>
      <c r="C43" s="73"/>
      <c r="D43" s="73"/>
      <c r="E43" s="73"/>
      <c r="F43" s="73"/>
      <c r="G43" s="73"/>
      <c r="H43" s="73"/>
      <c r="I43" s="165"/>
      <c r="J43" s="73"/>
      <c r="K43" s="166"/>
    </row>
    <row r="44" s="1" customFormat="1" ht="36.96" customHeight="1">
      <c r="B44" s="48"/>
      <c r="C44" s="32" t="s">
        <v>94</v>
      </c>
      <c r="D44" s="49"/>
      <c r="E44" s="49"/>
      <c r="F44" s="49"/>
      <c r="G44" s="49"/>
      <c r="H44" s="49"/>
      <c r="I44" s="142"/>
      <c r="J44" s="49"/>
      <c r="K44" s="53"/>
    </row>
    <row r="45" s="1" customFormat="1" ht="6.96" customHeight="1">
      <c r="B45" s="48"/>
      <c r="C45" s="49"/>
      <c r="D45" s="49"/>
      <c r="E45" s="49"/>
      <c r="F45" s="49"/>
      <c r="G45" s="49"/>
      <c r="H45" s="49"/>
      <c r="I45" s="142"/>
      <c r="J45" s="49"/>
      <c r="K45" s="53"/>
    </row>
    <row r="46" s="1" customFormat="1" ht="14.4" customHeight="1">
      <c r="B46" s="48"/>
      <c r="C46" s="42" t="s">
        <v>19</v>
      </c>
      <c r="D46" s="49"/>
      <c r="E46" s="49"/>
      <c r="F46" s="49"/>
      <c r="G46" s="49"/>
      <c r="H46" s="49"/>
      <c r="I46" s="142"/>
      <c r="J46" s="49"/>
      <c r="K46" s="53"/>
    </row>
    <row r="47" s="1" customFormat="1" ht="16.5" customHeight="1">
      <c r="B47" s="48"/>
      <c r="C47" s="49"/>
      <c r="D47" s="49"/>
      <c r="E47" s="141" t="str">
        <f>E7</f>
        <v>Stezka pro cyklisty a chodce se společným provozem Hustopeče - Milotice nad Bečvou</v>
      </c>
      <c r="F47" s="42"/>
      <c r="G47" s="42"/>
      <c r="H47" s="42"/>
      <c r="I47" s="142"/>
      <c r="J47" s="49"/>
      <c r="K47" s="53"/>
    </row>
    <row r="48">
      <c r="B48" s="30"/>
      <c r="C48" s="42" t="s">
        <v>90</v>
      </c>
      <c r="D48" s="31"/>
      <c r="E48" s="31"/>
      <c r="F48" s="31"/>
      <c r="G48" s="31"/>
      <c r="H48" s="31"/>
      <c r="I48" s="140"/>
      <c r="J48" s="31"/>
      <c r="K48" s="33"/>
    </row>
    <row r="49" s="1" customFormat="1" ht="16.5" customHeight="1">
      <c r="B49" s="48"/>
      <c r="C49" s="49"/>
      <c r="D49" s="49"/>
      <c r="E49" s="141" t="s">
        <v>91</v>
      </c>
      <c r="F49" s="49"/>
      <c r="G49" s="49"/>
      <c r="H49" s="49"/>
      <c r="I49" s="142"/>
      <c r="J49" s="49"/>
      <c r="K49" s="53"/>
    </row>
    <row r="50" s="1" customFormat="1" ht="14.4" customHeight="1">
      <c r="B50" s="48"/>
      <c r="C50" s="42" t="s">
        <v>92</v>
      </c>
      <c r="D50" s="49"/>
      <c r="E50" s="49"/>
      <c r="F50" s="49"/>
      <c r="G50" s="49"/>
      <c r="H50" s="49"/>
      <c r="I50" s="142"/>
      <c r="J50" s="49"/>
      <c r="K50" s="53"/>
    </row>
    <row r="51" s="1" customFormat="1" ht="17.25" customHeight="1">
      <c r="B51" s="48"/>
      <c r="C51" s="49"/>
      <c r="D51" s="49"/>
      <c r="E51" s="143" t="str">
        <f>E11</f>
        <v>1 - Architektonicko stavební řešení</v>
      </c>
      <c r="F51" s="49"/>
      <c r="G51" s="49"/>
      <c r="H51" s="49"/>
      <c r="I51" s="142"/>
      <c r="J51" s="49"/>
      <c r="K51" s="53"/>
    </row>
    <row r="52" s="1" customFormat="1" ht="6.96" customHeight="1">
      <c r="B52" s="48"/>
      <c r="C52" s="49"/>
      <c r="D52" s="49"/>
      <c r="E52" s="49"/>
      <c r="F52" s="49"/>
      <c r="G52" s="49"/>
      <c r="H52" s="49"/>
      <c r="I52" s="142"/>
      <c r="J52" s="49"/>
      <c r="K52" s="53"/>
    </row>
    <row r="53" s="1" customFormat="1" ht="18" customHeight="1">
      <c r="B53" s="48"/>
      <c r="C53" s="42" t="s">
        <v>23</v>
      </c>
      <c r="D53" s="49"/>
      <c r="E53" s="49"/>
      <c r="F53" s="37" t="str">
        <f>F14</f>
        <v>Hustopeče, Milotice nad Bečvou</v>
      </c>
      <c r="G53" s="49"/>
      <c r="H53" s="49"/>
      <c r="I53" s="144" t="s">
        <v>25</v>
      </c>
      <c r="J53" s="145" t="str">
        <f>IF(J14="","",J14)</f>
        <v>5. 9. 2017</v>
      </c>
      <c r="K53" s="53"/>
    </row>
    <row r="54" s="1" customFormat="1" ht="6.96" customHeight="1">
      <c r="B54" s="48"/>
      <c r="C54" s="49"/>
      <c r="D54" s="49"/>
      <c r="E54" s="49"/>
      <c r="F54" s="49"/>
      <c r="G54" s="49"/>
      <c r="H54" s="49"/>
      <c r="I54" s="142"/>
      <c r="J54" s="49"/>
      <c r="K54" s="53"/>
    </row>
    <row r="55" s="1" customFormat="1">
      <c r="B55" s="48"/>
      <c r="C55" s="42" t="s">
        <v>27</v>
      </c>
      <c r="D55" s="49"/>
      <c r="E55" s="49"/>
      <c r="F55" s="37" t="str">
        <f>E17</f>
        <v>Hustopeče, Milotice nad Bečvou</v>
      </c>
      <c r="G55" s="49"/>
      <c r="H55" s="49"/>
      <c r="I55" s="144" t="s">
        <v>32</v>
      </c>
      <c r="J55" s="46" t="str">
        <f>E23</f>
        <v>Ing. Rostislav Grebík</v>
      </c>
      <c r="K55" s="53"/>
    </row>
    <row r="56" s="1" customFormat="1" ht="14.4" customHeight="1">
      <c r="B56" s="48"/>
      <c r="C56" s="42" t="s">
        <v>30</v>
      </c>
      <c r="D56" s="49"/>
      <c r="E56" s="49"/>
      <c r="F56" s="37" t="str">
        <f>IF(E20="","",E20)</f>
        <v/>
      </c>
      <c r="G56" s="49"/>
      <c r="H56" s="49"/>
      <c r="I56" s="142"/>
      <c r="J56" s="167"/>
      <c r="K56" s="53"/>
    </row>
    <row r="57" s="1" customFormat="1" ht="10.32" customHeight="1">
      <c r="B57" s="48"/>
      <c r="C57" s="49"/>
      <c r="D57" s="49"/>
      <c r="E57" s="49"/>
      <c r="F57" s="49"/>
      <c r="G57" s="49"/>
      <c r="H57" s="49"/>
      <c r="I57" s="142"/>
      <c r="J57" s="49"/>
      <c r="K57" s="53"/>
    </row>
    <row r="58" s="1" customFormat="1" ht="29.28" customHeight="1">
      <c r="B58" s="48"/>
      <c r="C58" s="168" t="s">
        <v>95</v>
      </c>
      <c r="D58" s="157"/>
      <c r="E58" s="157"/>
      <c r="F58" s="157"/>
      <c r="G58" s="157"/>
      <c r="H58" s="157"/>
      <c r="I58" s="169"/>
      <c r="J58" s="170" t="s">
        <v>96</v>
      </c>
      <c r="K58" s="171"/>
    </row>
    <row r="59" s="1" customFormat="1" ht="10.32" customHeight="1">
      <c r="B59" s="48"/>
      <c r="C59" s="49"/>
      <c r="D59" s="49"/>
      <c r="E59" s="49"/>
      <c r="F59" s="49"/>
      <c r="G59" s="49"/>
      <c r="H59" s="49"/>
      <c r="I59" s="142"/>
      <c r="J59" s="49"/>
      <c r="K59" s="53"/>
    </row>
    <row r="60" s="1" customFormat="1" ht="29.28" customHeight="1">
      <c r="B60" s="48"/>
      <c r="C60" s="172" t="s">
        <v>97</v>
      </c>
      <c r="D60" s="49"/>
      <c r="E60" s="49"/>
      <c r="F60" s="49"/>
      <c r="G60" s="49"/>
      <c r="H60" s="49"/>
      <c r="I60" s="142"/>
      <c r="J60" s="153">
        <f>J94</f>
        <v>0</v>
      </c>
      <c r="K60" s="53"/>
      <c r="AU60" s="26" t="s">
        <v>98</v>
      </c>
    </row>
    <row r="61" s="8" customFormat="1" ht="24.96" customHeight="1">
      <c r="B61" s="173"/>
      <c r="C61" s="174"/>
      <c r="D61" s="175" t="s">
        <v>99</v>
      </c>
      <c r="E61" s="176"/>
      <c r="F61" s="176"/>
      <c r="G61" s="176"/>
      <c r="H61" s="176"/>
      <c r="I61" s="177"/>
      <c r="J61" s="178">
        <f>J95</f>
        <v>0</v>
      </c>
      <c r="K61" s="179"/>
    </row>
    <row r="62" s="9" customFormat="1" ht="19.92" customHeight="1">
      <c r="B62" s="180"/>
      <c r="C62" s="181"/>
      <c r="D62" s="182" t="s">
        <v>100</v>
      </c>
      <c r="E62" s="183"/>
      <c r="F62" s="183"/>
      <c r="G62" s="183"/>
      <c r="H62" s="183"/>
      <c r="I62" s="184"/>
      <c r="J62" s="185">
        <f>J96</f>
        <v>0</v>
      </c>
      <c r="K62" s="186"/>
    </row>
    <row r="63" s="9" customFormat="1" ht="19.92" customHeight="1">
      <c r="B63" s="180"/>
      <c r="C63" s="181"/>
      <c r="D63" s="182" t="s">
        <v>101</v>
      </c>
      <c r="E63" s="183"/>
      <c r="F63" s="183"/>
      <c r="G63" s="183"/>
      <c r="H63" s="183"/>
      <c r="I63" s="184"/>
      <c r="J63" s="185">
        <f>J295</f>
        <v>0</v>
      </c>
      <c r="K63" s="186"/>
    </row>
    <row r="64" s="9" customFormat="1" ht="19.92" customHeight="1">
      <c r="B64" s="180"/>
      <c r="C64" s="181"/>
      <c r="D64" s="182" t="s">
        <v>102</v>
      </c>
      <c r="E64" s="183"/>
      <c r="F64" s="183"/>
      <c r="G64" s="183"/>
      <c r="H64" s="183"/>
      <c r="I64" s="184"/>
      <c r="J64" s="185">
        <f>J386</f>
        <v>0</v>
      </c>
      <c r="K64" s="186"/>
    </row>
    <row r="65" s="9" customFormat="1" ht="19.92" customHeight="1">
      <c r="B65" s="180"/>
      <c r="C65" s="181"/>
      <c r="D65" s="182" t="s">
        <v>103</v>
      </c>
      <c r="E65" s="183"/>
      <c r="F65" s="183"/>
      <c r="G65" s="183"/>
      <c r="H65" s="183"/>
      <c r="I65" s="184"/>
      <c r="J65" s="185">
        <f>J424</f>
        <v>0</v>
      </c>
      <c r="K65" s="186"/>
    </row>
    <row r="66" s="9" customFormat="1" ht="19.92" customHeight="1">
      <c r="B66" s="180"/>
      <c r="C66" s="181"/>
      <c r="D66" s="182" t="s">
        <v>104</v>
      </c>
      <c r="E66" s="183"/>
      <c r="F66" s="183"/>
      <c r="G66" s="183"/>
      <c r="H66" s="183"/>
      <c r="I66" s="184"/>
      <c r="J66" s="185">
        <f>J571</f>
        <v>0</v>
      </c>
      <c r="K66" s="186"/>
    </row>
    <row r="67" s="9" customFormat="1" ht="19.92" customHeight="1">
      <c r="B67" s="180"/>
      <c r="C67" s="181"/>
      <c r="D67" s="182" t="s">
        <v>105</v>
      </c>
      <c r="E67" s="183"/>
      <c r="F67" s="183"/>
      <c r="G67" s="183"/>
      <c r="H67" s="183"/>
      <c r="I67" s="184"/>
      <c r="J67" s="185">
        <f>J597</f>
        <v>0</v>
      </c>
      <c r="K67" s="186"/>
    </row>
    <row r="68" s="9" customFormat="1" ht="19.92" customHeight="1">
      <c r="B68" s="180"/>
      <c r="C68" s="181"/>
      <c r="D68" s="182" t="s">
        <v>106</v>
      </c>
      <c r="E68" s="183"/>
      <c r="F68" s="183"/>
      <c r="G68" s="183"/>
      <c r="H68" s="183"/>
      <c r="I68" s="184"/>
      <c r="J68" s="185">
        <f>J690</f>
        <v>0</v>
      </c>
      <c r="K68" s="186"/>
    </row>
    <row r="69" s="8" customFormat="1" ht="24.96" customHeight="1">
      <c r="B69" s="173"/>
      <c r="C69" s="174"/>
      <c r="D69" s="175" t="s">
        <v>107</v>
      </c>
      <c r="E69" s="176"/>
      <c r="F69" s="176"/>
      <c r="G69" s="176"/>
      <c r="H69" s="176"/>
      <c r="I69" s="177"/>
      <c r="J69" s="178">
        <f>J692</f>
        <v>0</v>
      </c>
      <c r="K69" s="179"/>
    </row>
    <row r="70" s="9" customFormat="1" ht="19.92" customHeight="1">
      <c r="B70" s="180"/>
      <c r="C70" s="181"/>
      <c r="D70" s="182" t="s">
        <v>108</v>
      </c>
      <c r="E70" s="183"/>
      <c r="F70" s="183"/>
      <c r="G70" s="183"/>
      <c r="H70" s="183"/>
      <c r="I70" s="184"/>
      <c r="J70" s="185">
        <f>J693</f>
        <v>0</v>
      </c>
      <c r="K70" s="186"/>
    </row>
    <row r="71" s="9" customFormat="1" ht="19.92" customHeight="1">
      <c r="B71" s="180"/>
      <c r="C71" s="181"/>
      <c r="D71" s="182" t="s">
        <v>109</v>
      </c>
      <c r="E71" s="183"/>
      <c r="F71" s="183"/>
      <c r="G71" s="183"/>
      <c r="H71" s="183"/>
      <c r="I71" s="184"/>
      <c r="J71" s="185">
        <f>J741</f>
        <v>0</v>
      </c>
      <c r="K71" s="186"/>
    </row>
    <row r="72" s="9" customFormat="1" ht="19.92" customHeight="1">
      <c r="B72" s="180"/>
      <c r="C72" s="181"/>
      <c r="D72" s="182" t="s">
        <v>110</v>
      </c>
      <c r="E72" s="183"/>
      <c r="F72" s="183"/>
      <c r="G72" s="183"/>
      <c r="H72" s="183"/>
      <c r="I72" s="184"/>
      <c r="J72" s="185">
        <f>J760</f>
        <v>0</v>
      </c>
      <c r="K72" s="186"/>
    </row>
    <row r="73" s="1" customFormat="1" ht="21.84" customHeight="1">
      <c r="B73" s="48"/>
      <c r="C73" s="49"/>
      <c r="D73" s="49"/>
      <c r="E73" s="49"/>
      <c r="F73" s="49"/>
      <c r="G73" s="49"/>
      <c r="H73" s="49"/>
      <c r="I73" s="142"/>
      <c r="J73" s="49"/>
      <c r="K73" s="53"/>
    </row>
    <row r="74" s="1" customFormat="1" ht="6.96" customHeight="1">
      <c r="B74" s="69"/>
      <c r="C74" s="70"/>
      <c r="D74" s="70"/>
      <c r="E74" s="70"/>
      <c r="F74" s="70"/>
      <c r="G74" s="70"/>
      <c r="H74" s="70"/>
      <c r="I74" s="164"/>
      <c r="J74" s="70"/>
      <c r="K74" s="71"/>
    </row>
    <row r="78" s="1" customFormat="1" ht="6.96" customHeight="1">
      <c r="B78" s="72"/>
      <c r="C78" s="73"/>
      <c r="D78" s="73"/>
      <c r="E78" s="73"/>
      <c r="F78" s="73"/>
      <c r="G78" s="73"/>
      <c r="H78" s="73"/>
      <c r="I78" s="165"/>
      <c r="J78" s="73"/>
      <c r="K78" s="73"/>
      <c r="L78" s="48"/>
    </row>
    <row r="79" s="1" customFormat="1" ht="36.96" customHeight="1">
      <c r="B79" s="48"/>
      <c r="C79" s="74" t="s">
        <v>111</v>
      </c>
      <c r="L79" s="48"/>
    </row>
    <row r="80" s="1" customFormat="1" ht="6.96" customHeight="1">
      <c r="B80" s="48"/>
      <c r="L80" s="48"/>
    </row>
    <row r="81" s="1" customFormat="1" ht="14.4" customHeight="1">
      <c r="B81" s="48"/>
      <c r="C81" s="76" t="s">
        <v>19</v>
      </c>
      <c r="L81" s="48"/>
    </row>
    <row r="82" s="1" customFormat="1" ht="16.5" customHeight="1">
      <c r="B82" s="48"/>
      <c r="E82" s="187" t="str">
        <f>E7</f>
        <v>Stezka pro cyklisty a chodce se společným provozem Hustopeče - Milotice nad Bečvou</v>
      </c>
      <c r="F82" s="76"/>
      <c r="G82" s="76"/>
      <c r="H82" s="76"/>
      <c r="L82" s="48"/>
    </row>
    <row r="83">
      <c r="B83" s="30"/>
      <c r="C83" s="76" t="s">
        <v>90</v>
      </c>
      <c r="L83" s="30"/>
    </row>
    <row r="84" s="1" customFormat="1" ht="16.5" customHeight="1">
      <c r="B84" s="48"/>
      <c r="E84" s="187" t="s">
        <v>91</v>
      </c>
      <c r="F84" s="1"/>
      <c r="G84" s="1"/>
      <c r="H84" s="1"/>
      <c r="L84" s="48"/>
    </row>
    <row r="85" s="1" customFormat="1" ht="14.4" customHeight="1">
      <c r="B85" s="48"/>
      <c r="C85" s="76" t="s">
        <v>92</v>
      </c>
      <c r="L85" s="48"/>
    </row>
    <row r="86" s="1" customFormat="1" ht="17.25" customHeight="1">
      <c r="B86" s="48"/>
      <c r="E86" s="79" t="str">
        <f>E11</f>
        <v>1 - Architektonicko stavební řešení</v>
      </c>
      <c r="F86" s="1"/>
      <c r="G86" s="1"/>
      <c r="H86" s="1"/>
      <c r="L86" s="48"/>
    </row>
    <row r="87" s="1" customFormat="1" ht="6.96" customHeight="1">
      <c r="B87" s="48"/>
      <c r="L87" s="48"/>
    </row>
    <row r="88" s="1" customFormat="1" ht="18" customHeight="1">
      <c r="B88" s="48"/>
      <c r="C88" s="76" t="s">
        <v>23</v>
      </c>
      <c r="F88" s="188" t="str">
        <f>F14</f>
        <v>Hustopeče, Milotice nad Bečvou</v>
      </c>
      <c r="I88" s="189" t="s">
        <v>25</v>
      </c>
      <c r="J88" s="81" t="str">
        <f>IF(J14="","",J14)</f>
        <v>5. 9. 2017</v>
      </c>
      <c r="L88" s="48"/>
    </row>
    <row r="89" s="1" customFormat="1" ht="6.96" customHeight="1">
      <c r="B89" s="48"/>
      <c r="L89" s="48"/>
    </row>
    <row r="90" s="1" customFormat="1">
      <c r="B90" s="48"/>
      <c r="C90" s="76" t="s">
        <v>27</v>
      </c>
      <c r="F90" s="188" t="str">
        <f>E17</f>
        <v>Hustopeče, Milotice nad Bečvou</v>
      </c>
      <c r="I90" s="189" t="s">
        <v>32</v>
      </c>
      <c r="J90" s="188" t="str">
        <f>E23</f>
        <v>Ing. Rostislav Grebík</v>
      </c>
      <c r="L90" s="48"/>
    </row>
    <row r="91" s="1" customFormat="1" ht="14.4" customHeight="1">
      <c r="B91" s="48"/>
      <c r="C91" s="76" t="s">
        <v>30</v>
      </c>
      <c r="F91" s="188" t="str">
        <f>IF(E20="","",E20)</f>
        <v/>
      </c>
      <c r="L91" s="48"/>
    </row>
    <row r="92" s="1" customFormat="1" ht="10.32" customHeight="1">
      <c r="B92" s="48"/>
      <c r="L92" s="48"/>
    </row>
    <row r="93" s="10" customFormat="1" ht="29.28" customHeight="1">
      <c r="B93" s="190"/>
      <c r="C93" s="191" t="s">
        <v>112</v>
      </c>
      <c r="D93" s="192" t="s">
        <v>55</v>
      </c>
      <c r="E93" s="192" t="s">
        <v>51</v>
      </c>
      <c r="F93" s="192" t="s">
        <v>113</v>
      </c>
      <c r="G93" s="192" t="s">
        <v>114</v>
      </c>
      <c r="H93" s="192" t="s">
        <v>115</v>
      </c>
      <c r="I93" s="193" t="s">
        <v>116</v>
      </c>
      <c r="J93" s="192" t="s">
        <v>96</v>
      </c>
      <c r="K93" s="194" t="s">
        <v>117</v>
      </c>
      <c r="L93" s="190"/>
      <c r="M93" s="94" t="s">
        <v>118</v>
      </c>
      <c r="N93" s="95" t="s">
        <v>40</v>
      </c>
      <c r="O93" s="95" t="s">
        <v>119</v>
      </c>
      <c r="P93" s="95" t="s">
        <v>120</v>
      </c>
      <c r="Q93" s="95" t="s">
        <v>121</v>
      </c>
      <c r="R93" s="95" t="s">
        <v>122</v>
      </c>
      <c r="S93" s="95" t="s">
        <v>123</v>
      </c>
      <c r="T93" s="96" t="s">
        <v>124</v>
      </c>
    </row>
    <row r="94" s="1" customFormat="1" ht="29.28" customHeight="1">
      <c r="B94" s="48"/>
      <c r="C94" s="98" t="s">
        <v>97</v>
      </c>
      <c r="J94" s="195">
        <f>BK94</f>
        <v>0</v>
      </c>
      <c r="L94" s="48"/>
      <c r="M94" s="97"/>
      <c r="N94" s="84"/>
      <c r="O94" s="84"/>
      <c r="P94" s="196">
        <f>P95+P692</f>
        <v>0</v>
      </c>
      <c r="Q94" s="84"/>
      <c r="R94" s="196">
        <f>R95+R692</f>
        <v>1121.10071948</v>
      </c>
      <c r="S94" s="84"/>
      <c r="T94" s="197">
        <f>T95+T692</f>
        <v>3.0720000000000001</v>
      </c>
      <c r="AT94" s="26" t="s">
        <v>69</v>
      </c>
      <c r="AU94" s="26" t="s">
        <v>98</v>
      </c>
      <c r="BK94" s="198">
        <f>BK95+BK692</f>
        <v>0</v>
      </c>
    </row>
    <row r="95" s="11" customFormat="1" ht="37.44" customHeight="1">
      <c r="B95" s="199"/>
      <c r="D95" s="200" t="s">
        <v>69</v>
      </c>
      <c r="E95" s="201" t="s">
        <v>125</v>
      </c>
      <c r="F95" s="201" t="s">
        <v>126</v>
      </c>
      <c r="I95" s="202"/>
      <c r="J95" s="203">
        <f>BK95</f>
        <v>0</v>
      </c>
      <c r="L95" s="199"/>
      <c r="M95" s="204"/>
      <c r="N95" s="205"/>
      <c r="O95" s="205"/>
      <c r="P95" s="206">
        <f>P96+P295+P386+P424+P571+P597+P690</f>
        <v>0</v>
      </c>
      <c r="Q95" s="205"/>
      <c r="R95" s="206">
        <f>R96+R295+R386+R424+R571+R597+R690</f>
        <v>1120.9267003800001</v>
      </c>
      <c r="S95" s="205"/>
      <c r="T95" s="207">
        <f>T96+T295+T386+T424+T571+T597+T690</f>
        <v>3.0720000000000001</v>
      </c>
      <c r="AR95" s="200" t="s">
        <v>74</v>
      </c>
      <c r="AT95" s="208" t="s">
        <v>69</v>
      </c>
      <c r="AU95" s="208" t="s">
        <v>70</v>
      </c>
      <c r="AY95" s="200" t="s">
        <v>127</v>
      </c>
      <c r="BK95" s="209">
        <f>BK96+BK295+BK386+BK424+BK571+BK597+BK690</f>
        <v>0</v>
      </c>
    </row>
    <row r="96" s="11" customFormat="1" ht="19.92" customHeight="1">
      <c r="B96" s="199"/>
      <c r="D96" s="200" t="s">
        <v>69</v>
      </c>
      <c r="E96" s="210" t="s">
        <v>74</v>
      </c>
      <c r="F96" s="210" t="s">
        <v>128</v>
      </c>
      <c r="I96" s="202"/>
      <c r="J96" s="211">
        <f>BK96</f>
        <v>0</v>
      </c>
      <c r="L96" s="199"/>
      <c r="M96" s="204"/>
      <c r="N96" s="205"/>
      <c r="O96" s="205"/>
      <c r="P96" s="206">
        <f>SUM(P97:P294)</f>
        <v>0</v>
      </c>
      <c r="Q96" s="205"/>
      <c r="R96" s="206">
        <f>SUM(R97:R294)</f>
        <v>930.70051650000005</v>
      </c>
      <c r="S96" s="205"/>
      <c r="T96" s="207">
        <f>SUM(T97:T294)</f>
        <v>3.0720000000000001</v>
      </c>
      <c r="AR96" s="200" t="s">
        <v>74</v>
      </c>
      <c r="AT96" s="208" t="s">
        <v>69</v>
      </c>
      <c r="AU96" s="208" t="s">
        <v>74</v>
      </c>
      <c r="AY96" s="200" t="s">
        <v>127</v>
      </c>
      <c r="BK96" s="209">
        <f>SUM(BK97:BK294)</f>
        <v>0</v>
      </c>
    </row>
    <row r="97" s="1" customFormat="1" ht="38.25" customHeight="1">
      <c r="B97" s="212"/>
      <c r="C97" s="213" t="s">
        <v>74</v>
      </c>
      <c r="D97" s="213" t="s">
        <v>129</v>
      </c>
      <c r="E97" s="214" t="s">
        <v>130</v>
      </c>
      <c r="F97" s="215" t="s">
        <v>131</v>
      </c>
      <c r="G97" s="216" t="s">
        <v>132</v>
      </c>
      <c r="H97" s="217">
        <v>24</v>
      </c>
      <c r="I97" s="218"/>
      <c r="J97" s="219">
        <f>ROUND(I97*H97,2)</f>
        <v>0</v>
      </c>
      <c r="K97" s="215" t="s">
        <v>133</v>
      </c>
      <c r="L97" s="48"/>
      <c r="M97" s="220" t="s">
        <v>5</v>
      </c>
      <c r="N97" s="221" t="s">
        <v>41</v>
      </c>
      <c r="O97" s="49"/>
      <c r="P97" s="222">
        <f>O97*H97</f>
        <v>0</v>
      </c>
      <c r="Q97" s="222">
        <v>5.0000000000000002E-05</v>
      </c>
      <c r="R97" s="222">
        <f>Q97*H97</f>
        <v>0.0012000000000000001</v>
      </c>
      <c r="S97" s="222">
        <v>0.128</v>
      </c>
      <c r="T97" s="223">
        <f>S97*H97</f>
        <v>3.0720000000000001</v>
      </c>
      <c r="AR97" s="26" t="s">
        <v>134</v>
      </c>
      <c r="AT97" s="26" t="s">
        <v>129</v>
      </c>
      <c r="AU97" s="26" t="s">
        <v>77</v>
      </c>
      <c r="AY97" s="26" t="s">
        <v>127</v>
      </c>
      <c r="BE97" s="224">
        <f>IF(N97="základní",J97,0)</f>
        <v>0</v>
      </c>
      <c r="BF97" s="224">
        <f>IF(N97="snížená",J97,0)</f>
        <v>0</v>
      </c>
      <c r="BG97" s="224">
        <f>IF(N97="zákl. přenesená",J97,0)</f>
        <v>0</v>
      </c>
      <c r="BH97" s="224">
        <f>IF(N97="sníž. přenesená",J97,0)</f>
        <v>0</v>
      </c>
      <c r="BI97" s="224">
        <f>IF(N97="nulová",J97,0)</f>
        <v>0</v>
      </c>
      <c r="BJ97" s="26" t="s">
        <v>74</v>
      </c>
      <c r="BK97" s="224">
        <f>ROUND(I97*H97,2)</f>
        <v>0</v>
      </c>
      <c r="BL97" s="26" t="s">
        <v>134</v>
      </c>
      <c r="BM97" s="26" t="s">
        <v>135</v>
      </c>
    </row>
    <row r="98" s="12" customFormat="1">
      <c r="B98" s="225"/>
      <c r="D98" s="226" t="s">
        <v>136</v>
      </c>
      <c r="E98" s="227" t="s">
        <v>5</v>
      </c>
      <c r="F98" s="228" t="s">
        <v>137</v>
      </c>
      <c r="H98" s="227" t="s">
        <v>5</v>
      </c>
      <c r="I98" s="229"/>
      <c r="L98" s="225"/>
      <c r="M98" s="230"/>
      <c r="N98" s="231"/>
      <c r="O98" s="231"/>
      <c r="P98" s="231"/>
      <c r="Q98" s="231"/>
      <c r="R98" s="231"/>
      <c r="S98" s="231"/>
      <c r="T98" s="232"/>
      <c r="AT98" s="227" t="s">
        <v>136</v>
      </c>
      <c r="AU98" s="227" t="s">
        <v>77</v>
      </c>
      <c r="AV98" s="12" t="s">
        <v>74</v>
      </c>
      <c r="AW98" s="12" t="s">
        <v>34</v>
      </c>
      <c r="AX98" s="12" t="s">
        <v>70</v>
      </c>
      <c r="AY98" s="227" t="s">
        <v>127</v>
      </c>
    </row>
    <row r="99" s="13" customFormat="1">
      <c r="B99" s="233"/>
      <c r="D99" s="226" t="s">
        <v>136</v>
      </c>
      <c r="E99" s="234" t="s">
        <v>5</v>
      </c>
      <c r="F99" s="235" t="s">
        <v>138</v>
      </c>
      <c r="H99" s="236">
        <v>12</v>
      </c>
      <c r="I99" s="237"/>
      <c r="L99" s="233"/>
      <c r="M99" s="238"/>
      <c r="N99" s="239"/>
      <c r="O99" s="239"/>
      <c r="P99" s="239"/>
      <c r="Q99" s="239"/>
      <c r="R99" s="239"/>
      <c r="S99" s="239"/>
      <c r="T99" s="240"/>
      <c r="AT99" s="234" t="s">
        <v>136</v>
      </c>
      <c r="AU99" s="234" t="s">
        <v>77</v>
      </c>
      <c r="AV99" s="13" t="s">
        <v>77</v>
      </c>
      <c r="AW99" s="13" t="s">
        <v>34</v>
      </c>
      <c r="AX99" s="13" t="s">
        <v>70</v>
      </c>
      <c r="AY99" s="234" t="s">
        <v>127</v>
      </c>
    </row>
    <row r="100" s="13" customFormat="1">
      <c r="B100" s="233"/>
      <c r="D100" s="226" t="s">
        <v>136</v>
      </c>
      <c r="E100" s="234" t="s">
        <v>5</v>
      </c>
      <c r="F100" s="235" t="s">
        <v>138</v>
      </c>
      <c r="H100" s="236">
        <v>12</v>
      </c>
      <c r="I100" s="237"/>
      <c r="L100" s="233"/>
      <c r="M100" s="238"/>
      <c r="N100" s="239"/>
      <c r="O100" s="239"/>
      <c r="P100" s="239"/>
      <c r="Q100" s="239"/>
      <c r="R100" s="239"/>
      <c r="S100" s="239"/>
      <c r="T100" s="240"/>
      <c r="AT100" s="234" t="s">
        <v>136</v>
      </c>
      <c r="AU100" s="234" t="s">
        <v>77</v>
      </c>
      <c r="AV100" s="13" t="s">
        <v>77</v>
      </c>
      <c r="AW100" s="13" t="s">
        <v>34</v>
      </c>
      <c r="AX100" s="13" t="s">
        <v>70</v>
      </c>
      <c r="AY100" s="234" t="s">
        <v>127</v>
      </c>
    </row>
    <row r="101" s="14" customFormat="1">
      <c r="B101" s="241"/>
      <c r="D101" s="226" t="s">
        <v>136</v>
      </c>
      <c r="E101" s="242" t="s">
        <v>5</v>
      </c>
      <c r="F101" s="243" t="s">
        <v>139</v>
      </c>
      <c r="H101" s="244">
        <v>24</v>
      </c>
      <c r="I101" s="245"/>
      <c r="L101" s="241"/>
      <c r="M101" s="246"/>
      <c r="N101" s="247"/>
      <c r="O101" s="247"/>
      <c r="P101" s="247"/>
      <c r="Q101" s="247"/>
      <c r="R101" s="247"/>
      <c r="S101" s="247"/>
      <c r="T101" s="248"/>
      <c r="AT101" s="242" t="s">
        <v>136</v>
      </c>
      <c r="AU101" s="242" t="s">
        <v>77</v>
      </c>
      <c r="AV101" s="14" t="s">
        <v>140</v>
      </c>
      <c r="AW101" s="14" t="s">
        <v>34</v>
      </c>
      <c r="AX101" s="14" t="s">
        <v>70</v>
      </c>
      <c r="AY101" s="242" t="s">
        <v>127</v>
      </c>
    </row>
    <row r="102" s="15" customFormat="1">
      <c r="B102" s="249"/>
      <c r="D102" s="226" t="s">
        <v>136</v>
      </c>
      <c r="E102" s="250" t="s">
        <v>5</v>
      </c>
      <c r="F102" s="251" t="s">
        <v>141</v>
      </c>
      <c r="H102" s="252">
        <v>24</v>
      </c>
      <c r="I102" s="253"/>
      <c r="L102" s="249"/>
      <c r="M102" s="254"/>
      <c r="N102" s="255"/>
      <c r="O102" s="255"/>
      <c r="P102" s="255"/>
      <c r="Q102" s="255"/>
      <c r="R102" s="255"/>
      <c r="S102" s="255"/>
      <c r="T102" s="256"/>
      <c r="AT102" s="250" t="s">
        <v>136</v>
      </c>
      <c r="AU102" s="250" t="s">
        <v>77</v>
      </c>
      <c r="AV102" s="15" t="s">
        <v>134</v>
      </c>
      <c r="AW102" s="15" t="s">
        <v>34</v>
      </c>
      <c r="AX102" s="15" t="s">
        <v>74</v>
      </c>
      <c r="AY102" s="250" t="s">
        <v>127</v>
      </c>
    </row>
    <row r="103" s="1" customFormat="1" ht="38.25" customHeight="1">
      <c r="B103" s="212"/>
      <c r="C103" s="213" t="s">
        <v>77</v>
      </c>
      <c r="D103" s="213" t="s">
        <v>129</v>
      </c>
      <c r="E103" s="214" t="s">
        <v>142</v>
      </c>
      <c r="F103" s="215" t="s">
        <v>143</v>
      </c>
      <c r="G103" s="216" t="s">
        <v>144</v>
      </c>
      <c r="H103" s="217">
        <v>4464.3249999999998</v>
      </c>
      <c r="I103" s="218"/>
      <c r="J103" s="219">
        <f>ROUND(I103*H103,2)</f>
        <v>0</v>
      </c>
      <c r="K103" s="215" t="s">
        <v>133</v>
      </c>
      <c r="L103" s="48"/>
      <c r="M103" s="220" t="s">
        <v>5</v>
      </c>
      <c r="N103" s="221" t="s">
        <v>41</v>
      </c>
      <c r="O103" s="49"/>
      <c r="P103" s="222">
        <f>O103*H103</f>
        <v>0</v>
      </c>
      <c r="Q103" s="222">
        <v>0</v>
      </c>
      <c r="R103" s="222">
        <f>Q103*H103</f>
        <v>0</v>
      </c>
      <c r="S103" s="222">
        <v>0</v>
      </c>
      <c r="T103" s="223">
        <f>S103*H103</f>
        <v>0</v>
      </c>
      <c r="AR103" s="26" t="s">
        <v>134</v>
      </c>
      <c r="AT103" s="26" t="s">
        <v>129</v>
      </c>
      <c r="AU103" s="26" t="s">
        <v>77</v>
      </c>
      <c r="AY103" s="26" t="s">
        <v>127</v>
      </c>
      <c r="BE103" s="224">
        <f>IF(N103="základní",J103,0)</f>
        <v>0</v>
      </c>
      <c r="BF103" s="224">
        <f>IF(N103="snížená",J103,0)</f>
        <v>0</v>
      </c>
      <c r="BG103" s="224">
        <f>IF(N103="zákl. přenesená",J103,0)</f>
        <v>0</v>
      </c>
      <c r="BH103" s="224">
        <f>IF(N103="sníž. přenesená",J103,0)</f>
        <v>0</v>
      </c>
      <c r="BI103" s="224">
        <f>IF(N103="nulová",J103,0)</f>
        <v>0</v>
      </c>
      <c r="BJ103" s="26" t="s">
        <v>74</v>
      </c>
      <c r="BK103" s="224">
        <f>ROUND(I103*H103,2)</f>
        <v>0</v>
      </c>
      <c r="BL103" s="26" t="s">
        <v>134</v>
      </c>
      <c r="BM103" s="26" t="s">
        <v>145</v>
      </c>
    </row>
    <row r="104" s="12" customFormat="1">
      <c r="B104" s="225"/>
      <c r="D104" s="226" t="s">
        <v>136</v>
      </c>
      <c r="E104" s="227" t="s">
        <v>5</v>
      </c>
      <c r="F104" s="228" t="s">
        <v>146</v>
      </c>
      <c r="H104" s="227" t="s">
        <v>5</v>
      </c>
      <c r="I104" s="229"/>
      <c r="L104" s="225"/>
      <c r="M104" s="230"/>
      <c r="N104" s="231"/>
      <c r="O104" s="231"/>
      <c r="P104" s="231"/>
      <c r="Q104" s="231"/>
      <c r="R104" s="231"/>
      <c r="S104" s="231"/>
      <c r="T104" s="232"/>
      <c r="AT104" s="227" t="s">
        <v>136</v>
      </c>
      <c r="AU104" s="227" t="s">
        <v>77</v>
      </c>
      <c r="AV104" s="12" t="s">
        <v>74</v>
      </c>
      <c r="AW104" s="12" t="s">
        <v>34</v>
      </c>
      <c r="AX104" s="12" t="s">
        <v>70</v>
      </c>
      <c r="AY104" s="227" t="s">
        <v>127</v>
      </c>
    </row>
    <row r="105" s="12" customFormat="1">
      <c r="B105" s="225"/>
      <c r="D105" s="226" t="s">
        <v>136</v>
      </c>
      <c r="E105" s="227" t="s">
        <v>5</v>
      </c>
      <c r="F105" s="228" t="s">
        <v>147</v>
      </c>
      <c r="H105" s="227" t="s">
        <v>5</v>
      </c>
      <c r="I105" s="229"/>
      <c r="L105" s="225"/>
      <c r="M105" s="230"/>
      <c r="N105" s="231"/>
      <c r="O105" s="231"/>
      <c r="P105" s="231"/>
      <c r="Q105" s="231"/>
      <c r="R105" s="231"/>
      <c r="S105" s="231"/>
      <c r="T105" s="232"/>
      <c r="AT105" s="227" t="s">
        <v>136</v>
      </c>
      <c r="AU105" s="227" t="s">
        <v>77</v>
      </c>
      <c r="AV105" s="12" t="s">
        <v>74</v>
      </c>
      <c r="AW105" s="12" t="s">
        <v>34</v>
      </c>
      <c r="AX105" s="12" t="s">
        <v>70</v>
      </c>
      <c r="AY105" s="227" t="s">
        <v>127</v>
      </c>
    </row>
    <row r="106" s="13" customFormat="1">
      <c r="B106" s="233"/>
      <c r="D106" s="226" t="s">
        <v>136</v>
      </c>
      <c r="E106" s="234" t="s">
        <v>5</v>
      </c>
      <c r="F106" s="235" t="s">
        <v>148</v>
      </c>
      <c r="H106" s="236">
        <v>4323.8000000000002</v>
      </c>
      <c r="I106" s="237"/>
      <c r="L106" s="233"/>
      <c r="M106" s="238"/>
      <c r="N106" s="239"/>
      <c r="O106" s="239"/>
      <c r="P106" s="239"/>
      <c r="Q106" s="239"/>
      <c r="R106" s="239"/>
      <c r="S106" s="239"/>
      <c r="T106" s="240"/>
      <c r="AT106" s="234" t="s">
        <v>136</v>
      </c>
      <c r="AU106" s="234" t="s">
        <v>77</v>
      </c>
      <c r="AV106" s="13" t="s">
        <v>77</v>
      </c>
      <c r="AW106" s="13" t="s">
        <v>34</v>
      </c>
      <c r="AX106" s="13" t="s">
        <v>70</v>
      </c>
      <c r="AY106" s="234" t="s">
        <v>127</v>
      </c>
    </row>
    <row r="107" s="14" customFormat="1">
      <c r="B107" s="241"/>
      <c r="D107" s="226" t="s">
        <v>136</v>
      </c>
      <c r="E107" s="242" t="s">
        <v>5</v>
      </c>
      <c r="F107" s="243" t="s">
        <v>139</v>
      </c>
      <c r="H107" s="244">
        <v>4323.8000000000002</v>
      </c>
      <c r="I107" s="245"/>
      <c r="L107" s="241"/>
      <c r="M107" s="246"/>
      <c r="N107" s="247"/>
      <c r="O107" s="247"/>
      <c r="P107" s="247"/>
      <c r="Q107" s="247"/>
      <c r="R107" s="247"/>
      <c r="S107" s="247"/>
      <c r="T107" s="248"/>
      <c r="AT107" s="242" t="s">
        <v>136</v>
      </c>
      <c r="AU107" s="242" t="s">
        <v>77</v>
      </c>
      <c r="AV107" s="14" t="s">
        <v>140</v>
      </c>
      <c r="AW107" s="14" t="s">
        <v>34</v>
      </c>
      <c r="AX107" s="14" t="s">
        <v>70</v>
      </c>
      <c r="AY107" s="242" t="s">
        <v>127</v>
      </c>
    </row>
    <row r="108" s="12" customFormat="1">
      <c r="B108" s="225"/>
      <c r="D108" s="226" t="s">
        <v>136</v>
      </c>
      <c r="E108" s="227" t="s">
        <v>5</v>
      </c>
      <c r="F108" s="228" t="s">
        <v>149</v>
      </c>
      <c r="H108" s="227" t="s">
        <v>5</v>
      </c>
      <c r="I108" s="229"/>
      <c r="L108" s="225"/>
      <c r="M108" s="230"/>
      <c r="N108" s="231"/>
      <c r="O108" s="231"/>
      <c r="P108" s="231"/>
      <c r="Q108" s="231"/>
      <c r="R108" s="231"/>
      <c r="S108" s="231"/>
      <c r="T108" s="232"/>
      <c r="AT108" s="227" t="s">
        <v>136</v>
      </c>
      <c r="AU108" s="227" t="s">
        <v>77</v>
      </c>
      <c r="AV108" s="12" t="s">
        <v>74</v>
      </c>
      <c r="AW108" s="12" t="s">
        <v>34</v>
      </c>
      <c r="AX108" s="12" t="s">
        <v>70</v>
      </c>
      <c r="AY108" s="227" t="s">
        <v>127</v>
      </c>
    </row>
    <row r="109" s="13" customFormat="1">
      <c r="B109" s="233"/>
      <c r="D109" s="226" t="s">
        <v>136</v>
      </c>
      <c r="E109" s="234" t="s">
        <v>5</v>
      </c>
      <c r="F109" s="235" t="s">
        <v>150</v>
      </c>
      <c r="H109" s="236">
        <v>38.219999999999999</v>
      </c>
      <c r="I109" s="237"/>
      <c r="L109" s="233"/>
      <c r="M109" s="238"/>
      <c r="N109" s="239"/>
      <c r="O109" s="239"/>
      <c r="P109" s="239"/>
      <c r="Q109" s="239"/>
      <c r="R109" s="239"/>
      <c r="S109" s="239"/>
      <c r="T109" s="240"/>
      <c r="AT109" s="234" t="s">
        <v>136</v>
      </c>
      <c r="AU109" s="234" t="s">
        <v>77</v>
      </c>
      <c r="AV109" s="13" t="s">
        <v>77</v>
      </c>
      <c r="AW109" s="13" t="s">
        <v>34</v>
      </c>
      <c r="AX109" s="13" t="s">
        <v>70</v>
      </c>
      <c r="AY109" s="234" t="s">
        <v>127</v>
      </c>
    </row>
    <row r="110" s="13" customFormat="1">
      <c r="B110" s="233"/>
      <c r="D110" s="226" t="s">
        <v>136</v>
      </c>
      <c r="E110" s="234" t="s">
        <v>5</v>
      </c>
      <c r="F110" s="235" t="s">
        <v>151</v>
      </c>
      <c r="H110" s="236">
        <v>8.8620000000000001</v>
      </c>
      <c r="I110" s="237"/>
      <c r="L110" s="233"/>
      <c r="M110" s="238"/>
      <c r="N110" s="239"/>
      <c r="O110" s="239"/>
      <c r="P110" s="239"/>
      <c r="Q110" s="239"/>
      <c r="R110" s="239"/>
      <c r="S110" s="239"/>
      <c r="T110" s="240"/>
      <c r="AT110" s="234" t="s">
        <v>136</v>
      </c>
      <c r="AU110" s="234" t="s">
        <v>77</v>
      </c>
      <c r="AV110" s="13" t="s">
        <v>77</v>
      </c>
      <c r="AW110" s="13" t="s">
        <v>34</v>
      </c>
      <c r="AX110" s="13" t="s">
        <v>70</v>
      </c>
      <c r="AY110" s="234" t="s">
        <v>127</v>
      </c>
    </row>
    <row r="111" s="13" customFormat="1">
      <c r="B111" s="233"/>
      <c r="D111" s="226" t="s">
        <v>136</v>
      </c>
      <c r="E111" s="234" t="s">
        <v>5</v>
      </c>
      <c r="F111" s="235" t="s">
        <v>152</v>
      </c>
      <c r="H111" s="236">
        <v>33.32</v>
      </c>
      <c r="I111" s="237"/>
      <c r="L111" s="233"/>
      <c r="M111" s="238"/>
      <c r="N111" s="239"/>
      <c r="O111" s="239"/>
      <c r="P111" s="239"/>
      <c r="Q111" s="239"/>
      <c r="R111" s="239"/>
      <c r="S111" s="239"/>
      <c r="T111" s="240"/>
      <c r="AT111" s="234" t="s">
        <v>136</v>
      </c>
      <c r="AU111" s="234" t="s">
        <v>77</v>
      </c>
      <c r="AV111" s="13" t="s">
        <v>77</v>
      </c>
      <c r="AW111" s="13" t="s">
        <v>34</v>
      </c>
      <c r="AX111" s="13" t="s">
        <v>70</v>
      </c>
      <c r="AY111" s="234" t="s">
        <v>127</v>
      </c>
    </row>
    <row r="112" s="13" customFormat="1">
      <c r="B112" s="233"/>
      <c r="D112" s="226" t="s">
        <v>136</v>
      </c>
      <c r="E112" s="234" t="s">
        <v>5</v>
      </c>
      <c r="F112" s="235" t="s">
        <v>153</v>
      </c>
      <c r="H112" s="236">
        <v>8.9179999999999993</v>
      </c>
      <c r="I112" s="237"/>
      <c r="L112" s="233"/>
      <c r="M112" s="238"/>
      <c r="N112" s="239"/>
      <c r="O112" s="239"/>
      <c r="P112" s="239"/>
      <c r="Q112" s="239"/>
      <c r="R112" s="239"/>
      <c r="S112" s="239"/>
      <c r="T112" s="240"/>
      <c r="AT112" s="234" t="s">
        <v>136</v>
      </c>
      <c r="AU112" s="234" t="s">
        <v>77</v>
      </c>
      <c r="AV112" s="13" t="s">
        <v>77</v>
      </c>
      <c r="AW112" s="13" t="s">
        <v>34</v>
      </c>
      <c r="AX112" s="13" t="s">
        <v>70</v>
      </c>
      <c r="AY112" s="234" t="s">
        <v>127</v>
      </c>
    </row>
    <row r="113" s="13" customFormat="1">
      <c r="B113" s="233"/>
      <c r="D113" s="226" t="s">
        <v>136</v>
      </c>
      <c r="E113" s="234" t="s">
        <v>5</v>
      </c>
      <c r="F113" s="235" t="s">
        <v>154</v>
      </c>
      <c r="H113" s="236">
        <v>41.258000000000003</v>
      </c>
      <c r="I113" s="237"/>
      <c r="L113" s="233"/>
      <c r="M113" s="238"/>
      <c r="N113" s="239"/>
      <c r="O113" s="239"/>
      <c r="P113" s="239"/>
      <c r="Q113" s="239"/>
      <c r="R113" s="239"/>
      <c r="S113" s="239"/>
      <c r="T113" s="240"/>
      <c r="AT113" s="234" t="s">
        <v>136</v>
      </c>
      <c r="AU113" s="234" t="s">
        <v>77</v>
      </c>
      <c r="AV113" s="13" t="s">
        <v>77</v>
      </c>
      <c r="AW113" s="13" t="s">
        <v>34</v>
      </c>
      <c r="AX113" s="13" t="s">
        <v>70</v>
      </c>
      <c r="AY113" s="234" t="s">
        <v>127</v>
      </c>
    </row>
    <row r="114" s="13" customFormat="1">
      <c r="B114" s="233"/>
      <c r="D114" s="226" t="s">
        <v>136</v>
      </c>
      <c r="E114" s="234" t="s">
        <v>5</v>
      </c>
      <c r="F114" s="235" t="s">
        <v>155</v>
      </c>
      <c r="H114" s="236">
        <v>9.9469999999999992</v>
      </c>
      <c r="I114" s="237"/>
      <c r="L114" s="233"/>
      <c r="M114" s="238"/>
      <c r="N114" s="239"/>
      <c r="O114" s="239"/>
      <c r="P114" s="239"/>
      <c r="Q114" s="239"/>
      <c r="R114" s="239"/>
      <c r="S114" s="239"/>
      <c r="T114" s="240"/>
      <c r="AT114" s="234" t="s">
        <v>136</v>
      </c>
      <c r="AU114" s="234" t="s">
        <v>77</v>
      </c>
      <c r="AV114" s="13" t="s">
        <v>77</v>
      </c>
      <c r="AW114" s="13" t="s">
        <v>34</v>
      </c>
      <c r="AX114" s="13" t="s">
        <v>70</v>
      </c>
      <c r="AY114" s="234" t="s">
        <v>127</v>
      </c>
    </row>
    <row r="115" s="14" customFormat="1">
      <c r="B115" s="241"/>
      <c r="D115" s="226" t="s">
        <v>136</v>
      </c>
      <c r="E115" s="242" t="s">
        <v>5</v>
      </c>
      <c r="F115" s="243" t="s">
        <v>139</v>
      </c>
      <c r="H115" s="244">
        <v>140.52500000000001</v>
      </c>
      <c r="I115" s="245"/>
      <c r="L115" s="241"/>
      <c r="M115" s="246"/>
      <c r="N115" s="247"/>
      <c r="O115" s="247"/>
      <c r="P115" s="247"/>
      <c r="Q115" s="247"/>
      <c r="R115" s="247"/>
      <c r="S115" s="247"/>
      <c r="T115" s="248"/>
      <c r="AT115" s="242" t="s">
        <v>136</v>
      </c>
      <c r="AU115" s="242" t="s">
        <v>77</v>
      </c>
      <c r="AV115" s="14" t="s">
        <v>140</v>
      </c>
      <c r="AW115" s="14" t="s">
        <v>34</v>
      </c>
      <c r="AX115" s="14" t="s">
        <v>70</v>
      </c>
      <c r="AY115" s="242" t="s">
        <v>127</v>
      </c>
    </row>
    <row r="116" s="15" customFormat="1">
      <c r="B116" s="249"/>
      <c r="D116" s="226" t="s">
        <v>136</v>
      </c>
      <c r="E116" s="250" t="s">
        <v>5</v>
      </c>
      <c r="F116" s="251" t="s">
        <v>141</v>
      </c>
      <c r="H116" s="252">
        <v>4464.3249999999998</v>
      </c>
      <c r="I116" s="253"/>
      <c r="L116" s="249"/>
      <c r="M116" s="254"/>
      <c r="N116" s="255"/>
      <c r="O116" s="255"/>
      <c r="P116" s="255"/>
      <c r="Q116" s="255"/>
      <c r="R116" s="255"/>
      <c r="S116" s="255"/>
      <c r="T116" s="256"/>
      <c r="AT116" s="250" t="s">
        <v>136</v>
      </c>
      <c r="AU116" s="250" t="s">
        <v>77</v>
      </c>
      <c r="AV116" s="15" t="s">
        <v>134</v>
      </c>
      <c r="AW116" s="15" t="s">
        <v>34</v>
      </c>
      <c r="AX116" s="15" t="s">
        <v>74</v>
      </c>
      <c r="AY116" s="250" t="s">
        <v>127</v>
      </c>
    </row>
    <row r="117" s="1" customFormat="1" ht="25.5" customHeight="1">
      <c r="B117" s="212"/>
      <c r="C117" s="213" t="s">
        <v>140</v>
      </c>
      <c r="D117" s="213" t="s">
        <v>129</v>
      </c>
      <c r="E117" s="214" t="s">
        <v>156</v>
      </c>
      <c r="F117" s="215" t="s">
        <v>157</v>
      </c>
      <c r="G117" s="216" t="s">
        <v>144</v>
      </c>
      <c r="H117" s="217">
        <v>75.239999999999995</v>
      </c>
      <c r="I117" s="218"/>
      <c r="J117" s="219">
        <f>ROUND(I117*H117,2)</f>
        <v>0</v>
      </c>
      <c r="K117" s="215" t="s">
        <v>133</v>
      </c>
      <c r="L117" s="48"/>
      <c r="M117" s="220" t="s">
        <v>5</v>
      </c>
      <c r="N117" s="221" t="s">
        <v>41</v>
      </c>
      <c r="O117" s="49"/>
      <c r="P117" s="222">
        <f>O117*H117</f>
        <v>0</v>
      </c>
      <c r="Q117" s="222">
        <v>0</v>
      </c>
      <c r="R117" s="222">
        <f>Q117*H117</f>
        <v>0</v>
      </c>
      <c r="S117" s="222">
        <v>0</v>
      </c>
      <c r="T117" s="223">
        <f>S117*H117</f>
        <v>0</v>
      </c>
      <c r="AR117" s="26" t="s">
        <v>134</v>
      </c>
      <c r="AT117" s="26" t="s">
        <v>129</v>
      </c>
      <c r="AU117" s="26" t="s">
        <v>77</v>
      </c>
      <c r="AY117" s="26" t="s">
        <v>127</v>
      </c>
      <c r="BE117" s="224">
        <f>IF(N117="základní",J117,0)</f>
        <v>0</v>
      </c>
      <c r="BF117" s="224">
        <f>IF(N117="snížená",J117,0)</f>
        <v>0</v>
      </c>
      <c r="BG117" s="224">
        <f>IF(N117="zákl. přenesená",J117,0)</f>
        <v>0</v>
      </c>
      <c r="BH117" s="224">
        <f>IF(N117="sníž. přenesená",J117,0)</f>
        <v>0</v>
      </c>
      <c r="BI117" s="224">
        <f>IF(N117="nulová",J117,0)</f>
        <v>0</v>
      </c>
      <c r="BJ117" s="26" t="s">
        <v>74</v>
      </c>
      <c r="BK117" s="224">
        <f>ROUND(I117*H117,2)</f>
        <v>0</v>
      </c>
      <c r="BL117" s="26" t="s">
        <v>134</v>
      </c>
      <c r="BM117" s="26" t="s">
        <v>158</v>
      </c>
    </row>
    <row r="118" s="12" customFormat="1">
      <c r="B118" s="225"/>
      <c r="D118" s="226" t="s">
        <v>136</v>
      </c>
      <c r="E118" s="227" t="s">
        <v>5</v>
      </c>
      <c r="F118" s="228" t="s">
        <v>159</v>
      </c>
      <c r="H118" s="227" t="s">
        <v>5</v>
      </c>
      <c r="I118" s="229"/>
      <c r="L118" s="225"/>
      <c r="M118" s="230"/>
      <c r="N118" s="231"/>
      <c r="O118" s="231"/>
      <c r="P118" s="231"/>
      <c r="Q118" s="231"/>
      <c r="R118" s="231"/>
      <c r="S118" s="231"/>
      <c r="T118" s="232"/>
      <c r="AT118" s="227" t="s">
        <v>136</v>
      </c>
      <c r="AU118" s="227" t="s">
        <v>77</v>
      </c>
      <c r="AV118" s="12" t="s">
        <v>74</v>
      </c>
      <c r="AW118" s="12" t="s">
        <v>34</v>
      </c>
      <c r="AX118" s="12" t="s">
        <v>70</v>
      </c>
      <c r="AY118" s="227" t="s">
        <v>127</v>
      </c>
    </row>
    <row r="119" s="12" customFormat="1">
      <c r="B119" s="225"/>
      <c r="D119" s="226" t="s">
        <v>136</v>
      </c>
      <c r="E119" s="227" t="s">
        <v>5</v>
      </c>
      <c r="F119" s="228" t="s">
        <v>160</v>
      </c>
      <c r="H119" s="227" t="s">
        <v>5</v>
      </c>
      <c r="I119" s="229"/>
      <c r="L119" s="225"/>
      <c r="M119" s="230"/>
      <c r="N119" s="231"/>
      <c r="O119" s="231"/>
      <c r="P119" s="231"/>
      <c r="Q119" s="231"/>
      <c r="R119" s="231"/>
      <c r="S119" s="231"/>
      <c r="T119" s="232"/>
      <c r="AT119" s="227" t="s">
        <v>136</v>
      </c>
      <c r="AU119" s="227" t="s">
        <v>77</v>
      </c>
      <c r="AV119" s="12" t="s">
        <v>74</v>
      </c>
      <c r="AW119" s="12" t="s">
        <v>34</v>
      </c>
      <c r="AX119" s="12" t="s">
        <v>70</v>
      </c>
      <c r="AY119" s="227" t="s">
        <v>127</v>
      </c>
    </row>
    <row r="120" s="12" customFormat="1">
      <c r="B120" s="225"/>
      <c r="D120" s="226" t="s">
        <v>136</v>
      </c>
      <c r="E120" s="227" t="s">
        <v>5</v>
      </c>
      <c r="F120" s="228" t="s">
        <v>161</v>
      </c>
      <c r="H120" s="227" t="s">
        <v>5</v>
      </c>
      <c r="I120" s="229"/>
      <c r="L120" s="225"/>
      <c r="M120" s="230"/>
      <c r="N120" s="231"/>
      <c r="O120" s="231"/>
      <c r="P120" s="231"/>
      <c r="Q120" s="231"/>
      <c r="R120" s="231"/>
      <c r="S120" s="231"/>
      <c r="T120" s="232"/>
      <c r="AT120" s="227" t="s">
        <v>136</v>
      </c>
      <c r="AU120" s="227" t="s">
        <v>77</v>
      </c>
      <c r="AV120" s="12" t="s">
        <v>74</v>
      </c>
      <c r="AW120" s="12" t="s">
        <v>34</v>
      </c>
      <c r="AX120" s="12" t="s">
        <v>70</v>
      </c>
      <c r="AY120" s="227" t="s">
        <v>127</v>
      </c>
    </row>
    <row r="121" s="13" customFormat="1">
      <c r="B121" s="233"/>
      <c r="D121" s="226" t="s">
        <v>136</v>
      </c>
      <c r="E121" s="234" t="s">
        <v>5</v>
      </c>
      <c r="F121" s="235" t="s">
        <v>162</v>
      </c>
      <c r="H121" s="236">
        <v>1.8</v>
      </c>
      <c r="I121" s="237"/>
      <c r="L121" s="233"/>
      <c r="M121" s="238"/>
      <c r="N121" s="239"/>
      <c r="O121" s="239"/>
      <c r="P121" s="239"/>
      <c r="Q121" s="239"/>
      <c r="R121" s="239"/>
      <c r="S121" s="239"/>
      <c r="T121" s="240"/>
      <c r="AT121" s="234" t="s">
        <v>136</v>
      </c>
      <c r="AU121" s="234" t="s">
        <v>77</v>
      </c>
      <c r="AV121" s="13" t="s">
        <v>77</v>
      </c>
      <c r="AW121" s="13" t="s">
        <v>34</v>
      </c>
      <c r="AX121" s="13" t="s">
        <v>70</v>
      </c>
      <c r="AY121" s="234" t="s">
        <v>127</v>
      </c>
    </row>
    <row r="122" s="14" customFormat="1">
      <c r="B122" s="241"/>
      <c r="D122" s="226" t="s">
        <v>136</v>
      </c>
      <c r="E122" s="242" t="s">
        <v>5</v>
      </c>
      <c r="F122" s="243" t="s">
        <v>139</v>
      </c>
      <c r="H122" s="244">
        <v>1.8</v>
      </c>
      <c r="I122" s="245"/>
      <c r="L122" s="241"/>
      <c r="M122" s="246"/>
      <c r="N122" s="247"/>
      <c r="O122" s="247"/>
      <c r="P122" s="247"/>
      <c r="Q122" s="247"/>
      <c r="R122" s="247"/>
      <c r="S122" s="247"/>
      <c r="T122" s="248"/>
      <c r="AT122" s="242" t="s">
        <v>136</v>
      </c>
      <c r="AU122" s="242" t="s">
        <v>77</v>
      </c>
      <c r="AV122" s="14" t="s">
        <v>140</v>
      </c>
      <c r="AW122" s="14" t="s">
        <v>34</v>
      </c>
      <c r="AX122" s="14" t="s">
        <v>70</v>
      </c>
      <c r="AY122" s="242" t="s">
        <v>127</v>
      </c>
    </row>
    <row r="123" s="12" customFormat="1">
      <c r="B123" s="225"/>
      <c r="D123" s="226" t="s">
        <v>136</v>
      </c>
      <c r="E123" s="227" t="s">
        <v>5</v>
      </c>
      <c r="F123" s="228" t="s">
        <v>163</v>
      </c>
      <c r="H123" s="227" t="s">
        <v>5</v>
      </c>
      <c r="I123" s="229"/>
      <c r="L123" s="225"/>
      <c r="M123" s="230"/>
      <c r="N123" s="231"/>
      <c r="O123" s="231"/>
      <c r="P123" s="231"/>
      <c r="Q123" s="231"/>
      <c r="R123" s="231"/>
      <c r="S123" s="231"/>
      <c r="T123" s="232"/>
      <c r="AT123" s="227" t="s">
        <v>136</v>
      </c>
      <c r="AU123" s="227" t="s">
        <v>77</v>
      </c>
      <c r="AV123" s="12" t="s">
        <v>74</v>
      </c>
      <c r="AW123" s="12" t="s">
        <v>34</v>
      </c>
      <c r="AX123" s="12" t="s">
        <v>70</v>
      </c>
      <c r="AY123" s="227" t="s">
        <v>127</v>
      </c>
    </row>
    <row r="124" s="13" customFormat="1">
      <c r="B124" s="233"/>
      <c r="D124" s="226" t="s">
        <v>136</v>
      </c>
      <c r="E124" s="234" t="s">
        <v>5</v>
      </c>
      <c r="F124" s="235" t="s">
        <v>164</v>
      </c>
      <c r="H124" s="236">
        <v>69.840000000000003</v>
      </c>
      <c r="I124" s="237"/>
      <c r="L124" s="233"/>
      <c r="M124" s="238"/>
      <c r="N124" s="239"/>
      <c r="O124" s="239"/>
      <c r="P124" s="239"/>
      <c r="Q124" s="239"/>
      <c r="R124" s="239"/>
      <c r="S124" s="239"/>
      <c r="T124" s="240"/>
      <c r="AT124" s="234" t="s">
        <v>136</v>
      </c>
      <c r="AU124" s="234" t="s">
        <v>77</v>
      </c>
      <c r="AV124" s="13" t="s">
        <v>77</v>
      </c>
      <c r="AW124" s="13" t="s">
        <v>34</v>
      </c>
      <c r="AX124" s="13" t="s">
        <v>70</v>
      </c>
      <c r="AY124" s="234" t="s">
        <v>127</v>
      </c>
    </row>
    <row r="125" s="14" customFormat="1">
      <c r="B125" s="241"/>
      <c r="D125" s="226" t="s">
        <v>136</v>
      </c>
      <c r="E125" s="242" t="s">
        <v>5</v>
      </c>
      <c r="F125" s="243" t="s">
        <v>139</v>
      </c>
      <c r="H125" s="244">
        <v>69.840000000000003</v>
      </c>
      <c r="I125" s="245"/>
      <c r="L125" s="241"/>
      <c r="M125" s="246"/>
      <c r="N125" s="247"/>
      <c r="O125" s="247"/>
      <c r="P125" s="247"/>
      <c r="Q125" s="247"/>
      <c r="R125" s="247"/>
      <c r="S125" s="247"/>
      <c r="T125" s="248"/>
      <c r="AT125" s="242" t="s">
        <v>136</v>
      </c>
      <c r="AU125" s="242" t="s">
        <v>77</v>
      </c>
      <c r="AV125" s="14" t="s">
        <v>140</v>
      </c>
      <c r="AW125" s="14" t="s">
        <v>34</v>
      </c>
      <c r="AX125" s="14" t="s">
        <v>70</v>
      </c>
      <c r="AY125" s="242" t="s">
        <v>127</v>
      </c>
    </row>
    <row r="126" s="12" customFormat="1">
      <c r="B126" s="225"/>
      <c r="D126" s="226" t="s">
        <v>136</v>
      </c>
      <c r="E126" s="227" t="s">
        <v>5</v>
      </c>
      <c r="F126" s="228" t="s">
        <v>165</v>
      </c>
      <c r="H126" s="227" t="s">
        <v>5</v>
      </c>
      <c r="I126" s="229"/>
      <c r="L126" s="225"/>
      <c r="M126" s="230"/>
      <c r="N126" s="231"/>
      <c r="O126" s="231"/>
      <c r="P126" s="231"/>
      <c r="Q126" s="231"/>
      <c r="R126" s="231"/>
      <c r="S126" s="231"/>
      <c r="T126" s="232"/>
      <c r="AT126" s="227" t="s">
        <v>136</v>
      </c>
      <c r="AU126" s="227" t="s">
        <v>77</v>
      </c>
      <c r="AV126" s="12" t="s">
        <v>74</v>
      </c>
      <c r="AW126" s="12" t="s">
        <v>34</v>
      </c>
      <c r="AX126" s="12" t="s">
        <v>70</v>
      </c>
      <c r="AY126" s="227" t="s">
        <v>127</v>
      </c>
    </row>
    <row r="127" s="13" customFormat="1">
      <c r="B127" s="233"/>
      <c r="D127" s="226" t="s">
        <v>136</v>
      </c>
      <c r="E127" s="234" t="s">
        <v>5</v>
      </c>
      <c r="F127" s="235" t="s">
        <v>166</v>
      </c>
      <c r="H127" s="236">
        <v>1.8</v>
      </c>
      <c r="I127" s="237"/>
      <c r="L127" s="233"/>
      <c r="M127" s="238"/>
      <c r="N127" s="239"/>
      <c r="O127" s="239"/>
      <c r="P127" s="239"/>
      <c r="Q127" s="239"/>
      <c r="R127" s="239"/>
      <c r="S127" s="239"/>
      <c r="T127" s="240"/>
      <c r="AT127" s="234" t="s">
        <v>136</v>
      </c>
      <c r="AU127" s="234" t="s">
        <v>77</v>
      </c>
      <c r="AV127" s="13" t="s">
        <v>77</v>
      </c>
      <c r="AW127" s="13" t="s">
        <v>34</v>
      </c>
      <c r="AX127" s="13" t="s">
        <v>70</v>
      </c>
      <c r="AY127" s="234" t="s">
        <v>127</v>
      </c>
    </row>
    <row r="128" s="13" customFormat="1">
      <c r="B128" s="233"/>
      <c r="D128" s="226" t="s">
        <v>136</v>
      </c>
      <c r="E128" s="234" t="s">
        <v>5</v>
      </c>
      <c r="F128" s="235" t="s">
        <v>166</v>
      </c>
      <c r="H128" s="236">
        <v>1.8</v>
      </c>
      <c r="I128" s="237"/>
      <c r="L128" s="233"/>
      <c r="M128" s="238"/>
      <c r="N128" s="239"/>
      <c r="O128" s="239"/>
      <c r="P128" s="239"/>
      <c r="Q128" s="239"/>
      <c r="R128" s="239"/>
      <c r="S128" s="239"/>
      <c r="T128" s="240"/>
      <c r="AT128" s="234" t="s">
        <v>136</v>
      </c>
      <c r="AU128" s="234" t="s">
        <v>77</v>
      </c>
      <c r="AV128" s="13" t="s">
        <v>77</v>
      </c>
      <c r="AW128" s="13" t="s">
        <v>34</v>
      </c>
      <c r="AX128" s="13" t="s">
        <v>70</v>
      </c>
      <c r="AY128" s="234" t="s">
        <v>127</v>
      </c>
    </row>
    <row r="129" s="14" customFormat="1">
      <c r="B129" s="241"/>
      <c r="D129" s="226" t="s">
        <v>136</v>
      </c>
      <c r="E129" s="242" t="s">
        <v>5</v>
      </c>
      <c r="F129" s="243" t="s">
        <v>139</v>
      </c>
      <c r="H129" s="244">
        <v>3.6000000000000001</v>
      </c>
      <c r="I129" s="245"/>
      <c r="L129" s="241"/>
      <c r="M129" s="246"/>
      <c r="N129" s="247"/>
      <c r="O129" s="247"/>
      <c r="P129" s="247"/>
      <c r="Q129" s="247"/>
      <c r="R129" s="247"/>
      <c r="S129" s="247"/>
      <c r="T129" s="248"/>
      <c r="AT129" s="242" t="s">
        <v>136</v>
      </c>
      <c r="AU129" s="242" t="s">
        <v>77</v>
      </c>
      <c r="AV129" s="14" t="s">
        <v>140</v>
      </c>
      <c r="AW129" s="14" t="s">
        <v>34</v>
      </c>
      <c r="AX129" s="14" t="s">
        <v>70</v>
      </c>
      <c r="AY129" s="242" t="s">
        <v>127</v>
      </c>
    </row>
    <row r="130" s="15" customFormat="1">
      <c r="B130" s="249"/>
      <c r="D130" s="226" t="s">
        <v>136</v>
      </c>
      <c r="E130" s="250" t="s">
        <v>5</v>
      </c>
      <c r="F130" s="251" t="s">
        <v>141</v>
      </c>
      <c r="H130" s="252">
        <v>75.239999999999995</v>
      </c>
      <c r="I130" s="253"/>
      <c r="L130" s="249"/>
      <c r="M130" s="254"/>
      <c r="N130" s="255"/>
      <c r="O130" s="255"/>
      <c r="P130" s="255"/>
      <c r="Q130" s="255"/>
      <c r="R130" s="255"/>
      <c r="S130" s="255"/>
      <c r="T130" s="256"/>
      <c r="AT130" s="250" t="s">
        <v>136</v>
      </c>
      <c r="AU130" s="250" t="s">
        <v>77</v>
      </c>
      <c r="AV130" s="15" t="s">
        <v>134</v>
      </c>
      <c r="AW130" s="15" t="s">
        <v>34</v>
      </c>
      <c r="AX130" s="15" t="s">
        <v>74</v>
      </c>
      <c r="AY130" s="250" t="s">
        <v>127</v>
      </c>
    </row>
    <row r="131" s="1" customFormat="1" ht="25.5" customHeight="1">
      <c r="B131" s="212"/>
      <c r="C131" s="213" t="s">
        <v>134</v>
      </c>
      <c r="D131" s="213" t="s">
        <v>129</v>
      </c>
      <c r="E131" s="214" t="s">
        <v>167</v>
      </c>
      <c r="F131" s="215" t="s">
        <v>168</v>
      </c>
      <c r="G131" s="216" t="s">
        <v>144</v>
      </c>
      <c r="H131" s="217">
        <v>18.134</v>
      </c>
      <c r="I131" s="218"/>
      <c r="J131" s="219">
        <f>ROUND(I131*H131,2)</f>
        <v>0</v>
      </c>
      <c r="K131" s="215" t="s">
        <v>133</v>
      </c>
      <c r="L131" s="48"/>
      <c r="M131" s="220" t="s">
        <v>5</v>
      </c>
      <c r="N131" s="221" t="s">
        <v>41</v>
      </c>
      <c r="O131" s="49"/>
      <c r="P131" s="222">
        <f>O131*H131</f>
        <v>0</v>
      </c>
      <c r="Q131" s="222">
        <v>0</v>
      </c>
      <c r="R131" s="222">
        <f>Q131*H131</f>
        <v>0</v>
      </c>
      <c r="S131" s="222">
        <v>0</v>
      </c>
      <c r="T131" s="223">
        <f>S131*H131</f>
        <v>0</v>
      </c>
      <c r="AR131" s="26" t="s">
        <v>134</v>
      </c>
      <c r="AT131" s="26" t="s">
        <v>129</v>
      </c>
      <c r="AU131" s="26" t="s">
        <v>77</v>
      </c>
      <c r="AY131" s="26" t="s">
        <v>127</v>
      </c>
      <c r="BE131" s="224">
        <f>IF(N131="základní",J131,0)</f>
        <v>0</v>
      </c>
      <c r="BF131" s="224">
        <f>IF(N131="snížená",J131,0)</f>
        <v>0</v>
      </c>
      <c r="BG131" s="224">
        <f>IF(N131="zákl. přenesená",J131,0)</f>
        <v>0</v>
      </c>
      <c r="BH131" s="224">
        <f>IF(N131="sníž. přenesená",J131,0)</f>
        <v>0</v>
      </c>
      <c r="BI131" s="224">
        <f>IF(N131="nulová",J131,0)</f>
        <v>0</v>
      </c>
      <c r="BJ131" s="26" t="s">
        <v>74</v>
      </c>
      <c r="BK131" s="224">
        <f>ROUND(I131*H131,2)</f>
        <v>0</v>
      </c>
      <c r="BL131" s="26" t="s">
        <v>134</v>
      </c>
      <c r="BM131" s="26" t="s">
        <v>169</v>
      </c>
    </row>
    <row r="132" s="12" customFormat="1">
      <c r="B132" s="225"/>
      <c r="D132" s="226" t="s">
        <v>136</v>
      </c>
      <c r="E132" s="227" t="s">
        <v>5</v>
      </c>
      <c r="F132" s="228" t="s">
        <v>170</v>
      </c>
      <c r="H132" s="227" t="s">
        <v>5</v>
      </c>
      <c r="I132" s="229"/>
      <c r="L132" s="225"/>
      <c r="M132" s="230"/>
      <c r="N132" s="231"/>
      <c r="O132" s="231"/>
      <c r="P132" s="231"/>
      <c r="Q132" s="231"/>
      <c r="R132" s="231"/>
      <c r="S132" s="231"/>
      <c r="T132" s="232"/>
      <c r="AT132" s="227" t="s">
        <v>136</v>
      </c>
      <c r="AU132" s="227" t="s">
        <v>77</v>
      </c>
      <c r="AV132" s="12" t="s">
        <v>74</v>
      </c>
      <c r="AW132" s="12" t="s">
        <v>34</v>
      </c>
      <c r="AX132" s="12" t="s">
        <v>70</v>
      </c>
      <c r="AY132" s="227" t="s">
        <v>127</v>
      </c>
    </row>
    <row r="133" s="12" customFormat="1">
      <c r="B133" s="225"/>
      <c r="D133" s="226" t="s">
        <v>136</v>
      </c>
      <c r="E133" s="227" t="s">
        <v>5</v>
      </c>
      <c r="F133" s="228" t="s">
        <v>171</v>
      </c>
      <c r="H133" s="227" t="s">
        <v>5</v>
      </c>
      <c r="I133" s="229"/>
      <c r="L133" s="225"/>
      <c r="M133" s="230"/>
      <c r="N133" s="231"/>
      <c r="O133" s="231"/>
      <c r="P133" s="231"/>
      <c r="Q133" s="231"/>
      <c r="R133" s="231"/>
      <c r="S133" s="231"/>
      <c r="T133" s="232"/>
      <c r="AT133" s="227" t="s">
        <v>136</v>
      </c>
      <c r="AU133" s="227" t="s">
        <v>77</v>
      </c>
      <c r="AV133" s="12" t="s">
        <v>74</v>
      </c>
      <c r="AW133" s="12" t="s">
        <v>34</v>
      </c>
      <c r="AX133" s="12" t="s">
        <v>70</v>
      </c>
      <c r="AY133" s="227" t="s">
        <v>127</v>
      </c>
    </row>
    <row r="134" s="13" customFormat="1">
      <c r="B134" s="233"/>
      <c r="D134" s="226" t="s">
        <v>136</v>
      </c>
      <c r="E134" s="234" t="s">
        <v>5</v>
      </c>
      <c r="F134" s="235" t="s">
        <v>172</v>
      </c>
      <c r="H134" s="236">
        <v>2.5920000000000001</v>
      </c>
      <c r="I134" s="237"/>
      <c r="L134" s="233"/>
      <c r="M134" s="238"/>
      <c r="N134" s="239"/>
      <c r="O134" s="239"/>
      <c r="P134" s="239"/>
      <c r="Q134" s="239"/>
      <c r="R134" s="239"/>
      <c r="S134" s="239"/>
      <c r="T134" s="240"/>
      <c r="AT134" s="234" t="s">
        <v>136</v>
      </c>
      <c r="AU134" s="234" t="s">
        <v>77</v>
      </c>
      <c r="AV134" s="13" t="s">
        <v>77</v>
      </c>
      <c r="AW134" s="13" t="s">
        <v>34</v>
      </c>
      <c r="AX134" s="13" t="s">
        <v>70</v>
      </c>
      <c r="AY134" s="234" t="s">
        <v>127</v>
      </c>
    </row>
    <row r="135" s="13" customFormat="1">
      <c r="B135" s="233"/>
      <c r="D135" s="226" t="s">
        <v>136</v>
      </c>
      <c r="E135" s="234" t="s">
        <v>5</v>
      </c>
      <c r="F135" s="235" t="s">
        <v>172</v>
      </c>
      <c r="H135" s="236">
        <v>2.5920000000000001</v>
      </c>
      <c r="I135" s="237"/>
      <c r="L135" s="233"/>
      <c r="M135" s="238"/>
      <c r="N135" s="239"/>
      <c r="O135" s="239"/>
      <c r="P135" s="239"/>
      <c r="Q135" s="239"/>
      <c r="R135" s="239"/>
      <c r="S135" s="239"/>
      <c r="T135" s="240"/>
      <c r="AT135" s="234" t="s">
        <v>136</v>
      </c>
      <c r="AU135" s="234" t="s">
        <v>77</v>
      </c>
      <c r="AV135" s="13" t="s">
        <v>77</v>
      </c>
      <c r="AW135" s="13" t="s">
        <v>34</v>
      </c>
      <c r="AX135" s="13" t="s">
        <v>70</v>
      </c>
      <c r="AY135" s="234" t="s">
        <v>127</v>
      </c>
    </row>
    <row r="136" s="14" customFormat="1">
      <c r="B136" s="241"/>
      <c r="D136" s="226" t="s">
        <v>136</v>
      </c>
      <c r="E136" s="242" t="s">
        <v>5</v>
      </c>
      <c r="F136" s="243" t="s">
        <v>139</v>
      </c>
      <c r="H136" s="244">
        <v>5.1840000000000002</v>
      </c>
      <c r="I136" s="245"/>
      <c r="L136" s="241"/>
      <c r="M136" s="246"/>
      <c r="N136" s="247"/>
      <c r="O136" s="247"/>
      <c r="P136" s="247"/>
      <c r="Q136" s="247"/>
      <c r="R136" s="247"/>
      <c r="S136" s="247"/>
      <c r="T136" s="248"/>
      <c r="AT136" s="242" t="s">
        <v>136</v>
      </c>
      <c r="AU136" s="242" t="s">
        <v>77</v>
      </c>
      <c r="AV136" s="14" t="s">
        <v>140</v>
      </c>
      <c r="AW136" s="14" t="s">
        <v>34</v>
      </c>
      <c r="AX136" s="14" t="s">
        <v>70</v>
      </c>
      <c r="AY136" s="242" t="s">
        <v>127</v>
      </c>
    </row>
    <row r="137" s="12" customFormat="1">
      <c r="B137" s="225"/>
      <c r="D137" s="226" t="s">
        <v>136</v>
      </c>
      <c r="E137" s="227" t="s">
        <v>5</v>
      </c>
      <c r="F137" s="228" t="s">
        <v>173</v>
      </c>
      <c r="H137" s="227" t="s">
        <v>5</v>
      </c>
      <c r="I137" s="229"/>
      <c r="L137" s="225"/>
      <c r="M137" s="230"/>
      <c r="N137" s="231"/>
      <c r="O137" s="231"/>
      <c r="P137" s="231"/>
      <c r="Q137" s="231"/>
      <c r="R137" s="231"/>
      <c r="S137" s="231"/>
      <c r="T137" s="232"/>
      <c r="AT137" s="227" t="s">
        <v>136</v>
      </c>
      <c r="AU137" s="227" t="s">
        <v>77</v>
      </c>
      <c r="AV137" s="12" t="s">
        <v>74</v>
      </c>
      <c r="AW137" s="12" t="s">
        <v>34</v>
      </c>
      <c r="AX137" s="12" t="s">
        <v>70</v>
      </c>
      <c r="AY137" s="227" t="s">
        <v>127</v>
      </c>
    </row>
    <row r="138" s="12" customFormat="1">
      <c r="B138" s="225"/>
      <c r="D138" s="226" t="s">
        <v>136</v>
      </c>
      <c r="E138" s="227" t="s">
        <v>5</v>
      </c>
      <c r="F138" s="228" t="s">
        <v>160</v>
      </c>
      <c r="H138" s="227" t="s">
        <v>5</v>
      </c>
      <c r="I138" s="229"/>
      <c r="L138" s="225"/>
      <c r="M138" s="230"/>
      <c r="N138" s="231"/>
      <c r="O138" s="231"/>
      <c r="P138" s="231"/>
      <c r="Q138" s="231"/>
      <c r="R138" s="231"/>
      <c r="S138" s="231"/>
      <c r="T138" s="232"/>
      <c r="AT138" s="227" t="s">
        <v>136</v>
      </c>
      <c r="AU138" s="227" t="s">
        <v>77</v>
      </c>
      <c r="AV138" s="12" t="s">
        <v>74</v>
      </c>
      <c r="AW138" s="12" t="s">
        <v>34</v>
      </c>
      <c r="AX138" s="12" t="s">
        <v>70</v>
      </c>
      <c r="AY138" s="227" t="s">
        <v>127</v>
      </c>
    </row>
    <row r="139" s="12" customFormat="1">
      <c r="B139" s="225"/>
      <c r="D139" s="226" t="s">
        <v>136</v>
      </c>
      <c r="E139" s="227" t="s">
        <v>5</v>
      </c>
      <c r="F139" s="228" t="s">
        <v>161</v>
      </c>
      <c r="H139" s="227" t="s">
        <v>5</v>
      </c>
      <c r="I139" s="229"/>
      <c r="L139" s="225"/>
      <c r="M139" s="230"/>
      <c r="N139" s="231"/>
      <c r="O139" s="231"/>
      <c r="P139" s="231"/>
      <c r="Q139" s="231"/>
      <c r="R139" s="231"/>
      <c r="S139" s="231"/>
      <c r="T139" s="232"/>
      <c r="AT139" s="227" t="s">
        <v>136</v>
      </c>
      <c r="AU139" s="227" t="s">
        <v>77</v>
      </c>
      <c r="AV139" s="12" t="s">
        <v>74</v>
      </c>
      <c r="AW139" s="12" t="s">
        <v>34</v>
      </c>
      <c r="AX139" s="12" t="s">
        <v>70</v>
      </c>
      <c r="AY139" s="227" t="s">
        <v>127</v>
      </c>
    </row>
    <row r="140" s="13" customFormat="1">
      <c r="B140" s="233"/>
      <c r="D140" s="226" t="s">
        <v>136</v>
      </c>
      <c r="E140" s="234" t="s">
        <v>5</v>
      </c>
      <c r="F140" s="235" t="s">
        <v>174</v>
      </c>
      <c r="H140" s="236">
        <v>11.1</v>
      </c>
      <c r="I140" s="237"/>
      <c r="L140" s="233"/>
      <c r="M140" s="238"/>
      <c r="N140" s="239"/>
      <c r="O140" s="239"/>
      <c r="P140" s="239"/>
      <c r="Q140" s="239"/>
      <c r="R140" s="239"/>
      <c r="S140" s="239"/>
      <c r="T140" s="240"/>
      <c r="AT140" s="234" t="s">
        <v>136</v>
      </c>
      <c r="AU140" s="234" t="s">
        <v>77</v>
      </c>
      <c r="AV140" s="13" t="s">
        <v>77</v>
      </c>
      <c r="AW140" s="13" t="s">
        <v>34</v>
      </c>
      <c r="AX140" s="13" t="s">
        <v>70</v>
      </c>
      <c r="AY140" s="234" t="s">
        <v>127</v>
      </c>
    </row>
    <row r="141" s="13" customFormat="1">
      <c r="B141" s="233"/>
      <c r="D141" s="226" t="s">
        <v>136</v>
      </c>
      <c r="E141" s="234" t="s">
        <v>5</v>
      </c>
      <c r="F141" s="235" t="s">
        <v>175</v>
      </c>
      <c r="H141" s="236">
        <v>1.8500000000000001</v>
      </c>
      <c r="I141" s="237"/>
      <c r="L141" s="233"/>
      <c r="M141" s="238"/>
      <c r="N141" s="239"/>
      <c r="O141" s="239"/>
      <c r="P141" s="239"/>
      <c r="Q141" s="239"/>
      <c r="R141" s="239"/>
      <c r="S141" s="239"/>
      <c r="T141" s="240"/>
      <c r="AT141" s="234" t="s">
        <v>136</v>
      </c>
      <c r="AU141" s="234" t="s">
        <v>77</v>
      </c>
      <c r="AV141" s="13" t="s">
        <v>77</v>
      </c>
      <c r="AW141" s="13" t="s">
        <v>34</v>
      </c>
      <c r="AX141" s="13" t="s">
        <v>70</v>
      </c>
      <c r="AY141" s="234" t="s">
        <v>127</v>
      </c>
    </row>
    <row r="142" s="14" customFormat="1">
      <c r="B142" s="241"/>
      <c r="D142" s="226" t="s">
        <v>136</v>
      </c>
      <c r="E142" s="242" t="s">
        <v>5</v>
      </c>
      <c r="F142" s="243" t="s">
        <v>139</v>
      </c>
      <c r="H142" s="244">
        <v>12.949999999999999</v>
      </c>
      <c r="I142" s="245"/>
      <c r="L142" s="241"/>
      <c r="M142" s="246"/>
      <c r="N142" s="247"/>
      <c r="O142" s="247"/>
      <c r="P142" s="247"/>
      <c r="Q142" s="247"/>
      <c r="R142" s="247"/>
      <c r="S142" s="247"/>
      <c r="T142" s="248"/>
      <c r="AT142" s="242" t="s">
        <v>136</v>
      </c>
      <c r="AU142" s="242" t="s">
        <v>77</v>
      </c>
      <c r="AV142" s="14" t="s">
        <v>140</v>
      </c>
      <c r="AW142" s="14" t="s">
        <v>34</v>
      </c>
      <c r="AX142" s="14" t="s">
        <v>70</v>
      </c>
      <c r="AY142" s="242" t="s">
        <v>127</v>
      </c>
    </row>
    <row r="143" s="15" customFormat="1">
      <c r="B143" s="249"/>
      <c r="D143" s="226" t="s">
        <v>136</v>
      </c>
      <c r="E143" s="250" t="s">
        <v>5</v>
      </c>
      <c r="F143" s="251" t="s">
        <v>141</v>
      </c>
      <c r="H143" s="252">
        <v>18.134</v>
      </c>
      <c r="I143" s="253"/>
      <c r="L143" s="249"/>
      <c r="M143" s="254"/>
      <c r="N143" s="255"/>
      <c r="O143" s="255"/>
      <c r="P143" s="255"/>
      <c r="Q143" s="255"/>
      <c r="R143" s="255"/>
      <c r="S143" s="255"/>
      <c r="T143" s="256"/>
      <c r="AT143" s="250" t="s">
        <v>136</v>
      </c>
      <c r="AU143" s="250" t="s">
        <v>77</v>
      </c>
      <c r="AV143" s="15" t="s">
        <v>134</v>
      </c>
      <c r="AW143" s="15" t="s">
        <v>34</v>
      </c>
      <c r="AX143" s="15" t="s">
        <v>74</v>
      </c>
      <c r="AY143" s="250" t="s">
        <v>127</v>
      </c>
    </row>
    <row r="144" s="1" customFormat="1" ht="38.25" customHeight="1">
      <c r="B144" s="212"/>
      <c r="C144" s="213" t="s">
        <v>176</v>
      </c>
      <c r="D144" s="213" t="s">
        <v>129</v>
      </c>
      <c r="E144" s="214" t="s">
        <v>177</v>
      </c>
      <c r="F144" s="215" t="s">
        <v>178</v>
      </c>
      <c r="G144" s="216" t="s">
        <v>144</v>
      </c>
      <c r="H144" s="217">
        <v>4557.6989999999996</v>
      </c>
      <c r="I144" s="218"/>
      <c r="J144" s="219">
        <f>ROUND(I144*H144,2)</f>
        <v>0</v>
      </c>
      <c r="K144" s="215" t="s">
        <v>133</v>
      </c>
      <c r="L144" s="48"/>
      <c r="M144" s="220" t="s">
        <v>5</v>
      </c>
      <c r="N144" s="221" t="s">
        <v>41</v>
      </c>
      <c r="O144" s="49"/>
      <c r="P144" s="222">
        <f>O144*H144</f>
        <v>0</v>
      </c>
      <c r="Q144" s="222">
        <v>0</v>
      </c>
      <c r="R144" s="222">
        <f>Q144*H144</f>
        <v>0</v>
      </c>
      <c r="S144" s="222">
        <v>0</v>
      </c>
      <c r="T144" s="223">
        <f>S144*H144</f>
        <v>0</v>
      </c>
      <c r="AR144" s="26" t="s">
        <v>134</v>
      </c>
      <c r="AT144" s="26" t="s">
        <v>129</v>
      </c>
      <c r="AU144" s="26" t="s">
        <v>77</v>
      </c>
      <c r="AY144" s="26" t="s">
        <v>127</v>
      </c>
      <c r="BE144" s="224">
        <f>IF(N144="základní",J144,0)</f>
        <v>0</v>
      </c>
      <c r="BF144" s="224">
        <f>IF(N144="snížená",J144,0)</f>
        <v>0</v>
      </c>
      <c r="BG144" s="224">
        <f>IF(N144="zákl. přenesená",J144,0)</f>
        <v>0</v>
      </c>
      <c r="BH144" s="224">
        <f>IF(N144="sníž. přenesená",J144,0)</f>
        <v>0</v>
      </c>
      <c r="BI144" s="224">
        <f>IF(N144="nulová",J144,0)</f>
        <v>0</v>
      </c>
      <c r="BJ144" s="26" t="s">
        <v>74</v>
      </c>
      <c r="BK144" s="224">
        <f>ROUND(I144*H144,2)</f>
        <v>0</v>
      </c>
      <c r="BL144" s="26" t="s">
        <v>134</v>
      </c>
      <c r="BM144" s="26" t="s">
        <v>179</v>
      </c>
    </row>
    <row r="145" s="12" customFormat="1">
      <c r="B145" s="225"/>
      <c r="D145" s="226" t="s">
        <v>136</v>
      </c>
      <c r="E145" s="227" t="s">
        <v>5</v>
      </c>
      <c r="F145" s="228" t="s">
        <v>180</v>
      </c>
      <c r="H145" s="227" t="s">
        <v>5</v>
      </c>
      <c r="I145" s="229"/>
      <c r="L145" s="225"/>
      <c r="M145" s="230"/>
      <c r="N145" s="231"/>
      <c r="O145" s="231"/>
      <c r="P145" s="231"/>
      <c r="Q145" s="231"/>
      <c r="R145" s="231"/>
      <c r="S145" s="231"/>
      <c r="T145" s="232"/>
      <c r="AT145" s="227" t="s">
        <v>136</v>
      </c>
      <c r="AU145" s="227" t="s">
        <v>77</v>
      </c>
      <c r="AV145" s="12" t="s">
        <v>74</v>
      </c>
      <c r="AW145" s="12" t="s">
        <v>34</v>
      </c>
      <c r="AX145" s="12" t="s">
        <v>70</v>
      </c>
      <c r="AY145" s="227" t="s">
        <v>127</v>
      </c>
    </row>
    <row r="146" s="12" customFormat="1">
      <c r="B146" s="225"/>
      <c r="D146" s="226" t="s">
        <v>136</v>
      </c>
      <c r="E146" s="227" t="s">
        <v>5</v>
      </c>
      <c r="F146" s="228" t="s">
        <v>181</v>
      </c>
      <c r="H146" s="227" t="s">
        <v>5</v>
      </c>
      <c r="I146" s="229"/>
      <c r="L146" s="225"/>
      <c r="M146" s="230"/>
      <c r="N146" s="231"/>
      <c r="O146" s="231"/>
      <c r="P146" s="231"/>
      <c r="Q146" s="231"/>
      <c r="R146" s="231"/>
      <c r="S146" s="231"/>
      <c r="T146" s="232"/>
      <c r="AT146" s="227" t="s">
        <v>136</v>
      </c>
      <c r="AU146" s="227" t="s">
        <v>77</v>
      </c>
      <c r="AV146" s="12" t="s">
        <v>74</v>
      </c>
      <c r="AW146" s="12" t="s">
        <v>34</v>
      </c>
      <c r="AX146" s="12" t="s">
        <v>70</v>
      </c>
      <c r="AY146" s="227" t="s">
        <v>127</v>
      </c>
    </row>
    <row r="147" s="13" customFormat="1">
      <c r="B147" s="233"/>
      <c r="D147" s="226" t="s">
        <v>136</v>
      </c>
      <c r="E147" s="234" t="s">
        <v>5</v>
      </c>
      <c r="F147" s="235" t="s">
        <v>182</v>
      </c>
      <c r="H147" s="236">
        <v>4557.6989999999996</v>
      </c>
      <c r="I147" s="237"/>
      <c r="L147" s="233"/>
      <c r="M147" s="238"/>
      <c r="N147" s="239"/>
      <c r="O147" s="239"/>
      <c r="P147" s="239"/>
      <c r="Q147" s="239"/>
      <c r="R147" s="239"/>
      <c r="S147" s="239"/>
      <c r="T147" s="240"/>
      <c r="AT147" s="234" t="s">
        <v>136</v>
      </c>
      <c r="AU147" s="234" t="s">
        <v>77</v>
      </c>
      <c r="AV147" s="13" t="s">
        <v>77</v>
      </c>
      <c r="AW147" s="13" t="s">
        <v>34</v>
      </c>
      <c r="AX147" s="13" t="s">
        <v>70</v>
      </c>
      <c r="AY147" s="234" t="s">
        <v>127</v>
      </c>
    </row>
    <row r="148" s="14" customFormat="1">
      <c r="B148" s="241"/>
      <c r="D148" s="226" t="s">
        <v>136</v>
      </c>
      <c r="E148" s="242" t="s">
        <v>5</v>
      </c>
      <c r="F148" s="243" t="s">
        <v>139</v>
      </c>
      <c r="H148" s="244">
        <v>4557.6989999999996</v>
      </c>
      <c r="I148" s="245"/>
      <c r="L148" s="241"/>
      <c r="M148" s="246"/>
      <c r="N148" s="247"/>
      <c r="O148" s="247"/>
      <c r="P148" s="247"/>
      <c r="Q148" s="247"/>
      <c r="R148" s="247"/>
      <c r="S148" s="247"/>
      <c r="T148" s="248"/>
      <c r="AT148" s="242" t="s">
        <v>136</v>
      </c>
      <c r="AU148" s="242" t="s">
        <v>77</v>
      </c>
      <c r="AV148" s="14" t="s">
        <v>140</v>
      </c>
      <c r="AW148" s="14" t="s">
        <v>34</v>
      </c>
      <c r="AX148" s="14" t="s">
        <v>70</v>
      </c>
      <c r="AY148" s="242" t="s">
        <v>127</v>
      </c>
    </row>
    <row r="149" s="15" customFormat="1">
      <c r="B149" s="249"/>
      <c r="D149" s="226" t="s">
        <v>136</v>
      </c>
      <c r="E149" s="250" t="s">
        <v>5</v>
      </c>
      <c r="F149" s="251" t="s">
        <v>141</v>
      </c>
      <c r="H149" s="252">
        <v>4557.6989999999996</v>
      </c>
      <c r="I149" s="253"/>
      <c r="L149" s="249"/>
      <c r="M149" s="254"/>
      <c r="N149" s="255"/>
      <c r="O149" s="255"/>
      <c r="P149" s="255"/>
      <c r="Q149" s="255"/>
      <c r="R149" s="255"/>
      <c r="S149" s="255"/>
      <c r="T149" s="256"/>
      <c r="AT149" s="250" t="s">
        <v>136</v>
      </c>
      <c r="AU149" s="250" t="s">
        <v>77</v>
      </c>
      <c r="AV149" s="15" t="s">
        <v>134</v>
      </c>
      <c r="AW149" s="15" t="s">
        <v>34</v>
      </c>
      <c r="AX149" s="15" t="s">
        <v>74</v>
      </c>
      <c r="AY149" s="250" t="s">
        <v>127</v>
      </c>
    </row>
    <row r="150" s="1" customFormat="1" ht="38.25" customHeight="1">
      <c r="B150" s="212"/>
      <c r="C150" s="213" t="s">
        <v>183</v>
      </c>
      <c r="D150" s="213" t="s">
        <v>129</v>
      </c>
      <c r="E150" s="214" t="s">
        <v>184</v>
      </c>
      <c r="F150" s="215" t="s">
        <v>185</v>
      </c>
      <c r="G150" s="216" t="s">
        <v>144</v>
      </c>
      <c r="H150" s="217">
        <v>2063.1990000000001</v>
      </c>
      <c r="I150" s="218"/>
      <c r="J150" s="219">
        <f>ROUND(I150*H150,2)</f>
        <v>0</v>
      </c>
      <c r="K150" s="215" t="s">
        <v>133</v>
      </c>
      <c r="L150" s="48"/>
      <c r="M150" s="220" t="s">
        <v>5</v>
      </c>
      <c r="N150" s="221" t="s">
        <v>41</v>
      </c>
      <c r="O150" s="49"/>
      <c r="P150" s="222">
        <f>O150*H150</f>
        <v>0</v>
      </c>
      <c r="Q150" s="222">
        <v>0</v>
      </c>
      <c r="R150" s="222">
        <f>Q150*H150</f>
        <v>0</v>
      </c>
      <c r="S150" s="222">
        <v>0</v>
      </c>
      <c r="T150" s="223">
        <f>S150*H150</f>
        <v>0</v>
      </c>
      <c r="AR150" s="26" t="s">
        <v>134</v>
      </c>
      <c r="AT150" s="26" t="s">
        <v>129</v>
      </c>
      <c r="AU150" s="26" t="s">
        <v>77</v>
      </c>
      <c r="AY150" s="26" t="s">
        <v>127</v>
      </c>
      <c r="BE150" s="224">
        <f>IF(N150="základní",J150,0)</f>
        <v>0</v>
      </c>
      <c r="BF150" s="224">
        <f>IF(N150="snížená",J150,0)</f>
        <v>0</v>
      </c>
      <c r="BG150" s="224">
        <f>IF(N150="zákl. přenesená",J150,0)</f>
        <v>0</v>
      </c>
      <c r="BH150" s="224">
        <f>IF(N150="sníž. přenesená",J150,0)</f>
        <v>0</v>
      </c>
      <c r="BI150" s="224">
        <f>IF(N150="nulová",J150,0)</f>
        <v>0</v>
      </c>
      <c r="BJ150" s="26" t="s">
        <v>74</v>
      </c>
      <c r="BK150" s="224">
        <f>ROUND(I150*H150,2)</f>
        <v>0</v>
      </c>
      <c r="BL150" s="26" t="s">
        <v>134</v>
      </c>
      <c r="BM150" s="26" t="s">
        <v>186</v>
      </c>
    </row>
    <row r="151" s="12" customFormat="1">
      <c r="B151" s="225"/>
      <c r="D151" s="226" t="s">
        <v>136</v>
      </c>
      <c r="E151" s="227" t="s">
        <v>5</v>
      </c>
      <c r="F151" s="228" t="s">
        <v>187</v>
      </c>
      <c r="H151" s="227" t="s">
        <v>5</v>
      </c>
      <c r="I151" s="229"/>
      <c r="L151" s="225"/>
      <c r="M151" s="230"/>
      <c r="N151" s="231"/>
      <c r="O151" s="231"/>
      <c r="P151" s="231"/>
      <c r="Q151" s="231"/>
      <c r="R151" s="231"/>
      <c r="S151" s="231"/>
      <c r="T151" s="232"/>
      <c r="AT151" s="227" t="s">
        <v>136</v>
      </c>
      <c r="AU151" s="227" t="s">
        <v>77</v>
      </c>
      <c r="AV151" s="12" t="s">
        <v>74</v>
      </c>
      <c r="AW151" s="12" t="s">
        <v>34</v>
      </c>
      <c r="AX151" s="12" t="s">
        <v>70</v>
      </c>
      <c r="AY151" s="227" t="s">
        <v>127</v>
      </c>
    </row>
    <row r="152" s="12" customFormat="1">
      <c r="B152" s="225"/>
      <c r="D152" s="226" t="s">
        <v>136</v>
      </c>
      <c r="E152" s="227" t="s">
        <v>5</v>
      </c>
      <c r="F152" s="228" t="s">
        <v>181</v>
      </c>
      <c r="H152" s="227" t="s">
        <v>5</v>
      </c>
      <c r="I152" s="229"/>
      <c r="L152" s="225"/>
      <c r="M152" s="230"/>
      <c r="N152" s="231"/>
      <c r="O152" s="231"/>
      <c r="P152" s="231"/>
      <c r="Q152" s="231"/>
      <c r="R152" s="231"/>
      <c r="S152" s="231"/>
      <c r="T152" s="232"/>
      <c r="AT152" s="227" t="s">
        <v>136</v>
      </c>
      <c r="AU152" s="227" t="s">
        <v>77</v>
      </c>
      <c r="AV152" s="12" t="s">
        <v>74</v>
      </c>
      <c r="AW152" s="12" t="s">
        <v>34</v>
      </c>
      <c r="AX152" s="12" t="s">
        <v>70</v>
      </c>
      <c r="AY152" s="227" t="s">
        <v>127</v>
      </c>
    </row>
    <row r="153" s="13" customFormat="1">
      <c r="B153" s="233"/>
      <c r="D153" s="226" t="s">
        <v>136</v>
      </c>
      <c r="E153" s="234" t="s">
        <v>5</v>
      </c>
      <c r="F153" s="235" t="s">
        <v>182</v>
      </c>
      <c r="H153" s="236">
        <v>4557.6989999999996</v>
      </c>
      <c r="I153" s="237"/>
      <c r="L153" s="233"/>
      <c r="M153" s="238"/>
      <c r="N153" s="239"/>
      <c r="O153" s="239"/>
      <c r="P153" s="239"/>
      <c r="Q153" s="239"/>
      <c r="R153" s="239"/>
      <c r="S153" s="239"/>
      <c r="T153" s="240"/>
      <c r="AT153" s="234" t="s">
        <v>136</v>
      </c>
      <c r="AU153" s="234" t="s">
        <v>77</v>
      </c>
      <c r="AV153" s="13" t="s">
        <v>77</v>
      </c>
      <c r="AW153" s="13" t="s">
        <v>34</v>
      </c>
      <c r="AX153" s="13" t="s">
        <v>70</v>
      </c>
      <c r="AY153" s="234" t="s">
        <v>127</v>
      </c>
    </row>
    <row r="154" s="12" customFormat="1">
      <c r="B154" s="225"/>
      <c r="D154" s="226" t="s">
        <v>136</v>
      </c>
      <c r="E154" s="227" t="s">
        <v>5</v>
      </c>
      <c r="F154" s="228" t="s">
        <v>188</v>
      </c>
      <c r="H154" s="227" t="s">
        <v>5</v>
      </c>
      <c r="I154" s="229"/>
      <c r="L154" s="225"/>
      <c r="M154" s="230"/>
      <c r="N154" s="231"/>
      <c r="O154" s="231"/>
      <c r="P154" s="231"/>
      <c r="Q154" s="231"/>
      <c r="R154" s="231"/>
      <c r="S154" s="231"/>
      <c r="T154" s="232"/>
      <c r="AT154" s="227" t="s">
        <v>136</v>
      </c>
      <c r="AU154" s="227" t="s">
        <v>77</v>
      </c>
      <c r="AV154" s="12" t="s">
        <v>74</v>
      </c>
      <c r="AW154" s="12" t="s">
        <v>34</v>
      </c>
      <c r="AX154" s="12" t="s">
        <v>70</v>
      </c>
      <c r="AY154" s="227" t="s">
        <v>127</v>
      </c>
    </row>
    <row r="155" s="13" customFormat="1">
      <c r="B155" s="233"/>
      <c r="D155" s="226" t="s">
        <v>136</v>
      </c>
      <c r="E155" s="234" t="s">
        <v>5</v>
      </c>
      <c r="F155" s="235" t="s">
        <v>189</v>
      </c>
      <c r="H155" s="236">
        <v>-498.89999999999998</v>
      </c>
      <c r="I155" s="237"/>
      <c r="L155" s="233"/>
      <c r="M155" s="238"/>
      <c r="N155" s="239"/>
      <c r="O155" s="239"/>
      <c r="P155" s="239"/>
      <c r="Q155" s="239"/>
      <c r="R155" s="239"/>
      <c r="S155" s="239"/>
      <c r="T155" s="240"/>
      <c r="AT155" s="234" t="s">
        <v>136</v>
      </c>
      <c r="AU155" s="234" t="s">
        <v>77</v>
      </c>
      <c r="AV155" s="13" t="s">
        <v>77</v>
      </c>
      <c r="AW155" s="13" t="s">
        <v>34</v>
      </c>
      <c r="AX155" s="13" t="s">
        <v>70</v>
      </c>
      <c r="AY155" s="234" t="s">
        <v>127</v>
      </c>
    </row>
    <row r="156" s="13" customFormat="1">
      <c r="B156" s="233"/>
      <c r="D156" s="226" t="s">
        <v>136</v>
      </c>
      <c r="E156" s="234" t="s">
        <v>5</v>
      </c>
      <c r="F156" s="235" t="s">
        <v>190</v>
      </c>
      <c r="H156" s="236">
        <v>-1995.5999999999999</v>
      </c>
      <c r="I156" s="237"/>
      <c r="L156" s="233"/>
      <c r="M156" s="238"/>
      <c r="N156" s="239"/>
      <c r="O156" s="239"/>
      <c r="P156" s="239"/>
      <c r="Q156" s="239"/>
      <c r="R156" s="239"/>
      <c r="S156" s="239"/>
      <c r="T156" s="240"/>
      <c r="AT156" s="234" t="s">
        <v>136</v>
      </c>
      <c r="AU156" s="234" t="s">
        <v>77</v>
      </c>
      <c r="AV156" s="13" t="s">
        <v>77</v>
      </c>
      <c r="AW156" s="13" t="s">
        <v>34</v>
      </c>
      <c r="AX156" s="13" t="s">
        <v>70</v>
      </c>
      <c r="AY156" s="234" t="s">
        <v>127</v>
      </c>
    </row>
    <row r="157" s="14" customFormat="1">
      <c r="B157" s="241"/>
      <c r="D157" s="226" t="s">
        <v>136</v>
      </c>
      <c r="E157" s="242" t="s">
        <v>5</v>
      </c>
      <c r="F157" s="243" t="s">
        <v>139</v>
      </c>
      <c r="H157" s="244">
        <v>2063.1990000000001</v>
      </c>
      <c r="I157" s="245"/>
      <c r="L157" s="241"/>
      <c r="M157" s="246"/>
      <c r="N157" s="247"/>
      <c r="O157" s="247"/>
      <c r="P157" s="247"/>
      <c r="Q157" s="247"/>
      <c r="R157" s="247"/>
      <c r="S157" s="247"/>
      <c r="T157" s="248"/>
      <c r="AT157" s="242" t="s">
        <v>136</v>
      </c>
      <c r="AU157" s="242" t="s">
        <v>77</v>
      </c>
      <c r="AV157" s="14" t="s">
        <v>140</v>
      </c>
      <c r="AW157" s="14" t="s">
        <v>34</v>
      </c>
      <c r="AX157" s="14" t="s">
        <v>70</v>
      </c>
      <c r="AY157" s="242" t="s">
        <v>127</v>
      </c>
    </row>
    <row r="158" s="15" customFormat="1">
      <c r="B158" s="249"/>
      <c r="D158" s="226" t="s">
        <v>136</v>
      </c>
      <c r="E158" s="250" t="s">
        <v>5</v>
      </c>
      <c r="F158" s="251" t="s">
        <v>141</v>
      </c>
      <c r="H158" s="252">
        <v>2063.1990000000001</v>
      </c>
      <c r="I158" s="253"/>
      <c r="L158" s="249"/>
      <c r="M158" s="254"/>
      <c r="N158" s="255"/>
      <c r="O158" s="255"/>
      <c r="P158" s="255"/>
      <c r="Q158" s="255"/>
      <c r="R158" s="255"/>
      <c r="S158" s="255"/>
      <c r="T158" s="256"/>
      <c r="AT158" s="250" t="s">
        <v>136</v>
      </c>
      <c r="AU158" s="250" t="s">
        <v>77</v>
      </c>
      <c r="AV158" s="15" t="s">
        <v>134</v>
      </c>
      <c r="AW158" s="15" t="s">
        <v>34</v>
      </c>
      <c r="AX158" s="15" t="s">
        <v>74</v>
      </c>
      <c r="AY158" s="250" t="s">
        <v>127</v>
      </c>
    </row>
    <row r="159" s="1" customFormat="1" ht="51" customHeight="1">
      <c r="B159" s="212"/>
      <c r="C159" s="213" t="s">
        <v>191</v>
      </c>
      <c r="D159" s="213" t="s">
        <v>129</v>
      </c>
      <c r="E159" s="214" t="s">
        <v>192</v>
      </c>
      <c r="F159" s="215" t="s">
        <v>193</v>
      </c>
      <c r="G159" s="216" t="s">
        <v>144</v>
      </c>
      <c r="H159" s="217">
        <v>20631.990000000002</v>
      </c>
      <c r="I159" s="218"/>
      <c r="J159" s="219">
        <f>ROUND(I159*H159,2)</f>
        <v>0</v>
      </c>
      <c r="K159" s="215" t="s">
        <v>133</v>
      </c>
      <c r="L159" s="48"/>
      <c r="M159" s="220" t="s">
        <v>5</v>
      </c>
      <c r="N159" s="221" t="s">
        <v>41</v>
      </c>
      <c r="O159" s="49"/>
      <c r="P159" s="222">
        <f>O159*H159</f>
        <v>0</v>
      </c>
      <c r="Q159" s="222">
        <v>0</v>
      </c>
      <c r="R159" s="222">
        <f>Q159*H159</f>
        <v>0</v>
      </c>
      <c r="S159" s="222">
        <v>0</v>
      </c>
      <c r="T159" s="223">
        <f>S159*H159</f>
        <v>0</v>
      </c>
      <c r="AR159" s="26" t="s">
        <v>134</v>
      </c>
      <c r="AT159" s="26" t="s">
        <v>129</v>
      </c>
      <c r="AU159" s="26" t="s">
        <v>77</v>
      </c>
      <c r="AY159" s="26" t="s">
        <v>127</v>
      </c>
      <c r="BE159" s="224">
        <f>IF(N159="základní",J159,0)</f>
        <v>0</v>
      </c>
      <c r="BF159" s="224">
        <f>IF(N159="snížená",J159,0)</f>
        <v>0</v>
      </c>
      <c r="BG159" s="224">
        <f>IF(N159="zákl. přenesená",J159,0)</f>
        <v>0</v>
      </c>
      <c r="BH159" s="224">
        <f>IF(N159="sníž. přenesená",J159,0)</f>
        <v>0</v>
      </c>
      <c r="BI159" s="224">
        <f>IF(N159="nulová",J159,0)</f>
        <v>0</v>
      </c>
      <c r="BJ159" s="26" t="s">
        <v>74</v>
      </c>
      <c r="BK159" s="224">
        <f>ROUND(I159*H159,2)</f>
        <v>0</v>
      </c>
      <c r="BL159" s="26" t="s">
        <v>134</v>
      </c>
      <c r="BM159" s="26" t="s">
        <v>194</v>
      </c>
    </row>
    <row r="160" s="12" customFormat="1">
      <c r="B160" s="225"/>
      <c r="D160" s="226" t="s">
        <v>136</v>
      </c>
      <c r="E160" s="227" t="s">
        <v>5</v>
      </c>
      <c r="F160" s="228" t="s">
        <v>195</v>
      </c>
      <c r="H160" s="227" t="s">
        <v>5</v>
      </c>
      <c r="I160" s="229"/>
      <c r="L160" s="225"/>
      <c r="M160" s="230"/>
      <c r="N160" s="231"/>
      <c r="O160" s="231"/>
      <c r="P160" s="231"/>
      <c r="Q160" s="231"/>
      <c r="R160" s="231"/>
      <c r="S160" s="231"/>
      <c r="T160" s="232"/>
      <c r="AT160" s="227" t="s">
        <v>136</v>
      </c>
      <c r="AU160" s="227" t="s">
        <v>77</v>
      </c>
      <c r="AV160" s="12" t="s">
        <v>74</v>
      </c>
      <c r="AW160" s="12" t="s">
        <v>34</v>
      </c>
      <c r="AX160" s="12" t="s">
        <v>70</v>
      </c>
      <c r="AY160" s="227" t="s">
        <v>127</v>
      </c>
    </row>
    <row r="161" s="12" customFormat="1">
      <c r="B161" s="225"/>
      <c r="D161" s="226" t="s">
        <v>136</v>
      </c>
      <c r="E161" s="227" t="s">
        <v>5</v>
      </c>
      <c r="F161" s="228" t="s">
        <v>181</v>
      </c>
      <c r="H161" s="227" t="s">
        <v>5</v>
      </c>
      <c r="I161" s="229"/>
      <c r="L161" s="225"/>
      <c r="M161" s="230"/>
      <c r="N161" s="231"/>
      <c r="O161" s="231"/>
      <c r="P161" s="231"/>
      <c r="Q161" s="231"/>
      <c r="R161" s="231"/>
      <c r="S161" s="231"/>
      <c r="T161" s="232"/>
      <c r="AT161" s="227" t="s">
        <v>136</v>
      </c>
      <c r="AU161" s="227" t="s">
        <v>77</v>
      </c>
      <c r="AV161" s="12" t="s">
        <v>74</v>
      </c>
      <c r="AW161" s="12" t="s">
        <v>34</v>
      </c>
      <c r="AX161" s="12" t="s">
        <v>70</v>
      </c>
      <c r="AY161" s="227" t="s">
        <v>127</v>
      </c>
    </row>
    <row r="162" s="13" customFormat="1">
      <c r="B162" s="233"/>
      <c r="D162" s="226" t="s">
        <v>136</v>
      </c>
      <c r="E162" s="234" t="s">
        <v>5</v>
      </c>
      <c r="F162" s="235" t="s">
        <v>196</v>
      </c>
      <c r="H162" s="236">
        <v>20631.990000000002</v>
      </c>
      <c r="I162" s="237"/>
      <c r="L162" s="233"/>
      <c r="M162" s="238"/>
      <c r="N162" s="239"/>
      <c r="O162" s="239"/>
      <c r="P162" s="239"/>
      <c r="Q162" s="239"/>
      <c r="R162" s="239"/>
      <c r="S162" s="239"/>
      <c r="T162" s="240"/>
      <c r="AT162" s="234" t="s">
        <v>136</v>
      </c>
      <c r="AU162" s="234" t="s">
        <v>77</v>
      </c>
      <c r="AV162" s="13" t="s">
        <v>77</v>
      </c>
      <c r="AW162" s="13" t="s">
        <v>34</v>
      </c>
      <c r="AX162" s="13" t="s">
        <v>70</v>
      </c>
      <c r="AY162" s="234" t="s">
        <v>127</v>
      </c>
    </row>
    <row r="163" s="14" customFormat="1">
      <c r="B163" s="241"/>
      <c r="D163" s="226" t="s">
        <v>136</v>
      </c>
      <c r="E163" s="242" t="s">
        <v>5</v>
      </c>
      <c r="F163" s="243" t="s">
        <v>139</v>
      </c>
      <c r="H163" s="244">
        <v>20631.990000000002</v>
      </c>
      <c r="I163" s="245"/>
      <c r="L163" s="241"/>
      <c r="M163" s="246"/>
      <c r="N163" s="247"/>
      <c r="O163" s="247"/>
      <c r="P163" s="247"/>
      <c r="Q163" s="247"/>
      <c r="R163" s="247"/>
      <c r="S163" s="247"/>
      <c r="T163" s="248"/>
      <c r="AT163" s="242" t="s">
        <v>136</v>
      </c>
      <c r="AU163" s="242" t="s">
        <v>77</v>
      </c>
      <c r="AV163" s="14" t="s">
        <v>140</v>
      </c>
      <c r="AW163" s="14" t="s">
        <v>34</v>
      </c>
      <c r="AX163" s="14" t="s">
        <v>70</v>
      </c>
      <c r="AY163" s="242" t="s">
        <v>127</v>
      </c>
    </row>
    <row r="164" s="15" customFormat="1">
      <c r="B164" s="249"/>
      <c r="D164" s="226" t="s">
        <v>136</v>
      </c>
      <c r="E164" s="250" t="s">
        <v>5</v>
      </c>
      <c r="F164" s="251" t="s">
        <v>141</v>
      </c>
      <c r="H164" s="252">
        <v>20631.990000000002</v>
      </c>
      <c r="I164" s="253"/>
      <c r="L164" s="249"/>
      <c r="M164" s="254"/>
      <c r="N164" s="255"/>
      <c r="O164" s="255"/>
      <c r="P164" s="255"/>
      <c r="Q164" s="255"/>
      <c r="R164" s="255"/>
      <c r="S164" s="255"/>
      <c r="T164" s="256"/>
      <c r="AT164" s="250" t="s">
        <v>136</v>
      </c>
      <c r="AU164" s="250" t="s">
        <v>77</v>
      </c>
      <c r="AV164" s="15" t="s">
        <v>134</v>
      </c>
      <c r="AW164" s="15" t="s">
        <v>34</v>
      </c>
      <c r="AX164" s="15" t="s">
        <v>74</v>
      </c>
      <c r="AY164" s="250" t="s">
        <v>127</v>
      </c>
    </row>
    <row r="165" s="1" customFormat="1" ht="25.5" customHeight="1">
      <c r="B165" s="212"/>
      <c r="C165" s="213" t="s">
        <v>197</v>
      </c>
      <c r="D165" s="213" t="s">
        <v>129</v>
      </c>
      <c r="E165" s="214" t="s">
        <v>198</v>
      </c>
      <c r="F165" s="215" t="s">
        <v>199</v>
      </c>
      <c r="G165" s="216" t="s">
        <v>144</v>
      </c>
      <c r="H165" s="217">
        <v>7052.1989999999996</v>
      </c>
      <c r="I165" s="218"/>
      <c r="J165" s="219">
        <f>ROUND(I165*H165,2)</f>
        <v>0</v>
      </c>
      <c r="K165" s="215" t="s">
        <v>133</v>
      </c>
      <c r="L165" s="48"/>
      <c r="M165" s="220" t="s">
        <v>5</v>
      </c>
      <c r="N165" s="221" t="s">
        <v>41</v>
      </c>
      <c r="O165" s="49"/>
      <c r="P165" s="222">
        <f>O165*H165</f>
        <v>0</v>
      </c>
      <c r="Q165" s="222">
        <v>0</v>
      </c>
      <c r="R165" s="222">
        <f>Q165*H165</f>
        <v>0</v>
      </c>
      <c r="S165" s="222">
        <v>0</v>
      </c>
      <c r="T165" s="223">
        <f>S165*H165</f>
        <v>0</v>
      </c>
      <c r="AR165" s="26" t="s">
        <v>134</v>
      </c>
      <c r="AT165" s="26" t="s">
        <v>129</v>
      </c>
      <c r="AU165" s="26" t="s">
        <v>77</v>
      </c>
      <c r="AY165" s="26" t="s">
        <v>127</v>
      </c>
      <c r="BE165" s="224">
        <f>IF(N165="základní",J165,0)</f>
        <v>0</v>
      </c>
      <c r="BF165" s="224">
        <f>IF(N165="snížená",J165,0)</f>
        <v>0</v>
      </c>
      <c r="BG165" s="224">
        <f>IF(N165="zákl. přenesená",J165,0)</f>
        <v>0</v>
      </c>
      <c r="BH165" s="224">
        <f>IF(N165="sníž. přenesená",J165,0)</f>
        <v>0</v>
      </c>
      <c r="BI165" s="224">
        <f>IF(N165="nulová",J165,0)</f>
        <v>0</v>
      </c>
      <c r="BJ165" s="26" t="s">
        <v>74</v>
      </c>
      <c r="BK165" s="224">
        <f>ROUND(I165*H165,2)</f>
        <v>0</v>
      </c>
      <c r="BL165" s="26" t="s">
        <v>134</v>
      </c>
      <c r="BM165" s="26" t="s">
        <v>200</v>
      </c>
    </row>
    <row r="166" s="12" customFormat="1">
      <c r="B166" s="225"/>
      <c r="D166" s="226" t="s">
        <v>136</v>
      </c>
      <c r="E166" s="227" t="s">
        <v>5</v>
      </c>
      <c r="F166" s="228" t="s">
        <v>187</v>
      </c>
      <c r="H166" s="227" t="s">
        <v>5</v>
      </c>
      <c r="I166" s="229"/>
      <c r="L166" s="225"/>
      <c r="M166" s="230"/>
      <c r="N166" s="231"/>
      <c r="O166" s="231"/>
      <c r="P166" s="231"/>
      <c r="Q166" s="231"/>
      <c r="R166" s="231"/>
      <c r="S166" s="231"/>
      <c r="T166" s="232"/>
      <c r="AT166" s="227" t="s">
        <v>136</v>
      </c>
      <c r="AU166" s="227" t="s">
        <v>77</v>
      </c>
      <c r="AV166" s="12" t="s">
        <v>74</v>
      </c>
      <c r="AW166" s="12" t="s">
        <v>34</v>
      </c>
      <c r="AX166" s="12" t="s">
        <v>70</v>
      </c>
      <c r="AY166" s="227" t="s">
        <v>127</v>
      </c>
    </row>
    <row r="167" s="12" customFormat="1">
      <c r="B167" s="225"/>
      <c r="D167" s="226" t="s">
        <v>136</v>
      </c>
      <c r="E167" s="227" t="s">
        <v>5</v>
      </c>
      <c r="F167" s="228" t="s">
        <v>181</v>
      </c>
      <c r="H167" s="227" t="s">
        <v>5</v>
      </c>
      <c r="I167" s="229"/>
      <c r="L167" s="225"/>
      <c r="M167" s="230"/>
      <c r="N167" s="231"/>
      <c r="O167" s="231"/>
      <c r="P167" s="231"/>
      <c r="Q167" s="231"/>
      <c r="R167" s="231"/>
      <c r="S167" s="231"/>
      <c r="T167" s="232"/>
      <c r="AT167" s="227" t="s">
        <v>136</v>
      </c>
      <c r="AU167" s="227" t="s">
        <v>77</v>
      </c>
      <c r="AV167" s="12" t="s">
        <v>74</v>
      </c>
      <c r="AW167" s="12" t="s">
        <v>34</v>
      </c>
      <c r="AX167" s="12" t="s">
        <v>70</v>
      </c>
      <c r="AY167" s="227" t="s">
        <v>127</v>
      </c>
    </row>
    <row r="168" s="12" customFormat="1">
      <c r="B168" s="225"/>
      <c r="D168" s="226" t="s">
        <v>136</v>
      </c>
      <c r="E168" s="227" t="s">
        <v>5</v>
      </c>
      <c r="F168" s="228" t="s">
        <v>201</v>
      </c>
      <c r="H168" s="227" t="s">
        <v>5</v>
      </c>
      <c r="I168" s="229"/>
      <c r="L168" s="225"/>
      <c r="M168" s="230"/>
      <c r="N168" s="231"/>
      <c r="O168" s="231"/>
      <c r="P168" s="231"/>
      <c r="Q168" s="231"/>
      <c r="R168" s="231"/>
      <c r="S168" s="231"/>
      <c r="T168" s="232"/>
      <c r="AT168" s="227" t="s">
        <v>136</v>
      </c>
      <c r="AU168" s="227" t="s">
        <v>77</v>
      </c>
      <c r="AV168" s="12" t="s">
        <v>74</v>
      </c>
      <c r="AW168" s="12" t="s">
        <v>34</v>
      </c>
      <c r="AX168" s="12" t="s">
        <v>70</v>
      </c>
      <c r="AY168" s="227" t="s">
        <v>127</v>
      </c>
    </row>
    <row r="169" s="13" customFormat="1">
      <c r="B169" s="233"/>
      <c r="D169" s="226" t="s">
        <v>136</v>
      </c>
      <c r="E169" s="234" t="s">
        <v>5</v>
      </c>
      <c r="F169" s="235" t="s">
        <v>182</v>
      </c>
      <c r="H169" s="236">
        <v>4557.6989999999996</v>
      </c>
      <c r="I169" s="237"/>
      <c r="L169" s="233"/>
      <c r="M169" s="238"/>
      <c r="N169" s="239"/>
      <c r="O169" s="239"/>
      <c r="P169" s="239"/>
      <c r="Q169" s="239"/>
      <c r="R169" s="239"/>
      <c r="S169" s="239"/>
      <c r="T169" s="240"/>
      <c r="AT169" s="234" t="s">
        <v>136</v>
      </c>
      <c r="AU169" s="234" t="s">
        <v>77</v>
      </c>
      <c r="AV169" s="13" t="s">
        <v>77</v>
      </c>
      <c r="AW169" s="13" t="s">
        <v>34</v>
      </c>
      <c r="AX169" s="13" t="s">
        <v>70</v>
      </c>
      <c r="AY169" s="234" t="s">
        <v>127</v>
      </c>
    </row>
    <row r="170" s="12" customFormat="1">
      <c r="B170" s="225"/>
      <c r="D170" s="226" t="s">
        <v>136</v>
      </c>
      <c r="E170" s="227" t="s">
        <v>5</v>
      </c>
      <c r="F170" s="228" t="s">
        <v>188</v>
      </c>
      <c r="H170" s="227" t="s">
        <v>5</v>
      </c>
      <c r="I170" s="229"/>
      <c r="L170" s="225"/>
      <c r="M170" s="230"/>
      <c r="N170" s="231"/>
      <c r="O170" s="231"/>
      <c r="P170" s="231"/>
      <c r="Q170" s="231"/>
      <c r="R170" s="231"/>
      <c r="S170" s="231"/>
      <c r="T170" s="232"/>
      <c r="AT170" s="227" t="s">
        <v>136</v>
      </c>
      <c r="AU170" s="227" t="s">
        <v>77</v>
      </c>
      <c r="AV170" s="12" t="s">
        <v>74</v>
      </c>
      <c r="AW170" s="12" t="s">
        <v>34</v>
      </c>
      <c r="AX170" s="12" t="s">
        <v>70</v>
      </c>
      <c r="AY170" s="227" t="s">
        <v>127</v>
      </c>
    </row>
    <row r="171" s="13" customFormat="1">
      <c r="B171" s="233"/>
      <c r="D171" s="226" t="s">
        <v>136</v>
      </c>
      <c r="E171" s="234" t="s">
        <v>5</v>
      </c>
      <c r="F171" s="235" t="s">
        <v>202</v>
      </c>
      <c r="H171" s="236">
        <v>498.89999999999998</v>
      </c>
      <c r="I171" s="237"/>
      <c r="L171" s="233"/>
      <c r="M171" s="238"/>
      <c r="N171" s="239"/>
      <c r="O171" s="239"/>
      <c r="P171" s="239"/>
      <c r="Q171" s="239"/>
      <c r="R171" s="239"/>
      <c r="S171" s="239"/>
      <c r="T171" s="240"/>
      <c r="AT171" s="234" t="s">
        <v>136</v>
      </c>
      <c r="AU171" s="234" t="s">
        <v>77</v>
      </c>
      <c r="AV171" s="13" t="s">
        <v>77</v>
      </c>
      <c r="AW171" s="13" t="s">
        <v>34</v>
      </c>
      <c r="AX171" s="13" t="s">
        <v>70</v>
      </c>
      <c r="AY171" s="234" t="s">
        <v>127</v>
      </c>
    </row>
    <row r="172" s="13" customFormat="1">
      <c r="B172" s="233"/>
      <c r="D172" s="226" t="s">
        <v>136</v>
      </c>
      <c r="E172" s="234" t="s">
        <v>5</v>
      </c>
      <c r="F172" s="235" t="s">
        <v>203</v>
      </c>
      <c r="H172" s="236">
        <v>1995.5999999999999</v>
      </c>
      <c r="I172" s="237"/>
      <c r="L172" s="233"/>
      <c r="M172" s="238"/>
      <c r="N172" s="239"/>
      <c r="O172" s="239"/>
      <c r="P172" s="239"/>
      <c r="Q172" s="239"/>
      <c r="R172" s="239"/>
      <c r="S172" s="239"/>
      <c r="T172" s="240"/>
      <c r="AT172" s="234" t="s">
        <v>136</v>
      </c>
      <c r="AU172" s="234" t="s">
        <v>77</v>
      </c>
      <c r="AV172" s="13" t="s">
        <v>77</v>
      </c>
      <c r="AW172" s="13" t="s">
        <v>34</v>
      </c>
      <c r="AX172" s="13" t="s">
        <v>70</v>
      </c>
      <c r="AY172" s="234" t="s">
        <v>127</v>
      </c>
    </row>
    <row r="173" s="14" customFormat="1">
      <c r="B173" s="241"/>
      <c r="D173" s="226" t="s">
        <v>136</v>
      </c>
      <c r="E173" s="242" t="s">
        <v>5</v>
      </c>
      <c r="F173" s="243" t="s">
        <v>139</v>
      </c>
      <c r="H173" s="244">
        <v>7052.1989999999996</v>
      </c>
      <c r="I173" s="245"/>
      <c r="L173" s="241"/>
      <c r="M173" s="246"/>
      <c r="N173" s="247"/>
      <c r="O173" s="247"/>
      <c r="P173" s="247"/>
      <c r="Q173" s="247"/>
      <c r="R173" s="247"/>
      <c r="S173" s="247"/>
      <c r="T173" s="248"/>
      <c r="AT173" s="242" t="s">
        <v>136</v>
      </c>
      <c r="AU173" s="242" t="s">
        <v>77</v>
      </c>
      <c r="AV173" s="14" t="s">
        <v>140</v>
      </c>
      <c r="AW173" s="14" t="s">
        <v>34</v>
      </c>
      <c r="AX173" s="14" t="s">
        <v>70</v>
      </c>
      <c r="AY173" s="242" t="s">
        <v>127</v>
      </c>
    </row>
    <row r="174" s="15" customFormat="1">
      <c r="B174" s="249"/>
      <c r="D174" s="226" t="s">
        <v>136</v>
      </c>
      <c r="E174" s="250" t="s">
        <v>5</v>
      </c>
      <c r="F174" s="251" t="s">
        <v>141</v>
      </c>
      <c r="H174" s="252">
        <v>7052.1989999999996</v>
      </c>
      <c r="I174" s="253"/>
      <c r="L174" s="249"/>
      <c r="M174" s="254"/>
      <c r="N174" s="255"/>
      <c r="O174" s="255"/>
      <c r="P174" s="255"/>
      <c r="Q174" s="255"/>
      <c r="R174" s="255"/>
      <c r="S174" s="255"/>
      <c r="T174" s="256"/>
      <c r="AT174" s="250" t="s">
        <v>136</v>
      </c>
      <c r="AU174" s="250" t="s">
        <v>77</v>
      </c>
      <c r="AV174" s="15" t="s">
        <v>134</v>
      </c>
      <c r="AW174" s="15" t="s">
        <v>34</v>
      </c>
      <c r="AX174" s="15" t="s">
        <v>74</v>
      </c>
      <c r="AY174" s="250" t="s">
        <v>127</v>
      </c>
    </row>
    <row r="175" s="1" customFormat="1" ht="51" customHeight="1">
      <c r="B175" s="212"/>
      <c r="C175" s="213" t="s">
        <v>204</v>
      </c>
      <c r="D175" s="213" t="s">
        <v>129</v>
      </c>
      <c r="E175" s="214" t="s">
        <v>205</v>
      </c>
      <c r="F175" s="215" t="s">
        <v>206</v>
      </c>
      <c r="G175" s="216" t="s">
        <v>144</v>
      </c>
      <c r="H175" s="217">
        <v>4557.6989999999996</v>
      </c>
      <c r="I175" s="218"/>
      <c r="J175" s="219">
        <f>ROUND(I175*H175,2)</f>
        <v>0</v>
      </c>
      <c r="K175" s="215" t="s">
        <v>133</v>
      </c>
      <c r="L175" s="48"/>
      <c r="M175" s="220" t="s">
        <v>5</v>
      </c>
      <c r="N175" s="221" t="s">
        <v>41</v>
      </c>
      <c r="O175" s="49"/>
      <c r="P175" s="222">
        <f>O175*H175</f>
        <v>0</v>
      </c>
      <c r="Q175" s="222">
        <v>0</v>
      </c>
      <c r="R175" s="222">
        <f>Q175*H175</f>
        <v>0</v>
      </c>
      <c r="S175" s="222">
        <v>0</v>
      </c>
      <c r="T175" s="223">
        <f>S175*H175</f>
        <v>0</v>
      </c>
      <c r="AR175" s="26" t="s">
        <v>134</v>
      </c>
      <c r="AT175" s="26" t="s">
        <v>129</v>
      </c>
      <c r="AU175" s="26" t="s">
        <v>77</v>
      </c>
      <c r="AY175" s="26" t="s">
        <v>127</v>
      </c>
      <c r="BE175" s="224">
        <f>IF(N175="základní",J175,0)</f>
        <v>0</v>
      </c>
      <c r="BF175" s="224">
        <f>IF(N175="snížená",J175,0)</f>
        <v>0</v>
      </c>
      <c r="BG175" s="224">
        <f>IF(N175="zákl. přenesená",J175,0)</f>
        <v>0</v>
      </c>
      <c r="BH175" s="224">
        <f>IF(N175="sníž. přenesená",J175,0)</f>
        <v>0</v>
      </c>
      <c r="BI175" s="224">
        <f>IF(N175="nulová",J175,0)</f>
        <v>0</v>
      </c>
      <c r="BJ175" s="26" t="s">
        <v>74</v>
      </c>
      <c r="BK175" s="224">
        <f>ROUND(I175*H175,2)</f>
        <v>0</v>
      </c>
      <c r="BL175" s="26" t="s">
        <v>134</v>
      </c>
      <c r="BM175" s="26" t="s">
        <v>207</v>
      </c>
    </row>
    <row r="176" s="12" customFormat="1">
      <c r="B176" s="225"/>
      <c r="D176" s="226" t="s">
        <v>136</v>
      </c>
      <c r="E176" s="227" t="s">
        <v>5</v>
      </c>
      <c r="F176" s="228" t="s">
        <v>208</v>
      </c>
      <c r="H176" s="227" t="s">
        <v>5</v>
      </c>
      <c r="I176" s="229"/>
      <c r="L176" s="225"/>
      <c r="M176" s="230"/>
      <c r="N176" s="231"/>
      <c r="O176" s="231"/>
      <c r="P176" s="231"/>
      <c r="Q176" s="231"/>
      <c r="R176" s="231"/>
      <c r="S176" s="231"/>
      <c r="T176" s="232"/>
      <c r="AT176" s="227" t="s">
        <v>136</v>
      </c>
      <c r="AU176" s="227" t="s">
        <v>77</v>
      </c>
      <c r="AV176" s="12" t="s">
        <v>74</v>
      </c>
      <c r="AW176" s="12" t="s">
        <v>34</v>
      </c>
      <c r="AX176" s="12" t="s">
        <v>70</v>
      </c>
      <c r="AY176" s="227" t="s">
        <v>127</v>
      </c>
    </row>
    <row r="177" s="12" customFormat="1">
      <c r="B177" s="225"/>
      <c r="D177" s="226" t="s">
        <v>136</v>
      </c>
      <c r="E177" s="227" t="s">
        <v>5</v>
      </c>
      <c r="F177" s="228" t="s">
        <v>181</v>
      </c>
      <c r="H177" s="227" t="s">
        <v>5</v>
      </c>
      <c r="I177" s="229"/>
      <c r="L177" s="225"/>
      <c r="M177" s="230"/>
      <c r="N177" s="231"/>
      <c r="O177" s="231"/>
      <c r="P177" s="231"/>
      <c r="Q177" s="231"/>
      <c r="R177" s="231"/>
      <c r="S177" s="231"/>
      <c r="T177" s="232"/>
      <c r="AT177" s="227" t="s">
        <v>136</v>
      </c>
      <c r="AU177" s="227" t="s">
        <v>77</v>
      </c>
      <c r="AV177" s="12" t="s">
        <v>74</v>
      </c>
      <c r="AW177" s="12" t="s">
        <v>34</v>
      </c>
      <c r="AX177" s="12" t="s">
        <v>70</v>
      </c>
      <c r="AY177" s="227" t="s">
        <v>127</v>
      </c>
    </row>
    <row r="178" s="13" customFormat="1">
      <c r="B178" s="233"/>
      <c r="D178" s="226" t="s">
        <v>136</v>
      </c>
      <c r="E178" s="234" t="s">
        <v>5</v>
      </c>
      <c r="F178" s="235" t="s">
        <v>182</v>
      </c>
      <c r="H178" s="236">
        <v>4557.6989999999996</v>
      </c>
      <c r="I178" s="237"/>
      <c r="L178" s="233"/>
      <c r="M178" s="238"/>
      <c r="N178" s="239"/>
      <c r="O178" s="239"/>
      <c r="P178" s="239"/>
      <c r="Q178" s="239"/>
      <c r="R178" s="239"/>
      <c r="S178" s="239"/>
      <c r="T178" s="240"/>
      <c r="AT178" s="234" t="s">
        <v>136</v>
      </c>
      <c r="AU178" s="234" t="s">
        <v>77</v>
      </c>
      <c r="AV178" s="13" t="s">
        <v>77</v>
      </c>
      <c r="AW178" s="13" t="s">
        <v>34</v>
      </c>
      <c r="AX178" s="13" t="s">
        <v>70</v>
      </c>
      <c r="AY178" s="234" t="s">
        <v>127</v>
      </c>
    </row>
    <row r="179" s="14" customFormat="1">
      <c r="B179" s="241"/>
      <c r="D179" s="226" t="s">
        <v>136</v>
      </c>
      <c r="E179" s="242" t="s">
        <v>5</v>
      </c>
      <c r="F179" s="243" t="s">
        <v>139</v>
      </c>
      <c r="H179" s="244">
        <v>4557.6989999999996</v>
      </c>
      <c r="I179" s="245"/>
      <c r="L179" s="241"/>
      <c r="M179" s="246"/>
      <c r="N179" s="247"/>
      <c r="O179" s="247"/>
      <c r="P179" s="247"/>
      <c r="Q179" s="247"/>
      <c r="R179" s="247"/>
      <c r="S179" s="247"/>
      <c r="T179" s="248"/>
      <c r="AT179" s="242" t="s">
        <v>136</v>
      </c>
      <c r="AU179" s="242" t="s">
        <v>77</v>
      </c>
      <c r="AV179" s="14" t="s">
        <v>140</v>
      </c>
      <c r="AW179" s="14" t="s">
        <v>34</v>
      </c>
      <c r="AX179" s="14" t="s">
        <v>70</v>
      </c>
      <c r="AY179" s="242" t="s">
        <v>127</v>
      </c>
    </row>
    <row r="180" s="15" customFormat="1">
      <c r="B180" s="249"/>
      <c r="D180" s="226" t="s">
        <v>136</v>
      </c>
      <c r="E180" s="250" t="s">
        <v>5</v>
      </c>
      <c r="F180" s="251" t="s">
        <v>141</v>
      </c>
      <c r="H180" s="252">
        <v>4557.6989999999996</v>
      </c>
      <c r="I180" s="253"/>
      <c r="L180" s="249"/>
      <c r="M180" s="254"/>
      <c r="N180" s="255"/>
      <c r="O180" s="255"/>
      <c r="P180" s="255"/>
      <c r="Q180" s="255"/>
      <c r="R180" s="255"/>
      <c r="S180" s="255"/>
      <c r="T180" s="256"/>
      <c r="AT180" s="250" t="s">
        <v>136</v>
      </c>
      <c r="AU180" s="250" t="s">
        <v>77</v>
      </c>
      <c r="AV180" s="15" t="s">
        <v>134</v>
      </c>
      <c r="AW180" s="15" t="s">
        <v>34</v>
      </c>
      <c r="AX180" s="15" t="s">
        <v>74</v>
      </c>
      <c r="AY180" s="250" t="s">
        <v>127</v>
      </c>
    </row>
    <row r="181" s="1" customFormat="1" ht="16.5" customHeight="1">
      <c r="B181" s="212"/>
      <c r="C181" s="213" t="s">
        <v>209</v>
      </c>
      <c r="D181" s="213" t="s">
        <v>129</v>
      </c>
      <c r="E181" s="214" t="s">
        <v>210</v>
      </c>
      <c r="F181" s="215" t="s">
        <v>211</v>
      </c>
      <c r="G181" s="216" t="s">
        <v>144</v>
      </c>
      <c r="H181" s="217">
        <v>2063.1990000000001</v>
      </c>
      <c r="I181" s="218"/>
      <c r="J181" s="219">
        <f>ROUND(I181*H181,2)</f>
        <v>0</v>
      </c>
      <c r="K181" s="215" t="s">
        <v>133</v>
      </c>
      <c r="L181" s="48"/>
      <c r="M181" s="220" t="s">
        <v>5</v>
      </c>
      <c r="N181" s="221" t="s">
        <v>41</v>
      </c>
      <c r="O181" s="49"/>
      <c r="P181" s="222">
        <f>O181*H181</f>
        <v>0</v>
      </c>
      <c r="Q181" s="222">
        <v>0</v>
      </c>
      <c r="R181" s="222">
        <f>Q181*H181</f>
        <v>0</v>
      </c>
      <c r="S181" s="222">
        <v>0</v>
      </c>
      <c r="T181" s="223">
        <f>S181*H181</f>
        <v>0</v>
      </c>
      <c r="AR181" s="26" t="s">
        <v>134</v>
      </c>
      <c r="AT181" s="26" t="s">
        <v>129</v>
      </c>
      <c r="AU181" s="26" t="s">
        <v>77</v>
      </c>
      <c r="AY181" s="26" t="s">
        <v>127</v>
      </c>
      <c r="BE181" s="224">
        <f>IF(N181="základní",J181,0)</f>
        <v>0</v>
      </c>
      <c r="BF181" s="224">
        <f>IF(N181="snížená",J181,0)</f>
        <v>0</v>
      </c>
      <c r="BG181" s="224">
        <f>IF(N181="zákl. přenesená",J181,0)</f>
        <v>0</v>
      </c>
      <c r="BH181" s="224">
        <f>IF(N181="sníž. přenesená",J181,0)</f>
        <v>0</v>
      </c>
      <c r="BI181" s="224">
        <f>IF(N181="nulová",J181,0)</f>
        <v>0</v>
      </c>
      <c r="BJ181" s="26" t="s">
        <v>74</v>
      </c>
      <c r="BK181" s="224">
        <f>ROUND(I181*H181,2)</f>
        <v>0</v>
      </c>
      <c r="BL181" s="26" t="s">
        <v>134</v>
      </c>
      <c r="BM181" s="26" t="s">
        <v>212</v>
      </c>
    </row>
    <row r="182" s="12" customFormat="1">
      <c r="B182" s="225"/>
      <c r="D182" s="226" t="s">
        <v>136</v>
      </c>
      <c r="E182" s="227" t="s">
        <v>5</v>
      </c>
      <c r="F182" s="228" t="s">
        <v>213</v>
      </c>
      <c r="H182" s="227" t="s">
        <v>5</v>
      </c>
      <c r="I182" s="229"/>
      <c r="L182" s="225"/>
      <c r="M182" s="230"/>
      <c r="N182" s="231"/>
      <c r="O182" s="231"/>
      <c r="P182" s="231"/>
      <c r="Q182" s="231"/>
      <c r="R182" s="231"/>
      <c r="S182" s="231"/>
      <c r="T182" s="232"/>
      <c r="AT182" s="227" t="s">
        <v>136</v>
      </c>
      <c r="AU182" s="227" t="s">
        <v>77</v>
      </c>
      <c r="AV182" s="12" t="s">
        <v>74</v>
      </c>
      <c r="AW182" s="12" t="s">
        <v>34</v>
      </c>
      <c r="AX182" s="12" t="s">
        <v>70</v>
      </c>
      <c r="AY182" s="227" t="s">
        <v>127</v>
      </c>
    </row>
    <row r="183" s="12" customFormat="1">
      <c r="B183" s="225"/>
      <c r="D183" s="226" t="s">
        <v>136</v>
      </c>
      <c r="E183" s="227" t="s">
        <v>5</v>
      </c>
      <c r="F183" s="228" t="s">
        <v>181</v>
      </c>
      <c r="H183" s="227" t="s">
        <v>5</v>
      </c>
      <c r="I183" s="229"/>
      <c r="L183" s="225"/>
      <c r="M183" s="230"/>
      <c r="N183" s="231"/>
      <c r="O183" s="231"/>
      <c r="P183" s="231"/>
      <c r="Q183" s="231"/>
      <c r="R183" s="231"/>
      <c r="S183" s="231"/>
      <c r="T183" s="232"/>
      <c r="AT183" s="227" t="s">
        <v>136</v>
      </c>
      <c r="AU183" s="227" t="s">
        <v>77</v>
      </c>
      <c r="AV183" s="12" t="s">
        <v>74</v>
      </c>
      <c r="AW183" s="12" t="s">
        <v>34</v>
      </c>
      <c r="AX183" s="12" t="s">
        <v>70</v>
      </c>
      <c r="AY183" s="227" t="s">
        <v>127</v>
      </c>
    </row>
    <row r="184" s="13" customFormat="1">
      <c r="B184" s="233"/>
      <c r="D184" s="226" t="s">
        <v>136</v>
      </c>
      <c r="E184" s="234" t="s">
        <v>5</v>
      </c>
      <c r="F184" s="235" t="s">
        <v>182</v>
      </c>
      <c r="H184" s="236">
        <v>4557.6989999999996</v>
      </c>
      <c r="I184" s="237"/>
      <c r="L184" s="233"/>
      <c r="M184" s="238"/>
      <c r="N184" s="239"/>
      <c r="O184" s="239"/>
      <c r="P184" s="239"/>
      <c r="Q184" s="239"/>
      <c r="R184" s="239"/>
      <c r="S184" s="239"/>
      <c r="T184" s="240"/>
      <c r="AT184" s="234" t="s">
        <v>136</v>
      </c>
      <c r="AU184" s="234" t="s">
        <v>77</v>
      </c>
      <c r="AV184" s="13" t="s">
        <v>77</v>
      </c>
      <c r="AW184" s="13" t="s">
        <v>34</v>
      </c>
      <c r="AX184" s="13" t="s">
        <v>70</v>
      </c>
      <c r="AY184" s="234" t="s">
        <v>127</v>
      </c>
    </row>
    <row r="185" s="12" customFormat="1">
      <c r="B185" s="225"/>
      <c r="D185" s="226" t="s">
        <v>136</v>
      </c>
      <c r="E185" s="227" t="s">
        <v>5</v>
      </c>
      <c r="F185" s="228" t="s">
        <v>188</v>
      </c>
      <c r="H185" s="227" t="s">
        <v>5</v>
      </c>
      <c r="I185" s="229"/>
      <c r="L185" s="225"/>
      <c r="M185" s="230"/>
      <c r="N185" s="231"/>
      <c r="O185" s="231"/>
      <c r="P185" s="231"/>
      <c r="Q185" s="231"/>
      <c r="R185" s="231"/>
      <c r="S185" s="231"/>
      <c r="T185" s="232"/>
      <c r="AT185" s="227" t="s">
        <v>136</v>
      </c>
      <c r="AU185" s="227" t="s">
        <v>77</v>
      </c>
      <c r="AV185" s="12" t="s">
        <v>74</v>
      </c>
      <c r="AW185" s="12" t="s">
        <v>34</v>
      </c>
      <c r="AX185" s="12" t="s">
        <v>70</v>
      </c>
      <c r="AY185" s="227" t="s">
        <v>127</v>
      </c>
    </row>
    <row r="186" s="13" customFormat="1">
      <c r="B186" s="233"/>
      <c r="D186" s="226" t="s">
        <v>136</v>
      </c>
      <c r="E186" s="234" t="s">
        <v>5</v>
      </c>
      <c r="F186" s="235" t="s">
        <v>189</v>
      </c>
      <c r="H186" s="236">
        <v>-498.89999999999998</v>
      </c>
      <c r="I186" s="237"/>
      <c r="L186" s="233"/>
      <c r="M186" s="238"/>
      <c r="N186" s="239"/>
      <c r="O186" s="239"/>
      <c r="P186" s="239"/>
      <c r="Q186" s="239"/>
      <c r="R186" s="239"/>
      <c r="S186" s="239"/>
      <c r="T186" s="240"/>
      <c r="AT186" s="234" t="s">
        <v>136</v>
      </c>
      <c r="AU186" s="234" t="s">
        <v>77</v>
      </c>
      <c r="AV186" s="13" t="s">
        <v>77</v>
      </c>
      <c r="AW186" s="13" t="s">
        <v>34</v>
      </c>
      <c r="AX186" s="13" t="s">
        <v>70</v>
      </c>
      <c r="AY186" s="234" t="s">
        <v>127</v>
      </c>
    </row>
    <row r="187" s="13" customFormat="1">
      <c r="B187" s="233"/>
      <c r="D187" s="226" t="s">
        <v>136</v>
      </c>
      <c r="E187" s="234" t="s">
        <v>5</v>
      </c>
      <c r="F187" s="235" t="s">
        <v>190</v>
      </c>
      <c r="H187" s="236">
        <v>-1995.5999999999999</v>
      </c>
      <c r="I187" s="237"/>
      <c r="L187" s="233"/>
      <c r="M187" s="238"/>
      <c r="N187" s="239"/>
      <c r="O187" s="239"/>
      <c r="P187" s="239"/>
      <c r="Q187" s="239"/>
      <c r="R187" s="239"/>
      <c r="S187" s="239"/>
      <c r="T187" s="240"/>
      <c r="AT187" s="234" t="s">
        <v>136</v>
      </c>
      <c r="AU187" s="234" t="s">
        <v>77</v>
      </c>
      <c r="AV187" s="13" t="s">
        <v>77</v>
      </c>
      <c r="AW187" s="13" t="s">
        <v>34</v>
      </c>
      <c r="AX187" s="13" t="s">
        <v>70</v>
      </c>
      <c r="AY187" s="234" t="s">
        <v>127</v>
      </c>
    </row>
    <row r="188" s="14" customFormat="1">
      <c r="B188" s="241"/>
      <c r="D188" s="226" t="s">
        <v>136</v>
      </c>
      <c r="E188" s="242" t="s">
        <v>5</v>
      </c>
      <c r="F188" s="243" t="s">
        <v>139</v>
      </c>
      <c r="H188" s="244">
        <v>2063.1990000000001</v>
      </c>
      <c r="I188" s="245"/>
      <c r="L188" s="241"/>
      <c r="M188" s="246"/>
      <c r="N188" s="247"/>
      <c r="O188" s="247"/>
      <c r="P188" s="247"/>
      <c r="Q188" s="247"/>
      <c r="R188" s="247"/>
      <c r="S188" s="247"/>
      <c r="T188" s="248"/>
      <c r="AT188" s="242" t="s">
        <v>136</v>
      </c>
      <c r="AU188" s="242" t="s">
        <v>77</v>
      </c>
      <c r="AV188" s="14" t="s">
        <v>140</v>
      </c>
      <c r="AW188" s="14" t="s">
        <v>34</v>
      </c>
      <c r="AX188" s="14" t="s">
        <v>70</v>
      </c>
      <c r="AY188" s="242" t="s">
        <v>127</v>
      </c>
    </row>
    <row r="189" s="15" customFormat="1">
      <c r="B189" s="249"/>
      <c r="D189" s="226" t="s">
        <v>136</v>
      </c>
      <c r="E189" s="250" t="s">
        <v>5</v>
      </c>
      <c r="F189" s="251" t="s">
        <v>141</v>
      </c>
      <c r="H189" s="252">
        <v>2063.1990000000001</v>
      </c>
      <c r="I189" s="253"/>
      <c r="L189" s="249"/>
      <c r="M189" s="254"/>
      <c r="N189" s="255"/>
      <c r="O189" s="255"/>
      <c r="P189" s="255"/>
      <c r="Q189" s="255"/>
      <c r="R189" s="255"/>
      <c r="S189" s="255"/>
      <c r="T189" s="256"/>
      <c r="AT189" s="250" t="s">
        <v>136</v>
      </c>
      <c r="AU189" s="250" t="s">
        <v>77</v>
      </c>
      <c r="AV189" s="15" t="s">
        <v>134</v>
      </c>
      <c r="AW189" s="15" t="s">
        <v>34</v>
      </c>
      <c r="AX189" s="15" t="s">
        <v>74</v>
      </c>
      <c r="AY189" s="250" t="s">
        <v>127</v>
      </c>
    </row>
    <row r="190" s="1" customFormat="1" ht="16.5" customHeight="1">
      <c r="B190" s="212"/>
      <c r="C190" s="213" t="s">
        <v>214</v>
      </c>
      <c r="D190" s="213" t="s">
        <v>129</v>
      </c>
      <c r="E190" s="214" t="s">
        <v>215</v>
      </c>
      <c r="F190" s="215" t="s">
        <v>216</v>
      </c>
      <c r="G190" s="216" t="s">
        <v>217</v>
      </c>
      <c r="H190" s="217">
        <v>3301.1179999999999</v>
      </c>
      <c r="I190" s="218"/>
      <c r="J190" s="219">
        <f>ROUND(I190*H190,2)</f>
        <v>0</v>
      </c>
      <c r="K190" s="215" t="s">
        <v>133</v>
      </c>
      <c r="L190" s="48"/>
      <c r="M190" s="220" t="s">
        <v>5</v>
      </c>
      <c r="N190" s="221" t="s">
        <v>41</v>
      </c>
      <c r="O190" s="49"/>
      <c r="P190" s="222">
        <f>O190*H190</f>
        <v>0</v>
      </c>
      <c r="Q190" s="222">
        <v>0</v>
      </c>
      <c r="R190" s="222">
        <f>Q190*H190</f>
        <v>0</v>
      </c>
      <c r="S190" s="222">
        <v>0</v>
      </c>
      <c r="T190" s="223">
        <f>S190*H190</f>
        <v>0</v>
      </c>
      <c r="AR190" s="26" t="s">
        <v>134</v>
      </c>
      <c r="AT190" s="26" t="s">
        <v>129</v>
      </c>
      <c r="AU190" s="26" t="s">
        <v>77</v>
      </c>
      <c r="AY190" s="26" t="s">
        <v>127</v>
      </c>
      <c r="BE190" s="224">
        <f>IF(N190="základní",J190,0)</f>
        <v>0</v>
      </c>
      <c r="BF190" s="224">
        <f>IF(N190="snížená",J190,0)</f>
        <v>0</v>
      </c>
      <c r="BG190" s="224">
        <f>IF(N190="zákl. přenesená",J190,0)</f>
        <v>0</v>
      </c>
      <c r="BH190" s="224">
        <f>IF(N190="sníž. přenesená",J190,0)</f>
        <v>0</v>
      </c>
      <c r="BI190" s="224">
        <f>IF(N190="nulová",J190,0)</f>
        <v>0</v>
      </c>
      <c r="BJ190" s="26" t="s">
        <v>74</v>
      </c>
      <c r="BK190" s="224">
        <f>ROUND(I190*H190,2)</f>
        <v>0</v>
      </c>
      <c r="BL190" s="26" t="s">
        <v>134</v>
      </c>
      <c r="BM190" s="26" t="s">
        <v>218</v>
      </c>
    </row>
    <row r="191" s="12" customFormat="1">
      <c r="B191" s="225"/>
      <c r="D191" s="226" t="s">
        <v>136</v>
      </c>
      <c r="E191" s="227" t="s">
        <v>5</v>
      </c>
      <c r="F191" s="228" t="s">
        <v>219</v>
      </c>
      <c r="H191" s="227" t="s">
        <v>5</v>
      </c>
      <c r="I191" s="229"/>
      <c r="L191" s="225"/>
      <c r="M191" s="230"/>
      <c r="N191" s="231"/>
      <c r="O191" s="231"/>
      <c r="P191" s="231"/>
      <c r="Q191" s="231"/>
      <c r="R191" s="231"/>
      <c r="S191" s="231"/>
      <c r="T191" s="232"/>
      <c r="AT191" s="227" t="s">
        <v>136</v>
      </c>
      <c r="AU191" s="227" t="s">
        <v>77</v>
      </c>
      <c r="AV191" s="12" t="s">
        <v>74</v>
      </c>
      <c r="AW191" s="12" t="s">
        <v>34</v>
      </c>
      <c r="AX191" s="12" t="s">
        <v>70</v>
      </c>
      <c r="AY191" s="227" t="s">
        <v>127</v>
      </c>
    </row>
    <row r="192" s="12" customFormat="1">
      <c r="B192" s="225"/>
      <c r="D192" s="226" t="s">
        <v>136</v>
      </c>
      <c r="E192" s="227" t="s">
        <v>5</v>
      </c>
      <c r="F192" s="228" t="s">
        <v>220</v>
      </c>
      <c r="H192" s="227" t="s">
        <v>5</v>
      </c>
      <c r="I192" s="229"/>
      <c r="L192" s="225"/>
      <c r="M192" s="230"/>
      <c r="N192" s="231"/>
      <c r="O192" s="231"/>
      <c r="P192" s="231"/>
      <c r="Q192" s="231"/>
      <c r="R192" s="231"/>
      <c r="S192" s="231"/>
      <c r="T192" s="232"/>
      <c r="AT192" s="227" t="s">
        <v>136</v>
      </c>
      <c r="AU192" s="227" t="s">
        <v>77</v>
      </c>
      <c r="AV192" s="12" t="s">
        <v>74</v>
      </c>
      <c r="AW192" s="12" t="s">
        <v>34</v>
      </c>
      <c r="AX192" s="12" t="s">
        <v>70</v>
      </c>
      <c r="AY192" s="227" t="s">
        <v>127</v>
      </c>
    </row>
    <row r="193" s="13" customFormat="1">
      <c r="B193" s="233"/>
      <c r="D193" s="226" t="s">
        <v>136</v>
      </c>
      <c r="E193" s="234" t="s">
        <v>5</v>
      </c>
      <c r="F193" s="235" t="s">
        <v>221</v>
      </c>
      <c r="H193" s="236">
        <v>3301.1179999999999</v>
      </c>
      <c r="I193" s="237"/>
      <c r="L193" s="233"/>
      <c r="M193" s="238"/>
      <c r="N193" s="239"/>
      <c r="O193" s="239"/>
      <c r="P193" s="239"/>
      <c r="Q193" s="239"/>
      <c r="R193" s="239"/>
      <c r="S193" s="239"/>
      <c r="T193" s="240"/>
      <c r="AT193" s="234" t="s">
        <v>136</v>
      </c>
      <c r="AU193" s="234" t="s">
        <v>77</v>
      </c>
      <c r="AV193" s="13" t="s">
        <v>77</v>
      </c>
      <c r="AW193" s="13" t="s">
        <v>34</v>
      </c>
      <c r="AX193" s="13" t="s">
        <v>70</v>
      </c>
      <c r="AY193" s="234" t="s">
        <v>127</v>
      </c>
    </row>
    <row r="194" s="14" customFormat="1">
      <c r="B194" s="241"/>
      <c r="D194" s="226" t="s">
        <v>136</v>
      </c>
      <c r="E194" s="242" t="s">
        <v>5</v>
      </c>
      <c r="F194" s="243" t="s">
        <v>139</v>
      </c>
      <c r="H194" s="244">
        <v>3301.1179999999999</v>
      </c>
      <c r="I194" s="245"/>
      <c r="L194" s="241"/>
      <c r="M194" s="246"/>
      <c r="N194" s="247"/>
      <c r="O194" s="247"/>
      <c r="P194" s="247"/>
      <c r="Q194" s="247"/>
      <c r="R194" s="247"/>
      <c r="S194" s="247"/>
      <c r="T194" s="248"/>
      <c r="AT194" s="242" t="s">
        <v>136</v>
      </c>
      <c r="AU194" s="242" t="s">
        <v>77</v>
      </c>
      <c r="AV194" s="14" t="s">
        <v>140</v>
      </c>
      <c r="AW194" s="14" t="s">
        <v>34</v>
      </c>
      <c r="AX194" s="14" t="s">
        <v>70</v>
      </c>
      <c r="AY194" s="242" t="s">
        <v>127</v>
      </c>
    </row>
    <row r="195" s="15" customFormat="1">
      <c r="B195" s="249"/>
      <c r="D195" s="226" t="s">
        <v>136</v>
      </c>
      <c r="E195" s="250" t="s">
        <v>5</v>
      </c>
      <c r="F195" s="251" t="s">
        <v>141</v>
      </c>
      <c r="H195" s="252">
        <v>3301.1179999999999</v>
      </c>
      <c r="I195" s="253"/>
      <c r="L195" s="249"/>
      <c r="M195" s="254"/>
      <c r="N195" s="255"/>
      <c r="O195" s="255"/>
      <c r="P195" s="255"/>
      <c r="Q195" s="255"/>
      <c r="R195" s="255"/>
      <c r="S195" s="255"/>
      <c r="T195" s="256"/>
      <c r="AT195" s="250" t="s">
        <v>136</v>
      </c>
      <c r="AU195" s="250" t="s">
        <v>77</v>
      </c>
      <c r="AV195" s="15" t="s">
        <v>134</v>
      </c>
      <c r="AW195" s="15" t="s">
        <v>34</v>
      </c>
      <c r="AX195" s="15" t="s">
        <v>74</v>
      </c>
      <c r="AY195" s="250" t="s">
        <v>127</v>
      </c>
    </row>
    <row r="196" s="1" customFormat="1" ht="25.5" customHeight="1">
      <c r="B196" s="212"/>
      <c r="C196" s="213" t="s">
        <v>222</v>
      </c>
      <c r="D196" s="213" t="s">
        <v>129</v>
      </c>
      <c r="E196" s="214" t="s">
        <v>223</v>
      </c>
      <c r="F196" s="215" t="s">
        <v>224</v>
      </c>
      <c r="G196" s="216" t="s">
        <v>144</v>
      </c>
      <c r="H196" s="217">
        <v>69.391999999999996</v>
      </c>
      <c r="I196" s="218"/>
      <c r="J196" s="219">
        <f>ROUND(I196*H196,2)</f>
        <v>0</v>
      </c>
      <c r="K196" s="215" t="s">
        <v>133</v>
      </c>
      <c r="L196" s="48"/>
      <c r="M196" s="220" t="s">
        <v>5</v>
      </c>
      <c r="N196" s="221" t="s">
        <v>41</v>
      </c>
      <c r="O196" s="49"/>
      <c r="P196" s="222">
        <f>O196*H196</f>
        <v>0</v>
      </c>
      <c r="Q196" s="222">
        <v>0</v>
      </c>
      <c r="R196" s="222">
        <f>Q196*H196</f>
        <v>0</v>
      </c>
      <c r="S196" s="222">
        <v>0</v>
      </c>
      <c r="T196" s="223">
        <f>S196*H196</f>
        <v>0</v>
      </c>
      <c r="AR196" s="26" t="s">
        <v>134</v>
      </c>
      <c r="AT196" s="26" t="s">
        <v>129</v>
      </c>
      <c r="AU196" s="26" t="s">
        <v>77</v>
      </c>
      <c r="AY196" s="26" t="s">
        <v>127</v>
      </c>
      <c r="BE196" s="224">
        <f>IF(N196="základní",J196,0)</f>
        <v>0</v>
      </c>
      <c r="BF196" s="224">
        <f>IF(N196="snížená",J196,0)</f>
        <v>0</v>
      </c>
      <c r="BG196" s="224">
        <f>IF(N196="zákl. přenesená",J196,0)</f>
        <v>0</v>
      </c>
      <c r="BH196" s="224">
        <f>IF(N196="sníž. přenesená",J196,0)</f>
        <v>0</v>
      </c>
      <c r="BI196" s="224">
        <f>IF(N196="nulová",J196,0)</f>
        <v>0</v>
      </c>
      <c r="BJ196" s="26" t="s">
        <v>74</v>
      </c>
      <c r="BK196" s="224">
        <f>ROUND(I196*H196,2)</f>
        <v>0</v>
      </c>
      <c r="BL196" s="26" t="s">
        <v>134</v>
      </c>
      <c r="BM196" s="26" t="s">
        <v>225</v>
      </c>
    </row>
    <row r="197" s="12" customFormat="1">
      <c r="B197" s="225"/>
      <c r="D197" s="226" t="s">
        <v>136</v>
      </c>
      <c r="E197" s="227" t="s">
        <v>5</v>
      </c>
      <c r="F197" s="228" t="s">
        <v>226</v>
      </c>
      <c r="H197" s="227" t="s">
        <v>5</v>
      </c>
      <c r="I197" s="229"/>
      <c r="L197" s="225"/>
      <c r="M197" s="230"/>
      <c r="N197" s="231"/>
      <c r="O197" s="231"/>
      <c r="P197" s="231"/>
      <c r="Q197" s="231"/>
      <c r="R197" s="231"/>
      <c r="S197" s="231"/>
      <c r="T197" s="232"/>
      <c r="AT197" s="227" t="s">
        <v>136</v>
      </c>
      <c r="AU197" s="227" t="s">
        <v>77</v>
      </c>
      <c r="AV197" s="12" t="s">
        <v>74</v>
      </c>
      <c r="AW197" s="12" t="s">
        <v>34</v>
      </c>
      <c r="AX197" s="12" t="s">
        <v>70</v>
      </c>
      <c r="AY197" s="227" t="s">
        <v>127</v>
      </c>
    </row>
    <row r="198" s="13" customFormat="1">
      <c r="B198" s="233"/>
      <c r="D198" s="226" t="s">
        <v>136</v>
      </c>
      <c r="E198" s="234" t="s">
        <v>5</v>
      </c>
      <c r="F198" s="235" t="s">
        <v>164</v>
      </c>
      <c r="H198" s="236">
        <v>69.840000000000003</v>
      </c>
      <c r="I198" s="237"/>
      <c r="L198" s="233"/>
      <c r="M198" s="238"/>
      <c r="N198" s="239"/>
      <c r="O198" s="239"/>
      <c r="P198" s="239"/>
      <c r="Q198" s="239"/>
      <c r="R198" s="239"/>
      <c r="S198" s="239"/>
      <c r="T198" s="240"/>
      <c r="AT198" s="234" t="s">
        <v>136</v>
      </c>
      <c r="AU198" s="234" t="s">
        <v>77</v>
      </c>
      <c r="AV198" s="13" t="s">
        <v>77</v>
      </c>
      <c r="AW198" s="13" t="s">
        <v>34</v>
      </c>
      <c r="AX198" s="13" t="s">
        <v>70</v>
      </c>
      <c r="AY198" s="234" t="s">
        <v>127</v>
      </c>
    </row>
    <row r="199" s="13" customFormat="1">
      <c r="B199" s="233"/>
      <c r="D199" s="226" t="s">
        <v>136</v>
      </c>
      <c r="E199" s="234" t="s">
        <v>5</v>
      </c>
      <c r="F199" s="235" t="s">
        <v>227</v>
      </c>
      <c r="H199" s="236">
        <v>-21.600000000000001</v>
      </c>
      <c r="I199" s="237"/>
      <c r="L199" s="233"/>
      <c r="M199" s="238"/>
      <c r="N199" s="239"/>
      <c r="O199" s="239"/>
      <c r="P199" s="239"/>
      <c r="Q199" s="239"/>
      <c r="R199" s="239"/>
      <c r="S199" s="239"/>
      <c r="T199" s="240"/>
      <c r="AT199" s="234" t="s">
        <v>136</v>
      </c>
      <c r="AU199" s="234" t="s">
        <v>77</v>
      </c>
      <c r="AV199" s="13" t="s">
        <v>77</v>
      </c>
      <c r="AW199" s="13" t="s">
        <v>34</v>
      </c>
      <c r="AX199" s="13" t="s">
        <v>70</v>
      </c>
      <c r="AY199" s="234" t="s">
        <v>127</v>
      </c>
    </row>
    <row r="200" s="14" customFormat="1">
      <c r="B200" s="241"/>
      <c r="D200" s="226" t="s">
        <v>136</v>
      </c>
      <c r="E200" s="242" t="s">
        <v>5</v>
      </c>
      <c r="F200" s="243" t="s">
        <v>139</v>
      </c>
      <c r="H200" s="244">
        <v>48.240000000000002</v>
      </c>
      <c r="I200" s="245"/>
      <c r="L200" s="241"/>
      <c r="M200" s="246"/>
      <c r="N200" s="247"/>
      <c r="O200" s="247"/>
      <c r="P200" s="247"/>
      <c r="Q200" s="247"/>
      <c r="R200" s="247"/>
      <c r="S200" s="247"/>
      <c r="T200" s="248"/>
      <c r="AT200" s="242" t="s">
        <v>136</v>
      </c>
      <c r="AU200" s="242" t="s">
        <v>77</v>
      </c>
      <c r="AV200" s="14" t="s">
        <v>140</v>
      </c>
      <c r="AW200" s="14" t="s">
        <v>34</v>
      </c>
      <c r="AX200" s="14" t="s">
        <v>70</v>
      </c>
      <c r="AY200" s="242" t="s">
        <v>127</v>
      </c>
    </row>
    <row r="201" s="13" customFormat="1">
      <c r="B201" s="233"/>
      <c r="D201" s="226" t="s">
        <v>136</v>
      </c>
      <c r="E201" s="234" t="s">
        <v>5</v>
      </c>
      <c r="F201" s="235" t="s">
        <v>174</v>
      </c>
      <c r="H201" s="236">
        <v>11.1</v>
      </c>
      <c r="I201" s="237"/>
      <c r="L201" s="233"/>
      <c r="M201" s="238"/>
      <c r="N201" s="239"/>
      <c r="O201" s="239"/>
      <c r="P201" s="239"/>
      <c r="Q201" s="239"/>
      <c r="R201" s="239"/>
      <c r="S201" s="239"/>
      <c r="T201" s="240"/>
      <c r="AT201" s="234" t="s">
        <v>136</v>
      </c>
      <c r="AU201" s="234" t="s">
        <v>77</v>
      </c>
      <c r="AV201" s="13" t="s">
        <v>77</v>
      </c>
      <c r="AW201" s="13" t="s">
        <v>34</v>
      </c>
      <c r="AX201" s="13" t="s">
        <v>70</v>
      </c>
      <c r="AY201" s="234" t="s">
        <v>127</v>
      </c>
    </row>
    <row r="202" s="13" customFormat="1">
      <c r="B202" s="233"/>
      <c r="D202" s="226" t="s">
        <v>136</v>
      </c>
      <c r="E202" s="234" t="s">
        <v>5</v>
      </c>
      <c r="F202" s="235" t="s">
        <v>175</v>
      </c>
      <c r="H202" s="236">
        <v>1.8500000000000001</v>
      </c>
      <c r="I202" s="237"/>
      <c r="L202" s="233"/>
      <c r="M202" s="238"/>
      <c r="N202" s="239"/>
      <c r="O202" s="239"/>
      <c r="P202" s="239"/>
      <c r="Q202" s="239"/>
      <c r="R202" s="239"/>
      <c r="S202" s="239"/>
      <c r="T202" s="240"/>
      <c r="AT202" s="234" t="s">
        <v>136</v>
      </c>
      <c r="AU202" s="234" t="s">
        <v>77</v>
      </c>
      <c r="AV202" s="13" t="s">
        <v>77</v>
      </c>
      <c r="AW202" s="13" t="s">
        <v>34</v>
      </c>
      <c r="AX202" s="13" t="s">
        <v>70</v>
      </c>
      <c r="AY202" s="234" t="s">
        <v>127</v>
      </c>
    </row>
    <row r="203" s="13" customFormat="1">
      <c r="B203" s="233"/>
      <c r="D203" s="226" t="s">
        <v>136</v>
      </c>
      <c r="E203" s="234" t="s">
        <v>5</v>
      </c>
      <c r="F203" s="235" t="s">
        <v>228</v>
      </c>
      <c r="H203" s="236">
        <v>-6.4470000000000001</v>
      </c>
      <c r="I203" s="237"/>
      <c r="L203" s="233"/>
      <c r="M203" s="238"/>
      <c r="N203" s="239"/>
      <c r="O203" s="239"/>
      <c r="P203" s="239"/>
      <c r="Q203" s="239"/>
      <c r="R203" s="239"/>
      <c r="S203" s="239"/>
      <c r="T203" s="240"/>
      <c r="AT203" s="234" t="s">
        <v>136</v>
      </c>
      <c r="AU203" s="234" t="s">
        <v>77</v>
      </c>
      <c r="AV203" s="13" t="s">
        <v>77</v>
      </c>
      <c r="AW203" s="13" t="s">
        <v>34</v>
      </c>
      <c r="AX203" s="13" t="s">
        <v>70</v>
      </c>
      <c r="AY203" s="234" t="s">
        <v>127</v>
      </c>
    </row>
    <row r="204" s="13" customFormat="1">
      <c r="B204" s="233"/>
      <c r="D204" s="226" t="s">
        <v>136</v>
      </c>
      <c r="E204" s="234" t="s">
        <v>5</v>
      </c>
      <c r="F204" s="235" t="s">
        <v>229</v>
      </c>
      <c r="H204" s="236">
        <v>-1.131</v>
      </c>
      <c r="I204" s="237"/>
      <c r="L204" s="233"/>
      <c r="M204" s="238"/>
      <c r="N204" s="239"/>
      <c r="O204" s="239"/>
      <c r="P204" s="239"/>
      <c r="Q204" s="239"/>
      <c r="R204" s="239"/>
      <c r="S204" s="239"/>
      <c r="T204" s="240"/>
      <c r="AT204" s="234" t="s">
        <v>136</v>
      </c>
      <c r="AU204" s="234" t="s">
        <v>77</v>
      </c>
      <c r="AV204" s="13" t="s">
        <v>77</v>
      </c>
      <c r="AW204" s="13" t="s">
        <v>34</v>
      </c>
      <c r="AX204" s="13" t="s">
        <v>70</v>
      </c>
      <c r="AY204" s="234" t="s">
        <v>127</v>
      </c>
    </row>
    <row r="205" s="12" customFormat="1">
      <c r="B205" s="225"/>
      <c r="D205" s="226" t="s">
        <v>136</v>
      </c>
      <c r="E205" s="227" t="s">
        <v>5</v>
      </c>
      <c r="F205" s="228" t="s">
        <v>230</v>
      </c>
      <c r="H205" s="227" t="s">
        <v>5</v>
      </c>
      <c r="I205" s="229"/>
      <c r="L205" s="225"/>
      <c r="M205" s="230"/>
      <c r="N205" s="231"/>
      <c r="O205" s="231"/>
      <c r="P205" s="231"/>
      <c r="Q205" s="231"/>
      <c r="R205" s="231"/>
      <c r="S205" s="231"/>
      <c r="T205" s="232"/>
      <c r="AT205" s="227" t="s">
        <v>136</v>
      </c>
      <c r="AU205" s="227" t="s">
        <v>77</v>
      </c>
      <c r="AV205" s="12" t="s">
        <v>74</v>
      </c>
      <c r="AW205" s="12" t="s">
        <v>34</v>
      </c>
      <c r="AX205" s="12" t="s">
        <v>70</v>
      </c>
      <c r="AY205" s="227" t="s">
        <v>127</v>
      </c>
    </row>
    <row r="206" s="13" customFormat="1">
      <c r="B206" s="233"/>
      <c r="D206" s="226" t="s">
        <v>136</v>
      </c>
      <c r="E206" s="234" t="s">
        <v>5</v>
      </c>
      <c r="F206" s="235" t="s">
        <v>231</v>
      </c>
      <c r="H206" s="236">
        <v>0.78000000000000003</v>
      </c>
      <c r="I206" s="237"/>
      <c r="L206" s="233"/>
      <c r="M206" s="238"/>
      <c r="N206" s="239"/>
      <c r="O206" s="239"/>
      <c r="P206" s="239"/>
      <c r="Q206" s="239"/>
      <c r="R206" s="239"/>
      <c r="S206" s="239"/>
      <c r="T206" s="240"/>
      <c r="AT206" s="234" t="s">
        <v>136</v>
      </c>
      <c r="AU206" s="234" t="s">
        <v>77</v>
      </c>
      <c r="AV206" s="13" t="s">
        <v>77</v>
      </c>
      <c r="AW206" s="13" t="s">
        <v>34</v>
      </c>
      <c r="AX206" s="13" t="s">
        <v>70</v>
      </c>
      <c r="AY206" s="234" t="s">
        <v>127</v>
      </c>
    </row>
    <row r="207" s="12" customFormat="1">
      <c r="B207" s="225"/>
      <c r="D207" s="226" t="s">
        <v>136</v>
      </c>
      <c r="E207" s="227" t="s">
        <v>5</v>
      </c>
      <c r="F207" s="228" t="s">
        <v>232</v>
      </c>
      <c r="H207" s="227" t="s">
        <v>5</v>
      </c>
      <c r="I207" s="229"/>
      <c r="L207" s="225"/>
      <c r="M207" s="230"/>
      <c r="N207" s="231"/>
      <c r="O207" s="231"/>
      <c r="P207" s="231"/>
      <c r="Q207" s="231"/>
      <c r="R207" s="231"/>
      <c r="S207" s="231"/>
      <c r="T207" s="232"/>
      <c r="AT207" s="227" t="s">
        <v>136</v>
      </c>
      <c r="AU207" s="227" t="s">
        <v>77</v>
      </c>
      <c r="AV207" s="12" t="s">
        <v>74</v>
      </c>
      <c r="AW207" s="12" t="s">
        <v>34</v>
      </c>
      <c r="AX207" s="12" t="s">
        <v>70</v>
      </c>
      <c r="AY207" s="227" t="s">
        <v>127</v>
      </c>
    </row>
    <row r="208" s="13" customFormat="1">
      <c r="B208" s="233"/>
      <c r="D208" s="226" t="s">
        <v>136</v>
      </c>
      <c r="E208" s="234" t="s">
        <v>5</v>
      </c>
      <c r="F208" s="235" t="s">
        <v>11</v>
      </c>
      <c r="H208" s="236">
        <v>15</v>
      </c>
      <c r="I208" s="237"/>
      <c r="L208" s="233"/>
      <c r="M208" s="238"/>
      <c r="N208" s="239"/>
      <c r="O208" s="239"/>
      <c r="P208" s="239"/>
      <c r="Q208" s="239"/>
      <c r="R208" s="239"/>
      <c r="S208" s="239"/>
      <c r="T208" s="240"/>
      <c r="AT208" s="234" t="s">
        <v>136</v>
      </c>
      <c r="AU208" s="234" t="s">
        <v>77</v>
      </c>
      <c r="AV208" s="13" t="s">
        <v>77</v>
      </c>
      <c r="AW208" s="13" t="s">
        <v>34</v>
      </c>
      <c r="AX208" s="13" t="s">
        <v>70</v>
      </c>
      <c r="AY208" s="234" t="s">
        <v>127</v>
      </c>
    </row>
    <row r="209" s="14" customFormat="1">
      <c r="B209" s="241"/>
      <c r="D209" s="226" t="s">
        <v>136</v>
      </c>
      <c r="E209" s="242" t="s">
        <v>5</v>
      </c>
      <c r="F209" s="243" t="s">
        <v>139</v>
      </c>
      <c r="H209" s="244">
        <v>21.152000000000001</v>
      </c>
      <c r="I209" s="245"/>
      <c r="L209" s="241"/>
      <c r="M209" s="246"/>
      <c r="N209" s="247"/>
      <c r="O209" s="247"/>
      <c r="P209" s="247"/>
      <c r="Q209" s="247"/>
      <c r="R209" s="247"/>
      <c r="S209" s="247"/>
      <c r="T209" s="248"/>
      <c r="AT209" s="242" t="s">
        <v>136</v>
      </c>
      <c r="AU209" s="242" t="s">
        <v>77</v>
      </c>
      <c r="AV209" s="14" t="s">
        <v>140</v>
      </c>
      <c r="AW209" s="14" t="s">
        <v>34</v>
      </c>
      <c r="AX209" s="14" t="s">
        <v>70</v>
      </c>
      <c r="AY209" s="242" t="s">
        <v>127</v>
      </c>
    </row>
    <row r="210" s="15" customFormat="1">
      <c r="B210" s="249"/>
      <c r="D210" s="226" t="s">
        <v>136</v>
      </c>
      <c r="E210" s="250" t="s">
        <v>5</v>
      </c>
      <c r="F210" s="251" t="s">
        <v>141</v>
      </c>
      <c r="H210" s="252">
        <v>69.391999999999996</v>
      </c>
      <c r="I210" s="253"/>
      <c r="L210" s="249"/>
      <c r="M210" s="254"/>
      <c r="N210" s="255"/>
      <c r="O210" s="255"/>
      <c r="P210" s="255"/>
      <c r="Q210" s="255"/>
      <c r="R210" s="255"/>
      <c r="S210" s="255"/>
      <c r="T210" s="256"/>
      <c r="AT210" s="250" t="s">
        <v>136</v>
      </c>
      <c r="AU210" s="250" t="s">
        <v>77</v>
      </c>
      <c r="AV210" s="15" t="s">
        <v>134</v>
      </c>
      <c r="AW210" s="15" t="s">
        <v>34</v>
      </c>
      <c r="AX210" s="15" t="s">
        <v>74</v>
      </c>
      <c r="AY210" s="250" t="s">
        <v>127</v>
      </c>
    </row>
    <row r="211" s="1" customFormat="1" ht="16.5" customHeight="1">
      <c r="B211" s="212"/>
      <c r="C211" s="257" t="s">
        <v>233</v>
      </c>
      <c r="D211" s="257" t="s">
        <v>234</v>
      </c>
      <c r="E211" s="258" t="s">
        <v>235</v>
      </c>
      <c r="F211" s="259" t="s">
        <v>236</v>
      </c>
      <c r="G211" s="260" t="s">
        <v>217</v>
      </c>
      <c r="H211" s="261">
        <v>131.15100000000001</v>
      </c>
      <c r="I211" s="262"/>
      <c r="J211" s="263">
        <f>ROUND(I211*H211,2)</f>
        <v>0</v>
      </c>
      <c r="K211" s="259" t="s">
        <v>133</v>
      </c>
      <c r="L211" s="264"/>
      <c r="M211" s="265" t="s">
        <v>5</v>
      </c>
      <c r="N211" s="266" t="s">
        <v>41</v>
      </c>
      <c r="O211" s="49"/>
      <c r="P211" s="222">
        <f>O211*H211</f>
        <v>0</v>
      </c>
      <c r="Q211" s="222">
        <v>1</v>
      </c>
      <c r="R211" s="222">
        <f>Q211*H211</f>
        <v>131.15100000000001</v>
      </c>
      <c r="S211" s="222">
        <v>0</v>
      </c>
      <c r="T211" s="223">
        <f>S211*H211</f>
        <v>0</v>
      </c>
      <c r="AR211" s="26" t="s">
        <v>197</v>
      </c>
      <c r="AT211" s="26" t="s">
        <v>234</v>
      </c>
      <c r="AU211" s="26" t="s">
        <v>77</v>
      </c>
      <c r="AY211" s="26" t="s">
        <v>127</v>
      </c>
      <c r="BE211" s="224">
        <f>IF(N211="základní",J211,0)</f>
        <v>0</v>
      </c>
      <c r="BF211" s="224">
        <f>IF(N211="snížená",J211,0)</f>
        <v>0</v>
      </c>
      <c r="BG211" s="224">
        <f>IF(N211="zákl. přenesená",J211,0)</f>
        <v>0</v>
      </c>
      <c r="BH211" s="224">
        <f>IF(N211="sníž. přenesená",J211,0)</f>
        <v>0</v>
      </c>
      <c r="BI211" s="224">
        <f>IF(N211="nulová",J211,0)</f>
        <v>0</v>
      </c>
      <c r="BJ211" s="26" t="s">
        <v>74</v>
      </c>
      <c r="BK211" s="224">
        <f>ROUND(I211*H211,2)</f>
        <v>0</v>
      </c>
      <c r="BL211" s="26" t="s">
        <v>134</v>
      </c>
      <c r="BM211" s="26" t="s">
        <v>237</v>
      </c>
    </row>
    <row r="212" s="12" customFormat="1">
      <c r="B212" s="225"/>
      <c r="D212" s="226" t="s">
        <v>136</v>
      </c>
      <c r="E212" s="227" t="s">
        <v>5</v>
      </c>
      <c r="F212" s="228" t="s">
        <v>238</v>
      </c>
      <c r="H212" s="227" t="s">
        <v>5</v>
      </c>
      <c r="I212" s="229"/>
      <c r="L212" s="225"/>
      <c r="M212" s="230"/>
      <c r="N212" s="231"/>
      <c r="O212" s="231"/>
      <c r="P212" s="231"/>
      <c r="Q212" s="231"/>
      <c r="R212" s="231"/>
      <c r="S212" s="231"/>
      <c r="T212" s="232"/>
      <c r="AT212" s="227" t="s">
        <v>136</v>
      </c>
      <c r="AU212" s="227" t="s">
        <v>77</v>
      </c>
      <c r="AV212" s="12" t="s">
        <v>74</v>
      </c>
      <c r="AW212" s="12" t="s">
        <v>34</v>
      </c>
      <c r="AX212" s="12" t="s">
        <v>70</v>
      </c>
      <c r="AY212" s="227" t="s">
        <v>127</v>
      </c>
    </row>
    <row r="213" s="13" customFormat="1">
      <c r="B213" s="233"/>
      <c r="D213" s="226" t="s">
        <v>136</v>
      </c>
      <c r="E213" s="234" t="s">
        <v>5</v>
      </c>
      <c r="F213" s="235" t="s">
        <v>239</v>
      </c>
      <c r="H213" s="236">
        <v>131.15100000000001</v>
      </c>
      <c r="I213" s="237"/>
      <c r="L213" s="233"/>
      <c r="M213" s="238"/>
      <c r="N213" s="239"/>
      <c r="O213" s="239"/>
      <c r="P213" s="239"/>
      <c r="Q213" s="239"/>
      <c r="R213" s="239"/>
      <c r="S213" s="239"/>
      <c r="T213" s="240"/>
      <c r="AT213" s="234" t="s">
        <v>136</v>
      </c>
      <c r="AU213" s="234" t="s">
        <v>77</v>
      </c>
      <c r="AV213" s="13" t="s">
        <v>77</v>
      </c>
      <c r="AW213" s="13" t="s">
        <v>34</v>
      </c>
      <c r="AX213" s="13" t="s">
        <v>70</v>
      </c>
      <c r="AY213" s="234" t="s">
        <v>127</v>
      </c>
    </row>
    <row r="214" s="14" customFormat="1">
      <c r="B214" s="241"/>
      <c r="D214" s="226" t="s">
        <v>136</v>
      </c>
      <c r="E214" s="242" t="s">
        <v>5</v>
      </c>
      <c r="F214" s="243" t="s">
        <v>139</v>
      </c>
      <c r="H214" s="244">
        <v>131.15100000000001</v>
      </c>
      <c r="I214" s="245"/>
      <c r="L214" s="241"/>
      <c r="M214" s="246"/>
      <c r="N214" s="247"/>
      <c r="O214" s="247"/>
      <c r="P214" s="247"/>
      <c r="Q214" s="247"/>
      <c r="R214" s="247"/>
      <c r="S214" s="247"/>
      <c r="T214" s="248"/>
      <c r="AT214" s="242" t="s">
        <v>136</v>
      </c>
      <c r="AU214" s="242" t="s">
        <v>77</v>
      </c>
      <c r="AV214" s="14" t="s">
        <v>140</v>
      </c>
      <c r="AW214" s="14" t="s">
        <v>34</v>
      </c>
      <c r="AX214" s="14" t="s">
        <v>70</v>
      </c>
      <c r="AY214" s="242" t="s">
        <v>127</v>
      </c>
    </row>
    <row r="215" s="15" customFormat="1">
      <c r="B215" s="249"/>
      <c r="D215" s="226" t="s">
        <v>136</v>
      </c>
      <c r="E215" s="250" t="s">
        <v>5</v>
      </c>
      <c r="F215" s="251" t="s">
        <v>141</v>
      </c>
      <c r="H215" s="252">
        <v>131.15100000000001</v>
      </c>
      <c r="I215" s="253"/>
      <c r="L215" s="249"/>
      <c r="M215" s="254"/>
      <c r="N215" s="255"/>
      <c r="O215" s="255"/>
      <c r="P215" s="255"/>
      <c r="Q215" s="255"/>
      <c r="R215" s="255"/>
      <c r="S215" s="255"/>
      <c r="T215" s="256"/>
      <c r="AT215" s="250" t="s">
        <v>136</v>
      </c>
      <c r="AU215" s="250" t="s">
        <v>77</v>
      </c>
      <c r="AV215" s="15" t="s">
        <v>134</v>
      </c>
      <c r="AW215" s="15" t="s">
        <v>34</v>
      </c>
      <c r="AX215" s="15" t="s">
        <v>74</v>
      </c>
      <c r="AY215" s="250" t="s">
        <v>127</v>
      </c>
    </row>
    <row r="216" s="1" customFormat="1" ht="16.5" customHeight="1">
      <c r="B216" s="212"/>
      <c r="C216" s="213" t="s">
        <v>240</v>
      </c>
      <c r="D216" s="213" t="s">
        <v>129</v>
      </c>
      <c r="E216" s="214" t="s">
        <v>241</v>
      </c>
      <c r="F216" s="215" t="s">
        <v>242</v>
      </c>
      <c r="G216" s="216" t="s">
        <v>132</v>
      </c>
      <c r="H216" s="217">
        <v>8647.6000000000004</v>
      </c>
      <c r="I216" s="218"/>
      <c r="J216" s="219">
        <f>ROUND(I216*H216,2)</f>
        <v>0</v>
      </c>
      <c r="K216" s="215" t="s">
        <v>133</v>
      </c>
      <c r="L216" s="48"/>
      <c r="M216" s="220" t="s">
        <v>5</v>
      </c>
      <c r="N216" s="221" t="s">
        <v>41</v>
      </c>
      <c r="O216" s="49"/>
      <c r="P216" s="222">
        <f>O216*H216</f>
        <v>0</v>
      </c>
      <c r="Q216" s="222">
        <v>0</v>
      </c>
      <c r="R216" s="222">
        <f>Q216*H216</f>
        <v>0</v>
      </c>
      <c r="S216" s="222">
        <v>0</v>
      </c>
      <c r="T216" s="223">
        <f>S216*H216</f>
        <v>0</v>
      </c>
      <c r="AR216" s="26" t="s">
        <v>134</v>
      </c>
      <c r="AT216" s="26" t="s">
        <v>129</v>
      </c>
      <c r="AU216" s="26" t="s">
        <v>77</v>
      </c>
      <c r="AY216" s="26" t="s">
        <v>127</v>
      </c>
      <c r="BE216" s="224">
        <f>IF(N216="základní",J216,0)</f>
        <v>0</v>
      </c>
      <c r="BF216" s="224">
        <f>IF(N216="snížená",J216,0)</f>
        <v>0</v>
      </c>
      <c r="BG216" s="224">
        <f>IF(N216="zákl. přenesená",J216,0)</f>
        <v>0</v>
      </c>
      <c r="BH216" s="224">
        <f>IF(N216="sníž. přenesená",J216,0)</f>
        <v>0</v>
      </c>
      <c r="BI216" s="224">
        <f>IF(N216="nulová",J216,0)</f>
        <v>0</v>
      </c>
      <c r="BJ216" s="26" t="s">
        <v>74</v>
      </c>
      <c r="BK216" s="224">
        <f>ROUND(I216*H216,2)</f>
        <v>0</v>
      </c>
      <c r="BL216" s="26" t="s">
        <v>134</v>
      </c>
      <c r="BM216" s="26" t="s">
        <v>243</v>
      </c>
    </row>
    <row r="217" s="12" customFormat="1">
      <c r="B217" s="225"/>
      <c r="D217" s="226" t="s">
        <v>136</v>
      </c>
      <c r="E217" s="227" t="s">
        <v>5</v>
      </c>
      <c r="F217" s="228" t="s">
        <v>244</v>
      </c>
      <c r="H217" s="227" t="s">
        <v>5</v>
      </c>
      <c r="I217" s="229"/>
      <c r="L217" s="225"/>
      <c r="M217" s="230"/>
      <c r="N217" s="231"/>
      <c r="O217" s="231"/>
      <c r="P217" s="231"/>
      <c r="Q217" s="231"/>
      <c r="R217" s="231"/>
      <c r="S217" s="231"/>
      <c r="T217" s="232"/>
      <c r="AT217" s="227" t="s">
        <v>136</v>
      </c>
      <c r="AU217" s="227" t="s">
        <v>77</v>
      </c>
      <c r="AV217" s="12" t="s">
        <v>74</v>
      </c>
      <c r="AW217" s="12" t="s">
        <v>34</v>
      </c>
      <c r="AX217" s="12" t="s">
        <v>70</v>
      </c>
      <c r="AY217" s="227" t="s">
        <v>127</v>
      </c>
    </row>
    <row r="218" s="12" customFormat="1">
      <c r="B218" s="225"/>
      <c r="D218" s="226" t="s">
        <v>136</v>
      </c>
      <c r="E218" s="227" t="s">
        <v>5</v>
      </c>
      <c r="F218" s="228" t="s">
        <v>147</v>
      </c>
      <c r="H218" s="227" t="s">
        <v>5</v>
      </c>
      <c r="I218" s="229"/>
      <c r="L218" s="225"/>
      <c r="M218" s="230"/>
      <c r="N218" s="231"/>
      <c r="O218" s="231"/>
      <c r="P218" s="231"/>
      <c r="Q218" s="231"/>
      <c r="R218" s="231"/>
      <c r="S218" s="231"/>
      <c r="T218" s="232"/>
      <c r="AT218" s="227" t="s">
        <v>136</v>
      </c>
      <c r="AU218" s="227" t="s">
        <v>77</v>
      </c>
      <c r="AV218" s="12" t="s">
        <v>74</v>
      </c>
      <c r="AW218" s="12" t="s">
        <v>34</v>
      </c>
      <c r="AX218" s="12" t="s">
        <v>70</v>
      </c>
      <c r="AY218" s="227" t="s">
        <v>127</v>
      </c>
    </row>
    <row r="219" s="13" customFormat="1">
      <c r="B219" s="233"/>
      <c r="D219" s="226" t="s">
        <v>136</v>
      </c>
      <c r="E219" s="234" t="s">
        <v>5</v>
      </c>
      <c r="F219" s="235" t="s">
        <v>245</v>
      </c>
      <c r="H219" s="236">
        <v>8647.6000000000004</v>
      </c>
      <c r="I219" s="237"/>
      <c r="L219" s="233"/>
      <c r="M219" s="238"/>
      <c r="N219" s="239"/>
      <c r="O219" s="239"/>
      <c r="P219" s="239"/>
      <c r="Q219" s="239"/>
      <c r="R219" s="239"/>
      <c r="S219" s="239"/>
      <c r="T219" s="240"/>
      <c r="AT219" s="234" t="s">
        <v>136</v>
      </c>
      <c r="AU219" s="234" t="s">
        <v>77</v>
      </c>
      <c r="AV219" s="13" t="s">
        <v>77</v>
      </c>
      <c r="AW219" s="13" t="s">
        <v>34</v>
      </c>
      <c r="AX219" s="13" t="s">
        <v>70</v>
      </c>
      <c r="AY219" s="234" t="s">
        <v>127</v>
      </c>
    </row>
    <row r="220" s="14" customFormat="1">
      <c r="B220" s="241"/>
      <c r="D220" s="226" t="s">
        <v>136</v>
      </c>
      <c r="E220" s="242" t="s">
        <v>5</v>
      </c>
      <c r="F220" s="243" t="s">
        <v>139</v>
      </c>
      <c r="H220" s="244">
        <v>8647.6000000000004</v>
      </c>
      <c r="I220" s="245"/>
      <c r="L220" s="241"/>
      <c r="M220" s="246"/>
      <c r="N220" s="247"/>
      <c r="O220" s="247"/>
      <c r="P220" s="247"/>
      <c r="Q220" s="247"/>
      <c r="R220" s="247"/>
      <c r="S220" s="247"/>
      <c r="T220" s="248"/>
      <c r="AT220" s="242" t="s">
        <v>136</v>
      </c>
      <c r="AU220" s="242" t="s">
        <v>77</v>
      </c>
      <c r="AV220" s="14" t="s">
        <v>140</v>
      </c>
      <c r="AW220" s="14" t="s">
        <v>34</v>
      </c>
      <c r="AX220" s="14" t="s">
        <v>70</v>
      </c>
      <c r="AY220" s="242" t="s">
        <v>127</v>
      </c>
    </row>
    <row r="221" s="15" customFormat="1">
      <c r="B221" s="249"/>
      <c r="D221" s="226" t="s">
        <v>136</v>
      </c>
      <c r="E221" s="250" t="s">
        <v>5</v>
      </c>
      <c r="F221" s="251" t="s">
        <v>141</v>
      </c>
      <c r="H221" s="252">
        <v>8647.6000000000004</v>
      </c>
      <c r="I221" s="253"/>
      <c r="L221" s="249"/>
      <c r="M221" s="254"/>
      <c r="N221" s="255"/>
      <c r="O221" s="255"/>
      <c r="P221" s="255"/>
      <c r="Q221" s="255"/>
      <c r="R221" s="255"/>
      <c r="S221" s="255"/>
      <c r="T221" s="256"/>
      <c r="AT221" s="250" t="s">
        <v>136</v>
      </c>
      <c r="AU221" s="250" t="s">
        <v>77</v>
      </c>
      <c r="AV221" s="15" t="s">
        <v>134</v>
      </c>
      <c r="AW221" s="15" t="s">
        <v>34</v>
      </c>
      <c r="AX221" s="15" t="s">
        <v>74</v>
      </c>
      <c r="AY221" s="250" t="s">
        <v>127</v>
      </c>
    </row>
    <row r="222" s="1" customFormat="1" ht="25.5" customHeight="1">
      <c r="B222" s="212"/>
      <c r="C222" s="213" t="s">
        <v>11</v>
      </c>
      <c r="D222" s="213" t="s">
        <v>129</v>
      </c>
      <c r="E222" s="214" t="s">
        <v>246</v>
      </c>
      <c r="F222" s="215" t="s">
        <v>247</v>
      </c>
      <c r="G222" s="216" t="s">
        <v>132</v>
      </c>
      <c r="H222" s="217">
        <v>4989</v>
      </c>
      <c r="I222" s="218"/>
      <c r="J222" s="219">
        <f>ROUND(I222*H222,2)</f>
        <v>0</v>
      </c>
      <c r="K222" s="215" t="s">
        <v>133</v>
      </c>
      <c r="L222" s="48"/>
      <c r="M222" s="220" t="s">
        <v>5</v>
      </c>
      <c r="N222" s="221" t="s">
        <v>41</v>
      </c>
      <c r="O222" s="49"/>
      <c r="P222" s="222">
        <f>O222*H222</f>
        <v>0</v>
      </c>
      <c r="Q222" s="222">
        <v>0</v>
      </c>
      <c r="R222" s="222">
        <f>Q222*H222</f>
        <v>0</v>
      </c>
      <c r="S222" s="222">
        <v>0</v>
      </c>
      <c r="T222" s="223">
        <f>S222*H222</f>
        <v>0</v>
      </c>
      <c r="AR222" s="26" t="s">
        <v>134</v>
      </c>
      <c r="AT222" s="26" t="s">
        <v>129</v>
      </c>
      <c r="AU222" s="26" t="s">
        <v>77</v>
      </c>
      <c r="AY222" s="26" t="s">
        <v>127</v>
      </c>
      <c r="BE222" s="224">
        <f>IF(N222="základní",J222,0)</f>
        <v>0</v>
      </c>
      <c r="BF222" s="224">
        <f>IF(N222="snížená",J222,0)</f>
        <v>0</v>
      </c>
      <c r="BG222" s="224">
        <f>IF(N222="zákl. přenesená",J222,0)</f>
        <v>0</v>
      </c>
      <c r="BH222" s="224">
        <f>IF(N222="sníž. přenesená",J222,0)</f>
        <v>0</v>
      </c>
      <c r="BI222" s="224">
        <f>IF(N222="nulová",J222,0)</f>
        <v>0</v>
      </c>
      <c r="BJ222" s="26" t="s">
        <v>74</v>
      </c>
      <c r="BK222" s="224">
        <f>ROUND(I222*H222,2)</f>
        <v>0</v>
      </c>
      <c r="BL222" s="26" t="s">
        <v>134</v>
      </c>
      <c r="BM222" s="26" t="s">
        <v>248</v>
      </c>
    </row>
    <row r="223" s="12" customFormat="1">
      <c r="B223" s="225"/>
      <c r="D223" s="226" t="s">
        <v>136</v>
      </c>
      <c r="E223" s="227" t="s">
        <v>5</v>
      </c>
      <c r="F223" s="228" t="s">
        <v>249</v>
      </c>
      <c r="H223" s="227" t="s">
        <v>5</v>
      </c>
      <c r="I223" s="229"/>
      <c r="L223" s="225"/>
      <c r="M223" s="230"/>
      <c r="N223" s="231"/>
      <c r="O223" s="231"/>
      <c r="P223" s="231"/>
      <c r="Q223" s="231"/>
      <c r="R223" s="231"/>
      <c r="S223" s="231"/>
      <c r="T223" s="232"/>
      <c r="AT223" s="227" t="s">
        <v>136</v>
      </c>
      <c r="AU223" s="227" t="s">
        <v>77</v>
      </c>
      <c r="AV223" s="12" t="s">
        <v>74</v>
      </c>
      <c r="AW223" s="12" t="s">
        <v>34</v>
      </c>
      <c r="AX223" s="12" t="s">
        <v>70</v>
      </c>
      <c r="AY223" s="227" t="s">
        <v>127</v>
      </c>
    </row>
    <row r="224" s="12" customFormat="1">
      <c r="B224" s="225"/>
      <c r="D224" s="226" t="s">
        <v>136</v>
      </c>
      <c r="E224" s="227" t="s">
        <v>5</v>
      </c>
      <c r="F224" s="228" t="s">
        <v>147</v>
      </c>
      <c r="H224" s="227" t="s">
        <v>5</v>
      </c>
      <c r="I224" s="229"/>
      <c r="L224" s="225"/>
      <c r="M224" s="230"/>
      <c r="N224" s="231"/>
      <c r="O224" s="231"/>
      <c r="P224" s="231"/>
      <c r="Q224" s="231"/>
      <c r="R224" s="231"/>
      <c r="S224" s="231"/>
      <c r="T224" s="232"/>
      <c r="AT224" s="227" t="s">
        <v>136</v>
      </c>
      <c r="AU224" s="227" t="s">
        <v>77</v>
      </c>
      <c r="AV224" s="12" t="s">
        <v>74</v>
      </c>
      <c r="AW224" s="12" t="s">
        <v>34</v>
      </c>
      <c r="AX224" s="12" t="s">
        <v>70</v>
      </c>
      <c r="AY224" s="227" t="s">
        <v>127</v>
      </c>
    </row>
    <row r="225" s="13" customFormat="1">
      <c r="B225" s="233"/>
      <c r="D225" s="226" t="s">
        <v>136</v>
      </c>
      <c r="E225" s="234" t="s">
        <v>5</v>
      </c>
      <c r="F225" s="235" t="s">
        <v>250</v>
      </c>
      <c r="H225" s="236">
        <v>2328.1999999999998</v>
      </c>
      <c r="I225" s="237"/>
      <c r="L225" s="233"/>
      <c r="M225" s="238"/>
      <c r="N225" s="239"/>
      <c r="O225" s="239"/>
      <c r="P225" s="239"/>
      <c r="Q225" s="239"/>
      <c r="R225" s="239"/>
      <c r="S225" s="239"/>
      <c r="T225" s="240"/>
      <c r="AT225" s="234" t="s">
        <v>136</v>
      </c>
      <c r="AU225" s="234" t="s">
        <v>77</v>
      </c>
      <c r="AV225" s="13" t="s">
        <v>77</v>
      </c>
      <c r="AW225" s="13" t="s">
        <v>34</v>
      </c>
      <c r="AX225" s="13" t="s">
        <v>70</v>
      </c>
      <c r="AY225" s="234" t="s">
        <v>127</v>
      </c>
    </row>
    <row r="226" s="13" customFormat="1">
      <c r="B226" s="233"/>
      <c r="D226" s="226" t="s">
        <v>136</v>
      </c>
      <c r="E226" s="234" t="s">
        <v>5</v>
      </c>
      <c r="F226" s="235" t="s">
        <v>251</v>
      </c>
      <c r="H226" s="236">
        <v>2660.8000000000002</v>
      </c>
      <c r="I226" s="237"/>
      <c r="L226" s="233"/>
      <c r="M226" s="238"/>
      <c r="N226" s="239"/>
      <c r="O226" s="239"/>
      <c r="P226" s="239"/>
      <c r="Q226" s="239"/>
      <c r="R226" s="239"/>
      <c r="S226" s="239"/>
      <c r="T226" s="240"/>
      <c r="AT226" s="234" t="s">
        <v>136</v>
      </c>
      <c r="AU226" s="234" t="s">
        <v>77</v>
      </c>
      <c r="AV226" s="13" t="s">
        <v>77</v>
      </c>
      <c r="AW226" s="13" t="s">
        <v>34</v>
      </c>
      <c r="AX226" s="13" t="s">
        <v>70</v>
      </c>
      <c r="AY226" s="234" t="s">
        <v>127</v>
      </c>
    </row>
    <row r="227" s="14" customFormat="1">
      <c r="B227" s="241"/>
      <c r="D227" s="226" t="s">
        <v>136</v>
      </c>
      <c r="E227" s="242" t="s">
        <v>5</v>
      </c>
      <c r="F227" s="243" t="s">
        <v>139</v>
      </c>
      <c r="H227" s="244">
        <v>4989</v>
      </c>
      <c r="I227" s="245"/>
      <c r="L227" s="241"/>
      <c r="M227" s="246"/>
      <c r="N227" s="247"/>
      <c r="O227" s="247"/>
      <c r="P227" s="247"/>
      <c r="Q227" s="247"/>
      <c r="R227" s="247"/>
      <c r="S227" s="247"/>
      <c r="T227" s="248"/>
      <c r="AT227" s="242" t="s">
        <v>136</v>
      </c>
      <c r="AU227" s="242" t="s">
        <v>77</v>
      </c>
      <c r="AV227" s="14" t="s">
        <v>140</v>
      </c>
      <c r="AW227" s="14" t="s">
        <v>34</v>
      </c>
      <c r="AX227" s="14" t="s">
        <v>70</v>
      </c>
      <c r="AY227" s="242" t="s">
        <v>127</v>
      </c>
    </row>
    <row r="228" s="15" customFormat="1">
      <c r="B228" s="249"/>
      <c r="D228" s="226" t="s">
        <v>136</v>
      </c>
      <c r="E228" s="250" t="s">
        <v>5</v>
      </c>
      <c r="F228" s="251" t="s">
        <v>141</v>
      </c>
      <c r="H228" s="252">
        <v>4989</v>
      </c>
      <c r="I228" s="253"/>
      <c r="L228" s="249"/>
      <c r="M228" s="254"/>
      <c r="N228" s="255"/>
      <c r="O228" s="255"/>
      <c r="P228" s="255"/>
      <c r="Q228" s="255"/>
      <c r="R228" s="255"/>
      <c r="S228" s="255"/>
      <c r="T228" s="256"/>
      <c r="AT228" s="250" t="s">
        <v>136</v>
      </c>
      <c r="AU228" s="250" t="s">
        <v>77</v>
      </c>
      <c r="AV228" s="15" t="s">
        <v>134</v>
      </c>
      <c r="AW228" s="15" t="s">
        <v>34</v>
      </c>
      <c r="AX228" s="15" t="s">
        <v>74</v>
      </c>
      <c r="AY228" s="250" t="s">
        <v>127</v>
      </c>
    </row>
    <row r="229" s="1" customFormat="1" ht="16.5" customHeight="1">
      <c r="B229" s="212"/>
      <c r="C229" s="257" t="s">
        <v>252</v>
      </c>
      <c r="D229" s="257" t="s">
        <v>234</v>
      </c>
      <c r="E229" s="258" t="s">
        <v>253</v>
      </c>
      <c r="F229" s="259" t="s">
        <v>254</v>
      </c>
      <c r="G229" s="260" t="s">
        <v>255</v>
      </c>
      <c r="H229" s="261">
        <v>157.154</v>
      </c>
      <c r="I229" s="262"/>
      <c r="J229" s="263">
        <f>ROUND(I229*H229,2)</f>
        <v>0</v>
      </c>
      <c r="K229" s="259" t="s">
        <v>133</v>
      </c>
      <c r="L229" s="264"/>
      <c r="M229" s="265" t="s">
        <v>5</v>
      </c>
      <c r="N229" s="266" t="s">
        <v>41</v>
      </c>
      <c r="O229" s="49"/>
      <c r="P229" s="222">
        <f>O229*H229</f>
        <v>0</v>
      </c>
      <c r="Q229" s="222">
        <v>0.001</v>
      </c>
      <c r="R229" s="222">
        <f>Q229*H229</f>
        <v>0.15715399999999999</v>
      </c>
      <c r="S229" s="222">
        <v>0</v>
      </c>
      <c r="T229" s="223">
        <f>S229*H229</f>
        <v>0</v>
      </c>
      <c r="AR229" s="26" t="s">
        <v>197</v>
      </c>
      <c r="AT229" s="26" t="s">
        <v>234</v>
      </c>
      <c r="AU229" s="26" t="s">
        <v>77</v>
      </c>
      <c r="AY229" s="26" t="s">
        <v>127</v>
      </c>
      <c r="BE229" s="224">
        <f>IF(N229="základní",J229,0)</f>
        <v>0</v>
      </c>
      <c r="BF229" s="224">
        <f>IF(N229="snížená",J229,0)</f>
        <v>0</v>
      </c>
      <c r="BG229" s="224">
        <f>IF(N229="zákl. přenesená",J229,0)</f>
        <v>0</v>
      </c>
      <c r="BH229" s="224">
        <f>IF(N229="sníž. přenesená",J229,0)</f>
        <v>0</v>
      </c>
      <c r="BI229" s="224">
        <f>IF(N229="nulová",J229,0)</f>
        <v>0</v>
      </c>
      <c r="BJ229" s="26" t="s">
        <v>74</v>
      </c>
      <c r="BK229" s="224">
        <f>ROUND(I229*H229,2)</f>
        <v>0</v>
      </c>
      <c r="BL229" s="26" t="s">
        <v>134</v>
      </c>
      <c r="BM229" s="26" t="s">
        <v>256</v>
      </c>
    </row>
    <row r="230" s="12" customFormat="1">
      <c r="B230" s="225"/>
      <c r="D230" s="226" t="s">
        <v>136</v>
      </c>
      <c r="E230" s="227" t="s">
        <v>5</v>
      </c>
      <c r="F230" s="228" t="s">
        <v>257</v>
      </c>
      <c r="H230" s="227" t="s">
        <v>5</v>
      </c>
      <c r="I230" s="229"/>
      <c r="L230" s="225"/>
      <c r="M230" s="230"/>
      <c r="N230" s="231"/>
      <c r="O230" s="231"/>
      <c r="P230" s="231"/>
      <c r="Q230" s="231"/>
      <c r="R230" s="231"/>
      <c r="S230" s="231"/>
      <c r="T230" s="232"/>
      <c r="AT230" s="227" t="s">
        <v>136</v>
      </c>
      <c r="AU230" s="227" t="s">
        <v>77</v>
      </c>
      <c r="AV230" s="12" t="s">
        <v>74</v>
      </c>
      <c r="AW230" s="12" t="s">
        <v>34</v>
      </c>
      <c r="AX230" s="12" t="s">
        <v>70</v>
      </c>
      <c r="AY230" s="227" t="s">
        <v>127</v>
      </c>
    </row>
    <row r="231" s="13" customFormat="1">
      <c r="B231" s="233"/>
      <c r="D231" s="226" t="s">
        <v>136</v>
      </c>
      <c r="E231" s="234" t="s">
        <v>5</v>
      </c>
      <c r="F231" s="235" t="s">
        <v>258</v>
      </c>
      <c r="H231" s="236">
        <v>157.154</v>
      </c>
      <c r="I231" s="237"/>
      <c r="L231" s="233"/>
      <c r="M231" s="238"/>
      <c r="N231" s="239"/>
      <c r="O231" s="239"/>
      <c r="P231" s="239"/>
      <c r="Q231" s="239"/>
      <c r="R231" s="239"/>
      <c r="S231" s="239"/>
      <c r="T231" s="240"/>
      <c r="AT231" s="234" t="s">
        <v>136</v>
      </c>
      <c r="AU231" s="234" t="s">
        <v>77</v>
      </c>
      <c r="AV231" s="13" t="s">
        <v>77</v>
      </c>
      <c r="AW231" s="13" t="s">
        <v>34</v>
      </c>
      <c r="AX231" s="13" t="s">
        <v>70</v>
      </c>
      <c r="AY231" s="234" t="s">
        <v>127</v>
      </c>
    </row>
    <row r="232" s="14" customFormat="1">
      <c r="B232" s="241"/>
      <c r="D232" s="226" t="s">
        <v>136</v>
      </c>
      <c r="E232" s="242" t="s">
        <v>5</v>
      </c>
      <c r="F232" s="243" t="s">
        <v>139</v>
      </c>
      <c r="H232" s="244">
        <v>157.154</v>
      </c>
      <c r="I232" s="245"/>
      <c r="L232" s="241"/>
      <c r="M232" s="246"/>
      <c r="N232" s="247"/>
      <c r="O232" s="247"/>
      <c r="P232" s="247"/>
      <c r="Q232" s="247"/>
      <c r="R232" s="247"/>
      <c r="S232" s="247"/>
      <c r="T232" s="248"/>
      <c r="AT232" s="242" t="s">
        <v>136</v>
      </c>
      <c r="AU232" s="242" t="s">
        <v>77</v>
      </c>
      <c r="AV232" s="14" t="s">
        <v>140</v>
      </c>
      <c r="AW232" s="14" t="s">
        <v>34</v>
      </c>
      <c r="AX232" s="14" t="s">
        <v>70</v>
      </c>
      <c r="AY232" s="242" t="s">
        <v>127</v>
      </c>
    </row>
    <row r="233" s="15" customFormat="1">
      <c r="B233" s="249"/>
      <c r="D233" s="226" t="s">
        <v>136</v>
      </c>
      <c r="E233" s="250" t="s">
        <v>5</v>
      </c>
      <c r="F233" s="251" t="s">
        <v>141</v>
      </c>
      <c r="H233" s="252">
        <v>157.154</v>
      </c>
      <c r="I233" s="253"/>
      <c r="L233" s="249"/>
      <c r="M233" s="254"/>
      <c r="N233" s="255"/>
      <c r="O233" s="255"/>
      <c r="P233" s="255"/>
      <c r="Q233" s="255"/>
      <c r="R233" s="255"/>
      <c r="S233" s="255"/>
      <c r="T233" s="256"/>
      <c r="AT233" s="250" t="s">
        <v>136</v>
      </c>
      <c r="AU233" s="250" t="s">
        <v>77</v>
      </c>
      <c r="AV233" s="15" t="s">
        <v>134</v>
      </c>
      <c r="AW233" s="15" t="s">
        <v>34</v>
      </c>
      <c r="AX233" s="15" t="s">
        <v>74</v>
      </c>
      <c r="AY233" s="250" t="s">
        <v>127</v>
      </c>
    </row>
    <row r="234" s="1" customFormat="1" ht="25.5" customHeight="1">
      <c r="B234" s="212"/>
      <c r="C234" s="213" t="s">
        <v>259</v>
      </c>
      <c r="D234" s="213" t="s">
        <v>129</v>
      </c>
      <c r="E234" s="214" t="s">
        <v>260</v>
      </c>
      <c r="F234" s="215" t="s">
        <v>261</v>
      </c>
      <c r="G234" s="216" t="s">
        <v>132</v>
      </c>
      <c r="H234" s="217">
        <v>4989</v>
      </c>
      <c r="I234" s="218"/>
      <c r="J234" s="219">
        <f>ROUND(I234*H234,2)</f>
        <v>0</v>
      </c>
      <c r="K234" s="215" t="s">
        <v>133</v>
      </c>
      <c r="L234" s="48"/>
      <c r="M234" s="220" t="s">
        <v>5</v>
      </c>
      <c r="N234" s="221" t="s">
        <v>41</v>
      </c>
      <c r="O234" s="49"/>
      <c r="P234" s="222">
        <f>O234*H234</f>
        <v>0</v>
      </c>
      <c r="Q234" s="222">
        <v>0</v>
      </c>
      <c r="R234" s="222">
        <f>Q234*H234</f>
        <v>0</v>
      </c>
      <c r="S234" s="222">
        <v>0</v>
      </c>
      <c r="T234" s="223">
        <f>S234*H234</f>
        <v>0</v>
      </c>
      <c r="AR234" s="26" t="s">
        <v>134</v>
      </c>
      <c r="AT234" s="26" t="s">
        <v>129</v>
      </c>
      <c r="AU234" s="26" t="s">
        <v>77</v>
      </c>
      <c r="AY234" s="26" t="s">
        <v>127</v>
      </c>
      <c r="BE234" s="224">
        <f>IF(N234="základní",J234,0)</f>
        <v>0</v>
      </c>
      <c r="BF234" s="224">
        <f>IF(N234="snížená",J234,0)</f>
        <v>0</v>
      </c>
      <c r="BG234" s="224">
        <f>IF(N234="zákl. přenesená",J234,0)</f>
        <v>0</v>
      </c>
      <c r="BH234" s="224">
        <f>IF(N234="sníž. přenesená",J234,0)</f>
        <v>0</v>
      </c>
      <c r="BI234" s="224">
        <f>IF(N234="nulová",J234,0)</f>
        <v>0</v>
      </c>
      <c r="BJ234" s="26" t="s">
        <v>74</v>
      </c>
      <c r="BK234" s="224">
        <f>ROUND(I234*H234,2)</f>
        <v>0</v>
      </c>
      <c r="BL234" s="26" t="s">
        <v>134</v>
      </c>
      <c r="BM234" s="26" t="s">
        <v>262</v>
      </c>
    </row>
    <row r="235" s="12" customFormat="1">
      <c r="B235" s="225"/>
      <c r="D235" s="226" t="s">
        <v>136</v>
      </c>
      <c r="E235" s="227" t="s">
        <v>5</v>
      </c>
      <c r="F235" s="228" t="s">
        <v>263</v>
      </c>
      <c r="H235" s="227" t="s">
        <v>5</v>
      </c>
      <c r="I235" s="229"/>
      <c r="L235" s="225"/>
      <c r="M235" s="230"/>
      <c r="N235" s="231"/>
      <c r="O235" s="231"/>
      <c r="P235" s="231"/>
      <c r="Q235" s="231"/>
      <c r="R235" s="231"/>
      <c r="S235" s="231"/>
      <c r="T235" s="232"/>
      <c r="AT235" s="227" t="s">
        <v>136</v>
      </c>
      <c r="AU235" s="227" t="s">
        <v>77</v>
      </c>
      <c r="AV235" s="12" t="s">
        <v>74</v>
      </c>
      <c r="AW235" s="12" t="s">
        <v>34</v>
      </c>
      <c r="AX235" s="12" t="s">
        <v>70</v>
      </c>
      <c r="AY235" s="227" t="s">
        <v>127</v>
      </c>
    </row>
    <row r="236" s="12" customFormat="1">
      <c r="B236" s="225"/>
      <c r="D236" s="226" t="s">
        <v>136</v>
      </c>
      <c r="E236" s="227" t="s">
        <v>5</v>
      </c>
      <c r="F236" s="228" t="s">
        <v>147</v>
      </c>
      <c r="H236" s="227" t="s">
        <v>5</v>
      </c>
      <c r="I236" s="229"/>
      <c r="L236" s="225"/>
      <c r="M236" s="230"/>
      <c r="N236" s="231"/>
      <c r="O236" s="231"/>
      <c r="P236" s="231"/>
      <c r="Q236" s="231"/>
      <c r="R236" s="231"/>
      <c r="S236" s="231"/>
      <c r="T236" s="232"/>
      <c r="AT236" s="227" t="s">
        <v>136</v>
      </c>
      <c r="AU236" s="227" t="s">
        <v>77</v>
      </c>
      <c r="AV236" s="12" t="s">
        <v>74</v>
      </c>
      <c r="AW236" s="12" t="s">
        <v>34</v>
      </c>
      <c r="AX236" s="12" t="s">
        <v>70</v>
      </c>
      <c r="AY236" s="227" t="s">
        <v>127</v>
      </c>
    </row>
    <row r="237" s="13" customFormat="1">
      <c r="B237" s="233"/>
      <c r="D237" s="226" t="s">
        <v>136</v>
      </c>
      <c r="E237" s="234" t="s">
        <v>5</v>
      </c>
      <c r="F237" s="235" t="s">
        <v>250</v>
      </c>
      <c r="H237" s="236">
        <v>2328.1999999999998</v>
      </c>
      <c r="I237" s="237"/>
      <c r="L237" s="233"/>
      <c r="M237" s="238"/>
      <c r="N237" s="239"/>
      <c r="O237" s="239"/>
      <c r="P237" s="239"/>
      <c r="Q237" s="239"/>
      <c r="R237" s="239"/>
      <c r="S237" s="239"/>
      <c r="T237" s="240"/>
      <c r="AT237" s="234" t="s">
        <v>136</v>
      </c>
      <c r="AU237" s="234" t="s">
        <v>77</v>
      </c>
      <c r="AV237" s="13" t="s">
        <v>77</v>
      </c>
      <c r="AW237" s="13" t="s">
        <v>34</v>
      </c>
      <c r="AX237" s="13" t="s">
        <v>70</v>
      </c>
      <c r="AY237" s="234" t="s">
        <v>127</v>
      </c>
    </row>
    <row r="238" s="13" customFormat="1">
      <c r="B238" s="233"/>
      <c r="D238" s="226" t="s">
        <v>136</v>
      </c>
      <c r="E238" s="234" t="s">
        <v>5</v>
      </c>
      <c r="F238" s="235" t="s">
        <v>251</v>
      </c>
      <c r="H238" s="236">
        <v>2660.8000000000002</v>
      </c>
      <c r="I238" s="237"/>
      <c r="L238" s="233"/>
      <c r="M238" s="238"/>
      <c r="N238" s="239"/>
      <c r="O238" s="239"/>
      <c r="P238" s="239"/>
      <c r="Q238" s="239"/>
      <c r="R238" s="239"/>
      <c r="S238" s="239"/>
      <c r="T238" s="240"/>
      <c r="AT238" s="234" t="s">
        <v>136</v>
      </c>
      <c r="AU238" s="234" t="s">
        <v>77</v>
      </c>
      <c r="AV238" s="13" t="s">
        <v>77</v>
      </c>
      <c r="AW238" s="13" t="s">
        <v>34</v>
      </c>
      <c r="AX238" s="13" t="s">
        <v>70</v>
      </c>
      <c r="AY238" s="234" t="s">
        <v>127</v>
      </c>
    </row>
    <row r="239" s="14" customFormat="1">
      <c r="B239" s="241"/>
      <c r="D239" s="226" t="s">
        <v>136</v>
      </c>
      <c r="E239" s="242" t="s">
        <v>5</v>
      </c>
      <c r="F239" s="243" t="s">
        <v>139</v>
      </c>
      <c r="H239" s="244">
        <v>4989</v>
      </c>
      <c r="I239" s="245"/>
      <c r="L239" s="241"/>
      <c r="M239" s="246"/>
      <c r="N239" s="247"/>
      <c r="O239" s="247"/>
      <c r="P239" s="247"/>
      <c r="Q239" s="247"/>
      <c r="R239" s="247"/>
      <c r="S239" s="247"/>
      <c r="T239" s="248"/>
      <c r="AT239" s="242" t="s">
        <v>136</v>
      </c>
      <c r="AU239" s="242" t="s">
        <v>77</v>
      </c>
      <c r="AV239" s="14" t="s">
        <v>140</v>
      </c>
      <c r="AW239" s="14" t="s">
        <v>34</v>
      </c>
      <c r="AX239" s="14" t="s">
        <v>70</v>
      </c>
      <c r="AY239" s="242" t="s">
        <v>127</v>
      </c>
    </row>
    <row r="240" s="15" customFormat="1">
      <c r="B240" s="249"/>
      <c r="D240" s="226" t="s">
        <v>136</v>
      </c>
      <c r="E240" s="250" t="s">
        <v>5</v>
      </c>
      <c r="F240" s="251" t="s">
        <v>141</v>
      </c>
      <c r="H240" s="252">
        <v>4989</v>
      </c>
      <c r="I240" s="253"/>
      <c r="L240" s="249"/>
      <c r="M240" s="254"/>
      <c r="N240" s="255"/>
      <c r="O240" s="255"/>
      <c r="P240" s="255"/>
      <c r="Q240" s="255"/>
      <c r="R240" s="255"/>
      <c r="S240" s="255"/>
      <c r="T240" s="256"/>
      <c r="AT240" s="250" t="s">
        <v>136</v>
      </c>
      <c r="AU240" s="250" t="s">
        <v>77</v>
      </c>
      <c r="AV240" s="15" t="s">
        <v>134</v>
      </c>
      <c r="AW240" s="15" t="s">
        <v>34</v>
      </c>
      <c r="AX240" s="15" t="s">
        <v>74</v>
      </c>
      <c r="AY240" s="250" t="s">
        <v>127</v>
      </c>
    </row>
    <row r="241" s="1" customFormat="1" ht="25.5" customHeight="1">
      <c r="B241" s="212"/>
      <c r="C241" s="213" t="s">
        <v>264</v>
      </c>
      <c r="D241" s="213" t="s">
        <v>129</v>
      </c>
      <c r="E241" s="214" t="s">
        <v>265</v>
      </c>
      <c r="F241" s="215" t="s">
        <v>266</v>
      </c>
      <c r="G241" s="216" t="s">
        <v>132</v>
      </c>
      <c r="H241" s="217">
        <v>4989</v>
      </c>
      <c r="I241" s="218"/>
      <c r="J241" s="219">
        <f>ROUND(I241*H241,2)</f>
        <v>0</v>
      </c>
      <c r="K241" s="215" t="s">
        <v>133</v>
      </c>
      <c r="L241" s="48"/>
      <c r="M241" s="220" t="s">
        <v>5</v>
      </c>
      <c r="N241" s="221" t="s">
        <v>41</v>
      </c>
      <c r="O241" s="49"/>
      <c r="P241" s="222">
        <f>O241*H241</f>
        <v>0</v>
      </c>
      <c r="Q241" s="222">
        <v>0</v>
      </c>
      <c r="R241" s="222">
        <f>Q241*H241</f>
        <v>0</v>
      </c>
      <c r="S241" s="222">
        <v>0</v>
      </c>
      <c r="T241" s="223">
        <f>S241*H241</f>
        <v>0</v>
      </c>
      <c r="AR241" s="26" t="s">
        <v>134</v>
      </c>
      <c r="AT241" s="26" t="s">
        <v>129</v>
      </c>
      <c r="AU241" s="26" t="s">
        <v>77</v>
      </c>
      <c r="AY241" s="26" t="s">
        <v>127</v>
      </c>
      <c r="BE241" s="224">
        <f>IF(N241="základní",J241,0)</f>
        <v>0</v>
      </c>
      <c r="BF241" s="224">
        <f>IF(N241="snížená",J241,0)</f>
        <v>0</v>
      </c>
      <c r="BG241" s="224">
        <f>IF(N241="zákl. přenesená",J241,0)</f>
        <v>0</v>
      </c>
      <c r="BH241" s="224">
        <f>IF(N241="sníž. přenesená",J241,0)</f>
        <v>0</v>
      </c>
      <c r="BI241" s="224">
        <f>IF(N241="nulová",J241,0)</f>
        <v>0</v>
      </c>
      <c r="BJ241" s="26" t="s">
        <v>74</v>
      </c>
      <c r="BK241" s="224">
        <f>ROUND(I241*H241,2)</f>
        <v>0</v>
      </c>
      <c r="BL241" s="26" t="s">
        <v>134</v>
      </c>
      <c r="BM241" s="26" t="s">
        <v>267</v>
      </c>
    </row>
    <row r="242" s="12" customFormat="1">
      <c r="B242" s="225"/>
      <c r="D242" s="226" t="s">
        <v>136</v>
      </c>
      <c r="E242" s="227" t="s">
        <v>5</v>
      </c>
      <c r="F242" s="228" t="s">
        <v>263</v>
      </c>
      <c r="H242" s="227" t="s">
        <v>5</v>
      </c>
      <c r="I242" s="229"/>
      <c r="L242" s="225"/>
      <c r="M242" s="230"/>
      <c r="N242" s="231"/>
      <c r="O242" s="231"/>
      <c r="P242" s="231"/>
      <c r="Q242" s="231"/>
      <c r="R242" s="231"/>
      <c r="S242" s="231"/>
      <c r="T242" s="232"/>
      <c r="AT242" s="227" t="s">
        <v>136</v>
      </c>
      <c r="AU242" s="227" t="s">
        <v>77</v>
      </c>
      <c r="AV242" s="12" t="s">
        <v>74</v>
      </c>
      <c r="AW242" s="12" t="s">
        <v>34</v>
      </c>
      <c r="AX242" s="12" t="s">
        <v>70</v>
      </c>
      <c r="AY242" s="227" t="s">
        <v>127</v>
      </c>
    </row>
    <row r="243" s="12" customFormat="1">
      <c r="B243" s="225"/>
      <c r="D243" s="226" t="s">
        <v>136</v>
      </c>
      <c r="E243" s="227" t="s">
        <v>5</v>
      </c>
      <c r="F243" s="228" t="s">
        <v>147</v>
      </c>
      <c r="H243" s="227" t="s">
        <v>5</v>
      </c>
      <c r="I243" s="229"/>
      <c r="L243" s="225"/>
      <c r="M243" s="230"/>
      <c r="N243" s="231"/>
      <c r="O243" s="231"/>
      <c r="P243" s="231"/>
      <c r="Q243" s="231"/>
      <c r="R243" s="231"/>
      <c r="S243" s="231"/>
      <c r="T243" s="232"/>
      <c r="AT243" s="227" t="s">
        <v>136</v>
      </c>
      <c r="AU243" s="227" t="s">
        <v>77</v>
      </c>
      <c r="AV243" s="12" t="s">
        <v>74</v>
      </c>
      <c r="AW243" s="12" t="s">
        <v>34</v>
      </c>
      <c r="AX243" s="12" t="s">
        <v>70</v>
      </c>
      <c r="AY243" s="227" t="s">
        <v>127</v>
      </c>
    </row>
    <row r="244" s="13" customFormat="1">
      <c r="B244" s="233"/>
      <c r="D244" s="226" t="s">
        <v>136</v>
      </c>
      <c r="E244" s="234" t="s">
        <v>5</v>
      </c>
      <c r="F244" s="235" t="s">
        <v>250</v>
      </c>
      <c r="H244" s="236">
        <v>2328.1999999999998</v>
      </c>
      <c r="I244" s="237"/>
      <c r="L244" s="233"/>
      <c r="M244" s="238"/>
      <c r="N244" s="239"/>
      <c r="O244" s="239"/>
      <c r="P244" s="239"/>
      <c r="Q244" s="239"/>
      <c r="R244" s="239"/>
      <c r="S244" s="239"/>
      <c r="T244" s="240"/>
      <c r="AT244" s="234" t="s">
        <v>136</v>
      </c>
      <c r="AU244" s="234" t="s">
        <v>77</v>
      </c>
      <c r="AV244" s="13" t="s">
        <v>77</v>
      </c>
      <c r="AW244" s="13" t="s">
        <v>34</v>
      </c>
      <c r="AX244" s="13" t="s">
        <v>70</v>
      </c>
      <c r="AY244" s="234" t="s">
        <v>127</v>
      </c>
    </row>
    <row r="245" s="13" customFormat="1">
      <c r="B245" s="233"/>
      <c r="D245" s="226" t="s">
        <v>136</v>
      </c>
      <c r="E245" s="234" t="s">
        <v>5</v>
      </c>
      <c r="F245" s="235" t="s">
        <v>251</v>
      </c>
      <c r="H245" s="236">
        <v>2660.8000000000002</v>
      </c>
      <c r="I245" s="237"/>
      <c r="L245" s="233"/>
      <c r="M245" s="238"/>
      <c r="N245" s="239"/>
      <c r="O245" s="239"/>
      <c r="P245" s="239"/>
      <c r="Q245" s="239"/>
      <c r="R245" s="239"/>
      <c r="S245" s="239"/>
      <c r="T245" s="240"/>
      <c r="AT245" s="234" t="s">
        <v>136</v>
      </c>
      <c r="AU245" s="234" t="s">
        <v>77</v>
      </c>
      <c r="AV245" s="13" t="s">
        <v>77</v>
      </c>
      <c r="AW245" s="13" t="s">
        <v>34</v>
      </c>
      <c r="AX245" s="13" t="s">
        <v>70</v>
      </c>
      <c r="AY245" s="234" t="s">
        <v>127</v>
      </c>
    </row>
    <row r="246" s="14" customFormat="1">
      <c r="B246" s="241"/>
      <c r="D246" s="226" t="s">
        <v>136</v>
      </c>
      <c r="E246" s="242" t="s">
        <v>5</v>
      </c>
      <c r="F246" s="243" t="s">
        <v>139</v>
      </c>
      <c r="H246" s="244">
        <v>4989</v>
      </c>
      <c r="I246" s="245"/>
      <c r="L246" s="241"/>
      <c r="M246" s="246"/>
      <c r="N246" s="247"/>
      <c r="O246" s="247"/>
      <c r="P246" s="247"/>
      <c r="Q246" s="247"/>
      <c r="R246" s="247"/>
      <c r="S246" s="247"/>
      <c r="T246" s="248"/>
      <c r="AT246" s="242" t="s">
        <v>136</v>
      </c>
      <c r="AU246" s="242" t="s">
        <v>77</v>
      </c>
      <c r="AV246" s="14" t="s">
        <v>140</v>
      </c>
      <c r="AW246" s="14" t="s">
        <v>34</v>
      </c>
      <c r="AX246" s="14" t="s">
        <v>70</v>
      </c>
      <c r="AY246" s="242" t="s">
        <v>127</v>
      </c>
    </row>
    <row r="247" s="15" customFormat="1">
      <c r="B247" s="249"/>
      <c r="D247" s="226" t="s">
        <v>136</v>
      </c>
      <c r="E247" s="250" t="s">
        <v>5</v>
      </c>
      <c r="F247" s="251" t="s">
        <v>141</v>
      </c>
      <c r="H247" s="252">
        <v>4989</v>
      </c>
      <c r="I247" s="253"/>
      <c r="L247" s="249"/>
      <c r="M247" s="254"/>
      <c r="N247" s="255"/>
      <c r="O247" s="255"/>
      <c r="P247" s="255"/>
      <c r="Q247" s="255"/>
      <c r="R247" s="255"/>
      <c r="S247" s="255"/>
      <c r="T247" s="256"/>
      <c r="AT247" s="250" t="s">
        <v>136</v>
      </c>
      <c r="AU247" s="250" t="s">
        <v>77</v>
      </c>
      <c r="AV247" s="15" t="s">
        <v>134</v>
      </c>
      <c r="AW247" s="15" t="s">
        <v>34</v>
      </c>
      <c r="AX247" s="15" t="s">
        <v>74</v>
      </c>
      <c r="AY247" s="250" t="s">
        <v>127</v>
      </c>
    </row>
    <row r="248" s="1" customFormat="1" ht="16.5" customHeight="1">
      <c r="B248" s="212"/>
      <c r="C248" s="257" t="s">
        <v>268</v>
      </c>
      <c r="D248" s="257" t="s">
        <v>234</v>
      </c>
      <c r="E248" s="258" t="s">
        <v>269</v>
      </c>
      <c r="F248" s="259" t="s">
        <v>270</v>
      </c>
      <c r="G248" s="260" t="s">
        <v>217</v>
      </c>
      <c r="H248" s="261">
        <v>798.24000000000001</v>
      </c>
      <c r="I248" s="262"/>
      <c r="J248" s="263">
        <f>ROUND(I248*H248,2)</f>
        <v>0</v>
      </c>
      <c r="K248" s="259" t="s">
        <v>133</v>
      </c>
      <c r="L248" s="264"/>
      <c r="M248" s="265" t="s">
        <v>5</v>
      </c>
      <c r="N248" s="266" t="s">
        <v>41</v>
      </c>
      <c r="O248" s="49"/>
      <c r="P248" s="222">
        <f>O248*H248</f>
        <v>0</v>
      </c>
      <c r="Q248" s="222">
        <v>1</v>
      </c>
      <c r="R248" s="222">
        <f>Q248*H248</f>
        <v>798.24000000000001</v>
      </c>
      <c r="S248" s="222">
        <v>0</v>
      </c>
      <c r="T248" s="223">
        <f>S248*H248</f>
        <v>0</v>
      </c>
      <c r="AR248" s="26" t="s">
        <v>197</v>
      </c>
      <c r="AT248" s="26" t="s">
        <v>234</v>
      </c>
      <c r="AU248" s="26" t="s">
        <v>77</v>
      </c>
      <c r="AY248" s="26" t="s">
        <v>127</v>
      </c>
      <c r="BE248" s="224">
        <f>IF(N248="základní",J248,0)</f>
        <v>0</v>
      </c>
      <c r="BF248" s="224">
        <f>IF(N248="snížená",J248,0)</f>
        <v>0</v>
      </c>
      <c r="BG248" s="224">
        <f>IF(N248="zákl. přenesená",J248,0)</f>
        <v>0</v>
      </c>
      <c r="BH248" s="224">
        <f>IF(N248="sníž. přenesená",J248,0)</f>
        <v>0</v>
      </c>
      <c r="BI248" s="224">
        <f>IF(N248="nulová",J248,0)</f>
        <v>0</v>
      </c>
      <c r="BJ248" s="26" t="s">
        <v>74</v>
      </c>
      <c r="BK248" s="224">
        <f>ROUND(I248*H248,2)</f>
        <v>0</v>
      </c>
      <c r="BL248" s="26" t="s">
        <v>134</v>
      </c>
      <c r="BM248" s="26" t="s">
        <v>271</v>
      </c>
    </row>
    <row r="249" s="12" customFormat="1">
      <c r="B249" s="225"/>
      <c r="D249" s="226" t="s">
        <v>136</v>
      </c>
      <c r="E249" s="227" t="s">
        <v>5</v>
      </c>
      <c r="F249" s="228" t="s">
        <v>272</v>
      </c>
      <c r="H249" s="227" t="s">
        <v>5</v>
      </c>
      <c r="I249" s="229"/>
      <c r="L249" s="225"/>
      <c r="M249" s="230"/>
      <c r="N249" s="231"/>
      <c r="O249" s="231"/>
      <c r="P249" s="231"/>
      <c r="Q249" s="231"/>
      <c r="R249" s="231"/>
      <c r="S249" s="231"/>
      <c r="T249" s="232"/>
      <c r="AT249" s="227" t="s">
        <v>136</v>
      </c>
      <c r="AU249" s="227" t="s">
        <v>77</v>
      </c>
      <c r="AV249" s="12" t="s">
        <v>74</v>
      </c>
      <c r="AW249" s="12" t="s">
        <v>34</v>
      </c>
      <c r="AX249" s="12" t="s">
        <v>70</v>
      </c>
      <c r="AY249" s="227" t="s">
        <v>127</v>
      </c>
    </row>
    <row r="250" s="13" customFormat="1">
      <c r="B250" s="233"/>
      <c r="D250" s="226" t="s">
        <v>136</v>
      </c>
      <c r="E250" s="234" t="s">
        <v>5</v>
      </c>
      <c r="F250" s="235" t="s">
        <v>273</v>
      </c>
      <c r="H250" s="236">
        <v>798.24000000000001</v>
      </c>
      <c r="I250" s="237"/>
      <c r="L250" s="233"/>
      <c r="M250" s="238"/>
      <c r="N250" s="239"/>
      <c r="O250" s="239"/>
      <c r="P250" s="239"/>
      <c r="Q250" s="239"/>
      <c r="R250" s="239"/>
      <c r="S250" s="239"/>
      <c r="T250" s="240"/>
      <c r="AT250" s="234" t="s">
        <v>136</v>
      </c>
      <c r="AU250" s="234" t="s">
        <v>77</v>
      </c>
      <c r="AV250" s="13" t="s">
        <v>77</v>
      </c>
      <c r="AW250" s="13" t="s">
        <v>34</v>
      </c>
      <c r="AX250" s="13" t="s">
        <v>70</v>
      </c>
      <c r="AY250" s="234" t="s">
        <v>127</v>
      </c>
    </row>
    <row r="251" s="14" customFormat="1">
      <c r="B251" s="241"/>
      <c r="D251" s="226" t="s">
        <v>136</v>
      </c>
      <c r="E251" s="242" t="s">
        <v>5</v>
      </c>
      <c r="F251" s="243" t="s">
        <v>139</v>
      </c>
      <c r="H251" s="244">
        <v>798.24000000000001</v>
      </c>
      <c r="I251" s="245"/>
      <c r="L251" s="241"/>
      <c r="M251" s="246"/>
      <c r="N251" s="247"/>
      <c r="O251" s="247"/>
      <c r="P251" s="247"/>
      <c r="Q251" s="247"/>
      <c r="R251" s="247"/>
      <c r="S251" s="247"/>
      <c r="T251" s="248"/>
      <c r="AT251" s="242" t="s">
        <v>136</v>
      </c>
      <c r="AU251" s="242" t="s">
        <v>77</v>
      </c>
      <c r="AV251" s="14" t="s">
        <v>140</v>
      </c>
      <c r="AW251" s="14" t="s">
        <v>34</v>
      </c>
      <c r="AX251" s="14" t="s">
        <v>70</v>
      </c>
      <c r="AY251" s="242" t="s">
        <v>127</v>
      </c>
    </row>
    <row r="252" s="15" customFormat="1">
      <c r="B252" s="249"/>
      <c r="D252" s="226" t="s">
        <v>136</v>
      </c>
      <c r="E252" s="250" t="s">
        <v>5</v>
      </c>
      <c r="F252" s="251" t="s">
        <v>141</v>
      </c>
      <c r="H252" s="252">
        <v>798.24000000000001</v>
      </c>
      <c r="I252" s="253"/>
      <c r="L252" s="249"/>
      <c r="M252" s="254"/>
      <c r="N252" s="255"/>
      <c r="O252" s="255"/>
      <c r="P252" s="255"/>
      <c r="Q252" s="255"/>
      <c r="R252" s="255"/>
      <c r="S252" s="255"/>
      <c r="T252" s="256"/>
      <c r="AT252" s="250" t="s">
        <v>136</v>
      </c>
      <c r="AU252" s="250" t="s">
        <v>77</v>
      </c>
      <c r="AV252" s="15" t="s">
        <v>134</v>
      </c>
      <c r="AW252" s="15" t="s">
        <v>34</v>
      </c>
      <c r="AX252" s="15" t="s">
        <v>74</v>
      </c>
      <c r="AY252" s="250" t="s">
        <v>127</v>
      </c>
    </row>
    <row r="253" s="1" customFormat="1" ht="25.5" customHeight="1">
      <c r="B253" s="212"/>
      <c r="C253" s="213" t="s">
        <v>274</v>
      </c>
      <c r="D253" s="213" t="s">
        <v>129</v>
      </c>
      <c r="E253" s="214" t="s">
        <v>275</v>
      </c>
      <c r="F253" s="215" t="s">
        <v>276</v>
      </c>
      <c r="G253" s="216" t="s">
        <v>277</v>
      </c>
      <c r="H253" s="217">
        <v>105</v>
      </c>
      <c r="I253" s="218"/>
      <c r="J253" s="219">
        <f>ROUND(I253*H253,2)</f>
        <v>0</v>
      </c>
      <c r="K253" s="215" t="s">
        <v>133</v>
      </c>
      <c r="L253" s="48"/>
      <c r="M253" s="220" t="s">
        <v>5</v>
      </c>
      <c r="N253" s="221" t="s">
        <v>41</v>
      </c>
      <c r="O253" s="49"/>
      <c r="P253" s="222">
        <f>O253*H253</f>
        <v>0</v>
      </c>
      <c r="Q253" s="222">
        <v>0</v>
      </c>
      <c r="R253" s="222">
        <f>Q253*H253</f>
        <v>0</v>
      </c>
      <c r="S253" s="222">
        <v>0</v>
      </c>
      <c r="T253" s="223">
        <f>S253*H253</f>
        <v>0</v>
      </c>
      <c r="AR253" s="26" t="s">
        <v>134</v>
      </c>
      <c r="AT253" s="26" t="s">
        <v>129</v>
      </c>
      <c r="AU253" s="26" t="s">
        <v>77</v>
      </c>
      <c r="AY253" s="26" t="s">
        <v>127</v>
      </c>
      <c r="BE253" s="224">
        <f>IF(N253="základní",J253,0)</f>
        <v>0</v>
      </c>
      <c r="BF253" s="224">
        <f>IF(N253="snížená",J253,0)</f>
        <v>0</v>
      </c>
      <c r="BG253" s="224">
        <f>IF(N253="zákl. přenesená",J253,0)</f>
        <v>0</v>
      </c>
      <c r="BH253" s="224">
        <f>IF(N253="sníž. přenesená",J253,0)</f>
        <v>0</v>
      </c>
      <c r="BI253" s="224">
        <f>IF(N253="nulová",J253,0)</f>
        <v>0</v>
      </c>
      <c r="BJ253" s="26" t="s">
        <v>74</v>
      </c>
      <c r="BK253" s="224">
        <f>ROUND(I253*H253,2)</f>
        <v>0</v>
      </c>
      <c r="BL253" s="26" t="s">
        <v>134</v>
      </c>
      <c r="BM253" s="26" t="s">
        <v>278</v>
      </c>
    </row>
    <row r="254" s="12" customFormat="1">
      <c r="B254" s="225"/>
      <c r="D254" s="226" t="s">
        <v>136</v>
      </c>
      <c r="E254" s="227" t="s">
        <v>5</v>
      </c>
      <c r="F254" s="228" t="s">
        <v>279</v>
      </c>
      <c r="H254" s="227" t="s">
        <v>5</v>
      </c>
      <c r="I254" s="229"/>
      <c r="L254" s="225"/>
      <c r="M254" s="230"/>
      <c r="N254" s="231"/>
      <c r="O254" s="231"/>
      <c r="P254" s="231"/>
      <c r="Q254" s="231"/>
      <c r="R254" s="231"/>
      <c r="S254" s="231"/>
      <c r="T254" s="232"/>
      <c r="AT254" s="227" t="s">
        <v>136</v>
      </c>
      <c r="AU254" s="227" t="s">
        <v>77</v>
      </c>
      <c r="AV254" s="12" t="s">
        <v>74</v>
      </c>
      <c r="AW254" s="12" t="s">
        <v>34</v>
      </c>
      <c r="AX254" s="12" t="s">
        <v>70</v>
      </c>
      <c r="AY254" s="227" t="s">
        <v>127</v>
      </c>
    </row>
    <row r="255" s="12" customFormat="1">
      <c r="B255" s="225"/>
      <c r="D255" s="226" t="s">
        <v>136</v>
      </c>
      <c r="E255" s="227" t="s">
        <v>5</v>
      </c>
      <c r="F255" s="228" t="s">
        <v>280</v>
      </c>
      <c r="H255" s="227" t="s">
        <v>5</v>
      </c>
      <c r="I255" s="229"/>
      <c r="L255" s="225"/>
      <c r="M255" s="230"/>
      <c r="N255" s="231"/>
      <c r="O255" s="231"/>
      <c r="P255" s="231"/>
      <c r="Q255" s="231"/>
      <c r="R255" s="231"/>
      <c r="S255" s="231"/>
      <c r="T255" s="232"/>
      <c r="AT255" s="227" t="s">
        <v>136</v>
      </c>
      <c r="AU255" s="227" t="s">
        <v>77</v>
      </c>
      <c r="AV255" s="12" t="s">
        <v>74</v>
      </c>
      <c r="AW255" s="12" t="s">
        <v>34</v>
      </c>
      <c r="AX255" s="12" t="s">
        <v>70</v>
      </c>
      <c r="AY255" s="227" t="s">
        <v>127</v>
      </c>
    </row>
    <row r="256" s="13" customFormat="1">
      <c r="B256" s="233"/>
      <c r="D256" s="226" t="s">
        <v>136</v>
      </c>
      <c r="E256" s="234" t="s">
        <v>5</v>
      </c>
      <c r="F256" s="235" t="s">
        <v>281</v>
      </c>
      <c r="H256" s="236">
        <v>105</v>
      </c>
      <c r="I256" s="237"/>
      <c r="L256" s="233"/>
      <c r="M256" s="238"/>
      <c r="N256" s="239"/>
      <c r="O256" s="239"/>
      <c r="P256" s="239"/>
      <c r="Q256" s="239"/>
      <c r="R256" s="239"/>
      <c r="S256" s="239"/>
      <c r="T256" s="240"/>
      <c r="AT256" s="234" t="s">
        <v>136</v>
      </c>
      <c r="AU256" s="234" t="s">
        <v>77</v>
      </c>
      <c r="AV256" s="13" t="s">
        <v>77</v>
      </c>
      <c r="AW256" s="13" t="s">
        <v>34</v>
      </c>
      <c r="AX256" s="13" t="s">
        <v>70</v>
      </c>
      <c r="AY256" s="234" t="s">
        <v>127</v>
      </c>
    </row>
    <row r="257" s="14" customFormat="1">
      <c r="B257" s="241"/>
      <c r="D257" s="226" t="s">
        <v>136</v>
      </c>
      <c r="E257" s="242" t="s">
        <v>5</v>
      </c>
      <c r="F257" s="243" t="s">
        <v>139</v>
      </c>
      <c r="H257" s="244">
        <v>105</v>
      </c>
      <c r="I257" s="245"/>
      <c r="L257" s="241"/>
      <c r="M257" s="246"/>
      <c r="N257" s="247"/>
      <c r="O257" s="247"/>
      <c r="P257" s="247"/>
      <c r="Q257" s="247"/>
      <c r="R257" s="247"/>
      <c r="S257" s="247"/>
      <c r="T257" s="248"/>
      <c r="AT257" s="242" t="s">
        <v>136</v>
      </c>
      <c r="AU257" s="242" t="s">
        <v>77</v>
      </c>
      <c r="AV257" s="14" t="s">
        <v>140</v>
      </c>
      <c r="AW257" s="14" t="s">
        <v>34</v>
      </c>
      <c r="AX257" s="14" t="s">
        <v>70</v>
      </c>
      <c r="AY257" s="242" t="s">
        <v>127</v>
      </c>
    </row>
    <row r="258" s="15" customFormat="1">
      <c r="B258" s="249"/>
      <c r="D258" s="226" t="s">
        <v>136</v>
      </c>
      <c r="E258" s="250" t="s">
        <v>5</v>
      </c>
      <c r="F258" s="251" t="s">
        <v>141</v>
      </c>
      <c r="H258" s="252">
        <v>105</v>
      </c>
      <c r="I258" s="253"/>
      <c r="L258" s="249"/>
      <c r="M258" s="254"/>
      <c r="N258" s="255"/>
      <c r="O258" s="255"/>
      <c r="P258" s="255"/>
      <c r="Q258" s="255"/>
      <c r="R258" s="255"/>
      <c r="S258" s="255"/>
      <c r="T258" s="256"/>
      <c r="AT258" s="250" t="s">
        <v>136</v>
      </c>
      <c r="AU258" s="250" t="s">
        <v>77</v>
      </c>
      <c r="AV258" s="15" t="s">
        <v>134</v>
      </c>
      <c r="AW258" s="15" t="s">
        <v>34</v>
      </c>
      <c r="AX258" s="15" t="s">
        <v>74</v>
      </c>
      <c r="AY258" s="250" t="s">
        <v>127</v>
      </c>
    </row>
    <row r="259" s="1" customFormat="1" ht="25.5" customHeight="1">
      <c r="B259" s="212"/>
      <c r="C259" s="213" t="s">
        <v>10</v>
      </c>
      <c r="D259" s="213" t="s">
        <v>129</v>
      </c>
      <c r="E259" s="214" t="s">
        <v>282</v>
      </c>
      <c r="F259" s="215" t="s">
        <v>283</v>
      </c>
      <c r="G259" s="216" t="s">
        <v>132</v>
      </c>
      <c r="H259" s="217">
        <v>52.5</v>
      </c>
      <c r="I259" s="218"/>
      <c r="J259" s="219">
        <f>ROUND(I259*H259,2)</f>
        <v>0</v>
      </c>
      <c r="K259" s="215" t="s">
        <v>133</v>
      </c>
      <c r="L259" s="48"/>
      <c r="M259" s="220" t="s">
        <v>5</v>
      </c>
      <c r="N259" s="221" t="s">
        <v>41</v>
      </c>
      <c r="O259" s="49"/>
      <c r="P259" s="222">
        <f>O259*H259</f>
        <v>0</v>
      </c>
      <c r="Q259" s="222">
        <v>0.00035</v>
      </c>
      <c r="R259" s="222">
        <f>Q259*H259</f>
        <v>0.018374999999999999</v>
      </c>
      <c r="S259" s="222">
        <v>0</v>
      </c>
      <c r="T259" s="223">
        <f>S259*H259</f>
        <v>0</v>
      </c>
      <c r="AR259" s="26" t="s">
        <v>134</v>
      </c>
      <c r="AT259" s="26" t="s">
        <v>129</v>
      </c>
      <c r="AU259" s="26" t="s">
        <v>77</v>
      </c>
      <c r="AY259" s="26" t="s">
        <v>127</v>
      </c>
      <c r="BE259" s="224">
        <f>IF(N259="základní",J259,0)</f>
        <v>0</v>
      </c>
      <c r="BF259" s="224">
        <f>IF(N259="snížená",J259,0)</f>
        <v>0</v>
      </c>
      <c r="BG259" s="224">
        <f>IF(N259="zákl. přenesená",J259,0)</f>
        <v>0</v>
      </c>
      <c r="BH259" s="224">
        <f>IF(N259="sníž. přenesená",J259,0)</f>
        <v>0</v>
      </c>
      <c r="BI259" s="224">
        <f>IF(N259="nulová",J259,0)</f>
        <v>0</v>
      </c>
      <c r="BJ259" s="26" t="s">
        <v>74</v>
      </c>
      <c r="BK259" s="224">
        <f>ROUND(I259*H259,2)</f>
        <v>0</v>
      </c>
      <c r="BL259" s="26" t="s">
        <v>134</v>
      </c>
      <c r="BM259" s="26" t="s">
        <v>284</v>
      </c>
    </row>
    <row r="260" s="12" customFormat="1">
      <c r="B260" s="225"/>
      <c r="D260" s="226" t="s">
        <v>136</v>
      </c>
      <c r="E260" s="227" t="s">
        <v>5</v>
      </c>
      <c r="F260" s="228" t="s">
        <v>285</v>
      </c>
      <c r="H260" s="227" t="s">
        <v>5</v>
      </c>
      <c r="I260" s="229"/>
      <c r="L260" s="225"/>
      <c r="M260" s="230"/>
      <c r="N260" s="231"/>
      <c r="O260" s="231"/>
      <c r="P260" s="231"/>
      <c r="Q260" s="231"/>
      <c r="R260" s="231"/>
      <c r="S260" s="231"/>
      <c r="T260" s="232"/>
      <c r="AT260" s="227" t="s">
        <v>136</v>
      </c>
      <c r="AU260" s="227" t="s">
        <v>77</v>
      </c>
      <c r="AV260" s="12" t="s">
        <v>74</v>
      </c>
      <c r="AW260" s="12" t="s">
        <v>34</v>
      </c>
      <c r="AX260" s="12" t="s">
        <v>70</v>
      </c>
      <c r="AY260" s="227" t="s">
        <v>127</v>
      </c>
    </row>
    <row r="261" s="12" customFormat="1">
      <c r="B261" s="225"/>
      <c r="D261" s="226" t="s">
        <v>136</v>
      </c>
      <c r="E261" s="227" t="s">
        <v>5</v>
      </c>
      <c r="F261" s="228" t="s">
        <v>280</v>
      </c>
      <c r="H261" s="227" t="s">
        <v>5</v>
      </c>
      <c r="I261" s="229"/>
      <c r="L261" s="225"/>
      <c r="M261" s="230"/>
      <c r="N261" s="231"/>
      <c r="O261" s="231"/>
      <c r="P261" s="231"/>
      <c r="Q261" s="231"/>
      <c r="R261" s="231"/>
      <c r="S261" s="231"/>
      <c r="T261" s="232"/>
      <c r="AT261" s="227" t="s">
        <v>136</v>
      </c>
      <c r="AU261" s="227" t="s">
        <v>77</v>
      </c>
      <c r="AV261" s="12" t="s">
        <v>74</v>
      </c>
      <c r="AW261" s="12" t="s">
        <v>34</v>
      </c>
      <c r="AX261" s="12" t="s">
        <v>70</v>
      </c>
      <c r="AY261" s="227" t="s">
        <v>127</v>
      </c>
    </row>
    <row r="262" s="13" customFormat="1">
      <c r="B262" s="233"/>
      <c r="D262" s="226" t="s">
        <v>136</v>
      </c>
      <c r="E262" s="234" t="s">
        <v>5</v>
      </c>
      <c r="F262" s="235" t="s">
        <v>286</v>
      </c>
      <c r="H262" s="236">
        <v>27.5</v>
      </c>
      <c r="I262" s="237"/>
      <c r="L262" s="233"/>
      <c r="M262" s="238"/>
      <c r="N262" s="239"/>
      <c r="O262" s="239"/>
      <c r="P262" s="239"/>
      <c r="Q262" s="239"/>
      <c r="R262" s="239"/>
      <c r="S262" s="239"/>
      <c r="T262" s="240"/>
      <c r="AT262" s="234" t="s">
        <v>136</v>
      </c>
      <c r="AU262" s="234" t="s">
        <v>77</v>
      </c>
      <c r="AV262" s="13" t="s">
        <v>77</v>
      </c>
      <c r="AW262" s="13" t="s">
        <v>34</v>
      </c>
      <c r="AX262" s="13" t="s">
        <v>70</v>
      </c>
      <c r="AY262" s="234" t="s">
        <v>127</v>
      </c>
    </row>
    <row r="263" s="13" customFormat="1">
      <c r="B263" s="233"/>
      <c r="D263" s="226" t="s">
        <v>136</v>
      </c>
      <c r="E263" s="234" t="s">
        <v>5</v>
      </c>
      <c r="F263" s="235" t="s">
        <v>287</v>
      </c>
      <c r="H263" s="236">
        <v>25</v>
      </c>
      <c r="I263" s="237"/>
      <c r="L263" s="233"/>
      <c r="M263" s="238"/>
      <c r="N263" s="239"/>
      <c r="O263" s="239"/>
      <c r="P263" s="239"/>
      <c r="Q263" s="239"/>
      <c r="R263" s="239"/>
      <c r="S263" s="239"/>
      <c r="T263" s="240"/>
      <c r="AT263" s="234" t="s">
        <v>136</v>
      </c>
      <c r="AU263" s="234" t="s">
        <v>77</v>
      </c>
      <c r="AV263" s="13" t="s">
        <v>77</v>
      </c>
      <c r="AW263" s="13" t="s">
        <v>34</v>
      </c>
      <c r="AX263" s="13" t="s">
        <v>70</v>
      </c>
      <c r="AY263" s="234" t="s">
        <v>127</v>
      </c>
    </row>
    <row r="264" s="14" customFormat="1">
      <c r="B264" s="241"/>
      <c r="D264" s="226" t="s">
        <v>136</v>
      </c>
      <c r="E264" s="242" t="s">
        <v>5</v>
      </c>
      <c r="F264" s="243" t="s">
        <v>139</v>
      </c>
      <c r="H264" s="244">
        <v>52.5</v>
      </c>
      <c r="I264" s="245"/>
      <c r="L264" s="241"/>
      <c r="M264" s="246"/>
      <c r="N264" s="247"/>
      <c r="O264" s="247"/>
      <c r="P264" s="247"/>
      <c r="Q264" s="247"/>
      <c r="R264" s="247"/>
      <c r="S264" s="247"/>
      <c r="T264" s="248"/>
      <c r="AT264" s="242" t="s">
        <v>136</v>
      </c>
      <c r="AU264" s="242" t="s">
        <v>77</v>
      </c>
      <c r="AV264" s="14" t="s">
        <v>140</v>
      </c>
      <c r="AW264" s="14" t="s">
        <v>34</v>
      </c>
      <c r="AX264" s="14" t="s">
        <v>70</v>
      </c>
      <c r="AY264" s="242" t="s">
        <v>127</v>
      </c>
    </row>
    <row r="265" s="15" customFormat="1">
      <c r="B265" s="249"/>
      <c r="D265" s="226" t="s">
        <v>136</v>
      </c>
      <c r="E265" s="250" t="s">
        <v>5</v>
      </c>
      <c r="F265" s="251" t="s">
        <v>141</v>
      </c>
      <c r="H265" s="252">
        <v>52.5</v>
      </c>
      <c r="I265" s="253"/>
      <c r="L265" s="249"/>
      <c r="M265" s="254"/>
      <c r="N265" s="255"/>
      <c r="O265" s="255"/>
      <c r="P265" s="255"/>
      <c r="Q265" s="255"/>
      <c r="R265" s="255"/>
      <c r="S265" s="255"/>
      <c r="T265" s="256"/>
      <c r="AT265" s="250" t="s">
        <v>136</v>
      </c>
      <c r="AU265" s="250" t="s">
        <v>77</v>
      </c>
      <c r="AV265" s="15" t="s">
        <v>134</v>
      </c>
      <c r="AW265" s="15" t="s">
        <v>34</v>
      </c>
      <c r="AX265" s="15" t="s">
        <v>74</v>
      </c>
      <c r="AY265" s="250" t="s">
        <v>127</v>
      </c>
    </row>
    <row r="266" s="1" customFormat="1" ht="16.5" customHeight="1">
      <c r="B266" s="212"/>
      <c r="C266" s="257" t="s">
        <v>288</v>
      </c>
      <c r="D266" s="257" t="s">
        <v>234</v>
      </c>
      <c r="E266" s="258" t="s">
        <v>289</v>
      </c>
      <c r="F266" s="259" t="s">
        <v>290</v>
      </c>
      <c r="G266" s="260" t="s">
        <v>277</v>
      </c>
      <c r="H266" s="261">
        <v>105</v>
      </c>
      <c r="I266" s="262"/>
      <c r="J266" s="263">
        <f>ROUND(I266*H266,2)</f>
        <v>0</v>
      </c>
      <c r="K266" s="259" t="s">
        <v>5</v>
      </c>
      <c r="L266" s="264"/>
      <c r="M266" s="265" t="s">
        <v>5</v>
      </c>
      <c r="N266" s="266" t="s">
        <v>41</v>
      </c>
      <c r="O266" s="49"/>
      <c r="P266" s="222">
        <f>O266*H266</f>
        <v>0</v>
      </c>
      <c r="Q266" s="222">
        <v>0</v>
      </c>
      <c r="R266" s="222">
        <f>Q266*H266</f>
        <v>0</v>
      </c>
      <c r="S266" s="222">
        <v>0</v>
      </c>
      <c r="T266" s="223">
        <f>S266*H266</f>
        <v>0</v>
      </c>
      <c r="AR266" s="26" t="s">
        <v>197</v>
      </c>
      <c r="AT266" s="26" t="s">
        <v>234</v>
      </c>
      <c r="AU266" s="26" t="s">
        <v>77</v>
      </c>
      <c r="AY266" s="26" t="s">
        <v>127</v>
      </c>
      <c r="BE266" s="224">
        <f>IF(N266="základní",J266,0)</f>
        <v>0</v>
      </c>
      <c r="BF266" s="224">
        <f>IF(N266="snížená",J266,0)</f>
        <v>0</v>
      </c>
      <c r="BG266" s="224">
        <f>IF(N266="zákl. přenesená",J266,0)</f>
        <v>0</v>
      </c>
      <c r="BH266" s="224">
        <f>IF(N266="sníž. přenesená",J266,0)</f>
        <v>0</v>
      </c>
      <c r="BI266" s="224">
        <f>IF(N266="nulová",J266,0)</f>
        <v>0</v>
      </c>
      <c r="BJ266" s="26" t="s">
        <v>74</v>
      </c>
      <c r="BK266" s="224">
        <f>ROUND(I266*H266,2)</f>
        <v>0</v>
      </c>
      <c r="BL266" s="26" t="s">
        <v>134</v>
      </c>
      <c r="BM266" s="26" t="s">
        <v>291</v>
      </c>
    </row>
    <row r="267" s="12" customFormat="1">
      <c r="B267" s="225"/>
      <c r="D267" s="226" t="s">
        <v>136</v>
      </c>
      <c r="E267" s="227" t="s">
        <v>5</v>
      </c>
      <c r="F267" s="228" t="s">
        <v>257</v>
      </c>
      <c r="H267" s="227" t="s">
        <v>5</v>
      </c>
      <c r="I267" s="229"/>
      <c r="L267" s="225"/>
      <c r="M267" s="230"/>
      <c r="N267" s="231"/>
      <c r="O267" s="231"/>
      <c r="P267" s="231"/>
      <c r="Q267" s="231"/>
      <c r="R267" s="231"/>
      <c r="S267" s="231"/>
      <c r="T267" s="232"/>
      <c r="AT267" s="227" t="s">
        <v>136</v>
      </c>
      <c r="AU267" s="227" t="s">
        <v>77</v>
      </c>
      <c r="AV267" s="12" t="s">
        <v>74</v>
      </c>
      <c r="AW267" s="12" t="s">
        <v>34</v>
      </c>
      <c r="AX267" s="12" t="s">
        <v>70</v>
      </c>
      <c r="AY267" s="227" t="s">
        <v>127</v>
      </c>
    </row>
    <row r="268" s="13" customFormat="1">
      <c r="B268" s="233"/>
      <c r="D268" s="226" t="s">
        <v>136</v>
      </c>
      <c r="E268" s="234" t="s">
        <v>5</v>
      </c>
      <c r="F268" s="235" t="s">
        <v>292</v>
      </c>
      <c r="H268" s="236">
        <v>105</v>
      </c>
      <c r="I268" s="237"/>
      <c r="L268" s="233"/>
      <c r="M268" s="238"/>
      <c r="N268" s="239"/>
      <c r="O268" s="239"/>
      <c r="P268" s="239"/>
      <c r="Q268" s="239"/>
      <c r="R268" s="239"/>
      <c r="S268" s="239"/>
      <c r="T268" s="240"/>
      <c r="AT268" s="234" t="s">
        <v>136</v>
      </c>
      <c r="AU268" s="234" t="s">
        <v>77</v>
      </c>
      <c r="AV268" s="13" t="s">
        <v>77</v>
      </c>
      <c r="AW268" s="13" t="s">
        <v>34</v>
      </c>
      <c r="AX268" s="13" t="s">
        <v>70</v>
      </c>
      <c r="AY268" s="234" t="s">
        <v>127</v>
      </c>
    </row>
    <row r="269" s="14" customFormat="1">
      <c r="B269" s="241"/>
      <c r="D269" s="226" t="s">
        <v>136</v>
      </c>
      <c r="E269" s="242" t="s">
        <v>5</v>
      </c>
      <c r="F269" s="243" t="s">
        <v>139</v>
      </c>
      <c r="H269" s="244">
        <v>105</v>
      </c>
      <c r="I269" s="245"/>
      <c r="L269" s="241"/>
      <c r="M269" s="246"/>
      <c r="N269" s="247"/>
      <c r="O269" s="247"/>
      <c r="P269" s="247"/>
      <c r="Q269" s="247"/>
      <c r="R269" s="247"/>
      <c r="S269" s="247"/>
      <c r="T269" s="248"/>
      <c r="AT269" s="242" t="s">
        <v>136</v>
      </c>
      <c r="AU269" s="242" t="s">
        <v>77</v>
      </c>
      <c r="AV269" s="14" t="s">
        <v>140</v>
      </c>
      <c r="AW269" s="14" t="s">
        <v>34</v>
      </c>
      <c r="AX269" s="14" t="s">
        <v>70</v>
      </c>
      <c r="AY269" s="242" t="s">
        <v>127</v>
      </c>
    </row>
    <row r="270" s="15" customFormat="1">
      <c r="B270" s="249"/>
      <c r="D270" s="226" t="s">
        <v>136</v>
      </c>
      <c r="E270" s="250" t="s">
        <v>5</v>
      </c>
      <c r="F270" s="251" t="s">
        <v>141</v>
      </c>
      <c r="H270" s="252">
        <v>105</v>
      </c>
      <c r="I270" s="253"/>
      <c r="L270" s="249"/>
      <c r="M270" s="254"/>
      <c r="N270" s="255"/>
      <c r="O270" s="255"/>
      <c r="P270" s="255"/>
      <c r="Q270" s="255"/>
      <c r="R270" s="255"/>
      <c r="S270" s="255"/>
      <c r="T270" s="256"/>
      <c r="AT270" s="250" t="s">
        <v>136</v>
      </c>
      <c r="AU270" s="250" t="s">
        <v>77</v>
      </c>
      <c r="AV270" s="15" t="s">
        <v>134</v>
      </c>
      <c r="AW270" s="15" t="s">
        <v>34</v>
      </c>
      <c r="AX270" s="15" t="s">
        <v>74</v>
      </c>
      <c r="AY270" s="250" t="s">
        <v>127</v>
      </c>
    </row>
    <row r="271" s="1" customFormat="1" ht="25.5" customHeight="1">
      <c r="B271" s="212"/>
      <c r="C271" s="213" t="s">
        <v>293</v>
      </c>
      <c r="D271" s="213" t="s">
        <v>129</v>
      </c>
      <c r="E271" s="214" t="s">
        <v>294</v>
      </c>
      <c r="F271" s="215" t="s">
        <v>295</v>
      </c>
      <c r="G271" s="216" t="s">
        <v>132</v>
      </c>
      <c r="H271" s="217">
        <v>52.5</v>
      </c>
      <c r="I271" s="218"/>
      <c r="J271" s="219">
        <f>ROUND(I271*H271,2)</f>
        <v>0</v>
      </c>
      <c r="K271" s="215" t="s">
        <v>133</v>
      </c>
      <c r="L271" s="48"/>
      <c r="M271" s="220" t="s">
        <v>5</v>
      </c>
      <c r="N271" s="221" t="s">
        <v>41</v>
      </c>
      <c r="O271" s="49"/>
      <c r="P271" s="222">
        <f>O271*H271</f>
        <v>0</v>
      </c>
      <c r="Q271" s="222">
        <v>0</v>
      </c>
      <c r="R271" s="222">
        <f>Q271*H271</f>
        <v>0</v>
      </c>
      <c r="S271" s="222">
        <v>0</v>
      </c>
      <c r="T271" s="223">
        <f>S271*H271</f>
        <v>0</v>
      </c>
      <c r="AR271" s="26" t="s">
        <v>134</v>
      </c>
      <c r="AT271" s="26" t="s">
        <v>129</v>
      </c>
      <c r="AU271" s="26" t="s">
        <v>77</v>
      </c>
      <c r="AY271" s="26" t="s">
        <v>127</v>
      </c>
      <c r="BE271" s="224">
        <f>IF(N271="základní",J271,0)</f>
        <v>0</v>
      </c>
      <c r="BF271" s="224">
        <f>IF(N271="snížená",J271,0)</f>
        <v>0</v>
      </c>
      <c r="BG271" s="224">
        <f>IF(N271="zákl. přenesená",J271,0)</f>
        <v>0</v>
      </c>
      <c r="BH271" s="224">
        <f>IF(N271="sníž. přenesená",J271,0)</f>
        <v>0</v>
      </c>
      <c r="BI271" s="224">
        <f>IF(N271="nulová",J271,0)</f>
        <v>0</v>
      </c>
      <c r="BJ271" s="26" t="s">
        <v>74</v>
      </c>
      <c r="BK271" s="224">
        <f>ROUND(I271*H271,2)</f>
        <v>0</v>
      </c>
      <c r="BL271" s="26" t="s">
        <v>134</v>
      </c>
      <c r="BM271" s="26" t="s">
        <v>296</v>
      </c>
    </row>
    <row r="272" s="12" customFormat="1">
      <c r="B272" s="225"/>
      <c r="D272" s="226" t="s">
        <v>136</v>
      </c>
      <c r="E272" s="227" t="s">
        <v>5</v>
      </c>
      <c r="F272" s="228" t="s">
        <v>297</v>
      </c>
      <c r="H272" s="227" t="s">
        <v>5</v>
      </c>
      <c r="I272" s="229"/>
      <c r="L272" s="225"/>
      <c r="M272" s="230"/>
      <c r="N272" s="231"/>
      <c r="O272" s="231"/>
      <c r="P272" s="231"/>
      <c r="Q272" s="231"/>
      <c r="R272" s="231"/>
      <c r="S272" s="231"/>
      <c r="T272" s="232"/>
      <c r="AT272" s="227" t="s">
        <v>136</v>
      </c>
      <c r="AU272" s="227" t="s">
        <v>77</v>
      </c>
      <c r="AV272" s="12" t="s">
        <v>74</v>
      </c>
      <c r="AW272" s="12" t="s">
        <v>34</v>
      </c>
      <c r="AX272" s="12" t="s">
        <v>70</v>
      </c>
      <c r="AY272" s="227" t="s">
        <v>127</v>
      </c>
    </row>
    <row r="273" s="12" customFormat="1">
      <c r="B273" s="225"/>
      <c r="D273" s="226" t="s">
        <v>136</v>
      </c>
      <c r="E273" s="227" t="s">
        <v>5</v>
      </c>
      <c r="F273" s="228" t="s">
        <v>280</v>
      </c>
      <c r="H273" s="227" t="s">
        <v>5</v>
      </c>
      <c r="I273" s="229"/>
      <c r="L273" s="225"/>
      <c r="M273" s="230"/>
      <c r="N273" s="231"/>
      <c r="O273" s="231"/>
      <c r="P273" s="231"/>
      <c r="Q273" s="231"/>
      <c r="R273" s="231"/>
      <c r="S273" s="231"/>
      <c r="T273" s="232"/>
      <c r="AT273" s="227" t="s">
        <v>136</v>
      </c>
      <c r="AU273" s="227" t="s">
        <v>77</v>
      </c>
      <c r="AV273" s="12" t="s">
        <v>74</v>
      </c>
      <c r="AW273" s="12" t="s">
        <v>34</v>
      </c>
      <c r="AX273" s="12" t="s">
        <v>70</v>
      </c>
      <c r="AY273" s="227" t="s">
        <v>127</v>
      </c>
    </row>
    <row r="274" s="13" customFormat="1">
      <c r="B274" s="233"/>
      <c r="D274" s="226" t="s">
        <v>136</v>
      </c>
      <c r="E274" s="234" t="s">
        <v>5</v>
      </c>
      <c r="F274" s="235" t="s">
        <v>286</v>
      </c>
      <c r="H274" s="236">
        <v>27.5</v>
      </c>
      <c r="I274" s="237"/>
      <c r="L274" s="233"/>
      <c r="M274" s="238"/>
      <c r="N274" s="239"/>
      <c r="O274" s="239"/>
      <c r="P274" s="239"/>
      <c r="Q274" s="239"/>
      <c r="R274" s="239"/>
      <c r="S274" s="239"/>
      <c r="T274" s="240"/>
      <c r="AT274" s="234" t="s">
        <v>136</v>
      </c>
      <c r="AU274" s="234" t="s">
        <v>77</v>
      </c>
      <c r="AV274" s="13" t="s">
        <v>77</v>
      </c>
      <c r="AW274" s="13" t="s">
        <v>34</v>
      </c>
      <c r="AX274" s="13" t="s">
        <v>70</v>
      </c>
      <c r="AY274" s="234" t="s">
        <v>127</v>
      </c>
    </row>
    <row r="275" s="13" customFormat="1">
      <c r="B275" s="233"/>
      <c r="D275" s="226" t="s">
        <v>136</v>
      </c>
      <c r="E275" s="234" t="s">
        <v>5</v>
      </c>
      <c r="F275" s="235" t="s">
        <v>287</v>
      </c>
      <c r="H275" s="236">
        <v>25</v>
      </c>
      <c r="I275" s="237"/>
      <c r="L275" s="233"/>
      <c r="M275" s="238"/>
      <c r="N275" s="239"/>
      <c r="O275" s="239"/>
      <c r="P275" s="239"/>
      <c r="Q275" s="239"/>
      <c r="R275" s="239"/>
      <c r="S275" s="239"/>
      <c r="T275" s="240"/>
      <c r="AT275" s="234" t="s">
        <v>136</v>
      </c>
      <c r="AU275" s="234" t="s">
        <v>77</v>
      </c>
      <c r="AV275" s="13" t="s">
        <v>77</v>
      </c>
      <c r="AW275" s="13" t="s">
        <v>34</v>
      </c>
      <c r="AX275" s="13" t="s">
        <v>70</v>
      </c>
      <c r="AY275" s="234" t="s">
        <v>127</v>
      </c>
    </row>
    <row r="276" s="14" customFormat="1">
      <c r="B276" s="241"/>
      <c r="D276" s="226" t="s">
        <v>136</v>
      </c>
      <c r="E276" s="242" t="s">
        <v>5</v>
      </c>
      <c r="F276" s="243" t="s">
        <v>139</v>
      </c>
      <c r="H276" s="244">
        <v>52.5</v>
      </c>
      <c r="I276" s="245"/>
      <c r="L276" s="241"/>
      <c r="M276" s="246"/>
      <c r="N276" s="247"/>
      <c r="O276" s="247"/>
      <c r="P276" s="247"/>
      <c r="Q276" s="247"/>
      <c r="R276" s="247"/>
      <c r="S276" s="247"/>
      <c r="T276" s="248"/>
      <c r="AT276" s="242" t="s">
        <v>136</v>
      </c>
      <c r="AU276" s="242" t="s">
        <v>77</v>
      </c>
      <c r="AV276" s="14" t="s">
        <v>140</v>
      </c>
      <c r="AW276" s="14" t="s">
        <v>34</v>
      </c>
      <c r="AX276" s="14" t="s">
        <v>70</v>
      </c>
      <c r="AY276" s="242" t="s">
        <v>127</v>
      </c>
    </row>
    <row r="277" s="15" customFormat="1">
      <c r="B277" s="249"/>
      <c r="D277" s="226" t="s">
        <v>136</v>
      </c>
      <c r="E277" s="250" t="s">
        <v>5</v>
      </c>
      <c r="F277" s="251" t="s">
        <v>141</v>
      </c>
      <c r="H277" s="252">
        <v>52.5</v>
      </c>
      <c r="I277" s="253"/>
      <c r="L277" s="249"/>
      <c r="M277" s="254"/>
      <c r="N277" s="255"/>
      <c r="O277" s="255"/>
      <c r="P277" s="255"/>
      <c r="Q277" s="255"/>
      <c r="R277" s="255"/>
      <c r="S277" s="255"/>
      <c r="T277" s="256"/>
      <c r="AT277" s="250" t="s">
        <v>136</v>
      </c>
      <c r="AU277" s="250" t="s">
        <v>77</v>
      </c>
      <c r="AV277" s="15" t="s">
        <v>134</v>
      </c>
      <c r="AW277" s="15" t="s">
        <v>34</v>
      </c>
      <c r="AX277" s="15" t="s">
        <v>74</v>
      </c>
      <c r="AY277" s="250" t="s">
        <v>127</v>
      </c>
    </row>
    <row r="278" s="1" customFormat="1" ht="16.5" customHeight="1">
      <c r="B278" s="212"/>
      <c r="C278" s="257" t="s">
        <v>298</v>
      </c>
      <c r="D278" s="257" t="s">
        <v>234</v>
      </c>
      <c r="E278" s="258" t="s">
        <v>299</v>
      </c>
      <c r="F278" s="259" t="s">
        <v>300</v>
      </c>
      <c r="G278" s="260" t="s">
        <v>132</v>
      </c>
      <c r="H278" s="261">
        <v>60.375</v>
      </c>
      <c r="I278" s="262"/>
      <c r="J278" s="263">
        <f>ROUND(I278*H278,2)</f>
        <v>0</v>
      </c>
      <c r="K278" s="259" t="s">
        <v>133</v>
      </c>
      <c r="L278" s="264"/>
      <c r="M278" s="265" t="s">
        <v>5</v>
      </c>
      <c r="N278" s="266" t="s">
        <v>41</v>
      </c>
      <c r="O278" s="49"/>
      <c r="P278" s="222">
        <f>O278*H278</f>
        <v>0</v>
      </c>
      <c r="Q278" s="222">
        <v>0.00050000000000000001</v>
      </c>
      <c r="R278" s="222">
        <f>Q278*H278</f>
        <v>0.030187499999999999</v>
      </c>
      <c r="S278" s="222">
        <v>0</v>
      </c>
      <c r="T278" s="223">
        <f>S278*H278</f>
        <v>0</v>
      </c>
      <c r="AR278" s="26" t="s">
        <v>197</v>
      </c>
      <c r="AT278" s="26" t="s">
        <v>234</v>
      </c>
      <c r="AU278" s="26" t="s">
        <v>77</v>
      </c>
      <c r="AY278" s="26" t="s">
        <v>127</v>
      </c>
      <c r="BE278" s="224">
        <f>IF(N278="základní",J278,0)</f>
        <v>0</v>
      </c>
      <c r="BF278" s="224">
        <f>IF(N278="snížená",J278,0)</f>
        <v>0</v>
      </c>
      <c r="BG278" s="224">
        <f>IF(N278="zákl. přenesená",J278,0)</f>
        <v>0</v>
      </c>
      <c r="BH278" s="224">
        <f>IF(N278="sníž. přenesená",J278,0)</f>
        <v>0</v>
      </c>
      <c r="BI278" s="224">
        <f>IF(N278="nulová",J278,0)</f>
        <v>0</v>
      </c>
      <c r="BJ278" s="26" t="s">
        <v>74</v>
      </c>
      <c r="BK278" s="224">
        <f>ROUND(I278*H278,2)</f>
        <v>0</v>
      </c>
      <c r="BL278" s="26" t="s">
        <v>134</v>
      </c>
      <c r="BM278" s="26" t="s">
        <v>301</v>
      </c>
    </row>
    <row r="279" s="12" customFormat="1">
      <c r="B279" s="225"/>
      <c r="D279" s="226" t="s">
        <v>136</v>
      </c>
      <c r="E279" s="227" t="s">
        <v>5</v>
      </c>
      <c r="F279" s="228" t="s">
        <v>257</v>
      </c>
      <c r="H279" s="227" t="s">
        <v>5</v>
      </c>
      <c r="I279" s="229"/>
      <c r="L279" s="225"/>
      <c r="M279" s="230"/>
      <c r="N279" s="231"/>
      <c r="O279" s="231"/>
      <c r="P279" s="231"/>
      <c r="Q279" s="231"/>
      <c r="R279" s="231"/>
      <c r="S279" s="231"/>
      <c r="T279" s="232"/>
      <c r="AT279" s="227" t="s">
        <v>136</v>
      </c>
      <c r="AU279" s="227" t="s">
        <v>77</v>
      </c>
      <c r="AV279" s="12" t="s">
        <v>74</v>
      </c>
      <c r="AW279" s="12" t="s">
        <v>34</v>
      </c>
      <c r="AX279" s="12" t="s">
        <v>70</v>
      </c>
      <c r="AY279" s="227" t="s">
        <v>127</v>
      </c>
    </row>
    <row r="280" s="13" customFormat="1">
      <c r="B280" s="233"/>
      <c r="D280" s="226" t="s">
        <v>136</v>
      </c>
      <c r="E280" s="234" t="s">
        <v>5</v>
      </c>
      <c r="F280" s="235" t="s">
        <v>302</v>
      </c>
      <c r="H280" s="236">
        <v>60.375</v>
      </c>
      <c r="I280" s="237"/>
      <c r="L280" s="233"/>
      <c r="M280" s="238"/>
      <c r="N280" s="239"/>
      <c r="O280" s="239"/>
      <c r="P280" s="239"/>
      <c r="Q280" s="239"/>
      <c r="R280" s="239"/>
      <c r="S280" s="239"/>
      <c r="T280" s="240"/>
      <c r="AT280" s="234" t="s">
        <v>136</v>
      </c>
      <c r="AU280" s="234" t="s">
        <v>77</v>
      </c>
      <c r="AV280" s="13" t="s">
        <v>77</v>
      </c>
      <c r="AW280" s="13" t="s">
        <v>34</v>
      </c>
      <c r="AX280" s="13" t="s">
        <v>70</v>
      </c>
      <c r="AY280" s="234" t="s">
        <v>127</v>
      </c>
    </row>
    <row r="281" s="14" customFormat="1">
      <c r="B281" s="241"/>
      <c r="D281" s="226" t="s">
        <v>136</v>
      </c>
      <c r="E281" s="242" t="s">
        <v>5</v>
      </c>
      <c r="F281" s="243" t="s">
        <v>139</v>
      </c>
      <c r="H281" s="244">
        <v>60.375</v>
      </c>
      <c r="I281" s="245"/>
      <c r="L281" s="241"/>
      <c r="M281" s="246"/>
      <c r="N281" s="247"/>
      <c r="O281" s="247"/>
      <c r="P281" s="247"/>
      <c r="Q281" s="247"/>
      <c r="R281" s="247"/>
      <c r="S281" s="247"/>
      <c r="T281" s="248"/>
      <c r="AT281" s="242" t="s">
        <v>136</v>
      </c>
      <c r="AU281" s="242" t="s">
        <v>77</v>
      </c>
      <c r="AV281" s="14" t="s">
        <v>140</v>
      </c>
      <c r="AW281" s="14" t="s">
        <v>34</v>
      </c>
      <c r="AX281" s="14" t="s">
        <v>70</v>
      </c>
      <c r="AY281" s="242" t="s">
        <v>127</v>
      </c>
    </row>
    <row r="282" s="15" customFormat="1">
      <c r="B282" s="249"/>
      <c r="D282" s="226" t="s">
        <v>136</v>
      </c>
      <c r="E282" s="250" t="s">
        <v>5</v>
      </c>
      <c r="F282" s="251" t="s">
        <v>141</v>
      </c>
      <c r="H282" s="252">
        <v>60.375</v>
      </c>
      <c r="I282" s="253"/>
      <c r="L282" s="249"/>
      <c r="M282" s="254"/>
      <c r="N282" s="255"/>
      <c r="O282" s="255"/>
      <c r="P282" s="255"/>
      <c r="Q282" s="255"/>
      <c r="R282" s="255"/>
      <c r="S282" s="255"/>
      <c r="T282" s="256"/>
      <c r="AT282" s="250" t="s">
        <v>136</v>
      </c>
      <c r="AU282" s="250" t="s">
        <v>77</v>
      </c>
      <c r="AV282" s="15" t="s">
        <v>134</v>
      </c>
      <c r="AW282" s="15" t="s">
        <v>34</v>
      </c>
      <c r="AX282" s="15" t="s">
        <v>74</v>
      </c>
      <c r="AY282" s="250" t="s">
        <v>127</v>
      </c>
    </row>
    <row r="283" s="1" customFormat="1" ht="25.5" customHeight="1">
      <c r="B283" s="212"/>
      <c r="C283" s="213" t="s">
        <v>303</v>
      </c>
      <c r="D283" s="213" t="s">
        <v>129</v>
      </c>
      <c r="E283" s="214" t="s">
        <v>304</v>
      </c>
      <c r="F283" s="215" t="s">
        <v>305</v>
      </c>
      <c r="G283" s="216" t="s">
        <v>132</v>
      </c>
      <c r="H283" s="217">
        <v>52.5</v>
      </c>
      <c r="I283" s="218"/>
      <c r="J283" s="219">
        <f>ROUND(I283*H283,2)</f>
        <v>0</v>
      </c>
      <c r="K283" s="215" t="s">
        <v>133</v>
      </c>
      <c r="L283" s="48"/>
      <c r="M283" s="220" t="s">
        <v>5</v>
      </c>
      <c r="N283" s="221" t="s">
        <v>41</v>
      </c>
      <c r="O283" s="49"/>
      <c r="P283" s="222">
        <f>O283*H283</f>
        <v>0</v>
      </c>
      <c r="Q283" s="222">
        <v>0</v>
      </c>
      <c r="R283" s="222">
        <f>Q283*H283</f>
        <v>0</v>
      </c>
      <c r="S283" s="222">
        <v>0</v>
      </c>
      <c r="T283" s="223">
        <f>S283*H283</f>
        <v>0</v>
      </c>
      <c r="AR283" s="26" t="s">
        <v>134</v>
      </c>
      <c r="AT283" s="26" t="s">
        <v>129</v>
      </c>
      <c r="AU283" s="26" t="s">
        <v>77</v>
      </c>
      <c r="AY283" s="26" t="s">
        <v>127</v>
      </c>
      <c r="BE283" s="224">
        <f>IF(N283="základní",J283,0)</f>
        <v>0</v>
      </c>
      <c r="BF283" s="224">
        <f>IF(N283="snížená",J283,0)</f>
        <v>0</v>
      </c>
      <c r="BG283" s="224">
        <f>IF(N283="zákl. přenesená",J283,0)</f>
        <v>0</v>
      </c>
      <c r="BH283" s="224">
        <f>IF(N283="sníž. přenesená",J283,0)</f>
        <v>0</v>
      </c>
      <c r="BI283" s="224">
        <f>IF(N283="nulová",J283,0)</f>
        <v>0</v>
      </c>
      <c r="BJ283" s="26" t="s">
        <v>74</v>
      </c>
      <c r="BK283" s="224">
        <f>ROUND(I283*H283,2)</f>
        <v>0</v>
      </c>
      <c r="BL283" s="26" t="s">
        <v>134</v>
      </c>
      <c r="BM283" s="26" t="s">
        <v>306</v>
      </c>
    </row>
    <row r="284" s="12" customFormat="1">
      <c r="B284" s="225"/>
      <c r="D284" s="226" t="s">
        <v>136</v>
      </c>
      <c r="E284" s="227" t="s">
        <v>5</v>
      </c>
      <c r="F284" s="228" t="s">
        <v>307</v>
      </c>
      <c r="H284" s="227" t="s">
        <v>5</v>
      </c>
      <c r="I284" s="229"/>
      <c r="L284" s="225"/>
      <c r="M284" s="230"/>
      <c r="N284" s="231"/>
      <c r="O284" s="231"/>
      <c r="P284" s="231"/>
      <c r="Q284" s="231"/>
      <c r="R284" s="231"/>
      <c r="S284" s="231"/>
      <c r="T284" s="232"/>
      <c r="AT284" s="227" t="s">
        <v>136</v>
      </c>
      <c r="AU284" s="227" t="s">
        <v>77</v>
      </c>
      <c r="AV284" s="12" t="s">
        <v>74</v>
      </c>
      <c r="AW284" s="12" t="s">
        <v>34</v>
      </c>
      <c r="AX284" s="12" t="s">
        <v>70</v>
      </c>
      <c r="AY284" s="227" t="s">
        <v>127</v>
      </c>
    </row>
    <row r="285" s="12" customFormat="1">
      <c r="B285" s="225"/>
      <c r="D285" s="226" t="s">
        <v>136</v>
      </c>
      <c r="E285" s="227" t="s">
        <v>5</v>
      </c>
      <c r="F285" s="228" t="s">
        <v>280</v>
      </c>
      <c r="H285" s="227" t="s">
        <v>5</v>
      </c>
      <c r="I285" s="229"/>
      <c r="L285" s="225"/>
      <c r="M285" s="230"/>
      <c r="N285" s="231"/>
      <c r="O285" s="231"/>
      <c r="P285" s="231"/>
      <c r="Q285" s="231"/>
      <c r="R285" s="231"/>
      <c r="S285" s="231"/>
      <c r="T285" s="232"/>
      <c r="AT285" s="227" t="s">
        <v>136</v>
      </c>
      <c r="AU285" s="227" t="s">
        <v>77</v>
      </c>
      <c r="AV285" s="12" t="s">
        <v>74</v>
      </c>
      <c r="AW285" s="12" t="s">
        <v>34</v>
      </c>
      <c r="AX285" s="12" t="s">
        <v>70</v>
      </c>
      <c r="AY285" s="227" t="s">
        <v>127</v>
      </c>
    </row>
    <row r="286" s="13" customFormat="1">
      <c r="B286" s="233"/>
      <c r="D286" s="226" t="s">
        <v>136</v>
      </c>
      <c r="E286" s="234" t="s">
        <v>5</v>
      </c>
      <c r="F286" s="235" t="s">
        <v>286</v>
      </c>
      <c r="H286" s="236">
        <v>27.5</v>
      </c>
      <c r="I286" s="237"/>
      <c r="L286" s="233"/>
      <c r="M286" s="238"/>
      <c r="N286" s="239"/>
      <c r="O286" s="239"/>
      <c r="P286" s="239"/>
      <c r="Q286" s="239"/>
      <c r="R286" s="239"/>
      <c r="S286" s="239"/>
      <c r="T286" s="240"/>
      <c r="AT286" s="234" t="s">
        <v>136</v>
      </c>
      <c r="AU286" s="234" t="s">
        <v>77</v>
      </c>
      <c r="AV286" s="13" t="s">
        <v>77</v>
      </c>
      <c r="AW286" s="13" t="s">
        <v>34</v>
      </c>
      <c r="AX286" s="13" t="s">
        <v>70</v>
      </c>
      <c r="AY286" s="234" t="s">
        <v>127</v>
      </c>
    </row>
    <row r="287" s="13" customFormat="1">
      <c r="B287" s="233"/>
      <c r="D287" s="226" t="s">
        <v>136</v>
      </c>
      <c r="E287" s="234" t="s">
        <v>5</v>
      </c>
      <c r="F287" s="235" t="s">
        <v>287</v>
      </c>
      <c r="H287" s="236">
        <v>25</v>
      </c>
      <c r="I287" s="237"/>
      <c r="L287" s="233"/>
      <c r="M287" s="238"/>
      <c r="N287" s="239"/>
      <c r="O287" s="239"/>
      <c r="P287" s="239"/>
      <c r="Q287" s="239"/>
      <c r="R287" s="239"/>
      <c r="S287" s="239"/>
      <c r="T287" s="240"/>
      <c r="AT287" s="234" t="s">
        <v>136</v>
      </c>
      <c r="AU287" s="234" t="s">
        <v>77</v>
      </c>
      <c r="AV287" s="13" t="s">
        <v>77</v>
      </c>
      <c r="AW287" s="13" t="s">
        <v>34</v>
      </c>
      <c r="AX287" s="13" t="s">
        <v>70</v>
      </c>
      <c r="AY287" s="234" t="s">
        <v>127</v>
      </c>
    </row>
    <row r="288" s="14" customFormat="1">
      <c r="B288" s="241"/>
      <c r="D288" s="226" t="s">
        <v>136</v>
      </c>
      <c r="E288" s="242" t="s">
        <v>5</v>
      </c>
      <c r="F288" s="243" t="s">
        <v>139</v>
      </c>
      <c r="H288" s="244">
        <v>52.5</v>
      </c>
      <c r="I288" s="245"/>
      <c r="L288" s="241"/>
      <c r="M288" s="246"/>
      <c r="N288" s="247"/>
      <c r="O288" s="247"/>
      <c r="P288" s="247"/>
      <c r="Q288" s="247"/>
      <c r="R288" s="247"/>
      <c r="S288" s="247"/>
      <c r="T288" s="248"/>
      <c r="AT288" s="242" t="s">
        <v>136</v>
      </c>
      <c r="AU288" s="242" t="s">
        <v>77</v>
      </c>
      <c r="AV288" s="14" t="s">
        <v>140</v>
      </c>
      <c r="AW288" s="14" t="s">
        <v>34</v>
      </c>
      <c r="AX288" s="14" t="s">
        <v>70</v>
      </c>
      <c r="AY288" s="242" t="s">
        <v>127</v>
      </c>
    </row>
    <row r="289" s="15" customFormat="1">
      <c r="B289" s="249"/>
      <c r="D289" s="226" t="s">
        <v>136</v>
      </c>
      <c r="E289" s="250" t="s">
        <v>5</v>
      </c>
      <c r="F289" s="251" t="s">
        <v>141</v>
      </c>
      <c r="H289" s="252">
        <v>52.5</v>
      </c>
      <c r="I289" s="253"/>
      <c r="L289" s="249"/>
      <c r="M289" s="254"/>
      <c r="N289" s="255"/>
      <c r="O289" s="255"/>
      <c r="P289" s="255"/>
      <c r="Q289" s="255"/>
      <c r="R289" s="255"/>
      <c r="S289" s="255"/>
      <c r="T289" s="256"/>
      <c r="AT289" s="250" t="s">
        <v>136</v>
      </c>
      <c r="AU289" s="250" t="s">
        <v>77</v>
      </c>
      <c r="AV289" s="15" t="s">
        <v>134</v>
      </c>
      <c r="AW289" s="15" t="s">
        <v>34</v>
      </c>
      <c r="AX289" s="15" t="s">
        <v>74</v>
      </c>
      <c r="AY289" s="250" t="s">
        <v>127</v>
      </c>
    </row>
    <row r="290" s="1" customFormat="1" ht="16.5" customHeight="1">
      <c r="B290" s="212"/>
      <c r="C290" s="257" t="s">
        <v>308</v>
      </c>
      <c r="D290" s="257" t="s">
        <v>234</v>
      </c>
      <c r="E290" s="258" t="s">
        <v>309</v>
      </c>
      <c r="F290" s="259" t="s">
        <v>310</v>
      </c>
      <c r="G290" s="260" t="s">
        <v>144</v>
      </c>
      <c r="H290" s="261">
        <v>5.5129999999999999</v>
      </c>
      <c r="I290" s="262"/>
      <c r="J290" s="263">
        <f>ROUND(I290*H290,2)</f>
        <v>0</v>
      </c>
      <c r="K290" s="259" t="s">
        <v>133</v>
      </c>
      <c r="L290" s="264"/>
      <c r="M290" s="265" t="s">
        <v>5</v>
      </c>
      <c r="N290" s="266" t="s">
        <v>41</v>
      </c>
      <c r="O290" s="49"/>
      <c r="P290" s="222">
        <f>O290*H290</f>
        <v>0</v>
      </c>
      <c r="Q290" s="222">
        <v>0.20000000000000001</v>
      </c>
      <c r="R290" s="222">
        <f>Q290*H290</f>
        <v>1.1026</v>
      </c>
      <c r="S290" s="222">
        <v>0</v>
      </c>
      <c r="T290" s="223">
        <f>S290*H290</f>
        <v>0</v>
      </c>
      <c r="AR290" s="26" t="s">
        <v>197</v>
      </c>
      <c r="AT290" s="26" t="s">
        <v>234</v>
      </c>
      <c r="AU290" s="26" t="s">
        <v>77</v>
      </c>
      <c r="AY290" s="26" t="s">
        <v>127</v>
      </c>
      <c r="BE290" s="224">
        <f>IF(N290="základní",J290,0)</f>
        <v>0</v>
      </c>
      <c r="BF290" s="224">
        <f>IF(N290="snížená",J290,0)</f>
        <v>0</v>
      </c>
      <c r="BG290" s="224">
        <f>IF(N290="zákl. přenesená",J290,0)</f>
        <v>0</v>
      </c>
      <c r="BH290" s="224">
        <f>IF(N290="sníž. přenesená",J290,0)</f>
        <v>0</v>
      </c>
      <c r="BI290" s="224">
        <f>IF(N290="nulová",J290,0)</f>
        <v>0</v>
      </c>
      <c r="BJ290" s="26" t="s">
        <v>74</v>
      </c>
      <c r="BK290" s="224">
        <f>ROUND(I290*H290,2)</f>
        <v>0</v>
      </c>
      <c r="BL290" s="26" t="s">
        <v>134</v>
      </c>
      <c r="BM290" s="26" t="s">
        <v>311</v>
      </c>
    </row>
    <row r="291" s="12" customFormat="1">
      <c r="B291" s="225"/>
      <c r="D291" s="226" t="s">
        <v>136</v>
      </c>
      <c r="E291" s="227" t="s">
        <v>5</v>
      </c>
      <c r="F291" s="228" t="s">
        <v>257</v>
      </c>
      <c r="H291" s="227" t="s">
        <v>5</v>
      </c>
      <c r="I291" s="229"/>
      <c r="L291" s="225"/>
      <c r="M291" s="230"/>
      <c r="N291" s="231"/>
      <c r="O291" s="231"/>
      <c r="P291" s="231"/>
      <c r="Q291" s="231"/>
      <c r="R291" s="231"/>
      <c r="S291" s="231"/>
      <c r="T291" s="232"/>
      <c r="AT291" s="227" t="s">
        <v>136</v>
      </c>
      <c r="AU291" s="227" t="s">
        <v>77</v>
      </c>
      <c r="AV291" s="12" t="s">
        <v>74</v>
      </c>
      <c r="AW291" s="12" t="s">
        <v>34</v>
      </c>
      <c r="AX291" s="12" t="s">
        <v>70</v>
      </c>
      <c r="AY291" s="227" t="s">
        <v>127</v>
      </c>
    </row>
    <row r="292" s="13" customFormat="1">
      <c r="B292" s="233"/>
      <c r="D292" s="226" t="s">
        <v>136</v>
      </c>
      <c r="E292" s="234" t="s">
        <v>5</v>
      </c>
      <c r="F292" s="235" t="s">
        <v>312</v>
      </c>
      <c r="H292" s="236">
        <v>5.5129999999999999</v>
      </c>
      <c r="I292" s="237"/>
      <c r="L292" s="233"/>
      <c r="M292" s="238"/>
      <c r="N292" s="239"/>
      <c r="O292" s="239"/>
      <c r="P292" s="239"/>
      <c r="Q292" s="239"/>
      <c r="R292" s="239"/>
      <c r="S292" s="239"/>
      <c r="T292" s="240"/>
      <c r="AT292" s="234" t="s">
        <v>136</v>
      </c>
      <c r="AU292" s="234" t="s">
        <v>77</v>
      </c>
      <c r="AV292" s="13" t="s">
        <v>77</v>
      </c>
      <c r="AW292" s="13" t="s">
        <v>34</v>
      </c>
      <c r="AX292" s="13" t="s">
        <v>70</v>
      </c>
      <c r="AY292" s="234" t="s">
        <v>127</v>
      </c>
    </row>
    <row r="293" s="14" customFormat="1">
      <c r="B293" s="241"/>
      <c r="D293" s="226" t="s">
        <v>136</v>
      </c>
      <c r="E293" s="242" t="s">
        <v>5</v>
      </c>
      <c r="F293" s="243" t="s">
        <v>139</v>
      </c>
      <c r="H293" s="244">
        <v>5.5129999999999999</v>
      </c>
      <c r="I293" s="245"/>
      <c r="L293" s="241"/>
      <c r="M293" s="246"/>
      <c r="N293" s="247"/>
      <c r="O293" s="247"/>
      <c r="P293" s="247"/>
      <c r="Q293" s="247"/>
      <c r="R293" s="247"/>
      <c r="S293" s="247"/>
      <c r="T293" s="248"/>
      <c r="AT293" s="242" t="s">
        <v>136</v>
      </c>
      <c r="AU293" s="242" t="s">
        <v>77</v>
      </c>
      <c r="AV293" s="14" t="s">
        <v>140</v>
      </c>
      <c r="AW293" s="14" t="s">
        <v>34</v>
      </c>
      <c r="AX293" s="14" t="s">
        <v>70</v>
      </c>
      <c r="AY293" s="242" t="s">
        <v>127</v>
      </c>
    </row>
    <row r="294" s="15" customFormat="1">
      <c r="B294" s="249"/>
      <c r="D294" s="226" t="s">
        <v>136</v>
      </c>
      <c r="E294" s="250" t="s">
        <v>5</v>
      </c>
      <c r="F294" s="251" t="s">
        <v>141</v>
      </c>
      <c r="H294" s="252">
        <v>5.5129999999999999</v>
      </c>
      <c r="I294" s="253"/>
      <c r="L294" s="249"/>
      <c r="M294" s="254"/>
      <c r="N294" s="255"/>
      <c r="O294" s="255"/>
      <c r="P294" s="255"/>
      <c r="Q294" s="255"/>
      <c r="R294" s="255"/>
      <c r="S294" s="255"/>
      <c r="T294" s="256"/>
      <c r="AT294" s="250" t="s">
        <v>136</v>
      </c>
      <c r="AU294" s="250" t="s">
        <v>77</v>
      </c>
      <c r="AV294" s="15" t="s">
        <v>134</v>
      </c>
      <c r="AW294" s="15" t="s">
        <v>34</v>
      </c>
      <c r="AX294" s="15" t="s">
        <v>74</v>
      </c>
      <c r="AY294" s="250" t="s">
        <v>127</v>
      </c>
    </row>
    <row r="295" s="11" customFormat="1" ht="29.88" customHeight="1">
      <c r="B295" s="199"/>
      <c r="D295" s="200" t="s">
        <v>69</v>
      </c>
      <c r="E295" s="210" t="s">
        <v>77</v>
      </c>
      <c r="F295" s="210" t="s">
        <v>313</v>
      </c>
      <c r="I295" s="202"/>
      <c r="J295" s="211">
        <f>BK295</f>
        <v>0</v>
      </c>
      <c r="L295" s="199"/>
      <c r="M295" s="204"/>
      <c r="N295" s="205"/>
      <c r="O295" s="205"/>
      <c r="P295" s="206">
        <f>SUM(P296:P385)</f>
        <v>0</v>
      </c>
      <c r="Q295" s="205"/>
      <c r="R295" s="206">
        <f>SUM(R296:R385)</f>
        <v>26.384203200000002</v>
      </c>
      <c r="S295" s="205"/>
      <c r="T295" s="207">
        <f>SUM(T296:T385)</f>
        <v>0</v>
      </c>
      <c r="AR295" s="200" t="s">
        <v>74</v>
      </c>
      <c r="AT295" s="208" t="s">
        <v>69</v>
      </c>
      <c r="AU295" s="208" t="s">
        <v>74</v>
      </c>
      <c r="AY295" s="200" t="s">
        <v>127</v>
      </c>
      <c r="BK295" s="209">
        <f>SUM(BK296:BK385)</f>
        <v>0</v>
      </c>
    </row>
    <row r="296" s="1" customFormat="1" ht="25.5" customHeight="1">
      <c r="B296" s="212"/>
      <c r="C296" s="213" t="s">
        <v>314</v>
      </c>
      <c r="D296" s="213" t="s">
        <v>129</v>
      </c>
      <c r="E296" s="214" t="s">
        <v>315</v>
      </c>
      <c r="F296" s="215" t="s">
        <v>316</v>
      </c>
      <c r="G296" s="216" t="s">
        <v>144</v>
      </c>
      <c r="H296" s="217">
        <v>8</v>
      </c>
      <c r="I296" s="218"/>
      <c r="J296" s="219">
        <f>ROUND(I296*H296,2)</f>
        <v>0</v>
      </c>
      <c r="K296" s="215" t="s">
        <v>133</v>
      </c>
      <c r="L296" s="48"/>
      <c r="M296" s="220" t="s">
        <v>5</v>
      </c>
      <c r="N296" s="221" t="s">
        <v>41</v>
      </c>
      <c r="O296" s="49"/>
      <c r="P296" s="222">
        <f>O296*H296</f>
        <v>0</v>
      </c>
      <c r="Q296" s="222">
        <v>0</v>
      </c>
      <c r="R296" s="222">
        <f>Q296*H296</f>
        <v>0</v>
      </c>
      <c r="S296" s="222">
        <v>0</v>
      </c>
      <c r="T296" s="223">
        <f>S296*H296</f>
        <v>0</v>
      </c>
      <c r="AR296" s="26" t="s">
        <v>134</v>
      </c>
      <c r="AT296" s="26" t="s">
        <v>129</v>
      </c>
      <c r="AU296" s="26" t="s">
        <v>77</v>
      </c>
      <c r="AY296" s="26" t="s">
        <v>127</v>
      </c>
      <c r="BE296" s="224">
        <f>IF(N296="základní",J296,0)</f>
        <v>0</v>
      </c>
      <c r="BF296" s="224">
        <f>IF(N296="snížená",J296,0)</f>
        <v>0</v>
      </c>
      <c r="BG296" s="224">
        <f>IF(N296="zákl. přenesená",J296,0)</f>
        <v>0</v>
      </c>
      <c r="BH296" s="224">
        <f>IF(N296="sníž. přenesená",J296,0)</f>
        <v>0</v>
      </c>
      <c r="BI296" s="224">
        <f>IF(N296="nulová",J296,0)</f>
        <v>0</v>
      </c>
      <c r="BJ296" s="26" t="s">
        <v>74</v>
      </c>
      <c r="BK296" s="224">
        <f>ROUND(I296*H296,2)</f>
        <v>0</v>
      </c>
      <c r="BL296" s="26" t="s">
        <v>134</v>
      </c>
      <c r="BM296" s="26" t="s">
        <v>317</v>
      </c>
    </row>
    <row r="297" s="12" customFormat="1">
      <c r="B297" s="225"/>
      <c r="D297" s="226" t="s">
        <v>136</v>
      </c>
      <c r="E297" s="227" t="s">
        <v>5</v>
      </c>
      <c r="F297" s="228" t="s">
        <v>318</v>
      </c>
      <c r="H297" s="227" t="s">
        <v>5</v>
      </c>
      <c r="I297" s="229"/>
      <c r="L297" s="225"/>
      <c r="M297" s="230"/>
      <c r="N297" s="231"/>
      <c r="O297" s="231"/>
      <c r="P297" s="231"/>
      <c r="Q297" s="231"/>
      <c r="R297" s="231"/>
      <c r="S297" s="231"/>
      <c r="T297" s="232"/>
      <c r="AT297" s="227" t="s">
        <v>136</v>
      </c>
      <c r="AU297" s="227" t="s">
        <v>77</v>
      </c>
      <c r="AV297" s="12" t="s">
        <v>74</v>
      </c>
      <c r="AW297" s="12" t="s">
        <v>34</v>
      </c>
      <c r="AX297" s="12" t="s">
        <v>70</v>
      </c>
      <c r="AY297" s="227" t="s">
        <v>127</v>
      </c>
    </row>
    <row r="298" s="13" customFormat="1">
      <c r="B298" s="233"/>
      <c r="D298" s="226" t="s">
        <v>136</v>
      </c>
      <c r="E298" s="234" t="s">
        <v>5</v>
      </c>
      <c r="F298" s="235" t="s">
        <v>319</v>
      </c>
      <c r="H298" s="236">
        <v>8</v>
      </c>
      <c r="I298" s="237"/>
      <c r="L298" s="233"/>
      <c r="M298" s="238"/>
      <c r="N298" s="239"/>
      <c r="O298" s="239"/>
      <c r="P298" s="239"/>
      <c r="Q298" s="239"/>
      <c r="R298" s="239"/>
      <c r="S298" s="239"/>
      <c r="T298" s="240"/>
      <c r="AT298" s="234" t="s">
        <v>136</v>
      </c>
      <c r="AU298" s="234" t="s">
        <v>77</v>
      </c>
      <c r="AV298" s="13" t="s">
        <v>77</v>
      </c>
      <c r="AW298" s="13" t="s">
        <v>34</v>
      </c>
      <c r="AX298" s="13" t="s">
        <v>70</v>
      </c>
      <c r="AY298" s="234" t="s">
        <v>127</v>
      </c>
    </row>
    <row r="299" s="14" customFormat="1">
      <c r="B299" s="241"/>
      <c r="D299" s="226" t="s">
        <v>136</v>
      </c>
      <c r="E299" s="242" t="s">
        <v>5</v>
      </c>
      <c r="F299" s="243" t="s">
        <v>139</v>
      </c>
      <c r="H299" s="244">
        <v>8</v>
      </c>
      <c r="I299" s="245"/>
      <c r="L299" s="241"/>
      <c r="M299" s="246"/>
      <c r="N299" s="247"/>
      <c r="O299" s="247"/>
      <c r="P299" s="247"/>
      <c r="Q299" s="247"/>
      <c r="R299" s="247"/>
      <c r="S299" s="247"/>
      <c r="T299" s="248"/>
      <c r="AT299" s="242" t="s">
        <v>136</v>
      </c>
      <c r="AU299" s="242" t="s">
        <v>77</v>
      </c>
      <c r="AV299" s="14" t="s">
        <v>140</v>
      </c>
      <c r="AW299" s="14" t="s">
        <v>34</v>
      </c>
      <c r="AX299" s="14" t="s">
        <v>70</v>
      </c>
      <c r="AY299" s="242" t="s">
        <v>127</v>
      </c>
    </row>
    <row r="300" s="15" customFormat="1">
      <c r="B300" s="249"/>
      <c r="D300" s="226" t="s">
        <v>136</v>
      </c>
      <c r="E300" s="250" t="s">
        <v>5</v>
      </c>
      <c r="F300" s="251" t="s">
        <v>141</v>
      </c>
      <c r="H300" s="252">
        <v>8</v>
      </c>
      <c r="I300" s="253"/>
      <c r="L300" s="249"/>
      <c r="M300" s="254"/>
      <c r="N300" s="255"/>
      <c r="O300" s="255"/>
      <c r="P300" s="255"/>
      <c r="Q300" s="255"/>
      <c r="R300" s="255"/>
      <c r="S300" s="255"/>
      <c r="T300" s="256"/>
      <c r="AT300" s="250" t="s">
        <v>136</v>
      </c>
      <c r="AU300" s="250" t="s">
        <v>77</v>
      </c>
      <c r="AV300" s="15" t="s">
        <v>134</v>
      </c>
      <c r="AW300" s="15" t="s">
        <v>34</v>
      </c>
      <c r="AX300" s="15" t="s">
        <v>74</v>
      </c>
      <c r="AY300" s="250" t="s">
        <v>127</v>
      </c>
    </row>
    <row r="301" s="1" customFormat="1" ht="25.5" customHeight="1">
      <c r="B301" s="212"/>
      <c r="C301" s="213" t="s">
        <v>320</v>
      </c>
      <c r="D301" s="213" t="s">
        <v>129</v>
      </c>
      <c r="E301" s="214" t="s">
        <v>321</v>
      </c>
      <c r="F301" s="215" t="s">
        <v>322</v>
      </c>
      <c r="G301" s="216" t="s">
        <v>132</v>
      </c>
      <c r="H301" s="217">
        <v>64</v>
      </c>
      <c r="I301" s="218"/>
      <c r="J301" s="219">
        <f>ROUND(I301*H301,2)</f>
        <v>0</v>
      </c>
      <c r="K301" s="215" t="s">
        <v>133</v>
      </c>
      <c r="L301" s="48"/>
      <c r="M301" s="220" t="s">
        <v>5</v>
      </c>
      <c r="N301" s="221" t="s">
        <v>41</v>
      </c>
      <c r="O301" s="49"/>
      <c r="P301" s="222">
        <f>O301*H301</f>
        <v>0</v>
      </c>
      <c r="Q301" s="222">
        <v>0.00017000000000000001</v>
      </c>
      <c r="R301" s="222">
        <f>Q301*H301</f>
        <v>0.010880000000000001</v>
      </c>
      <c r="S301" s="222">
        <v>0</v>
      </c>
      <c r="T301" s="223">
        <f>S301*H301</f>
        <v>0</v>
      </c>
      <c r="AR301" s="26" t="s">
        <v>134</v>
      </c>
      <c r="AT301" s="26" t="s">
        <v>129</v>
      </c>
      <c r="AU301" s="26" t="s">
        <v>77</v>
      </c>
      <c r="AY301" s="26" t="s">
        <v>127</v>
      </c>
      <c r="BE301" s="224">
        <f>IF(N301="základní",J301,0)</f>
        <v>0</v>
      </c>
      <c r="BF301" s="224">
        <f>IF(N301="snížená",J301,0)</f>
        <v>0</v>
      </c>
      <c r="BG301" s="224">
        <f>IF(N301="zákl. přenesená",J301,0)</f>
        <v>0</v>
      </c>
      <c r="BH301" s="224">
        <f>IF(N301="sníž. přenesená",J301,0)</f>
        <v>0</v>
      </c>
      <c r="BI301" s="224">
        <f>IF(N301="nulová",J301,0)</f>
        <v>0</v>
      </c>
      <c r="BJ301" s="26" t="s">
        <v>74</v>
      </c>
      <c r="BK301" s="224">
        <f>ROUND(I301*H301,2)</f>
        <v>0</v>
      </c>
      <c r="BL301" s="26" t="s">
        <v>134</v>
      </c>
      <c r="BM301" s="26" t="s">
        <v>323</v>
      </c>
    </row>
    <row r="302" s="12" customFormat="1">
      <c r="B302" s="225"/>
      <c r="D302" s="226" t="s">
        <v>136</v>
      </c>
      <c r="E302" s="227" t="s">
        <v>5</v>
      </c>
      <c r="F302" s="228" t="s">
        <v>324</v>
      </c>
      <c r="H302" s="227" t="s">
        <v>5</v>
      </c>
      <c r="I302" s="229"/>
      <c r="L302" s="225"/>
      <c r="M302" s="230"/>
      <c r="N302" s="231"/>
      <c r="O302" s="231"/>
      <c r="P302" s="231"/>
      <c r="Q302" s="231"/>
      <c r="R302" s="231"/>
      <c r="S302" s="231"/>
      <c r="T302" s="232"/>
      <c r="AT302" s="227" t="s">
        <v>136</v>
      </c>
      <c r="AU302" s="227" t="s">
        <v>77</v>
      </c>
      <c r="AV302" s="12" t="s">
        <v>74</v>
      </c>
      <c r="AW302" s="12" t="s">
        <v>34</v>
      </c>
      <c r="AX302" s="12" t="s">
        <v>70</v>
      </c>
      <c r="AY302" s="227" t="s">
        <v>127</v>
      </c>
    </row>
    <row r="303" s="13" customFormat="1">
      <c r="B303" s="233"/>
      <c r="D303" s="226" t="s">
        <v>136</v>
      </c>
      <c r="E303" s="234" t="s">
        <v>5</v>
      </c>
      <c r="F303" s="235" t="s">
        <v>325</v>
      </c>
      <c r="H303" s="236">
        <v>64</v>
      </c>
      <c r="I303" s="237"/>
      <c r="L303" s="233"/>
      <c r="M303" s="238"/>
      <c r="N303" s="239"/>
      <c r="O303" s="239"/>
      <c r="P303" s="239"/>
      <c r="Q303" s="239"/>
      <c r="R303" s="239"/>
      <c r="S303" s="239"/>
      <c r="T303" s="240"/>
      <c r="AT303" s="234" t="s">
        <v>136</v>
      </c>
      <c r="AU303" s="234" t="s">
        <v>77</v>
      </c>
      <c r="AV303" s="13" t="s">
        <v>77</v>
      </c>
      <c r="AW303" s="13" t="s">
        <v>34</v>
      </c>
      <c r="AX303" s="13" t="s">
        <v>70</v>
      </c>
      <c r="AY303" s="234" t="s">
        <v>127</v>
      </c>
    </row>
    <row r="304" s="14" customFormat="1">
      <c r="B304" s="241"/>
      <c r="D304" s="226" t="s">
        <v>136</v>
      </c>
      <c r="E304" s="242" t="s">
        <v>5</v>
      </c>
      <c r="F304" s="243" t="s">
        <v>139</v>
      </c>
      <c r="H304" s="244">
        <v>64</v>
      </c>
      <c r="I304" s="245"/>
      <c r="L304" s="241"/>
      <c r="M304" s="246"/>
      <c r="N304" s="247"/>
      <c r="O304" s="247"/>
      <c r="P304" s="247"/>
      <c r="Q304" s="247"/>
      <c r="R304" s="247"/>
      <c r="S304" s="247"/>
      <c r="T304" s="248"/>
      <c r="AT304" s="242" t="s">
        <v>136</v>
      </c>
      <c r="AU304" s="242" t="s">
        <v>77</v>
      </c>
      <c r="AV304" s="14" t="s">
        <v>140</v>
      </c>
      <c r="AW304" s="14" t="s">
        <v>34</v>
      </c>
      <c r="AX304" s="14" t="s">
        <v>70</v>
      </c>
      <c r="AY304" s="242" t="s">
        <v>127</v>
      </c>
    </row>
    <row r="305" s="15" customFormat="1">
      <c r="B305" s="249"/>
      <c r="D305" s="226" t="s">
        <v>136</v>
      </c>
      <c r="E305" s="250" t="s">
        <v>5</v>
      </c>
      <c r="F305" s="251" t="s">
        <v>141</v>
      </c>
      <c r="H305" s="252">
        <v>64</v>
      </c>
      <c r="I305" s="253"/>
      <c r="L305" s="249"/>
      <c r="M305" s="254"/>
      <c r="N305" s="255"/>
      <c r="O305" s="255"/>
      <c r="P305" s="255"/>
      <c r="Q305" s="255"/>
      <c r="R305" s="255"/>
      <c r="S305" s="255"/>
      <c r="T305" s="256"/>
      <c r="AT305" s="250" t="s">
        <v>136</v>
      </c>
      <c r="AU305" s="250" t="s">
        <v>77</v>
      </c>
      <c r="AV305" s="15" t="s">
        <v>134</v>
      </c>
      <c r="AW305" s="15" t="s">
        <v>34</v>
      </c>
      <c r="AX305" s="15" t="s">
        <v>74</v>
      </c>
      <c r="AY305" s="250" t="s">
        <v>127</v>
      </c>
    </row>
    <row r="306" s="1" customFormat="1" ht="16.5" customHeight="1">
      <c r="B306" s="212"/>
      <c r="C306" s="257" t="s">
        <v>326</v>
      </c>
      <c r="D306" s="257" t="s">
        <v>234</v>
      </c>
      <c r="E306" s="258" t="s">
        <v>327</v>
      </c>
      <c r="F306" s="259" t="s">
        <v>328</v>
      </c>
      <c r="G306" s="260" t="s">
        <v>132</v>
      </c>
      <c r="H306" s="261">
        <v>73.599999999999994</v>
      </c>
      <c r="I306" s="262"/>
      <c r="J306" s="263">
        <f>ROUND(I306*H306,2)</f>
        <v>0</v>
      </c>
      <c r="K306" s="259" t="s">
        <v>133</v>
      </c>
      <c r="L306" s="264"/>
      <c r="M306" s="265" t="s">
        <v>5</v>
      </c>
      <c r="N306" s="266" t="s">
        <v>41</v>
      </c>
      <c r="O306" s="49"/>
      <c r="P306" s="222">
        <f>O306*H306</f>
        <v>0</v>
      </c>
      <c r="Q306" s="222">
        <v>0.00020000000000000001</v>
      </c>
      <c r="R306" s="222">
        <f>Q306*H306</f>
        <v>0.014719999999999999</v>
      </c>
      <c r="S306" s="222">
        <v>0</v>
      </c>
      <c r="T306" s="223">
        <f>S306*H306</f>
        <v>0</v>
      </c>
      <c r="AR306" s="26" t="s">
        <v>197</v>
      </c>
      <c r="AT306" s="26" t="s">
        <v>234</v>
      </c>
      <c r="AU306" s="26" t="s">
        <v>77</v>
      </c>
      <c r="AY306" s="26" t="s">
        <v>127</v>
      </c>
      <c r="BE306" s="224">
        <f>IF(N306="základní",J306,0)</f>
        <v>0</v>
      </c>
      <c r="BF306" s="224">
        <f>IF(N306="snížená",J306,0)</f>
        <v>0</v>
      </c>
      <c r="BG306" s="224">
        <f>IF(N306="zákl. přenesená",J306,0)</f>
        <v>0</v>
      </c>
      <c r="BH306" s="224">
        <f>IF(N306="sníž. přenesená",J306,0)</f>
        <v>0</v>
      </c>
      <c r="BI306" s="224">
        <f>IF(N306="nulová",J306,0)</f>
        <v>0</v>
      </c>
      <c r="BJ306" s="26" t="s">
        <v>74</v>
      </c>
      <c r="BK306" s="224">
        <f>ROUND(I306*H306,2)</f>
        <v>0</v>
      </c>
      <c r="BL306" s="26" t="s">
        <v>134</v>
      </c>
      <c r="BM306" s="26" t="s">
        <v>329</v>
      </c>
    </row>
    <row r="307" s="12" customFormat="1">
      <c r="B307" s="225"/>
      <c r="D307" s="226" t="s">
        <v>136</v>
      </c>
      <c r="E307" s="227" t="s">
        <v>5</v>
      </c>
      <c r="F307" s="228" t="s">
        <v>257</v>
      </c>
      <c r="H307" s="227" t="s">
        <v>5</v>
      </c>
      <c r="I307" s="229"/>
      <c r="L307" s="225"/>
      <c r="M307" s="230"/>
      <c r="N307" s="231"/>
      <c r="O307" s="231"/>
      <c r="P307" s="231"/>
      <c r="Q307" s="231"/>
      <c r="R307" s="231"/>
      <c r="S307" s="231"/>
      <c r="T307" s="232"/>
      <c r="AT307" s="227" t="s">
        <v>136</v>
      </c>
      <c r="AU307" s="227" t="s">
        <v>77</v>
      </c>
      <c r="AV307" s="12" t="s">
        <v>74</v>
      </c>
      <c r="AW307" s="12" t="s">
        <v>34</v>
      </c>
      <c r="AX307" s="12" t="s">
        <v>70</v>
      </c>
      <c r="AY307" s="227" t="s">
        <v>127</v>
      </c>
    </row>
    <row r="308" s="13" customFormat="1">
      <c r="B308" s="233"/>
      <c r="D308" s="226" t="s">
        <v>136</v>
      </c>
      <c r="E308" s="234" t="s">
        <v>5</v>
      </c>
      <c r="F308" s="235" t="s">
        <v>330</v>
      </c>
      <c r="H308" s="236">
        <v>73.599999999999994</v>
      </c>
      <c r="I308" s="237"/>
      <c r="L308" s="233"/>
      <c r="M308" s="238"/>
      <c r="N308" s="239"/>
      <c r="O308" s="239"/>
      <c r="P308" s="239"/>
      <c r="Q308" s="239"/>
      <c r="R308" s="239"/>
      <c r="S308" s="239"/>
      <c r="T308" s="240"/>
      <c r="AT308" s="234" t="s">
        <v>136</v>
      </c>
      <c r="AU308" s="234" t="s">
        <v>77</v>
      </c>
      <c r="AV308" s="13" t="s">
        <v>77</v>
      </c>
      <c r="AW308" s="13" t="s">
        <v>34</v>
      </c>
      <c r="AX308" s="13" t="s">
        <v>70</v>
      </c>
      <c r="AY308" s="234" t="s">
        <v>127</v>
      </c>
    </row>
    <row r="309" s="14" customFormat="1">
      <c r="B309" s="241"/>
      <c r="D309" s="226" t="s">
        <v>136</v>
      </c>
      <c r="E309" s="242" t="s">
        <v>5</v>
      </c>
      <c r="F309" s="243" t="s">
        <v>139</v>
      </c>
      <c r="H309" s="244">
        <v>73.599999999999994</v>
      </c>
      <c r="I309" s="245"/>
      <c r="L309" s="241"/>
      <c r="M309" s="246"/>
      <c r="N309" s="247"/>
      <c r="O309" s="247"/>
      <c r="P309" s="247"/>
      <c r="Q309" s="247"/>
      <c r="R309" s="247"/>
      <c r="S309" s="247"/>
      <c r="T309" s="248"/>
      <c r="AT309" s="242" t="s">
        <v>136</v>
      </c>
      <c r="AU309" s="242" t="s">
        <v>77</v>
      </c>
      <c r="AV309" s="14" t="s">
        <v>140</v>
      </c>
      <c r="AW309" s="14" t="s">
        <v>34</v>
      </c>
      <c r="AX309" s="14" t="s">
        <v>70</v>
      </c>
      <c r="AY309" s="242" t="s">
        <v>127</v>
      </c>
    </row>
    <row r="310" s="15" customFormat="1">
      <c r="B310" s="249"/>
      <c r="D310" s="226" t="s">
        <v>136</v>
      </c>
      <c r="E310" s="250" t="s">
        <v>5</v>
      </c>
      <c r="F310" s="251" t="s">
        <v>141</v>
      </c>
      <c r="H310" s="252">
        <v>73.599999999999994</v>
      </c>
      <c r="I310" s="253"/>
      <c r="L310" s="249"/>
      <c r="M310" s="254"/>
      <c r="N310" s="255"/>
      <c r="O310" s="255"/>
      <c r="P310" s="255"/>
      <c r="Q310" s="255"/>
      <c r="R310" s="255"/>
      <c r="S310" s="255"/>
      <c r="T310" s="256"/>
      <c r="AT310" s="250" t="s">
        <v>136</v>
      </c>
      <c r="AU310" s="250" t="s">
        <v>77</v>
      </c>
      <c r="AV310" s="15" t="s">
        <v>134</v>
      </c>
      <c r="AW310" s="15" t="s">
        <v>34</v>
      </c>
      <c r="AX310" s="15" t="s">
        <v>74</v>
      </c>
      <c r="AY310" s="250" t="s">
        <v>127</v>
      </c>
    </row>
    <row r="311" s="1" customFormat="1" ht="16.5" customHeight="1">
      <c r="B311" s="212"/>
      <c r="C311" s="213" t="s">
        <v>331</v>
      </c>
      <c r="D311" s="213" t="s">
        <v>129</v>
      </c>
      <c r="E311" s="214" t="s">
        <v>332</v>
      </c>
      <c r="F311" s="215" t="s">
        <v>333</v>
      </c>
      <c r="G311" s="216" t="s">
        <v>144</v>
      </c>
      <c r="H311" s="217">
        <v>3.2000000000000002</v>
      </c>
      <c r="I311" s="218"/>
      <c r="J311" s="219">
        <f>ROUND(I311*H311,2)</f>
        <v>0</v>
      </c>
      <c r="K311" s="215" t="s">
        <v>133</v>
      </c>
      <c r="L311" s="48"/>
      <c r="M311" s="220" t="s">
        <v>5</v>
      </c>
      <c r="N311" s="221" t="s">
        <v>41</v>
      </c>
      <c r="O311" s="49"/>
      <c r="P311" s="222">
        <f>O311*H311</f>
        <v>0</v>
      </c>
      <c r="Q311" s="222">
        <v>0</v>
      </c>
      <c r="R311" s="222">
        <f>Q311*H311</f>
        <v>0</v>
      </c>
      <c r="S311" s="222">
        <v>0</v>
      </c>
      <c r="T311" s="223">
        <f>S311*H311</f>
        <v>0</v>
      </c>
      <c r="AR311" s="26" t="s">
        <v>134</v>
      </c>
      <c r="AT311" s="26" t="s">
        <v>129</v>
      </c>
      <c r="AU311" s="26" t="s">
        <v>77</v>
      </c>
      <c r="AY311" s="26" t="s">
        <v>127</v>
      </c>
      <c r="BE311" s="224">
        <f>IF(N311="základní",J311,0)</f>
        <v>0</v>
      </c>
      <c r="BF311" s="224">
        <f>IF(N311="snížená",J311,0)</f>
        <v>0</v>
      </c>
      <c r="BG311" s="224">
        <f>IF(N311="zákl. přenesená",J311,0)</f>
        <v>0</v>
      </c>
      <c r="BH311" s="224">
        <f>IF(N311="sníž. přenesená",J311,0)</f>
        <v>0</v>
      </c>
      <c r="BI311" s="224">
        <f>IF(N311="nulová",J311,0)</f>
        <v>0</v>
      </c>
      <c r="BJ311" s="26" t="s">
        <v>74</v>
      </c>
      <c r="BK311" s="224">
        <f>ROUND(I311*H311,2)</f>
        <v>0</v>
      </c>
      <c r="BL311" s="26" t="s">
        <v>134</v>
      </c>
      <c r="BM311" s="26" t="s">
        <v>334</v>
      </c>
    </row>
    <row r="312" s="12" customFormat="1">
      <c r="B312" s="225"/>
      <c r="D312" s="226" t="s">
        <v>136</v>
      </c>
      <c r="E312" s="227" t="s">
        <v>5</v>
      </c>
      <c r="F312" s="228" t="s">
        <v>318</v>
      </c>
      <c r="H312" s="227" t="s">
        <v>5</v>
      </c>
      <c r="I312" s="229"/>
      <c r="L312" s="225"/>
      <c r="M312" s="230"/>
      <c r="N312" s="231"/>
      <c r="O312" s="231"/>
      <c r="P312" s="231"/>
      <c r="Q312" s="231"/>
      <c r="R312" s="231"/>
      <c r="S312" s="231"/>
      <c r="T312" s="232"/>
      <c r="AT312" s="227" t="s">
        <v>136</v>
      </c>
      <c r="AU312" s="227" t="s">
        <v>77</v>
      </c>
      <c r="AV312" s="12" t="s">
        <v>74</v>
      </c>
      <c r="AW312" s="12" t="s">
        <v>34</v>
      </c>
      <c r="AX312" s="12" t="s">
        <v>70</v>
      </c>
      <c r="AY312" s="227" t="s">
        <v>127</v>
      </c>
    </row>
    <row r="313" s="13" customFormat="1">
      <c r="B313" s="233"/>
      <c r="D313" s="226" t="s">
        <v>136</v>
      </c>
      <c r="E313" s="234" t="s">
        <v>5</v>
      </c>
      <c r="F313" s="235" t="s">
        <v>335</v>
      </c>
      <c r="H313" s="236">
        <v>3.2000000000000002</v>
      </c>
      <c r="I313" s="237"/>
      <c r="L313" s="233"/>
      <c r="M313" s="238"/>
      <c r="N313" s="239"/>
      <c r="O313" s="239"/>
      <c r="P313" s="239"/>
      <c r="Q313" s="239"/>
      <c r="R313" s="239"/>
      <c r="S313" s="239"/>
      <c r="T313" s="240"/>
      <c r="AT313" s="234" t="s">
        <v>136</v>
      </c>
      <c r="AU313" s="234" t="s">
        <v>77</v>
      </c>
      <c r="AV313" s="13" t="s">
        <v>77</v>
      </c>
      <c r="AW313" s="13" t="s">
        <v>34</v>
      </c>
      <c r="AX313" s="13" t="s">
        <v>70</v>
      </c>
      <c r="AY313" s="234" t="s">
        <v>127</v>
      </c>
    </row>
    <row r="314" s="14" customFormat="1">
      <c r="B314" s="241"/>
      <c r="D314" s="226" t="s">
        <v>136</v>
      </c>
      <c r="E314" s="242" t="s">
        <v>5</v>
      </c>
      <c r="F314" s="243" t="s">
        <v>139</v>
      </c>
      <c r="H314" s="244">
        <v>3.2000000000000002</v>
      </c>
      <c r="I314" s="245"/>
      <c r="L314" s="241"/>
      <c r="M314" s="246"/>
      <c r="N314" s="247"/>
      <c r="O314" s="247"/>
      <c r="P314" s="247"/>
      <c r="Q314" s="247"/>
      <c r="R314" s="247"/>
      <c r="S314" s="247"/>
      <c r="T314" s="248"/>
      <c r="AT314" s="242" t="s">
        <v>136</v>
      </c>
      <c r="AU314" s="242" t="s">
        <v>77</v>
      </c>
      <c r="AV314" s="14" t="s">
        <v>140</v>
      </c>
      <c r="AW314" s="14" t="s">
        <v>34</v>
      </c>
      <c r="AX314" s="14" t="s">
        <v>70</v>
      </c>
      <c r="AY314" s="242" t="s">
        <v>127</v>
      </c>
    </row>
    <row r="315" s="15" customFormat="1">
      <c r="B315" s="249"/>
      <c r="D315" s="226" t="s">
        <v>136</v>
      </c>
      <c r="E315" s="250" t="s">
        <v>5</v>
      </c>
      <c r="F315" s="251" t="s">
        <v>141</v>
      </c>
      <c r="H315" s="252">
        <v>3.2000000000000002</v>
      </c>
      <c r="I315" s="253"/>
      <c r="L315" s="249"/>
      <c r="M315" s="254"/>
      <c r="N315" s="255"/>
      <c r="O315" s="255"/>
      <c r="P315" s="255"/>
      <c r="Q315" s="255"/>
      <c r="R315" s="255"/>
      <c r="S315" s="255"/>
      <c r="T315" s="256"/>
      <c r="AT315" s="250" t="s">
        <v>136</v>
      </c>
      <c r="AU315" s="250" t="s">
        <v>77</v>
      </c>
      <c r="AV315" s="15" t="s">
        <v>134</v>
      </c>
      <c r="AW315" s="15" t="s">
        <v>34</v>
      </c>
      <c r="AX315" s="15" t="s">
        <v>74</v>
      </c>
      <c r="AY315" s="250" t="s">
        <v>127</v>
      </c>
    </row>
    <row r="316" s="1" customFormat="1" ht="16.5" customHeight="1">
      <c r="B316" s="212"/>
      <c r="C316" s="213" t="s">
        <v>336</v>
      </c>
      <c r="D316" s="213" t="s">
        <v>129</v>
      </c>
      <c r="E316" s="214" t="s">
        <v>337</v>
      </c>
      <c r="F316" s="215" t="s">
        <v>338</v>
      </c>
      <c r="G316" s="216" t="s">
        <v>339</v>
      </c>
      <c r="H316" s="217">
        <v>32</v>
      </c>
      <c r="I316" s="218"/>
      <c r="J316" s="219">
        <f>ROUND(I316*H316,2)</f>
        <v>0</v>
      </c>
      <c r="K316" s="215" t="s">
        <v>133</v>
      </c>
      <c r="L316" s="48"/>
      <c r="M316" s="220" t="s">
        <v>5</v>
      </c>
      <c r="N316" s="221" t="s">
        <v>41</v>
      </c>
      <c r="O316" s="49"/>
      <c r="P316" s="222">
        <f>O316*H316</f>
        <v>0</v>
      </c>
      <c r="Q316" s="222">
        <v>0.00048999999999999998</v>
      </c>
      <c r="R316" s="222">
        <f>Q316*H316</f>
        <v>0.015679999999999999</v>
      </c>
      <c r="S316" s="222">
        <v>0</v>
      </c>
      <c r="T316" s="223">
        <f>S316*H316</f>
        <v>0</v>
      </c>
      <c r="AR316" s="26" t="s">
        <v>134</v>
      </c>
      <c r="AT316" s="26" t="s">
        <v>129</v>
      </c>
      <c r="AU316" s="26" t="s">
        <v>77</v>
      </c>
      <c r="AY316" s="26" t="s">
        <v>127</v>
      </c>
      <c r="BE316" s="224">
        <f>IF(N316="základní",J316,0)</f>
        <v>0</v>
      </c>
      <c r="BF316" s="224">
        <f>IF(N316="snížená",J316,0)</f>
        <v>0</v>
      </c>
      <c r="BG316" s="224">
        <f>IF(N316="zákl. přenesená",J316,0)</f>
        <v>0</v>
      </c>
      <c r="BH316" s="224">
        <f>IF(N316="sníž. přenesená",J316,0)</f>
        <v>0</v>
      </c>
      <c r="BI316" s="224">
        <f>IF(N316="nulová",J316,0)</f>
        <v>0</v>
      </c>
      <c r="BJ316" s="26" t="s">
        <v>74</v>
      </c>
      <c r="BK316" s="224">
        <f>ROUND(I316*H316,2)</f>
        <v>0</v>
      </c>
      <c r="BL316" s="26" t="s">
        <v>134</v>
      </c>
      <c r="BM316" s="26" t="s">
        <v>340</v>
      </c>
    </row>
    <row r="317" s="12" customFormat="1">
      <c r="B317" s="225"/>
      <c r="D317" s="226" t="s">
        <v>136</v>
      </c>
      <c r="E317" s="227" t="s">
        <v>5</v>
      </c>
      <c r="F317" s="228" t="s">
        <v>341</v>
      </c>
      <c r="H317" s="227" t="s">
        <v>5</v>
      </c>
      <c r="I317" s="229"/>
      <c r="L317" s="225"/>
      <c r="M317" s="230"/>
      <c r="N317" s="231"/>
      <c r="O317" s="231"/>
      <c r="P317" s="231"/>
      <c r="Q317" s="231"/>
      <c r="R317" s="231"/>
      <c r="S317" s="231"/>
      <c r="T317" s="232"/>
      <c r="AT317" s="227" t="s">
        <v>136</v>
      </c>
      <c r="AU317" s="227" t="s">
        <v>77</v>
      </c>
      <c r="AV317" s="12" t="s">
        <v>74</v>
      </c>
      <c r="AW317" s="12" t="s">
        <v>34</v>
      </c>
      <c r="AX317" s="12" t="s">
        <v>70</v>
      </c>
      <c r="AY317" s="227" t="s">
        <v>127</v>
      </c>
    </row>
    <row r="318" s="13" customFormat="1">
      <c r="B318" s="233"/>
      <c r="D318" s="226" t="s">
        <v>136</v>
      </c>
      <c r="E318" s="234" t="s">
        <v>5</v>
      </c>
      <c r="F318" s="235" t="s">
        <v>342</v>
      </c>
      <c r="H318" s="236">
        <v>32</v>
      </c>
      <c r="I318" s="237"/>
      <c r="L318" s="233"/>
      <c r="M318" s="238"/>
      <c r="N318" s="239"/>
      <c r="O318" s="239"/>
      <c r="P318" s="239"/>
      <c r="Q318" s="239"/>
      <c r="R318" s="239"/>
      <c r="S318" s="239"/>
      <c r="T318" s="240"/>
      <c r="AT318" s="234" t="s">
        <v>136</v>
      </c>
      <c r="AU318" s="234" t="s">
        <v>77</v>
      </c>
      <c r="AV318" s="13" t="s">
        <v>77</v>
      </c>
      <c r="AW318" s="13" t="s">
        <v>34</v>
      </c>
      <c r="AX318" s="13" t="s">
        <v>70</v>
      </c>
      <c r="AY318" s="234" t="s">
        <v>127</v>
      </c>
    </row>
    <row r="319" s="14" customFormat="1">
      <c r="B319" s="241"/>
      <c r="D319" s="226" t="s">
        <v>136</v>
      </c>
      <c r="E319" s="242" t="s">
        <v>5</v>
      </c>
      <c r="F319" s="243" t="s">
        <v>139</v>
      </c>
      <c r="H319" s="244">
        <v>32</v>
      </c>
      <c r="I319" s="245"/>
      <c r="L319" s="241"/>
      <c r="M319" s="246"/>
      <c r="N319" s="247"/>
      <c r="O319" s="247"/>
      <c r="P319" s="247"/>
      <c r="Q319" s="247"/>
      <c r="R319" s="247"/>
      <c r="S319" s="247"/>
      <c r="T319" s="248"/>
      <c r="AT319" s="242" t="s">
        <v>136</v>
      </c>
      <c r="AU319" s="242" t="s">
        <v>77</v>
      </c>
      <c r="AV319" s="14" t="s">
        <v>140</v>
      </c>
      <c r="AW319" s="14" t="s">
        <v>34</v>
      </c>
      <c r="AX319" s="14" t="s">
        <v>70</v>
      </c>
      <c r="AY319" s="242" t="s">
        <v>127</v>
      </c>
    </row>
    <row r="320" s="15" customFormat="1">
      <c r="B320" s="249"/>
      <c r="D320" s="226" t="s">
        <v>136</v>
      </c>
      <c r="E320" s="250" t="s">
        <v>5</v>
      </c>
      <c r="F320" s="251" t="s">
        <v>141</v>
      </c>
      <c r="H320" s="252">
        <v>32</v>
      </c>
      <c r="I320" s="253"/>
      <c r="L320" s="249"/>
      <c r="M320" s="254"/>
      <c r="N320" s="255"/>
      <c r="O320" s="255"/>
      <c r="P320" s="255"/>
      <c r="Q320" s="255"/>
      <c r="R320" s="255"/>
      <c r="S320" s="255"/>
      <c r="T320" s="256"/>
      <c r="AT320" s="250" t="s">
        <v>136</v>
      </c>
      <c r="AU320" s="250" t="s">
        <v>77</v>
      </c>
      <c r="AV320" s="15" t="s">
        <v>134</v>
      </c>
      <c r="AW320" s="15" t="s">
        <v>34</v>
      </c>
      <c r="AX320" s="15" t="s">
        <v>74</v>
      </c>
      <c r="AY320" s="250" t="s">
        <v>127</v>
      </c>
    </row>
    <row r="321" s="1" customFormat="1" ht="25.5" customHeight="1">
      <c r="B321" s="212"/>
      <c r="C321" s="213" t="s">
        <v>343</v>
      </c>
      <c r="D321" s="213" t="s">
        <v>129</v>
      </c>
      <c r="E321" s="214" t="s">
        <v>344</v>
      </c>
      <c r="F321" s="215" t="s">
        <v>345</v>
      </c>
      <c r="G321" s="216" t="s">
        <v>144</v>
      </c>
      <c r="H321" s="217">
        <v>2.5920000000000001</v>
      </c>
      <c r="I321" s="218"/>
      <c r="J321" s="219">
        <f>ROUND(I321*H321,2)</f>
        <v>0</v>
      </c>
      <c r="K321" s="215" t="s">
        <v>133</v>
      </c>
      <c r="L321" s="48"/>
      <c r="M321" s="220" t="s">
        <v>5</v>
      </c>
      <c r="N321" s="221" t="s">
        <v>41</v>
      </c>
      <c r="O321" s="49"/>
      <c r="P321" s="222">
        <f>O321*H321</f>
        <v>0</v>
      </c>
      <c r="Q321" s="222">
        <v>1.98</v>
      </c>
      <c r="R321" s="222">
        <f>Q321*H321</f>
        <v>5.1321599999999998</v>
      </c>
      <c r="S321" s="222">
        <v>0</v>
      </c>
      <c r="T321" s="223">
        <f>S321*H321</f>
        <v>0</v>
      </c>
      <c r="AR321" s="26" t="s">
        <v>134</v>
      </c>
      <c r="AT321" s="26" t="s">
        <v>129</v>
      </c>
      <c r="AU321" s="26" t="s">
        <v>77</v>
      </c>
      <c r="AY321" s="26" t="s">
        <v>127</v>
      </c>
      <c r="BE321" s="224">
        <f>IF(N321="základní",J321,0)</f>
        <v>0</v>
      </c>
      <c r="BF321" s="224">
        <f>IF(N321="snížená",J321,0)</f>
        <v>0</v>
      </c>
      <c r="BG321" s="224">
        <f>IF(N321="zákl. přenesená",J321,0)</f>
        <v>0</v>
      </c>
      <c r="BH321" s="224">
        <f>IF(N321="sníž. přenesená",J321,0)</f>
        <v>0</v>
      </c>
      <c r="BI321" s="224">
        <f>IF(N321="nulová",J321,0)</f>
        <v>0</v>
      </c>
      <c r="BJ321" s="26" t="s">
        <v>74</v>
      </c>
      <c r="BK321" s="224">
        <f>ROUND(I321*H321,2)</f>
        <v>0</v>
      </c>
      <c r="BL321" s="26" t="s">
        <v>134</v>
      </c>
      <c r="BM321" s="26" t="s">
        <v>346</v>
      </c>
    </row>
    <row r="322" s="12" customFormat="1">
      <c r="B322" s="225"/>
      <c r="D322" s="226" t="s">
        <v>136</v>
      </c>
      <c r="E322" s="227" t="s">
        <v>5</v>
      </c>
      <c r="F322" s="228" t="s">
        <v>347</v>
      </c>
      <c r="H322" s="227" t="s">
        <v>5</v>
      </c>
      <c r="I322" s="229"/>
      <c r="L322" s="225"/>
      <c r="M322" s="230"/>
      <c r="N322" s="231"/>
      <c r="O322" s="231"/>
      <c r="P322" s="231"/>
      <c r="Q322" s="231"/>
      <c r="R322" s="231"/>
      <c r="S322" s="231"/>
      <c r="T322" s="232"/>
      <c r="AT322" s="227" t="s">
        <v>136</v>
      </c>
      <c r="AU322" s="227" t="s">
        <v>77</v>
      </c>
      <c r="AV322" s="12" t="s">
        <v>74</v>
      </c>
      <c r="AW322" s="12" t="s">
        <v>34</v>
      </c>
      <c r="AX322" s="12" t="s">
        <v>70</v>
      </c>
      <c r="AY322" s="227" t="s">
        <v>127</v>
      </c>
    </row>
    <row r="323" s="12" customFormat="1">
      <c r="B323" s="225"/>
      <c r="D323" s="226" t="s">
        <v>136</v>
      </c>
      <c r="E323" s="227" t="s">
        <v>5</v>
      </c>
      <c r="F323" s="228" t="s">
        <v>171</v>
      </c>
      <c r="H323" s="227" t="s">
        <v>5</v>
      </c>
      <c r="I323" s="229"/>
      <c r="L323" s="225"/>
      <c r="M323" s="230"/>
      <c r="N323" s="231"/>
      <c r="O323" s="231"/>
      <c r="P323" s="231"/>
      <c r="Q323" s="231"/>
      <c r="R323" s="231"/>
      <c r="S323" s="231"/>
      <c r="T323" s="232"/>
      <c r="AT323" s="227" t="s">
        <v>136</v>
      </c>
      <c r="AU323" s="227" t="s">
        <v>77</v>
      </c>
      <c r="AV323" s="12" t="s">
        <v>74</v>
      </c>
      <c r="AW323" s="12" t="s">
        <v>34</v>
      </c>
      <c r="AX323" s="12" t="s">
        <v>70</v>
      </c>
      <c r="AY323" s="227" t="s">
        <v>127</v>
      </c>
    </row>
    <row r="324" s="13" customFormat="1">
      <c r="B324" s="233"/>
      <c r="D324" s="226" t="s">
        <v>136</v>
      </c>
      <c r="E324" s="234" t="s">
        <v>5</v>
      </c>
      <c r="F324" s="235" t="s">
        <v>348</v>
      </c>
      <c r="H324" s="236">
        <v>0.504</v>
      </c>
      <c r="I324" s="237"/>
      <c r="L324" s="233"/>
      <c r="M324" s="238"/>
      <c r="N324" s="239"/>
      <c r="O324" s="239"/>
      <c r="P324" s="239"/>
      <c r="Q324" s="239"/>
      <c r="R324" s="239"/>
      <c r="S324" s="239"/>
      <c r="T324" s="240"/>
      <c r="AT324" s="234" t="s">
        <v>136</v>
      </c>
      <c r="AU324" s="234" t="s">
        <v>77</v>
      </c>
      <c r="AV324" s="13" t="s">
        <v>77</v>
      </c>
      <c r="AW324" s="13" t="s">
        <v>34</v>
      </c>
      <c r="AX324" s="13" t="s">
        <v>70</v>
      </c>
      <c r="AY324" s="234" t="s">
        <v>127</v>
      </c>
    </row>
    <row r="325" s="13" customFormat="1">
      <c r="B325" s="233"/>
      <c r="D325" s="226" t="s">
        <v>136</v>
      </c>
      <c r="E325" s="234" t="s">
        <v>5</v>
      </c>
      <c r="F325" s="235" t="s">
        <v>348</v>
      </c>
      <c r="H325" s="236">
        <v>0.504</v>
      </c>
      <c r="I325" s="237"/>
      <c r="L325" s="233"/>
      <c r="M325" s="238"/>
      <c r="N325" s="239"/>
      <c r="O325" s="239"/>
      <c r="P325" s="239"/>
      <c r="Q325" s="239"/>
      <c r="R325" s="239"/>
      <c r="S325" s="239"/>
      <c r="T325" s="240"/>
      <c r="AT325" s="234" t="s">
        <v>136</v>
      </c>
      <c r="AU325" s="234" t="s">
        <v>77</v>
      </c>
      <c r="AV325" s="13" t="s">
        <v>77</v>
      </c>
      <c r="AW325" s="13" t="s">
        <v>34</v>
      </c>
      <c r="AX325" s="13" t="s">
        <v>70</v>
      </c>
      <c r="AY325" s="234" t="s">
        <v>127</v>
      </c>
    </row>
    <row r="326" s="14" customFormat="1">
      <c r="B326" s="241"/>
      <c r="D326" s="226" t="s">
        <v>136</v>
      </c>
      <c r="E326" s="242" t="s">
        <v>5</v>
      </c>
      <c r="F326" s="243" t="s">
        <v>139</v>
      </c>
      <c r="H326" s="244">
        <v>1.008</v>
      </c>
      <c r="I326" s="245"/>
      <c r="L326" s="241"/>
      <c r="M326" s="246"/>
      <c r="N326" s="247"/>
      <c r="O326" s="247"/>
      <c r="P326" s="247"/>
      <c r="Q326" s="247"/>
      <c r="R326" s="247"/>
      <c r="S326" s="247"/>
      <c r="T326" s="248"/>
      <c r="AT326" s="242" t="s">
        <v>136</v>
      </c>
      <c r="AU326" s="242" t="s">
        <v>77</v>
      </c>
      <c r="AV326" s="14" t="s">
        <v>140</v>
      </c>
      <c r="AW326" s="14" t="s">
        <v>34</v>
      </c>
      <c r="AX326" s="14" t="s">
        <v>70</v>
      </c>
      <c r="AY326" s="242" t="s">
        <v>127</v>
      </c>
    </row>
    <row r="327" s="12" customFormat="1">
      <c r="B327" s="225"/>
      <c r="D327" s="226" t="s">
        <v>136</v>
      </c>
      <c r="E327" s="227" t="s">
        <v>5</v>
      </c>
      <c r="F327" s="228" t="s">
        <v>349</v>
      </c>
      <c r="H327" s="227" t="s">
        <v>5</v>
      </c>
      <c r="I327" s="229"/>
      <c r="L327" s="225"/>
      <c r="M327" s="230"/>
      <c r="N327" s="231"/>
      <c r="O327" s="231"/>
      <c r="P327" s="231"/>
      <c r="Q327" s="231"/>
      <c r="R327" s="231"/>
      <c r="S327" s="231"/>
      <c r="T327" s="232"/>
      <c r="AT327" s="227" t="s">
        <v>136</v>
      </c>
      <c r="AU327" s="227" t="s">
        <v>77</v>
      </c>
      <c r="AV327" s="12" t="s">
        <v>74</v>
      </c>
      <c r="AW327" s="12" t="s">
        <v>34</v>
      </c>
      <c r="AX327" s="12" t="s">
        <v>70</v>
      </c>
      <c r="AY327" s="227" t="s">
        <v>127</v>
      </c>
    </row>
    <row r="328" s="13" customFormat="1">
      <c r="B328" s="233"/>
      <c r="D328" s="226" t="s">
        <v>136</v>
      </c>
      <c r="E328" s="234" t="s">
        <v>5</v>
      </c>
      <c r="F328" s="235" t="s">
        <v>350</v>
      </c>
      <c r="H328" s="236">
        <v>1.395</v>
      </c>
      <c r="I328" s="237"/>
      <c r="L328" s="233"/>
      <c r="M328" s="238"/>
      <c r="N328" s="239"/>
      <c r="O328" s="239"/>
      <c r="P328" s="239"/>
      <c r="Q328" s="239"/>
      <c r="R328" s="239"/>
      <c r="S328" s="239"/>
      <c r="T328" s="240"/>
      <c r="AT328" s="234" t="s">
        <v>136</v>
      </c>
      <c r="AU328" s="234" t="s">
        <v>77</v>
      </c>
      <c r="AV328" s="13" t="s">
        <v>77</v>
      </c>
      <c r="AW328" s="13" t="s">
        <v>34</v>
      </c>
      <c r="AX328" s="13" t="s">
        <v>70</v>
      </c>
      <c r="AY328" s="234" t="s">
        <v>127</v>
      </c>
    </row>
    <row r="329" s="12" customFormat="1">
      <c r="B329" s="225"/>
      <c r="D329" s="226" t="s">
        <v>136</v>
      </c>
      <c r="E329" s="227" t="s">
        <v>5</v>
      </c>
      <c r="F329" s="228" t="s">
        <v>351</v>
      </c>
      <c r="H329" s="227" t="s">
        <v>5</v>
      </c>
      <c r="I329" s="229"/>
      <c r="L329" s="225"/>
      <c r="M329" s="230"/>
      <c r="N329" s="231"/>
      <c r="O329" s="231"/>
      <c r="P329" s="231"/>
      <c r="Q329" s="231"/>
      <c r="R329" s="231"/>
      <c r="S329" s="231"/>
      <c r="T329" s="232"/>
      <c r="AT329" s="227" t="s">
        <v>136</v>
      </c>
      <c r="AU329" s="227" t="s">
        <v>77</v>
      </c>
      <c r="AV329" s="12" t="s">
        <v>74</v>
      </c>
      <c r="AW329" s="12" t="s">
        <v>34</v>
      </c>
      <c r="AX329" s="12" t="s">
        <v>70</v>
      </c>
      <c r="AY329" s="227" t="s">
        <v>127</v>
      </c>
    </row>
    <row r="330" s="12" customFormat="1">
      <c r="B330" s="225"/>
      <c r="D330" s="226" t="s">
        <v>136</v>
      </c>
      <c r="E330" s="227" t="s">
        <v>5</v>
      </c>
      <c r="F330" s="228" t="s">
        <v>161</v>
      </c>
      <c r="H330" s="227" t="s">
        <v>5</v>
      </c>
      <c r="I330" s="229"/>
      <c r="L330" s="225"/>
      <c r="M330" s="230"/>
      <c r="N330" s="231"/>
      <c r="O330" s="231"/>
      <c r="P330" s="231"/>
      <c r="Q330" s="231"/>
      <c r="R330" s="231"/>
      <c r="S330" s="231"/>
      <c r="T330" s="232"/>
      <c r="AT330" s="227" t="s">
        <v>136</v>
      </c>
      <c r="AU330" s="227" t="s">
        <v>77</v>
      </c>
      <c r="AV330" s="12" t="s">
        <v>74</v>
      </c>
      <c r="AW330" s="12" t="s">
        <v>34</v>
      </c>
      <c r="AX330" s="12" t="s">
        <v>70</v>
      </c>
      <c r="AY330" s="227" t="s">
        <v>127</v>
      </c>
    </row>
    <row r="331" s="13" customFormat="1">
      <c r="B331" s="233"/>
      <c r="D331" s="226" t="s">
        <v>136</v>
      </c>
      <c r="E331" s="234" t="s">
        <v>5</v>
      </c>
      <c r="F331" s="235" t="s">
        <v>352</v>
      </c>
      <c r="H331" s="236">
        <v>0.063</v>
      </c>
      <c r="I331" s="237"/>
      <c r="L331" s="233"/>
      <c r="M331" s="238"/>
      <c r="N331" s="239"/>
      <c r="O331" s="239"/>
      <c r="P331" s="239"/>
      <c r="Q331" s="239"/>
      <c r="R331" s="239"/>
      <c r="S331" s="239"/>
      <c r="T331" s="240"/>
      <c r="AT331" s="234" t="s">
        <v>136</v>
      </c>
      <c r="AU331" s="234" t="s">
        <v>77</v>
      </c>
      <c r="AV331" s="13" t="s">
        <v>77</v>
      </c>
      <c r="AW331" s="13" t="s">
        <v>34</v>
      </c>
      <c r="AX331" s="13" t="s">
        <v>70</v>
      </c>
      <c r="AY331" s="234" t="s">
        <v>127</v>
      </c>
    </row>
    <row r="332" s="13" customFormat="1">
      <c r="B332" s="233"/>
      <c r="D332" s="226" t="s">
        <v>136</v>
      </c>
      <c r="E332" s="234" t="s">
        <v>5</v>
      </c>
      <c r="F332" s="235" t="s">
        <v>352</v>
      </c>
      <c r="H332" s="236">
        <v>0.063</v>
      </c>
      <c r="I332" s="237"/>
      <c r="L332" s="233"/>
      <c r="M332" s="238"/>
      <c r="N332" s="239"/>
      <c r="O332" s="239"/>
      <c r="P332" s="239"/>
      <c r="Q332" s="239"/>
      <c r="R332" s="239"/>
      <c r="S332" s="239"/>
      <c r="T332" s="240"/>
      <c r="AT332" s="234" t="s">
        <v>136</v>
      </c>
      <c r="AU332" s="234" t="s">
        <v>77</v>
      </c>
      <c r="AV332" s="13" t="s">
        <v>77</v>
      </c>
      <c r="AW332" s="13" t="s">
        <v>34</v>
      </c>
      <c r="AX332" s="13" t="s">
        <v>70</v>
      </c>
      <c r="AY332" s="234" t="s">
        <v>127</v>
      </c>
    </row>
    <row r="333" s="13" customFormat="1">
      <c r="B333" s="233"/>
      <c r="D333" s="226" t="s">
        <v>136</v>
      </c>
      <c r="E333" s="234" t="s">
        <v>5</v>
      </c>
      <c r="F333" s="235" t="s">
        <v>352</v>
      </c>
      <c r="H333" s="236">
        <v>0.063</v>
      </c>
      <c r="I333" s="237"/>
      <c r="L333" s="233"/>
      <c r="M333" s="238"/>
      <c r="N333" s="239"/>
      <c r="O333" s="239"/>
      <c r="P333" s="239"/>
      <c r="Q333" s="239"/>
      <c r="R333" s="239"/>
      <c r="S333" s="239"/>
      <c r="T333" s="240"/>
      <c r="AT333" s="234" t="s">
        <v>136</v>
      </c>
      <c r="AU333" s="234" t="s">
        <v>77</v>
      </c>
      <c r="AV333" s="13" t="s">
        <v>77</v>
      </c>
      <c r="AW333" s="13" t="s">
        <v>34</v>
      </c>
      <c r="AX333" s="13" t="s">
        <v>70</v>
      </c>
      <c r="AY333" s="234" t="s">
        <v>127</v>
      </c>
    </row>
    <row r="334" s="14" customFormat="1">
      <c r="B334" s="241"/>
      <c r="D334" s="226" t="s">
        <v>136</v>
      </c>
      <c r="E334" s="242" t="s">
        <v>5</v>
      </c>
      <c r="F334" s="243" t="s">
        <v>139</v>
      </c>
      <c r="H334" s="244">
        <v>1.5840000000000001</v>
      </c>
      <c r="I334" s="245"/>
      <c r="L334" s="241"/>
      <c r="M334" s="246"/>
      <c r="N334" s="247"/>
      <c r="O334" s="247"/>
      <c r="P334" s="247"/>
      <c r="Q334" s="247"/>
      <c r="R334" s="247"/>
      <c r="S334" s="247"/>
      <c r="T334" s="248"/>
      <c r="AT334" s="242" t="s">
        <v>136</v>
      </c>
      <c r="AU334" s="242" t="s">
        <v>77</v>
      </c>
      <c r="AV334" s="14" t="s">
        <v>140</v>
      </c>
      <c r="AW334" s="14" t="s">
        <v>34</v>
      </c>
      <c r="AX334" s="14" t="s">
        <v>70</v>
      </c>
      <c r="AY334" s="242" t="s">
        <v>127</v>
      </c>
    </row>
    <row r="335" s="15" customFormat="1">
      <c r="B335" s="249"/>
      <c r="D335" s="226" t="s">
        <v>136</v>
      </c>
      <c r="E335" s="250" t="s">
        <v>5</v>
      </c>
      <c r="F335" s="251" t="s">
        <v>141</v>
      </c>
      <c r="H335" s="252">
        <v>2.5920000000000001</v>
      </c>
      <c r="I335" s="253"/>
      <c r="L335" s="249"/>
      <c r="M335" s="254"/>
      <c r="N335" s="255"/>
      <c r="O335" s="255"/>
      <c r="P335" s="255"/>
      <c r="Q335" s="255"/>
      <c r="R335" s="255"/>
      <c r="S335" s="255"/>
      <c r="T335" s="256"/>
      <c r="AT335" s="250" t="s">
        <v>136</v>
      </c>
      <c r="AU335" s="250" t="s">
        <v>77</v>
      </c>
      <c r="AV335" s="15" t="s">
        <v>134</v>
      </c>
      <c r="AW335" s="15" t="s">
        <v>34</v>
      </c>
      <c r="AX335" s="15" t="s">
        <v>74</v>
      </c>
      <c r="AY335" s="250" t="s">
        <v>127</v>
      </c>
    </row>
    <row r="336" s="1" customFormat="1" ht="25.5" customHeight="1">
      <c r="B336" s="212"/>
      <c r="C336" s="213" t="s">
        <v>353</v>
      </c>
      <c r="D336" s="213" t="s">
        <v>129</v>
      </c>
      <c r="E336" s="214" t="s">
        <v>354</v>
      </c>
      <c r="F336" s="215" t="s">
        <v>355</v>
      </c>
      <c r="G336" s="216" t="s">
        <v>144</v>
      </c>
      <c r="H336" s="217">
        <v>4.3200000000000003</v>
      </c>
      <c r="I336" s="218"/>
      <c r="J336" s="219">
        <f>ROUND(I336*H336,2)</f>
        <v>0</v>
      </c>
      <c r="K336" s="215" t="s">
        <v>133</v>
      </c>
      <c r="L336" s="48"/>
      <c r="M336" s="220" t="s">
        <v>5</v>
      </c>
      <c r="N336" s="221" t="s">
        <v>41</v>
      </c>
      <c r="O336" s="49"/>
      <c r="P336" s="222">
        <f>O336*H336</f>
        <v>0</v>
      </c>
      <c r="Q336" s="222">
        <v>2.45329</v>
      </c>
      <c r="R336" s="222">
        <f>Q336*H336</f>
        <v>10.598212800000001</v>
      </c>
      <c r="S336" s="222">
        <v>0</v>
      </c>
      <c r="T336" s="223">
        <f>S336*H336</f>
        <v>0</v>
      </c>
      <c r="AR336" s="26" t="s">
        <v>134</v>
      </c>
      <c r="AT336" s="26" t="s">
        <v>129</v>
      </c>
      <c r="AU336" s="26" t="s">
        <v>77</v>
      </c>
      <c r="AY336" s="26" t="s">
        <v>127</v>
      </c>
      <c r="BE336" s="224">
        <f>IF(N336="základní",J336,0)</f>
        <v>0</v>
      </c>
      <c r="BF336" s="224">
        <f>IF(N336="snížená",J336,0)</f>
        <v>0</v>
      </c>
      <c r="BG336" s="224">
        <f>IF(N336="zákl. přenesená",J336,0)</f>
        <v>0</v>
      </c>
      <c r="BH336" s="224">
        <f>IF(N336="sníž. přenesená",J336,0)</f>
        <v>0</v>
      </c>
      <c r="BI336" s="224">
        <f>IF(N336="nulová",J336,0)</f>
        <v>0</v>
      </c>
      <c r="BJ336" s="26" t="s">
        <v>74</v>
      </c>
      <c r="BK336" s="224">
        <f>ROUND(I336*H336,2)</f>
        <v>0</v>
      </c>
      <c r="BL336" s="26" t="s">
        <v>134</v>
      </c>
      <c r="BM336" s="26" t="s">
        <v>356</v>
      </c>
    </row>
    <row r="337" s="12" customFormat="1">
      <c r="B337" s="225"/>
      <c r="D337" s="226" t="s">
        <v>136</v>
      </c>
      <c r="E337" s="227" t="s">
        <v>5</v>
      </c>
      <c r="F337" s="228" t="s">
        <v>357</v>
      </c>
      <c r="H337" s="227" t="s">
        <v>5</v>
      </c>
      <c r="I337" s="229"/>
      <c r="L337" s="225"/>
      <c r="M337" s="230"/>
      <c r="N337" s="231"/>
      <c r="O337" s="231"/>
      <c r="P337" s="231"/>
      <c r="Q337" s="231"/>
      <c r="R337" s="231"/>
      <c r="S337" s="231"/>
      <c r="T337" s="232"/>
      <c r="AT337" s="227" t="s">
        <v>136</v>
      </c>
      <c r="AU337" s="227" t="s">
        <v>77</v>
      </c>
      <c r="AV337" s="12" t="s">
        <v>74</v>
      </c>
      <c r="AW337" s="12" t="s">
        <v>34</v>
      </c>
      <c r="AX337" s="12" t="s">
        <v>70</v>
      </c>
      <c r="AY337" s="227" t="s">
        <v>127</v>
      </c>
    </row>
    <row r="338" s="12" customFormat="1">
      <c r="B338" s="225"/>
      <c r="D338" s="226" t="s">
        <v>136</v>
      </c>
      <c r="E338" s="227" t="s">
        <v>5</v>
      </c>
      <c r="F338" s="228" t="s">
        <v>171</v>
      </c>
      <c r="H338" s="227" t="s">
        <v>5</v>
      </c>
      <c r="I338" s="229"/>
      <c r="L338" s="225"/>
      <c r="M338" s="230"/>
      <c r="N338" s="231"/>
      <c r="O338" s="231"/>
      <c r="P338" s="231"/>
      <c r="Q338" s="231"/>
      <c r="R338" s="231"/>
      <c r="S338" s="231"/>
      <c r="T338" s="232"/>
      <c r="AT338" s="227" t="s">
        <v>136</v>
      </c>
      <c r="AU338" s="227" t="s">
        <v>77</v>
      </c>
      <c r="AV338" s="12" t="s">
        <v>74</v>
      </c>
      <c r="AW338" s="12" t="s">
        <v>34</v>
      </c>
      <c r="AX338" s="12" t="s">
        <v>70</v>
      </c>
      <c r="AY338" s="227" t="s">
        <v>127</v>
      </c>
    </row>
    <row r="339" s="13" customFormat="1">
      <c r="B339" s="233"/>
      <c r="D339" s="226" t="s">
        <v>136</v>
      </c>
      <c r="E339" s="234" t="s">
        <v>5</v>
      </c>
      <c r="F339" s="235" t="s">
        <v>358</v>
      </c>
      <c r="H339" s="236">
        <v>2.1600000000000001</v>
      </c>
      <c r="I339" s="237"/>
      <c r="L339" s="233"/>
      <c r="M339" s="238"/>
      <c r="N339" s="239"/>
      <c r="O339" s="239"/>
      <c r="P339" s="239"/>
      <c r="Q339" s="239"/>
      <c r="R339" s="239"/>
      <c r="S339" s="239"/>
      <c r="T339" s="240"/>
      <c r="AT339" s="234" t="s">
        <v>136</v>
      </c>
      <c r="AU339" s="234" t="s">
        <v>77</v>
      </c>
      <c r="AV339" s="13" t="s">
        <v>77</v>
      </c>
      <c r="AW339" s="13" t="s">
        <v>34</v>
      </c>
      <c r="AX339" s="13" t="s">
        <v>70</v>
      </c>
      <c r="AY339" s="234" t="s">
        <v>127</v>
      </c>
    </row>
    <row r="340" s="13" customFormat="1">
      <c r="B340" s="233"/>
      <c r="D340" s="226" t="s">
        <v>136</v>
      </c>
      <c r="E340" s="234" t="s">
        <v>5</v>
      </c>
      <c r="F340" s="235" t="s">
        <v>358</v>
      </c>
      <c r="H340" s="236">
        <v>2.1600000000000001</v>
      </c>
      <c r="I340" s="237"/>
      <c r="L340" s="233"/>
      <c r="M340" s="238"/>
      <c r="N340" s="239"/>
      <c r="O340" s="239"/>
      <c r="P340" s="239"/>
      <c r="Q340" s="239"/>
      <c r="R340" s="239"/>
      <c r="S340" s="239"/>
      <c r="T340" s="240"/>
      <c r="AT340" s="234" t="s">
        <v>136</v>
      </c>
      <c r="AU340" s="234" t="s">
        <v>77</v>
      </c>
      <c r="AV340" s="13" t="s">
        <v>77</v>
      </c>
      <c r="AW340" s="13" t="s">
        <v>34</v>
      </c>
      <c r="AX340" s="13" t="s">
        <v>70</v>
      </c>
      <c r="AY340" s="234" t="s">
        <v>127</v>
      </c>
    </row>
    <row r="341" s="14" customFormat="1">
      <c r="B341" s="241"/>
      <c r="D341" s="226" t="s">
        <v>136</v>
      </c>
      <c r="E341" s="242" t="s">
        <v>5</v>
      </c>
      <c r="F341" s="243" t="s">
        <v>139</v>
      </c>
      <c r="H341" s="244">
        <v>4.3200000000000003</v>
      </c>
      <c r="I341" s="245"/>
      <c r="L341" s="241"/>
      <c r="M341" s="246"/>
      <c r="N341" s="247"/>
      <c r="O341" s="247"/>
      <c r="P341" s="247"/>
      <c r="Q341" s="247"/>
      <c r="R341" s="247"/>
      <c r="S341" s="247"/>
      <c r="T341" s="248"/>
      <c r="AT341" s="242" t="s">
        <v>136</v>
      </c>
      <c r="AU341" s="242" t="s">
        <v>77</v>
      </c>
      <c r="AV341" s="14" t="s">
        <v>140</v>
      </c>
      <c r="AW341" s="14" t="s">
        <v>34</v>
      </c>
      <c r="AX341" s="14" t="s">
        <v>70</v>
      </c>
      <c r="AY341" s="242" t="s">
        <v>127</v>
      </c>
    </row>
    <row r="342" s="15" customFormat="1">
      <c r="B342" s="249"/>
      <c r="D342" s="226" t="s">
        <v>136</v>
      </c>
      <c r="E342" s="250" t="s">
        <v>5</v>
      </c>
      <c r="F342" s="251" t="s">
        <v>141</v>
      </c>
      <c r="H342" s="252">
        <v>4.3200000000000003</v>
      </c>
      <c r="I342" s="253"/>
      <c r="L342" s="249"/>
      <c r="M342" s="254"/>
      <c r="N342" s="255"/>
      <c r="O342" s="255"/>
      <c r="P342" s="255"/>
      <c r="Q342" s="255"/>
      <c r="R342" s="255"/>
      <c r="S342" s="255"/>
      <c r="T342" s="256"/>
      <c r="AT342" s="250" t="s">
        <v>136</v>
      </c>
      <c r="AU342" s="250" t="s">
        <v>77</v>
      </c>
      <c r="AV342" s="15" t="s">
        <v>134</v>
      </c>
      <c r="AW342" s="15" t="s">
        <v>34</v>
      </c>
      <c r="AX342" s="15" t="s">
        <v>74</v>
      </c>
      <c r="AY342" s="250" t="s">
        <v>127</v>
      </c>
    </row>
    <row r="343" s="1" customFormat="1" ht="38.25" customHeight="1">
      <c r="B343" s="212"/>
      <c r="C343" s="213" t="s">
        <v>359</v>
      </c>
      <c r="D343" s="213" t="s">
        <v>129</v>
      </c>
      <c r="E343" s="214" t="s">
        <v>360</v>
      </c>
      <c r="F343" s="215" t="s">
        <v>361</v>
      </c>
      <c r="G343" s="216" t="s">
        <v>132</v>
      </c>
      <c r="H343" s="217">
        <v>9.2400000000000002</v>
      </c>
      <c r="I343" s="218"/>
      <c r="J343" s="219">
        <f>ROUND(I343*H343,2)</f>
        <v>0</v>
      </c>
      <c r="K343" s="215" t="s">
        <v>133</v>
      </c>
      <c r="L343" s="48"/>
      <c r="M343" s="220" t="s">
        <v>5</v>
      </c>
      <c r="N343" s="221" t="s">
        <v>41</v>
      </c>
      <c r="O343" s="49"/>
      <c r="P343" s="222">
        <f>O343*H343</f>
        <v>0</v>
      </c>
      <c r="Q343" s="222">
        <v>0.0010300000000000001</v>
      </c>
      <c r="R343" s="222">
        <f>Q343*H343</f>
        <v>0.0095172000000000017</v>
      </c>
      <c r="S343" s="222">
        <v>0</v>
      </c>
      <c r="T343" s="223">
        <f>S343*H343</f>
        <v>0</v>
      </c>
      <c r="AR343" s="26" t="s">
        <v>134</v>
      </c>
      <c r="AT343" s="26" t="s">
        <v>129</v>
      </c>
      <c r="AU343" s="26" t="s">
        <v>77</v>
      </c>
      <c r="AY343" s="26" t="s">
        <v>127</v>
      </c>
      <c r="BE343" s="224">
        <f>IF(N343="základní",J343,0)</f>
        <v>0</v>
      </c>
      <c r="BF343" s="224">
        <f>IF(N343="snížená",J343,0)</f>
        <v>0</v>
      </c>
      <c r="BG343" s="224">
        <f>IF(N343="zákl. přenesená",J343,0)</f>
        <v>0</v>
      </c>
      <c r="BH343" s="224">
        <f>IF(N343="sníž. přenesená",J343,0)</f>
        <v>0</v>
      </c>
      <c r="BI343" s="224">
        <f>IF(N343="nulová",J343,0)</f>
        <v>0</v>
      </c>
      <c r="BJ343" s="26" t="s">
        <v>74</v>
      </c>
      <c r="BK343" s="224">
        <f>ROUND(I343*H343,2)</f>
        <v>0</v>
      </c>
      <c r="BL343" s="26" t="s">
        <v>134</v>
      </c>
      <c r="BM343" s="26" t="s">
        <v>362</v>
      </c>
    </row>
    <row r="344" s="12" customFormat="1">
      <c r="B344" s="225"/>
      <c r="D344" s="226" t="s">
        <v>136</v>
      </c>
      <c r="E344" s="227" t="s">
        <v>5</v>
      </c>
      <c r="F344" s="228" t="s">
        <v>363</v>
      </c>
      <c r="H344" s="227" t="s">
        <v>5</v>
      </c>
      <c r="I344" s="229"/>
      <c r="L344" s="225"/>
      <c r="M344" s="230"/>
      <c r="N344" s="231"/>
      <c r="O344" s="231"/>
      <c r="P344" s="231"/>
      <c r="Q344" s="231"/>
      <c r="R344" s="231"/>
      <c r="S344" s="231"/>
      <c r="T344" s="232"/>
      <c r="AT344" s="227" t="s">
        <v>136</v>
      </c>
      <c r="AU344" s="227" t="s">
        <v>77</v>
      </c>
      <c r="AV344" s="12" t="s">
        <v>74</v>
      </c>
      <c r="AW344" s="12" t="s">
        <v>34</v>
      </c>
      <c r="AX344" s="12" t="s">
        <v>70</v>
      </c>
      <c r="AY344" s="227" t="s">
        <v>127</v>
      </c>
    </row>
    <row r="345" s="12" customFormat="1">
      <c r="B345" s="225"/>
      <c r="D345" s="226" t="s">
        <v>136</v>
      </c>
      <c r="E345" s="227" t="s">
        <v>5</v>
      </c>
      <c r="F345" s="228" t="s">
        <v>171</v>
      </c>
      <c r="H345" s="227" t="s">
        <v>5</v>
      </c>
      <c r="I345" s="229"/>
      <c r="L345" s="225"/>
      <c r="M345" s="230"/>
      <c r="N345" s="231"/>
      <c r="O345" s="231"/>
      <c r="P345" s="231"/>
      <c r="Q345" s="231"/>
      <c r="R345" s="231"/>
      <c r="S345" s="231"/>
      <c r="T345" s="232"/>
      <c r="AT345" s="227" t="s">
        <v>136</v>
      </c>
      <c r="AU345" s="227" t="s">
        <v>77</v>
      </c>
      <c r="AV345" s="12" t="s">
        <v>74</v>
      </c>
      <c r="AW345" s="12" t="s">
        <v>34</v>
      </c>
      <c r="AX345" s="12" t="s">
        <v>70</v>
      </c>
      <c r="AY345" s="227" t="s">
        <v>127</v>
      </c>
    </row>
    <row r="346" s="13" customFormat="1">
      <c r="B346" s="233"/>
      <c r="D346" s="226" t="s">
        <v>136</v>
      </c>
      <c r="E346" s="234" t="s">
        <v>5</v>
      </c>
      <c r="F346" s="235" t="s">
        <v>364</v>
      </c>
      <c r="H346" s="236">
        <v>9.2400000000000002</v>
      </c>
      <c r="I346" s="237"/>
      <c r="L346" s="233"/>
      <c r="M346" s="238"/>
      <c r="N346" s="239"/>
      <c r="O346" s="239"/>
      <c r="P346" s="239"/>
      <c r="Q346" s="239"/>
      <c r="R346" s="239"/>
      <c r="S346" s="239"/>
      <c r="T346" s="240"/>
      <c r="AT346" s="234" t="s">
        <v>136</v>
      </c>
      <c r="AU346" s="234" t="s">
        <v>77</v>
      </c>
      <c r="AV346" s="13" t="s">
        <v>77</v>
      </c>
      <c r="AW346" s="13" t="s">
        <v>34</v>
      </c>
      <c r="AX346" s="13" t="s">
        <v>70</v>
      </c>
      <c r="AY346" s="234" t="s">
        <v>127</v>
      </c>
    </row>
    <row r="347" s="14" customFormat="1">
      <c r="B347" s="241"/>
      <c r="D347" s="226" t="s">
        <v>136</v>
      </c>
      <c r="E347" s="242" t="s">
        <v>5</v>
      </c>
      <c r="F347" s="243" t="s">
        <v>139</v>
      </c>
      <c r="H347" s="244">
        <v>9.2400000000000002</v>
      </c>
      <c r="I347" s="245"/>
      <c r="L347" s="241"/>
      <c r="M347" s="246"/>
      <c r="N347" s="247"/>
      <c r="O347" s="247"/>
      <c r="P347" s="247"/>
      <c r="Q347" s="247"/>
      <c r="R347" s="247"/>
      <c r="S347" s="247"/>
      <c r="T347" s="248"/>
      <c r="AT347" s="242" t="s">
        <v>136</v>
      </c>
      <c r="AU347" s="242" t="s">
        <v>77</v>
      </c>
      <c r="AV347" s="14" t="s">
        <v>140</v>
      </c>
      <c r="AW347" s="14" t="s">
        <v>34</v>
      </c>
      <c r="AX347" s="14" t="s">
        <v>70</v>
      </c>
      <c r="AY347" s="242" t="s">
        <v>127</v>
      </c>
    </row>
    <row r="348" s="15" customFormat="1">
      <c r="B348" s="249"/>
      <c r="D348" s="226" t="s">
        <v>136</v>
      </c>
      <c r="E348" s="250" t="s">
        <v>5</v>
      </c>
      <c r="F348" s="251" t="s">
        <v>141</v>
      </c>
      <c r="H348" s="252">
        <v>9.2400000000000002</v>
      </c>
      <c r="I348" s="253"/>
      <c r="L348" s="249"/>
      <c r="M348" s="254"/>
      <c r="N348" s="255"/>
      <c r="O348" s="255"/>
      <c r="P348" s="255"/>
      <c r="Q348" s="255"/>
      <c r="R348" s="255"/>
      <c r="S348" s="255"/>
      <c r="T348" s="256"/>
      <c r="AT348" s="250" t="s">
        <v>136</v>
      </c>
      <c r="AU348" s="250" t="s">
        <v>77</v>
      </c>
      <c r="AV348" s="15" t="s">
        <v>134</v>
      </c>
      <c r="AW348" s="15" t="s">
        <v>34</v>
      </c>
      <c r="AX348" s="15" t="s">
        <v>74</v>
      </c>
      <c r="AY348" s="250" t="s">
        <v>127</v>
      </c>
    </row>
    <row r="349" s="1" customFormat="1" ht="38.25" customHeight="1">
      <c r="B349" s="212"/>
      <c r="C349" s="213" t="s">
        <v>365</v>
      </c>
      <c r="D349" s="213" t="s">
        <v>129</v>
      </c>
      <c r="E349" s="214" t="s">
        <v>366</v>
      </c>
      <c r="F349" s="215" t="s">
        <v>367</v>
      </c>
      <c r="G349" s="216" t="s">
        <v>132</v>
      </c>
      <c r="H349" s="217">
        <v>9.2400000000000002</v>
      </c>
      <c r="I349" s="218"/>
      <c r="J349" s="219">
        <f>ROUND(I349*H349,2)</f>
        <v>0</v>
      </c>
      <c r="K349" s="215" t="s">
        <v>133</v>
      </c>
      <c r="L349" s="48"/>
      <c r="M349" s="220" t="s">
        <v>5</v>
      </c>
      <c r="N349" s="221" t="s">
        <v>41</v>
      </c>
      <c r="O349" s="49"/>
      <c r="P349" s="222">
        <f>O349*H349</f>
        <v>0</v>
      </c>
      <c r="Q349" s="222">
        <v>0</v>
      </c>
      <c r="R349" s="222">
        <f>Q349*H349</f>
        <v>0</v>
      </c>
      <c r="S349" s="222">
        <v>0</v>
      </c>
      <c r="T349" s="223">
        <f>S349*H349</f>
        <v>0</v>
      </c>
      <c r="AR349" s="26" t="s">
        <v>134</v>
      </c>
      <c r="AT349" s="26" t="s">
        <v>129</v>
      </c>
      <c r="AU349" s="26" t="s">
        <v>77</v>
      </c>
      <c r="AY349" s="26" t="s">
        <v>127</v>
      </c>
      <c r="BE349" s="224">
        <f>IF(N349="základní",J349,0)</f>
        <v>0</v>
      </c>
      <c r="BF349" s="224">
        <f>IF(N349="snížená",J349,0)</f>
        <v>0</v>
      </c>
      <c r="BG349" s="224">
        <f>IF(N349="zákl. přenesená",J349,0)</f>
        <v>0</v>
      </c>
      <c r="BH349" s="224">
        <f>IF(N349="sníž. přenesená",J349,0)</f>
        <v>0</v>
      </c>
      <c r="BI349" s="224">
        <f>IF(N349="nulová",J349,0)</f>
        <v>0</v>
      </c>
      <c r="BJ349" s="26" t="s">
        <v>74</v>
      </c>
      <c r="BK349" s="224">
        <f>ROUND(I349*H349,2)</f>
        <v>0</v>
      </c>
      <c r="BL349" s="26" t="s">
        <v>134</v>
      </c>
      <c r="BM349" s="26" t="s">
        <v>368</v>
      </c>
    </row>
    <row r="350" s="12" customFormat="1">
      <c r="B350" s="225"/>
      <c r="D350" s="226" t="s">
        <v>136</v>
      </c>
      <c r="E350" s="227" t="s">
        <v>5</v>
      </c>
      <c r="F350" s="228" t="s">
        <v>369</v>
      </c>
      <c r="H350" s="227" t="s">
        <v>5</v>
      </c>
      <c r="I350" s="229"/>
      <c r="L350" s="225"/>
      <c r="M350" s="230"/>
      <c r="N350" s="231"/>
      <c r="O350" s="231"/>
      <c r="P350" s="231"/>
      <c r="Q350" s="231"/>
      <c r="R350" s="231"/>
      <c r="S350" s="231"/>
      <c r="T350" s="232"/>
      <c r="AT350" s="227" t="s">
        <v>136</v>
      </c>
      <c r="AU350" s="227" t="s">
        <v>77</v>
      </c>
      <c r="AV350" s="12" t="s">
        <v>74</v>
      </c>
      <c r="AW350" s="12" t="s">
        <v>34</v>
      </c>
      <c r="AX350" s="12" t="s">
        <v>70</v>
      </c>
      <c r="AY350" s="227" t="s">
        <v>127</v>
      </c>
    </row>
    <row r="351" s="12" customFormat="1">
      <c r="B351" s="225"/>
      <c r="D351" s="226" t="s">
        <v>136</v>
      </c>
      <c r="E351" s="227" t="s">
        <v>5</v>
      </c>
      <c r="F351" s="228" t="s">
        <v>171</v>
      </c>
      <c r="H351" s="227" t="s">
        <v>5</v>
      </c>
      <c r="I351" s="229"/>
      <c r="L351" s="225"/>
      <c r="M351" s="230"/>
      <c r="N351" s="231"/>
      <c r="O351" s="231"/>
      <c r="P351" s="231"/>
      <c r="Q351" s="231"/>
      <c r="R351" s="231"/>
      <c r="S351" s="231"/>
      <c r="T351" s="232"/>
      <c r="AT351" s="227" t="s">
        <v>136</v>
      </c>
      <c r="AU351" s="227" t="s">
        <v>77</v>
      </c>
      <c r="AV351" s="12" t="s">
        <v>74</v>
      </c>
      <c r="AW351" s="12" t="s">
        <v>34</v>
      </c>
      <c r="AX351" s="12" t="s">
        <v>70</v>
      </c>
      <c r="AY351" s="227" t="s">
        <v>127</v>
      </c>
    </row>
    <row r="352" s="13" customFormat="1">
      <c r="B352" s="233"/>
      <c r="D352" s="226" t="s">
        <v>136</v>
      </c>
      <c r="E352" s="234" t="s">
        <v>5</v>
      </c>
      <c r="F352" s="235" t="s">
        <v>364</v>
      </c>
      <c r="H352" s="236">
        <v>9.2400000000000002</v>
      </c>
      <c r="I352" s="237"/>
      <c r="L352" s="233"/>
      <c r="M352" s="238"/>
      <c r="N352" s="239"/>
      <c r="O352" s="239"/>
      <c r="P352" s="239"/>
      <c r="Q352" s="239"/>
      <c r="R352" s="239"/>
      <c r="S352" s="239"/>
      <c r="T352" s="240"/>
      <c r="AT352" s="234" t="s">
        <v>136</v>
      </c>
      <c r="AU352" s="234" t="s">
        <v>77</v>
      </c>
      <c r="AV352" s="13" t="s">
        <v>77</v>
      </c>
      <c r="AW352" s="13" t="s">
        <v>34</v>
      </c>
      <c r="AX352" s="13" t="s">
        <v>70</v>
      </c>
      <c r="AY352" s="234" t="s">
        <v>127</v>
      </c>
    </row>
    <row r="353" s="14" customFormat="1">
      <c r="B353" s="241"/>
      <c r="D353" s="226" t="s">
        <v>136</v>
      </c>
      <c r="E353" s="242" t="s">
        <v>5</v>
      </c>
      <c r="F353" s="243" t="s">
        <v>139</v>
      </c>
      <c r="H353" s="244">
        <v>9.2400000000000002</v>
      </c>
      <c r="I353" s="245"/>
      <c r="L353" s="241"/>
      <c r="M353" s="246"/>
      <c r="N353" s="247"/>
      <c r="O353" s="247"/>
      <c r="P353" s="247"/>
      <c r="Q353" s="247"/>
      <c r="R353" s="247"/>
      <c r="S353" s="247"/>
      <c r="T353" s="248"/>
      <c r="AT353" s="242" t="s">
        <v>136</v>
      </c>
      <c r="AU353" s="242" t="s">
        <v>77</v>
      </c>
      <c r="AV353" s="14" t="s">
        <v>140</v>
      </c>
      <c r="AW353" s="14" t="s">
        <v>34</v>
      </c>
      <c r="AX353" s="14" t="s">
        <v>70</v>
      </c>
      <c r="AY353" s="242" t="s">
        <v>127</v>
      </c>
    </row>
    <row r="354" s="15" customFormat="1">
      <c r="B354" s="249"/>
      <c r="D354" s="226" t="s">
        <v>136</v>
      </c>
      <c r="E354" s="250" t="s">
        <v>5</v>
      </c>
      <c r="F354" s="251" t="s">
        <v>141</v>
      </c>
      <c r="H354" s="252">
        <v>9.2400000000000002</v>
      </c>
      <c r="I354" s="253"/>
      <c r="L354" s="249"/>
      <c r="M354" s="254"/>
      <c r="N354" s="255"/>
      <c r="O354" s="255"/>
      <c r="P354" s="255"/>
      <c r="Q354" s="255"/>
      <c r="R354" s="255"/>
      <c r="S354" s="255"/>
      <c r="T354" s="256"/>
      <c r="AT354" s="250" t="s">
        <v>136</v>
      </c>
      <c r="AU354" s="250" t="s">
        <v>77</v>
      </c>
      <c r="AV354" s="15" t="s">
        <v>134</v>
      </c>
      <c r="AW354" s="15" t="s">
        <v>34</v>
      </c>
      <c r="AX354" s="15" t="s">
        <v>74</v>
      </c>
      <c r="AY354" s="250" t="s">
        <v>127</v>
      </c>
    </row>
    <row r="355" s="1" customFormat="1" ht="25.5" customHeight="1">
      <c r="B355" s="212"/>
      <c r="C355" s="213" t="s">
        <v>370</v>
      </c>
      <c r="D355" s="213" t="s">
        <v>129</v>
      </c>
      <c r="E355" s="214" t="s">
        <v>371</v>
      </c>
      <c r="F355" s="215" t="s">
        <v>372</v>
      </c>
      <c r="G355" s="216" t="s">
        <v>144</v>
      </c>
      <c r="H355" s="217">
        <v>4.3200000000000003</v>
      </c>
      <c r="I355" s="218"/>
      <c r="J355" s="219">
        <f>ROUND(I355*H355,2)</f>
        <v>0</v>
      </c>
      <c r="K355" s="215" t="s">
        <v>133</v>
      </c>
      <c r="L355" s="48"/>
      <c r="M355" s="220" t="s">
        <v>5</v>
      </c>
      <c r="N355" s="221" t="s">
        <v>41</v>
      </c>
      <c r="O355" s="49"/>
      <c r="P355" s="222">
        <f>O355*H355</f>
        <v>0</v>
      </c>
      <c r="Q355" s="222">
        <v>2.45329</v>
      </c>
      <c r="R355" s="222">
        <f>Q355*H355</f>
        <v>10.598212800000001</v>
      </c>
      <c r="S355" s="222">
        <v>0</v>
      </c>
      <c r="T355" s="223">
        <f>S355*H355</f>
        <v>0</v>
      </c>
      <c r="AR355" s="26" t="s">
        <v>134</v>
      </c>
      <c r="AT355" s="26" t="s">
        <v>129</v>
      </c>
      <c r="AU355" s="26" t="s">
        <v>77</v>
      </c>
      <c r="AY355" s="26" t="s">
        <v>127</v>
      </c>
      <c r="BE355" s="224">
        <f>IF(N355="základní",J355,0)</f>
        <v>0</v>
      </c>
      <c r="BF355" s="224">
        <f>IF(N355="snížená",J355,0)</f>
        <v>0</v>
      </c>
      <c r="BG355" s="224">
        <f>IF(N355="zákl. přenesená",J355,0)</f>
        <v>0</v>
      </c>
      <c r="BH355" s="224">
        <f>IF(N355="sníž. přenesená",J355,0)</f>
        <v>0</v>
      </c>
      <c r="BI355" s="224">
        <f>IF(N355="nulová",J355,0)</f>
        <v>0</v>
      </c>
      <c r="BJ355" s="26" t="s">
        <v>74</v>
      </c>
      <c r="BK355" s="224">
        <f>ROUND(I355*H355,2)</f>
        <v>0</v>
      </c>
      <c r="BL355" s="26" t="s">
        <v>134</v>
      </c>
      <c r="BM355" s="26" t="s">
        <v>373</v>
      </c>
    </row>
    <row r="356" s="12" customFormat="1">
      <c r="B356" s="225"/>
      <c r="D356" s="226" t="s">
        <v>136</v>
      </c>
      <c r="E356" s="227" t="s">
        <v>5</v>
      </c>
      <c r="F356" s="228" t="s">
        <v>374</v>
      </c>
      <c r="H356" s="227" t="s">
        <v>5</v>
      </c>
      <c r="I356" s="229"/>
      <c r="L356" s="225"/>
      <c r="M356" s="230"/>
      <c r="N356" s="231"/>
      <c r="O356" s="231"/>
      <c r="P356" s="231"/>
      <c r="Q356" s="231"/>
      <c r="R356" s="231"/>
      <c r="S356" s="231"/>
      <c r="T356" s="232"/>
      <c r="AT356" s="227" t="s">
        <v>136</v>
      </c>
      <c r="AU356" s="227" t="s">
        <v>77</v>
      </c>
      <c r="AV356" s="12" t="s">
        <v>74</v>
      </c>
      <c r="AW356" s="12" t="s">
        <v>34</v>
      </c>
      <c r="AX356" s="12" t="s">
        <v>70</v>
      </c>
      <c r="AY356" s="227" t="s">
        <v>127</v>
      </c>
    </row>
    <row r="357" s="12" customFormat="1">
      <c r="B357" s="225"/>
      <c r="D357" s="226" t="s">
        <v>136</v>
      </c>
      <c r="E357" s="227" t="s">
        <v>5</v>
      </c>
      <c r="F357" s="228" t="s">
        <v>160</v>
      </c>
      <c r="H357" s="227" t="s">
        <v>5</v>
      </c>
      <c r="I357" s="229"/>
      <c r="L357" s="225"/>
      <c r="M357" s="230"/>
      <c r="N357" s="231"/>
      <c r="O357" s="231"/>
      <c r="P357" s="231"/>
      <c r="Q357" s="231"/>
      <c r="R357" s="231"/>
      <c r="S357" s="231"/>
      <c r="T357" s="232"/>
      <c r="AT357" s="227" t="s">
        <v>136</v>
      </c>
      <c r="AU357" s="227" t="s">
        <v>77</v>
      </c>
      <c r="AV357" s="12" t="s">
        <v>74</v>
      </c>
      <c r="AW357" s="12" t="s">
        <v>34</v>
      </c>
      <c r="AX357" s="12" t="s">
        <v>70</v>
      </c>
      <c r="AY357" s="227" t="s">
        <v>127</v>
      </c>
    </row>
    <row r="358" s="12" customFormat="1">
      <c r="B358" s="225"/>
      <c r="D358" s="226" t="s">
        <v>136</v>
      </c>
      <c r="E358" s="227" t="s">
        <v>5</v>
      </c>
      <c r="F358" s="228" t="s">
        <v>161</v>
      </c>
      <c r="H358" s="227" t="s">
        <v>5</v>
      </c>
      <c r="I358" s="229"/>
      <c r="L358" s="225"/>
      <c r="M358" s="230"/>
      <c r="N358" s="231"/>
      <c r="O358" s="231"/>
      <c r="P358" s="231"/>
      <c r="Q358" s="231"/>
      <c r="R358" s="231"/>
      <c r="S358" s="231"/>
      <c r="T358" s="232"/>
      <c r="AT358" s="227" t="s">
        <v>136</v>
      </c>
      <c r="AU358" s="227" t="s">
        <v>77</v>
      </c>
      <c r="AV358" s="12" t="s">
        <v>74</v>
      </c>
      <c r="AW358" s="12" t="s">
        <v>34</v>
      </c>
      <c r="AX358" s="12" t="s">
        <v>70</v>
      </c>
      <c r="AY358" s="227" t="s">
        <v>127</v>
      </c>
    </row>
    <row r="359" s="13" customFormat="1">
      <c r="B359" s="233"/>
      <c r="D359" s="226" t="s">
        <v>136</v>
      </c>
      <c r="E359" s="234" t="s">
        <v>5</v>
      </c>
      <c r="F359" s="235" t="s">
        <v>375</v>
      </c>
      <c r="H359" s="236">
        <v>0.23999999999999999</v>
      </c>
      <c r="I359" s="237"/>
      <c r="L359" s="233"/>
      <c r="M359" s="238"/>
      <c r="N359" s="239"/>
      <c r="O359" s="239"/>
      <c r="P359" s="239"/>
      <c r="Q359" s="239"/>
      <c r="R359" s="239"/>
      <c r="S359" s="239"/>
      <c r="T359" s="240"/>
      <c r="AT359" s="234" t="s">
        <v>136</v>
      </c>
      <c r="AU359" s="234" t="s">
        <v>77</v>
      </c>
      <c r="AV359" s="13" t="s">
        <v>77</v>
      </c>
      <c r="AW359" s="13" t="s">
        <v>34</v>
      </c>
      <c r="AX359" s="13" t="s">
        <v>70</v>
      </c>
      <c r="AY359" s="234" t="s">
        <v>127</v>
      </c>
    </row>
    <row r="360" s="13" customFormat="1">
      <c r="B360" s="233"/>
      <c r="D360" s="226" t="s">
        <v>136</v>
      </c>
      <c r="E360" s="234" t="s">
        <v>5</v>
      </c>
      <c r="F360" s="235" t="s">
        <v>375</v>
      </c>
      <c r="H360" s="236">
        <v>0.23999999999999999</v>
      </c>
      <c r="I360" s="237"/>
      <c r="L360" s="233"/>
      <c r="M360" s="238"/>
      <c r="N360" s="239"/>
      <c r="O360" s="239"/>
      <c r="P360" s="239"/>
      <c r="Q360" s="239"/>
      <c r="R360" s="239"/>
      <c r="S360" s="239"/>
      <c r="T360" s="240"/>
      <c r="AT360" s="234" t="s">
        <v>136</v>
      </c>
      <c r="AU360" s="234" t="s">
        <v>77</v>
      </c>
      <c r="AV360" s="13" t="s">
        <v>77</v>
      </c>
      <c r="AW360" s="13" t="s">
        <v>34</v>
      </c>
      <c r="AX360" s="13" t="s">
        <v>70</v>
      </c>
      <c r="AY360" s="234" t="s">
        <v>127</v>
      </c>
    </row>
    <row r="361" s="13" customFormat="1">
      <c r="B361" s="233"/>
      <c r="D361" s="226" t="s">
        <v>136</v>
      </c>
      <c r="E361" s="234" t="s">
        <v>5</v>
      </c>
      <c r="F361" s="235" t="s">
        <v>375</v>
      </c>
      <c r="H361" s="236">
        <v>0.23999999999999999</v>
      </c>
      <c r="I361" s="237"/>
      <c r="L361" s="233"/>
      <c r="M361" s="238"/>
      <c r="N361" s="239"/>
      <c r="O361" s="239"/>
      <c r="P361" s="239"/>
      <c r="Q361" s="239"/>
      <c r="R361" s="239"/>
      <c r="S361" s="239"/>
      <c r="T361" s="240"/>
      <c r="AT361" s="234" t="s">
        <v>136</v>
      </c>
      <c r="AU361" s="234" t="s">
        <v>77</v>
      </c>
      <c r="AV361" s="13" t="s">
        <v>77</v>
      </c>
      <c r="AW361" s="13" t="s">
        <v>34</v>
      </c>
      <c r="AX361" s="13" t="s">
        <v>70</v>
      </c>
      <c r="AY361" s="234" t="s">
        <v>127</v>
      </c>
    </row>
    <row r="362" s="14" customFormat="1">
      <c r="B362" s="241"/>
      <c r="D362" s="226" t="s">
        <v>136</v>
      </c>
      <c r="E362" s="242" t="s">
        <v>5</v>
      </c>
      <c r="F362" s="243" t="s">
        <v>139</v>
      </c>
      <c r="H362" s="244">
        <v>0.71999999999999997</v>
      </c>
      <c r="I362" s="245"/>
      <c r="L362" s="241"/>
      <c r="M362" s="246"/>
      <c r="N362" s="247"/>
      <c r="O362" s="247"/>
      <c r="P362" s="247"/>
      <c r="Q362" s="247"/>
      <c r="R362" s="247"/>
      <c r="S362" s="247"/>
      <c r="T362" s="248"/>
      <c r="AT362" s="242" t="s">
        <v>136</v>
      </c>
      <c r="AU362" s="242" t="s">
        <v>77</v>
      </c>
      <c r="AV362" s="14" t="s">
        <v>140</v>
      </c>
      <c r="AW362" s="14" t="s">
        <v>34</v>
      </c>
      <c r="AX362" s="14" t="s">
        <v>70</v>
      </c>
      <c r="AY362" s="242" t="s">
        <v>127</v>
      </c>
    </row>
    <row r="363" s="12" customFormat="1">
      <c r="B363" s="225"/>
      <c r="D363" s="226" t="s">
        <v>136</v>
      </c>
      <c r="E363" s="227" t="s">
        <v>5</v>
      </c>
      <c r="F363" s="228" t="s">
        <v>165</v>
      </c>
      <c r="H363" s="227" t="s">
        <v>5</v>
      </c>
      <c r="I363" s="229"/>
      <c r="L363" s="225"/>
      <c r="M363" s="230"/>
      <c r="N363" s="231"/>
      <c r="O363" s="231"/>
      <c r="P363" s="231"/>
      <c r="Q363" s="231"/>
      <c r="R363" s="231"/>
      <c r="S363" s="231"/>
      <c r="T363" s="232"/>
      <c r="AT363" s="227" t="s">
        <v>136</v>
      </c>
      <c r="AU363" s="227" t="s">
        <v>77</v>
      </c>
      <c r="AV363" s="12" t="s">
        <v>74</v>
      </c>
      <c r="AW363" s="12" t="s">
        <v>34</v>
      </c>
      <c r="AX363" s="12" t="s">
        <v>70</v>
      </c>
      <c r="AY363" s="227" t="s">
        <v>127</v>
      </c>
    </row>
    <row r="364" s="13" customFormat="1">
      <c r="B364" s="233"/>
      <c r="D364" s="226" t="s">
        <v>136</v>
      </c>
      <c r="E364" s="234" t="s">
        <v>5</v>
      </c>
      <c r="F364" s="235" t="s">
        <v>166</v>
      </c>
      <c r="H364" s="236">
        <v>1.8</v>
      </c>
      <c r="I364" s="237"/>
      <c r="L364" s="233"/>
      <c r="M364" s="238"/>
      <c r="N364" s="239"/>
      <c r="O364" s="239"/>
      <c r="P364" s="239"/>
      <c r="Q364" s="239"/>
      <c r="R364" s="239"/>
      <c r="S364" s="239"/>
      <c r="T364" s="240"/>
      <c r="AT364" s="234" t="s">
        <v>136</v>
      </c>
      <c r="AU364" s="234" t="s">
        <v>77</v>
      </c>
      <c r="AV364" s="13" t="s">
        <v>77</v>
      </c>
      <c r="AW364" s="13" t="s">
        <v>34</v>
      </c>
      <c r="AX364" s="13" t="s">
        <v>70</v>
      </c>
      <c r="AY364" s="234" t="s">
        <v>127</v>
      </c>
    </row>
    <row r="365" s="13" customFormat="1">
      <c r="B365" s="233"/>
      <c r="D365" s="226" t="s">
        <v>136</v>
      </c>
      <c r="E365" s="234" t="s">
        <v>5</v>
      </c>
      <c r="F365" s="235" t="s">
        <v>166</v>
      </c>
      <c r="H365" s="236">
        <v>1.8</v>
      </c>
      <c r="I365" s="237"/>
      <c r="L365" s="233"/>
      <c r="M365" s="238"/>
      <c r="N365" s="239"/>
      <c r="O365" s="239"/>
      <c r="P365" s="239"/>
      <c r="Q365" s="239"/>
      <c r="R365" s="239"/>
      <c r="S365" s="239"/>
      <c r="T365" s="240"/>
      <c r="AT365" s="234" t="s">
        <v>136</v>
      </c>
      <c r="AU365" s="234" t="s">
        <v>77</v>
      </c>
      <c r="AV365" s="13" t="s">
        <v>77</v>
      </c>
      <c r="AW365" s="13" t="s">
        <v>34</v>
      </c>
      <c r="AX365" s="13" t="s">
        <v>70</v>
      </c>
      <c r="AY365" s="234" t="s">
        <v>127</v>
      </c>
    </row>
    <row r="366" s="14" customFormat="1">
      <c r="B366" s="241"/>
      <c r="D366" s="226" t="s">
        <v>136</v>
      </c>
      <c r="E366" s="242" t="s">
        <v>5</v>
      </c>
      <c r="F366" s="243" t="s">
        <v>139</v>
      </c>
      <c r="H366" s="244">
        <v>3.6000000000000001</v>
      </c>
      <c r="I366" s="245"/>
      <c r="L366" s="241"/>
      <c r="M366" s="246"/>
      <c r="N366" s="247"/>
      <c r="O366" s="247"/>
      <c r="P366" s="247"/>
      <c r="Q366" s="247"/>
      <c r="R366" s="247"/>
      <c r="S366" s="247"/>
      <c r="T366" s="248"/>
      <c r="AT366" s="242" t="s">
        <v>136</v>
      </c>
      <c r="AU366" s="242" t="s">
        <v>77</v>
      </c>
      <c r="AV366" s="14" t="s">
        <v>140</v>
      </c>
      <c r="AW366" s="14" t="s">
        <v>34</v>
      </c>
      <c r="AX366" s="14" t="s">
        <v>70</v>
      </c>
      <c r="AY366" s="242" t="s">
        <v>127</v>
      </c>
    </row>
    <row r="367" s="15" customFormat="1">
      <c r="B367" s="249"/>
      <c r="D367" s="226" t="s">
        <v>136</v>
      </c>
      <c r="E367" s="250" t="s">
        <v>5</v>
      </c>
      <c r="F367" s="251" t="s">
        <v>141</v>
      </c>
      <c r="H367" s="252">
        <v>4.3200000000000003</v>
      </c>
      <c r="I367" s="253"/>
      <c r="L367" s="249"/>
      <c r="M367" s="254"/>
      <c r="N367" s="255"/>
      <c r="O367" s="255"/>
      <c r="P367" s="255"/>
      <c r="Q367" s="255"/>
      <c r="R367" s="255"/>
      <c r="S367" s="255"/>
      <c r="T367" s="256"/>
      <c r="AT367" s="250" t="s">
        <v>136</v>
      </c>
      <c r="AU367" s="250" t="s">
        <v>77</v>
      </c>
      <c r="AV367" s="15" t="s">
        <v>134</v>
      </c>
      <c r="AW367" s="15" t="s">
        <v>34</v>
      </c>
      <c r="AX367" s="15" t="s">
        <v>74</v>
      </c>
      <c r="AY367" s="250" t="s">
        <v>127</v>
      </c>
    </row>
    <row r="368" s="1" customFormat="1" ht="38.25" customHeight="1">
      <c r="B368" s="212"/>
      <c r="C368" s="213" t="s">
        <v>376</v>
      </c>
      <c r="D368" s="213" t="s">
        <v>129</v>
      </c>
      <c r="E368" s="214" t="s">
        <v>377</v>
      </c>
      <c r="F368" s="215" t="s">
        <v>378</v>
      </c>
      <c r="G368" s="216" t="s">
        <v>132</v>
      </c>
      <c r="H368" s="217">
        <v>4.6799999999999997</v>
      </c>
      <c r="I368" s="218"/>
      <c r="J368" s="219">
        <f>ROUND(I368*H368,2)</f>
        <v>0</v>
      </c>
      <c r="K368" s="215" t="s">
        <v>133</v>
      </c>
      <c r="L368" s="48"/>
      <c r="M368" s="220" t="s">
        <v>5</v>
      </c>
      <c r="N368" s="221" t="s">
        <v>41</v>
      </c>
      <c r="O368" s="49"/>
      <c r="P368" s="222">
        <f>O368*H368</f>
        <v>0</v>
      </c>
      <c r="Q368" s="222">
        <v>0.0010300000000000001</v>
      </c>
      <c r="R368" s="222">
        <f>Q368*H368</f>
        <v>0.0048203999999999999</v>
      </c>
      <c r="S368" s="222">
        <v>0</v>
      </c>
      <c r="T368" s="223">
        <f>S368*H368</f>
        <v>0</v>
      </c>
      <c r="AR368" s="26" t="s">
        <v>134</v>
      </c>
      <c r="AT368" s="26" t="s">
        <v>129</v>
      </c>
      <c r="AU368" s="26" t="s">
        <v>77</v>
      </c>
      <c r="AY368" s="26" t="s">
        <v>127</v>
      </c>
      <c r="BE368" s="224">
        <f>IF(N368="základní",J368,0)</f>
        <v>0</v>
      </c>
      <c r="BF368" s="224">
        <f>IF(N368="snížená",J368,0)</f>
        <v>0</v>
      </c>
      <c r="BG368" s="224">
        <f>IF(N368="zákl. přenesená",J368,0)</f>
        <v>0</v>
      </c>
      <c r="BH368" s="224">
        <f>IF(N368="sníž. přenesená",J368,0)</f>
        <v>0</v>
      </c>
      <c r="BI368" s="224">
        <f>IF(N368="nulová",J368,0)</f>
        <v>0</v>
      </c>
      <c r="BJ368" s="26" t="s">
        <v>74</v>
      </c>
      <c r="BK368" s="224">
        <f>ROUND(I368*H368,2)</f>
        <v>0</v>
      </c>
      <c r="BL368" s="26" t="s">
        <v>134</v>
      </c>
      <c r="BM368" s="26" t="s">
        <v>379</v>
      </c>
    </row>
    <row r="369" s="12" customFormat="1">
      <c r="B369" s="225"/>
      <c r="D369" s="226" t="s">
        <v>136</v>
      </c>
      <c r="E369" s="227" t="s">
        <v>5</v>
      </c>
      <c r="F369" s="228" t="s">
        <v>380</v>
      </c>
      <c r="H369" s="227" t="s">
        <v>5</v>
      </c>
      <c r="I369" s="229"/>
      <c r="L369" s="225"/>
      <c r="M369" s="230"/>
      <c r="N369" s="231"/>
      <c r="O369" s="231"/>
      <c r="P369" s="231"/>
      <c r="Q369" s="231"/>
      <c r="R369" s="231"/>
      <c r="S369" s="231"/>
      <c r="T369" s="232"/>
      <c r="AT369" s="227" t="s">
        <v>136</v>
      </c>
      <c r="AU369" s="227" t="s">
        <v>77</v>
      </c>
      <c r="AV369" s="12" t="s">
        <v>74</v>
      </c>
      <c r="AW369" s="12" t="s">
        <v>34</v>
      </c>
      <c r="AX369" s="12" t="s">
        <v>70</v>
      </c>
      <c r="AY369" s="227" t="s">
        <v>127</v>
      </c>
    </row>
    <row r="370" s="12" customFormat="1">
      <c r="B370" s="225"/>
      <c r="D370" s="226" t="s">
        <v>136</v>
      </c>
      <c r="E370" s="227" t="s">
        <v>5</v>
      </c>
      <c r="F370" s="228" t="s">
        <v>160</v>
      </c>
      <c r="H370" s="227" t="s">
        <v>5</v>
      </c>
      <c r="I370" s="229"/>
      <c r="L370" s="225"/>
      <c r="M370" s="230"/>
      <c r="N370" s="231"/>
      <c r="O370" s="231"/>
      <c r="P370" s="231"/>
      <c r="Q370" s="231"/>
      <c r="R370" s="231"/>
      <c r="S370" s="231"/>
      <c r="T370" s="232"/>
      <c r="AT370" s="227" t="s">
        <v>136</v>
      </c>
      <c r="AU370" s="227" t="s">
        <v>77</v>
      </c>
      <c r="AV370" s="12" t="s">
        <v>74</v>
      </c>
      <c r="AW370" s="12" t="s">
        <v>34</v>
      </c>
      <c r="AX370" s="12" t="s">
        <v>70</v>
      </c>
      <c r="AY370" s="227" t="s">
        <v>127</v>
      </c>
    </row>
    <row r="371" s="12" customFormat="1">
      <c r="B371" s="225"/>
      <c r="D371" s="226" t="s">
        <v>136</v>
      </c>
      <c r="E371" s="227" t="s">
        <v>5</v>
      </c>
      <c r="F371" s="228" t="s">
        <v>161</v>
      </c>
      <c r="H371" s="227" t="s">
        <v>5</v>
      </c>
      <c r="I371" s="229"/>
      <c r="L371" s="225"/>
      <c r="M371" s="230"/>
      <c r="N371" s="231"/>
      <c r="O371" s="231"/>
      <c r="P371" s="231"/>
      <c r="Q371" s="231"/>
      <c r="R371" s="231"/>
      <c r="S371" s="231"/>
      <c r="T371" s="232"/>
      <c r="AT371" s="227" t="s">
        <v>136</v>
      </c>
      <c r="AU371" s="227" t="s">
        <v>77</v>
      </c>
      <c r="AV371" s="12" t="s">
        <v>74</v>
      </c>
      <c r="AW371" s="12" t="s">
        <v>34</v>
      </c>
      <c r="AX371" s="12" t="s">
        <v>70</v>
      </c>
      <c r="AY371" s="227" t="s">
        <v>127</v>
      </c>
    </row>
    <row r="372" s="13" customFormat="1">
      <c r="B372" s="233"/>
      <c r="D372" s="226" t="s">
        <v>136</v>
      </c>
      <c r="E372" s="234" t="s">
        <v>5</v>
      </c>
      <c r="F372" s="235" t="s">
        <v>381</v>
      </c>
      <c r="H372" s="236">
        <v>1.5600000000000001</v>
      </c>
      <c r="I372" s="237"/>
      <c r="L372" s="233"/>
      <c r="M372" s="238"/>
      <c r="N372" s="239"/>
      <c r="O372" s="239"/>
      <c r="P372" s="239"/>
      <c r="Q372" s="239"/>
      <c r="R372" s="239"/>
      <c r="S372" s="239"/>
      <c r="T372" s="240"/>
      <c r="AT372" s="234" t="s">
        <v>136</v>
      </c>
      <c r="AU372" s="234" t="s">
        <v>77</v>
      </c>
      <c r="AV372" s="13" t="s">
        <v>77</v>
      </c>
      <c r="AW372" s="13" t="s">
        <v>34</v>
      </c>
      <c r="AX372" s="13" t="s">
        <v>70</v>
      </c>
      <c r="AY372" s="234" t="s">
        <v>127</v>
      </c>
    </row>
    <row r="373" s="13" customFormat="1">
      <c r="B373" s="233"/>
      <c r="D373" s="226" t="s">
        <v>136</v>
      </c>
      <c r="E373" s="234" t="s">
        <v>5</v>
      </c>
      <c r="F373" s="235" t="s">
        <v>381</v>
      </c>
      <c r="H373" s="236">
        <v>1.5600000000000001</v>
      </c>
      <c r="I373" s="237"/>
      <c r="L373" s="233"/>
      <c r="M373" s="238"/>
      <c r="N373" s="239"/>
      <c r="O373" s="239"/>
      <c r="P373" s="239"/>
      <c r="Q373" s="239"/>
      <c r="R373" s="239"/>
      <c r="S373" s="239"/>
      <c r="T373" s="240"/>
      <c r="AT373" s="234" t="s">
        <v>136</v>
      </c>
      <c r="AU373" s="234" t="s">
        <v>77</v>
      </c>
      <c r="AV373" s="13" t="s">
        <v>77</v>
      </c>
      <c r="AW373" s="13" t="s">
        <v>34</v>
      </c>
      <c r="AX373" s="13" t="s">
        <v>70</v>
      </c>
      <c r="AY373" s="234" t="s">
        <v>127</v>
      </c>
    </row>
    <row r="374" s="13" customFormat="1">
      <c r="B374" s="233"/>
      <c r="D374" s="226" t="s">
        <v>136</v>
      </c>
      <c r="E374" s="234" t="s">
        <v>5</v>
      </c>
      <c r="F374" s="235" t="s">
        <v>381</v>
      </c>
      <c r="H374" s="236">
        <v>1.5600000000000001</v>
      </c>
      <c r="I374" s="237"/>
      <c r="L374" s="233"/>
      <c r="M374" s="238"/>
      <c r="N374" s="239"/>
      <c r="O374" s="239"/>
      <c r="P374" s="239"/>
      <c r="Q374" s="239"/>
      <c r="R374" s="239"/>
      <c r="S374" s="239"/>
      <c r="T374" s="240"/>
      <c r="AT374" s="234" t="s">
        <v>136</v>
      </c>
      <c r="AU374" s="234" t="s">
        <v>77</v>
      </c>
      <c r="AV374" s="13" t="s">
        <v>77</v>
      </c>
      <c r="AW374" s="13" t="s">
        <v>34</v>
      </c>
      <c r="AX374" s="13" t="s">
        <v>70</v>
      </c>
      <c r="AY374" s="234" t="s">
        <v>127</v>
      </c>
    </row>
    <row r="375" s="14" customFormat="1">
      <c r="B375" s="241"/>
      <c r="D375" s="226" t="s">
        <v>136</v>
      </c>
      <c r="E375" s="242" t="s">
        <v>5</v>
      </c>
      <c r="F375" s="243" t="s">
        <v>139</v>
      </c>
      <c r="H375" s="244">
        <v>4.6799999999999997</v>
      </c>
      <c r="I375" s="245"/>
      <c r="L375" s="241"/>
      <c r="M375" s="246"/>
      <c r="N375" s="247"/>
      <c r="O375" s="247"/>
      <c r="P375" s="247"/>
      <c r="Q375" s="247"/>
      <c r="R375" s="247"/>
      <c r="S375" s="247"/>
      <c r="T375" s="248"/>
      <c r="AT375" s="242" t="s">
        <v>136</v>
      </c>
      <c r="AU375" s="242" t="s">
        <v>77</v>
      </c>
      <c r="AV375" s="14" t="s">
        <v>140</v>
      </c>
      <c r="AW375" s="14" t="s">
        <v>34</v>
      </c>
      <c r="AX375" s="14" t="s">
        <v>70</v>
      </c>
      <c r="AY375" s="242" t="s">
        <v>127</v>
      </c>
    </row>
    <row r="376" s="15" customFormat="1">
      <c r="B376" s="249"/>
      <c r="D376" s="226" t="s">
        <v>136</v>
      </c>
      <c r="E376" s="250" t="s">
        <v>5</v>
      </c>
      <c r="F376" s="251" t="s">
        <v>141</v>
      </c>
      <c r="H376" s="252">
        <v>4.6799999999999997</v>
      </c>
      <c r="I376" s="253"/>
      <c r="L376" s="249"/>
      <c r="M376" s="254"/>
      <c r="N376" s="255"/>
      <c r="O376" s="255"/>
      <c r="P376" s="255"/>
      <c r="Q376" s="255"/>
      <c r="R376" s="255"/>
      <c r="S376" s="255"/>
      <c r="T376" s="256"/>
      <c r="AT376" s="250" t="s">
        <v>136</v>
      </c>
      <c r="AU376" s="250" t="s">
        <v>77</v>
      </c>
      <c r="AV376" s="15" t="s">
        <v>134</v>
      </c>
      <c r="AW376" s="15" t="s">
        <v>34</v>
      </c>
      <c r="AX376" s="15" t="s">
        <v>74</v>
      </c>
      <c r="AY376" s="250" t="s">
        <v>127</v>
      </c>
    </row>
    <row r="377" s="1" customFormat="1" ht="38.25" customHeight="1">
      <c r="B377" s="212"/>
      <c r="C377" s="213" t="s">
        <v>382</v>
      </c>
      <c r="D377" s="213" t="s">
        <v>129</v>
      </c>
      <c r="E377" s="214" t="s">
        <v>383</v>
      </c>
      <c r="F377" s="215" t="s">
        <v>384</v>
      </c>
      <c r="G377" s="216" t="s">
        <v>132</v>
      </c>
      <c r="H377" s="217">
        <v>4.6799999999999997</v>
      </c>
      <c r="I377" s="218"/>
      <c r="J377" s="219">
        <f>ROUND(I377*H377,2)</f>
        <v>0</v>
      </c>
      <c r="K377" s="215" t="s">
        <v>133</v>
      </c>
      <c r="L377" s="48"/>
      <c r="M377" s="220" t="s">
        <v>5</v>
      </c>
      <c r="N377" s="221" t="s">
        <v>41</v>
      </c>
      <c r="O377" s="49"/>
      <c r="P377" s="222">
        <f>O377*H377</f>
        <v>0</v>
      </c>
      <c r="Q377" s="222">
        <v>0</v>
      </c>
      <c r="R377" s="222">
        <f>Q377*H377</f>
        <v>0</v>
      </c>
      <c r="S377" s="222">
        <v>0</v>
      </c>
      <c r="T377" s="223">
        <f>S377*H377</f>
        <v>0</v>
      </c>
      <c r="AR377" s="26" t="s">
        <v>134</v>
      </c>
      <c r="AT377" s="26" t="s">
        <v>129</v>
      </c>
      <c r="AU377" s="26" t="s">
        <v>77</v>
      </c>
      <c r="AY377" s="26" t="s">
        <v>127</v>
      </c>
      <c r="BE377" s="224">
        <f>IF(N377="základní",J377,0)</f>
        <v>0</v>
      </c>
      <c r="BF377" s="224">
        <f>IF(N377="snížená",J377,0)</f>
        <v>0</v>
      </c>
      <c r="BG377" s="224">
        <f>IF(N377="zákl. přenesená",J377,0)</f>
        <v>0</v>
      </c>
      <c r="BH377" s="224">
        <f>IF(N377="sníž. přenesená",J377,0)</f>
        <v>0</v>
      </c>
      <c r="BI377" s="224">
        <f>IF(N377="nulová",J377,0)</f>
        <v>0</v>
      </c>
      <c r="BJ377" s="26" t="s">
        <v>74</v>
      </c>
      <c r="BK377" s="224">
        <f>ROUND(I377*H377,2)</f>
        <v>0</v>
      </c>
      <c r="BL377" s="26" t="s">
        <v>134</v>
      </c>
      <c r="BM377" s="26" t="s">
        <v>385</v>
      </c>
    </row>
    <row r="378" s="12" customFormat="1">
      <c r="B378" s="225"/>
      <c r="D378" s="226" t="s">
        <v>136</v>
      </c>
      <c r="E378" s="227" t="s">
        <v>5</v>
      </c>
      <c r="F378" s="228" t="s">
        <v>386</v>
      </c>
      <c r="H378" s="227" t="s">
        <v>5</v>
      </c>
      <c r="I378" s="229"/>
      <c r="L378" s="225"/>
      <c r="M378" s="230"/>
      <c r="N378" s="231"/>
      <c r="O378" s="231"/>
      <c r="P378" s="231"/>
      <c r="Q378" s="231"/>
      <c r="R378" s="231"/>
      <c r="S378" s="231"/>
      <c r="T378" s="232"/>
      <c r="AT378" s="227" t="s">
        <v>136</v>
      </c>
      <c r="AU378" s="227" t="s">
        <v>77</v>
      </c>
      <c r="AV378" s="12" t="s">
        <v>74</v>
      </c>
      <c r="AW378" s="12" t="s">
        <v>34</v>
      </c>
      <c r="AX378" s="12" t="s">
        <v>70</v>
      </c>
      <c r="AY378" s="227" t="s">
        <v>127</v>
      </c>
    </row>
    <row r="379" s="12" customFormat="1">
      <c r="B379" s="225"/>
      <c r="D379" s="226" t="s">
        <v>136</v>
      </c>
      <c r="E379" s="227" t="s">
        <v>5</v>
      </c>
      <c r="F379" s="228" t="s">
        <v>160</v>
      </c>
      <c r="H379" s="227" t="s">
        <v>5</v>
      </c>
      <c r="I379" s="229"/>
      <c r="L379" s="225"/>
      <c r="M379" s="230"/>
      <c r="N379" s="231"/>
      <c r="O379" s="231"/>
      <c r="P379" s="231"/>
      <c r="Q379" s="231"/>
      <c r="R379" s="231"/>
      <c r="S379" s="231"/>
      <c r="T379" s="232"/>
      <c r="AT379" s="227" t="s">
        <v>136</v>
      </c>
      <c r="AU379" s="227" t="s">
        <v>77</v>
      </c>
      <c r="AV379" s="12" t="s">
        <v>74</v>
      </c>
      <c r="AW379" s="12" t="s">
        <v>34</v>
      </c>
      <c r="AX379" s="12" t="s">
        <v>70</v>
      </c>
      <c r="AY379" s="227" t="s">
        <v>127</v>
      </c>
    </row>
    <row r="380" s="12" customFormat="1">
      <c r="B380" s="225"/>
      <c r="D380" s="226" t="s">
        <v>136</v>
      </c>
      <c r="E380" s="227" t="s">
        <v>5</v>
      </c>
      <c r="F380" s="228" t="s">
        <v>161</v>
      </c>
      <c r="H380" s="227" t="s">
        <v>5</v>
      </c>
      <c r="I380" s="229"/>
      <c r="L380" s="225"/>
      <c r="M380" s="230"/>
      <c r="N380" s="231"/>
      <c r="O380" s="231"/>
      <c r="P380" s="231"/>
      <c r="Q380" s="231"/>
      <c r="R380" s="231"/>
      <c r="S380" s="231"/>
      <c r="T380" s="232"/>
      <c r="AT380" s="227" t="s">
        <v>136</v>
      </c>
      <c r="AU380" s="227" t="s">
        <v>77</v>
      </c>
      <c r="AV380" s="12" t="s">
        <v>74</v>
      </c>
      <c r="AW380" s="12" t="s">
        <v>34</v>
      </c>
      <c r="AX380" s="12" t="s">
        <v>70</v>
      </c>
      <c r="AY380" s="227" t="s">
        <v>127</v>
      </c>
    </row>
    <row r="381" s="13" customFormat="1">
      <c r="B381" s="233"/>
      <c r="D381" s="226" t="s">
        <v>136</v>
      </c>
      <c r="E381" s="234" t="s">
        <v>5</v>
      </c>
      <c r="F381" s="235" t="s">
        <v>381</v>
      </c>
      <c r="H381" s="236">
        <v>1.5600000000000001</v>
      </c>
      <c r="I381" s="237"/>
      <c r="L381" s="233"/>
      <c r="M381" s="238"/>
      <c r="N381" s="239"/>
      <c r="O381" s="239"/>
      <c r="P381" s="239"/>
      <c r="Q381" s="239"/>
      <c r="R381" s="239"/>
      <c r="S381" s="239"/>
      <c r="T381" s="240"/>
      <c r="AT381" s="234" t="s">
        <v>136</v>
      </c>
      <c r="AU381" s="234" t="s">
        <v>77</v>
      </c>
      <c r="AV381" s="13" t="s">
        <v>77</v>
      </c>
      <c r="AW381" s="13" t="s">
        <v>34</v>
      </c>
      <c r="AX381" s="13" t="s">
        <v>70</v>
      </c>
      <c r="AY381" s="234" t="s">
        <v>127</v>
      </c>
    </row>
    <row r="382" s="13" customFormat="1">
      <c r="B382" s="233"/>
      <c r="D382" s="226" t="s">
        <v>136</v>
      </c>
      <c r="E382" s="234" t="s">
        <v>5</v>
      </c>
      <c r="F382" s="235" t="s">
        <v>381</v>
      </c>
      <c r="H382" s="236">
        <v>1.5600000000000001</v>
      </c>
      <c r="I382" s="237"/>
      <c r="L382" s="233"/>
      <c r="M382" s="238"/>
      <c r="N382" s="239"/>
      <c r="O382" s="239"/>
      <c r="P382" s="239"/>
      <c r="Q382" s="239"/>
      <c r="R382" s="239"/>
      <c r="S382" s="239"/>
      <c r="T382" s="240"/>
      <c r="AT382" s="234" t="s">
        <v>136</v>
      </c>
      <c r="AU382" s="234" t="s">
        <v>77</v>
      </c>
      <c r="AV382" s="13" t="s">
        <v>77</v>
      </c>
      <c r="AW382" s="13" t="s">
        <v>34</v>
      </c>
      <c r="AX382" s="13" t="s">
        <v>70</v>
      </c>
      <c r="AY382" s="234" t="s">
        <v>127</v>
      </c>
    </row>
    <row r="383" s="13" customFormat="1">
      <c r="B383" s="233"/>
      <c r="D383" s="226" t="s">
        <v>136</v>
      </c>
      <c r="E383" s="234" t="s">
        <v>5</v>
      </c>
      <c r="F383" s="235" t="s">
        <v>381</v>
      </c>
      <c r="H383" s="236">
        <v>1.5600000000000001</v>
      </c>
      <c r="I383" s="237"/>
      <c r="L383" s="233"/>
      <c r="M383" s="238"/>
      <c r="N383" s="239"/>
      <c r="O383" s="239"/>
      <c r="P383" s="239"/>
      <c r="Q383" s="239"/>
      <c r="R383" s="239"/>
      <c r="S383" s="239"/>
      <c r="T383" s="240"/>
      <c r="AT383" s="234" t="s">
        <v>136</v>
      </c>
      <c r="AU383" s="234" t="s">
        <v>77</v>
      </c>
      <c r="AV383" s="13" t="s">
        <v>77</v>
      </c>
      <c r="AW383" s="13" t="s">
        <v>34</v>
      </c>
      <c r="AX383" s="13" t="s">
        <v>70</v>
      </c>
      <c r="AY383" s="234" t="s">
        <v>127</v>
      </c>
    </row>
    <row r="384" s="14" customFormat="1">
      <c r="B384" s="241"/>
      <c r="D384" s="226" t="s">
        <v>136</v>
      </c>
      <c r="E384" s="242" t="s">
        <v>5</v>
      </c>
      <c r="F384" s="243" t="s">
        <v>139</v>
      </c>
      <c r="H384" s="244">
        <v>4.6799999999999997</v>
      </c>
      <c r="I384" s="245"/>
      <c r="L384" s="241"/>
      <c r="M384" s="246"/>
      <c r="N384" s="247"/>
      <c r="O384" s="247"/>
      <c r="P384" s="247"/>
      <c r="Q384" s="247"/>
      <c r="R384" s="247"/>
      <c r="S384" s="247"/>
      <c r="T384" s="248"/>
      <c r="AT384" s="242" t="s">
        <v>136</v>
      </c>
      <c r="AU384" s="242" t="s">
        <v>77</v>
      </c>
      <c r="AV384" s="14" t="s">
        <v>140</v>
      </c>
      <c r="AW384" s="14" t="s">
        <v>34</v>
      </c>
      <c r="AX384" s="14" t="s">
        <v>70</v>
      </c>
      <c r="AY384" s="242" t="s">
        <v>127</v>
      </c>
    </row>
    <row r="385" s="15" customFormat="1">
      <c r="B385" s="249"/>
      <c r="D385" s="226" t="s">
        <v>136</v>
      </c>
      <c r="E385" s="250" t="s">
        <v>5</v>
      </c>
      <c r="F385" s="251" t="s">
        <v>141</v>
      </c>
      <c r="H385" s="252">
        <v>4.6799999999999997</v>
      </c>
      <c r="I385" s="253"/>
      <c r="L385" s="249"/>
      <c r="M385" s="254"/>
      <c r="N385" s="255"/>
      <c r="O385" s="255"/>
      <c r="P385" s="255"/>
      <c r="Q385" s="255"/>
      <c r="R385" s="255"/>
      <c r="S385" s="255"/>
      <c r="T385" s="256"/>
      <c r="AT385" s="250" t="s">
        <v>136</v>
      </c>
      <c r="AU385" s="250" t="s">
        <v>77</v>
      </c>
      <c r="AV385" s="15" t="s">
        <v>134</v>
      </c>
      <c r="AW385" s="15" t="s">
        <v>34</v>
      </c>
      <c r="AX385" s="15" t="s">
        <v>74</v>
      </c>
      <c r="AY385" s="250" t="s">
        <v>127</v>
      </c>
    </row>
    <row r="386" s="11" customFormat="1" ht="29.88" customHeight="1">
      <c r="B386" s="199"/>
      <c r="D386" s="200" t="s">
        <v>69</v>
      </c>
      <c r="E386" s="210" t="s">
        <v>140</v>
      </c>
      <c r="F386" s="210" t="s">
        <v>387</v>
      </c>
      <c r="I386" s="202"/>
      <c r="J386" s="211">
        <f>BK386</f>
        <v>0</v>
      </c>
      <c r="L386" s="199"/>
      <c r="M386" s="204"/>
      <c r="N386" s="205"/>
      <c r="O386" s="205"/>
      <c r="P386" s="206">
        <f>SUM(P387:P423)</f>
        <v>0</v>
      </c>
      <c r="Q386" s="205"/>
      <c r="R386" s="206">
        <f>SUM(R387:R423)</f>
        <v>35.926821259999997</v>
      </c>
      <c r="S386" s="205"/>
      <c r="T386" s="207">
        <f>SUM(T387:T423)</f>
        <v>0</v>
      </c>
      <c r="AR386" s="200" t="s">
        <v>74</v>
      </c>
      <c r="AT386" s="208" t="s">
        <v>69</v>
      </c>
      <c r="AU386" s="208" t="s">
        <v>74</v>
      </c>
      <c r="AY386" s="200" t="s">
        <v>127</v>
      </c>
      <c r="BK386" s="209">
        <f>SUM(BK387:BK423)</f>
        <v>0</v>
      </c>
    </row>
    <row r="387" s="1" customFormat="1" ht="25.5" customHeight="1">
      <c r="B387" s="212"/>
      <c r="C387" s="213" t="s">
        <v>388</v>
      </c>
      <c r="D387" s="213" t="s">
        <v>129</v>
      </c>
      <c r="E387" s="214" t="s">
        <v>389</v>
      </c>
      <c r="F387" s="215" t="s">
        <v>390</v>
      </c>
      <c r="G387" s="216" t="s">
        <v>144</v>
      </c>
      <c r="H387" s="217">
        <v>7.7759999999999998</v>
      </c>
      <c r="I387" s="218"/>
      <c r="J387" s="219">
        <f>ROUND(I387*H387,2)</f>
        <v>0</v>
      </c>
      <c r="K387" s="215" t="s">
        <v>133</v>
      </c>
      <c r="L387" s="48"/>
      <c r="M387" s="220" t="s">
        <v>5</v>
      </c>
      <c r="N387" s="221" t="s">
        <v>41</v>
      </c>
      <c r="O387" s="49"/>
      <c r="P387" s="222">
        <f>O387*H387</f>
        <v>0</v>
      </c>
      <c r="Q387" s="222">
        <v>2.4607899999999998</v>
      </c>
      <c r="R387" s="222">
        <f>Q387*H387</f>
        <v>19.135103039999997</v>
      </c>
      <c r="S387" s="222">
        <v>0</v>
      </c>
      <c r="T387" s="223">
        <f>S387*H387</f>
        <v>0</v>
      </c>
      <c r="AR387" s="26" t="s">
        <v>134</v>
      </c>
      <c r="AT387" s="26" t="s">
        <v>129</v>
      </c>
      <c r="AU387" s="26" t="s">
        <v>77</v>
      </c>
      <c r="AY387" s="26" t="s">
        <v>127</v>
      </c>
      <c r="BE387" s="224">
        <f>IF(N387="základní",J387,0)</f>
        <v>0</v>
      </c>
      <c r="BF387" s="224">
        <f>IF(N387="snížená",J387,0)</f>
        <v>0</v>
      </c>
      <c r="BG387" s="224">
        <f>IF(N387="zákl. přenesená",J387,0)</f>
        <v>0</v>
      </c>
      <c r="BH387" s="224">
        <f>IF(N387="sníž. přenesená",J387,0)</f>
        <v>0</v>
      </c>
      <c r="BI387" s="224">
        <f>IF(N387="nulová",J387,0)</f>
        <v>0</v>
      </c>
      <c r="BJ387" s="26" t="s">
        <v>74</v>
      </c>
      <c r="BK387" s="224">
        <f>ROUND(I387*H387,2)</f>
        <v>0</v>
      </c>
      <c r="BL387" s="26" t="s">
        <v>134</v>
      </c>
      <c r="BM387" s="26" t="s">
        <v>391</v>
      </c>
    </row>
    <row r="388" s="12" customFormat="1">
      <c r="B388" s="225"/>
      <c r="D388" s="226" t="s">
        <v>136</v>
      </c>
      <c r="E388" s="227" t="s">
        <v>5</v>
      </c>
      <c r="F388" s="228" t="s">
        <v>392</v>
      </c>
      <c r="H388" s="227" t="s">
        <v>5</v>
      </c>
      <c r="I388" s="229"/>
      <c r="L388" s="225"/>
      <c r="M388" s="230"/>
      <c r="N388" s="231"/>
      <c r="O388" s="231"/>
      <c r="P388" s="231"/>
      <c r="Q388" s="231"/>
      <c r="R388" s="231"/>
      <c r="S388" s="231"/>
      <c r="T388" s="232"/>
      <c r="AT388" s="227" t="s">
        <v>136</v>
      </c>
      <c r="AU388" s="227" t="s">
        <v>77</v>
      </c>
      <c r="AV388" s="12" t="s">
        <v>74</v>
      </c>
      <c r="AW388" s="12" t="s">
        <v>34</v>
      </c>
      <c r="AX388" s="12" t="s">
        <v>70</v>
      </c>
      <c r="AY388" s="227" t="s">
        <v>127</v>
      </c>
    </row>
    <row r="389" s="12" customFormat="1">
      <c r="B389" s="225"/>
      <c r="D389" s="226" t="s">
        <v>136</v>
      </c>
      <c r="E389" s="227" t="s">
        <v>5</v>
      </c>
      <c r="F389" s="228" t="s">
        <v>171</v>
      </c>
      <c r="H389" s="227" t="s">
        <v>5</v>
      </c>
      <c r="I389" s="229"/>
      <c r="L389" s="225"/>
      <c r="M389" s="230"/>
      <c r="N389" s="231"/>
      <c r="O389" s="231"/>
      <c r="P389" s="231"/>
      <c r="Q389" s="231"/>
      <c r="R389" s="231"/>
      <c r="S389" s="231"/>
      <c r="T389" s="232"/>
      <c r="AT389" s="227" t="s">
        <v>136</v>
      </c>
      <c r="AU389" s="227" t="s">
        <v>77</v>
      </c>
      <c r="AV389" s="12" t="s">
        <v>74</v>
      </c>
      <c r="AW389" s="12" t="s">
        <v>34</v>
      </c>
      <c r="AX389" s="12" t="s">
        <v>70</v>
      </c>
      <c r="AY389" s="227" t="s">
        <v>127</v>
      </c>
    </row>
    <row r="390" s="13" customFormat="1">
      <c r="B390" s="233"/>
      <c r="D390" s="226" t="s">
        <v>136</v>
      </c>
      <c r="E390" s="234" t="s">
        <v>5</v>
      </c>
      <c r="F390" s="235" t="s">
        <v>393</v>
      </c>
      <c r="H390" s="236">
        <v>10.368</v>
      </c>
      <c r="I390" s="237"/>
      <c r="L390" s="233"/>
      <c r="M390" s="238"/>
      <c r="N390" s="239"/>
      <c r="O390" s="239"/>
      <c r="P390" s="239"/>
      <c r="Q390" s="239"/>
      <c r="R390" s="239"/>
      <c r="S390" s="239"/>
      <c r="T390" s="240"/>
      <c r="AT390" s="234" t="s">
        <v>136</v>
      </c>
      <c r="AU390" s="234" t="s">
        <v>77</v>
      </c>
      <c r="AV390" s="13" t="s">
        <v>77</v>
      </c>
      <c r="AW390" s="13" t="s">
        <v>34</v>
      </c>
      <c r="AX390" s="13" t="s">
        <v>70</v>
      </c>
      <c r="AY390" s="234" t="s">
        <v>127</v>
      </c>
    </row>
    <row r="391" s="13" customFormat="1">
      <c r="B391" s="233"/>
      <c r="D391" s="226" t="s">
        <v>136</v>
      </c>
      <c r="E391" s="234" t="s">
        <v>5</v>
      </c>
      <c r="F391" s="235" t="s">
        <v>394</v>
      </c>
      <c r="H391" s="236">
        <v>-2.5920000000000001</v>
      </c>
      <c r="I391" s="237"/>
      <c r="L391" s="233"/>
      <c r="M391" s="238"/>
      <c r="N391" s="239"/>
      <c r="O391" s="239"/>
      <c r="P391" s="239"/>
      <c r="Q391" s="239"/>
      <c r="R391" s="239"/>
      <c r="S391" s="239"/>
      <c r="T391" s="240"/>
      <c r="AT391" s="234" t="s">
        <v>136</v>
      </c>
      <c r="AU391" s="234" t="s">
        <v>77</v>
      </c>
      <c r="AV391" s="13" t="s">
        <v>77</v>
      </c>
      <c r="AW391" s="13" t="s">
        <v>34</v>
      </c>
      <c r="AX391" s="13" t="s">
        <v>70</v>
      </c>
      <c r="AY391" s="234" t="s">
        <v>127</v>
      </c>
    </row>
    <row r="392" s="14" customFormat="1">
      <c r="B392" s="241"/>
      <c r="D392" s="226" t="s">
        <v>136</v>
      </c>
      <c r="E392" s="242" t="s">
        <v>5</v>
      </c>
      <c r="F392" s="243" t="s">
        <v>139</v>
      </c>
      <c r="H392" s="244">
        <v>7.7759999999999998</v>
      </c>
      <c r="I392" s="245"/>
      <c r="L392" s="241"/>
      <c r="M392" s="246"/>
      <c r="N392" s="247"/>
      <c r="O392" s="247"/>
      <c r="P392" s="247"/>
      <c r="Q392" s="247"/>
      <c r="R392" s="247"/>
      <c r="S392" s="247"/>
      <c r="T392" s="248"/>
      <c r="AT392" s="242" t="s">
        <v>136</v>
      </c>
      <c r="AU392" s="242" t="s">
        <v>77</v>
      </c>
      <c r="AV392" s="14" t="s">
        <v>140</v>
      </c>
      <c r="AW392" s="14" t="s">
        <v>34</v>
      </c>
      <c r="AX392" s="14" t="s">
        <v>70</v>
      </c>
      <c r="AY392" s="242" t="s">
        <v>127</v>
      </c>
    </row>
    <row r="393" s="15" customFormat="1">
      <c r="B393" s="249"/>
      <c r="D393" s="226" t="s">
        <v>136</v>
      </c>
      <c r="E393" s="250" t="s">
        <v>5</v>
      </c>
      <c r="F393" s="251" t="s">
        <v>141</v>
      </c>
      <c r="H393" s="252">
        <v>7.7759999999999998</v>
      </c>
      <c r="I393" s="253"/>
      <c r="L393" s="249"/>
      <c r="M393" s="254"/>
      <c r="N393" s="255"/>
      <c r="O393" s="255"/>
      <c r="P393" s="255"/>
      <c r="Q393" s="255"/>
      <c r="R393" s="255"/>
      <c r="S393" s="255"/>
      <c r="T393" s="256"/>
      <c r="AT393" s="250" t="s">
        <v>136</v>
      </c>
      <c r="AU393" s="250" t="s">
        <v>77</v>
      </c>
      <c r="AV393" s="15" t="s">
        <v>134</v>
      </c>
      <c r="AW393" s="15" t="s">
        <v>34</v>
      </c>
      <c r="AX393" s="15" t="s">
        <v>74</v>
      </c>
      <c r="AY393" s="250" t="s">
        <v>127</v>
      </c>
    </row>
    <row r="394" s="1" customFormat="1" ht="51" customHeight="1">
      <c r="B394" s="212"/>
      <c r="C394" s="213" t="s">
        <v>395</v>
      </c>
      <c r="D394" s="213" t="s">
        <v>129</v>
      </c>
      <c r="E394" s="214" t="s">
        <v>396</v>
      </c>
      <c r="F394" s="215" t="s">
        <v>397</v>
      </c>
      <c r="G394" s="216" t="s">
        <v>132</v>
      </c>
      <c r="H394" s="217">
        <v>37.439999999999998</v>
      </c>
      <c r="I394" s="218"/>
      <c r="J394" s="219">
        <f>ROUND(I394*H394,2)</f>
        <v>0</v>
      </c>
      <c r="K394" s="215" t="s">
        <v>133</v>
      </c>
      <c r="L394" s="48"/>
      <c r="M394" s="220" t="s">
        <v>5</v>
      </c>
      <c r="N394" s="221" t="s">
        <v>41</v>
      </c>
      <c r="O394" s="49"/>
      <c r="P394" s="222">
        <f>O394*H394</f>
        <v>0</v>
      </c>
      <c r="Q394" s="222">
        <v>0.00085999999999999998</v>
      </c>
      <c r="R394" s="222">
        <f>Q394*H394</f>
        <v>0.032198399999999995</v>
      </c>
      <c r="S394" s="222">
        <v>0</v>
      </c>
      <c r="T394" s="223">
        <f>S394*H394</f>
        <v>0</v>
      </c>
      <c r="AR394" s="26" t="s">
        <v>134</v>
      </c>
      <c r="AT394" s="26" t="s">
        <v>129</v>
      </c>
      <c r="AU394" s="26" t="s">
        <v>77</v>
      </c>
      <c r="AY394" s="26" t="s">
        <v>127</v>
      </c>
      <c r="BE394" s="224">
        <f>IF(N394="základní",J394,0)</f>
        <v>0</v>
      </c>
      <c r="BF394" s="224">
        <f>IF(N394="snížená",J394,0)</f>
        <v>0</v>
      </c>
      <c r="BG394" s="224">
        <f>IF(N394="zákl. přenesená",J394,0)</f>
        <v>0</v>
      </c>
      <c r="BH394" s="224">
        <f>IF(N394="sníž. přenesená",J394,0)</f>
        <v>0</v>
      </c>
      <c r="BI394" s="224">
        <f>IF(N394="nulová",J394,0)</f>
        <v>0</v>
      </c>
      <c r="BJ394" s="26" t="s">
        <v>74</v>
      </c>
      <c r="BK394" s="224">
        <f>ROUND(I394*H394,2)</f>
        <v>0</v>
      </c>
      <c r="BL394" s="26" t="s">
        <v>134</v>
      </c>
      <c r="BM394" s="26" t="s">
        <v>398</v>
      </c>
    </row>
    <row r="395" s="12" customFormat="1">
      <c r="B395" s="225"/>
      <c r="D395" s="226" t="s">
        <v>136</v>
      </c>
      <c r="E395" s="227" t="s">
        <v>5</v>
      </c>
      <c r="F395" s="228" t="s">
        <v>399</v>
      </c>
      <c r="H395" s="227" t="s">
        <v>5</v>
      </c>
      <c r="I395" s="229"/>
      <c r="L395" s="225"/>
      <c r="M395" s="230"/>
      <c r="N395" s="231"/>
      <c r="O395" s="231"/>
      <c r="P395" s="231"/>
      <c r="Q395" s="231"/>
      <c r="R395" s="231"/>
      <c r="S395" s="231"/>
      <c r="T395" s="232"/>
      <c r="AT395" s="227" t="s">
        <v>136</v>
      </c>
      <c r="AU395" s="227" t="s">
        <v>77</v>
      </c>
      <c r="AV395" s="12" t="s">
        <v>74</v>
      </c>
      <c r="AW395" s="12" t="s">
        <v>34</v>
      </c>
      <c r="AX395" s="12" t="s">
        <v>70</v>
      </c>
      <c r="AY395" s="227" t="s">
        <v>127</v>
      </c>
    </row>
    <row r="396" s="12" customFormat="1">
      <c r="B396" s="225"/>
      <c r="D396" s="226" t="s">
        <v>136</v>
      </c>
      <c r="E396" s="227" t="s">
        <v>5</v>
      </c>
      <c r="F396" s="228" t="s">
        <v>171</v>
      </c>
      <c r="H396" s="227" t="s">
        <v>5</v>
      </c>
      <c r="I396" s="229"/>
      <c r="L396" s="225"/>
      <c r="M396" s="230"/>
      <c r="N396" s="231"/>
      <c r="O396" s="231"/>
      <c r="P396" s="231"/>
      <c r="Q396" s="231"/>
      <c r="R396" s="231"/>
      <c r="S396" s="231"/>
      <c r="T396" s="232"/>
      <c r="AT396" s="227" t="s">
        <v>136</v>
      </c>
      <c r="AU396" s="227" t="s">
        <v>77</v>
      </c>
      <c r="AV396" s="12" t="s">
        <v>74</v>
      </c>
      <c r="AW396" s="12" t="s">
        <v>34</v>
      </c>
      <c r="AX396" s="12" t="s">
        <v>70</v>
      </c>
      <c r="AY396" s="227" t="s">
        <v>127</v>
      </c>
    </row>
    <row r="397" s="13" customFormat="1">
      <c r="B397" s="233"/>
      <c r="D397" s="226" t="s">
        <v>136</v>
      </c>
      <c r="E397" s="234" t="s">
        <v>5</v>
      </c>
      <c r="F397" s="235" t="s">
        <v>400</v>
      </c>
      <c r="H397" s="236">
        <v>34.560000000000002</v>
      </c>
      <c r="I397" s="237"/>
      <c r="L397" s="233"/>
      <c r="M397" s="238"/>
      <c r="N397" s="239"/>
      <c r="O397" s="239"/>
      <c r="P397" s="239"/>
      <c r="Q397" s="239"/>
      <c r="R397" s="239"/>
      <c r="S397" s="239"/>
      <c r="T397" s="240"/>
      <c r="AT397" s="234" t="s">
        <v>136</v>
      </c>
      <c r="AU397" s="234" t="s">
        <v>77</v>
      </c>
      <c r="AV397" s="13" t="s">
        <v>77</v>
      </c>
      <c r="AW397" s="13" t="s">
        <v>34</v>
      </c>
      <c r="AX397" s="13" t="s">
        <v>70</v>
      </c>
      <c r="AY397" s="234" t="s">
        <v>127</v>
      </c>
    </row>
    <row r="398" s="13" customFormat="1">
      <c r="B398" s="233"/>
      <c r="D398" s="226" t="s">
        <v>136</v>
      </c>
      <c r="E398" s="234" t="s">
        <v>5</v>
      </c>
      <c r="F398" s="235" t="s">
        <v>401</v>
      </c>
      <c r="H398" s="236">
        <v>2.8799999999999999</v>
      </c>
      <c r="I398" s="237"/>
      <c r="L398" s="233"/>
      <c r="M398" s="238"/>
      <c r="N398" s="239"/>
      <c r="O398" s="239"/>
      <c r="P398" s="239"/>
      <c r="Q398" s="239"/>
      <c r="R398" s="239"/>
      <c r="S398" s="239"/>
      <c r="T398" s="240"/>
      <c r="AT398" s="234" t="s">
        <v>136</v>
      </c>
      <c r="AU398" s="234" t="s">
        <v>77</v>
      </c>
      <c r="AV398" s="13" t="s">
        <v>77</v>
      </c>
      <c r="AW398" s="13" t="s">
        <v>34</v>
      </c>
      <c r="AX398" s="13" t="s">
        <v>70</v>
      </c>
      <c r="AY398" s="234" t="s">
        <v>127</v>
      </c>
    </row>
    <row r="399" s="14" customFormat="1">
      <c r="B399" s="241"/>
      <c r="D399" s="226" t="s">
        <v>136</v>
      </c>
      <c r="E399" s="242" t="s">
        <v>5</v>
      </c>
      <c r="F399" s="243" t="s">
        <v>139</v>
      </c>
      <c r="H399" s="244">
        <v>37.439999999999998</v>
      </c>
      <c r="I399" s="245"/>
      <c r="L399" s="241"/>
      <c r="M399" s="246"/>
      <c r="N399" s="247"/>
      <c r="O399" s="247"/>
      <c r="P399" s="247"/>
      <c r="Q399" s="247"/>
      <c r="R399" s="247"/>
      <c r="S399" s="247"/>
      <c r="T399" s="248"/>
      <c r="AT399" s="242" t="s">
        <v>136</v>
      </c>
      <c r="AU399" s="242" t="s">
        <v>77</v>
      </c>
      <c r="AV399" s="14" t="s">
        <v>140</v>
      </c>
      <c r="AW399" s="14" t="s">
        <v>34</v>
      </c>
      <c r="AX399" s="14" t="s">
        <v>70</v>
      </c>
      <c r="AY399" s="242" t="s">
        <v>127</v>
      </c>
    </row>
    <row r="400" s="15" customFormat="1">
      <c r="B400" s="249"/>
      <c r="D400" s="226" t="s">
        <v>136</v>
      </c>
      <c r="E400" s="250" t="s">
        <v>5</v>
      </c>
      <c r="F400" s="251" t="s">
        <v>141</v>
      </c>
      <c r="H400" s="252">
        <v>37.439999999999998</v>
      </c>
      <c r="I400" s="253"/>
      <c r="L400" s="249"/>
      <c r="M400" s="254"/>
      <c r="N400" s="255"/>
      <c r="O400" s="255"/>
      <c r="P400" s="255"/>
      <c r="Q400" s="255"/>
      <c r="R400" s="255"/>
      <c r="S400" s="255"/>
      <c r="T400" s="256"/>
      <c r="AT400" s="250" t="s">
        <v>136</v>
      </c>
      <c r="AU400" s="250" t="s">
        <v>77</v>
      </c>
      <c r="AV400" s="15" t="s">
        <v>134</v>
      </c>
      <c r="AW400" s="15" t="s">
        <v>34</v>
      </c>
      <c r="AX400" s="15" t="s">
        <v>74</v>
      </c>
      <c r="AY400" s="250" t="s">
        <v>127</v>
      </c>
    </row>
    <row r="401" s="1" customFormat="1" ht="51" customHeight="1">
      <c r="B401" s="212"/>
      <c r="C401" s="213" t="s">
        <v>402</v>
      </c>
      <c r="D401" s="213" t="s">
        <v>129</v>
      </c>
      <c r="E401" s="214" t="s">
        <v>403</v>
      </c>
      <c r="F401" s="215" t="s">
        <v>404</v>
      </c>
      <c r="G401" s="216" t="s">
        <v>132</v>
      </c>
      <c r="H401" s="217">
        <v>37.439999999999998</v>
      </c>
      <c r="I401" s="218"/>
      <c r="J401" s="219">
        <f>ROUND(I401*H401,2)</f>
        <v>0</v>
      </c>
      <c r="K401" s="215" t="s">
        <v>133</v>
      </c>
      <c r="L401" s="48"/>
      <c r="M401" s="220" t="s">
        <v>5</v>
      </c>
      <c r="N401" s="221" t="s">
        <v>41</v>
      </c>
      <c r="O401" s="49"/>
      <c r="P401" s="222">
        <f>O401*H401</f>
        <v>0</v>
      </c>
      <c r="Q401" s="222">
        <v>0</v>
      </c>
      <c r="R401" s="222">
        <f>Q401*H401</f>
        <v>0</v>
      </c>
      <c r="S401" s="222">
        <v>0</v>
      </c>
      <c r="T401" s="223">
        <f>S401*H401</f>
        <v>0</v>
      </c>
      <c r="AR401" s="26" t="s">
        <v>134</v>
      </c>
      <c r="AT401" s="26" t="s">
        <v>129</v>
      </c>
      <c r="AU401" s="26" t="s">
        <v>77</v>
      </c>
      <c r="AY401" s="26" t="s">
        <v>127</v>
      </c>
      <c r="BE401" s="224">
        <f>IF(N401="základní",J401,0)</f>
        <v>0</v>
      </c>
      <c r="BF401" s="224">
        <f>IF(N401="snížená",J401,0)</f>
        <v>0</v>
      </c>
      <c r="BG401" s="224">
        <f>IF(N401="zákl. přenesená",J401,0)</f>
        <v>0</v>
      </c>
      <c r="BH401" s="224">
        <f>IF(N401="sníž. přenesená",J401,0)</f>
        <v>0</v>
      </c>
      <c r="BI401" s="224">
        <f>IF(N401="nulová",J401,0)</f>
        <v>0</v>
      </c>
      <c r="BJ401" s="26" t="s">
        <v>74</v>
      </c>
      <c r="BK401" s="224">
        <f>ROUND(I401*H401,2)</f>
        <v>0</v>
      </c>
      <c r="BL401" s="26" t="s">
        <v>134</v>
      </c>
      <c r="BM401" s="26" t="s">
        <v>405</v>
      </c>
    </row>
    <row r="402" s="12" customFormat="1">
      <c r="B402" s="225"/>
      <c r="D402" s="226" t="s">
        <v>136</v>
      </c>
      <c r="E402" s="227" t="s">
        <v>5</v>
      </c>
      <c r="F402" s="228" t="s">
        <v>406</v>
      </c>
      <c r="H402" s="227" t="s">
        <v>5</v>
      </c>
      <c r="I402" s="229"/>
      <c r="L402" s="225"/>
      <c r="M402" s="230"/>
      <c r="N402" s="231"/>
      <c r="O402" s="231"/>
      <c r="P402" s="231"/>
      <c r="Q402" s="231"/>
      <c r="R402" s="231"/>
      <c r="S402" s="231"/>
      <c r="T402" s="232"/>
      <c r="AT402" s="227" t="s">
        <v>136</v>
      </c>
      <c r="AU402" s="227" t="s">
        <v>77</v>
      </c>
      <c r="AV402" s="12" t="s">
        <v>74</v>
      </c>
      <c r="AW402" s="12" t="s">
        <v>34</v>
      </c>
      <c r="AX402" s="12" t="s">
        <v>70</v>
      </c>
      <c r="AY402" s="227" t="s">
        <v>127</v>
      </c>
    </row>
    <row r="403" s="12" customFormat="1">
      <c r="B403" s="225"/>
      <c r="D403" s="226" t="s">
        <v>136</v>
      </c>
      <c r="E403" s="227" t="s">
        <v>5</v>
      </c>
      <c r="F403" s="228" t="s">
        <v>171</v>
      </c>
      <c r="H403" s="227" t="s">
        <v>5</v>
      </c>
      <c r="I403" s="229"/>
      <c r="L403" s="225"/>
      <c r="M403" s="230"/>
      <c r="N403" s="231"/>
      <c r="O403" s="231"/>
      <c r="P403" s="231"/>
      <c r="Q403" s="231"/>
      <c r="R403" s="231"/>
      <c r="S403" s="231"/>
      <c r="T403" s="232"/>
      <c r="AT403" s="227" t="s">
        <v>136</v>
      </c>
      <c r="AU403" s="227" t="s">
        <v>77</v>
      </c>
      <c r="AV403" s="12" t="s">
        <v>74</v>
      </c>
      <c r="AW403" s="12" t="s">
        <v>34</v>
      </c>
      <c r="AX403" s="12" t="s">
        <v>70</v>
      </c>
      <c r="AY403" s="227" t="s">
        <v>127</v>
      </c>
    </row>
    <row r="404" s="13" customFormat="1">
      <c r="B404" s="233"/>
      <c r="D404" s="226" t="s">
        <v>136</v>
      </c>
      <c r="E404" s="234" t="s">
        <v>5</v>
      </c>
      <c r="F404" s="235" t="s">
        <v>400</v>
      </c>
      <c r="H404" s="236">
        <v>34.560000000000002</v>
      </c>
      <c r="I404" s="237"/>
      <c r="L404" s="233"/>
      <c r="M404" s="238"/>
      <c r="N404" s="239"/>
      <c r="O404" s="239"/>
      <c r="P404" s="239"/>
      <c r="Q404" s="239"/>
      <c r="R404" s="239"/>
      <c r="S404" s="239"/>
      <c r="T404" s="240"/>
      <c r="AT404" s="234" t="s">
        <v>136</v>
      </c>
      <c r="AU404" s="234" t="s">
        <v>77</v>
      </c>
      <c r="AV404" s="13" t="s">
        <v>77</v>
      </c>
      <c r="AW404" s="13" t="s">
        <v>34</v>
      </c>
      <c r="AX404" s="13" t="s">
        <v>70</v>
      </c>
      <c r="AY404" s="234" t="s">
        <v>127</v>
      </c>
    </row>
    <row r="405" s="13" customFormat="1">
      <c r="B405" s="233"/>
      <c r="D405" s="226" t="s">
        <v>136</v>
      </c>
      <c r="E405" s="234" t="s">
        <v>5</v>
      </c>
      <c r="F405" s="235" t="s">
        <v>401</v>
      </c>
      <c r="H405" s="236">
        <v>2.8799999999999999</v>
      </c>
      <c r="I405" s="237"/>
      <c r="L405" s="233"/>
      <c r="M405" s="238"/>
      <c r="N405" s="239"/>
      <c r="O405" s="239"/>
      <c r="P405" s="239"/>
      <c r="Q405" s="239"/>
      <c r="R405" s="239"/>
      <c r="S405" s="239"/>
      <c r="T405" s="240"/>
      <c r="AT405" s="234" t="s">
        <v>136</v>
      </c>
      <c r="AU405" s="234" t="s">
        <v>77</v>
      </c>
      <c r="AV405" s="13" t="s">
        <v>77</v>
      </c>
      <c r="AW405" s="13" t="s">
        <v>34</v>
      </c>
      <c r="AX405" s="13" t="s">
        <v>70</v>
      </c>
      <c r="AY405" s="234" t="s">
        <v>127</v>
      </c>
    </row>
    <row r="406" s="14" customFormat="1">
      <c r="B406" s="241"/>
      <c r="D406" s="226" t="s">
        <v>136</v>
      </c>
      <c r="E406" s="242" t="s">
        <v>5</v>
      </c>
      <c r="F406" s="243" t="s">
        <v>139</v>
      </c>
      <c r="H406" s="244">
        <v>37.439999999999998</v>
      </c>
      <c r="I406" s="245"/>
      <c r="L406" s="241"/>
      <c r="M406" s="246"/>
      <c r="N406" s="247"/>
      <c r="O406" s="247"/>
      <c r="P406" s="247"/>
      <c r="Q406" s="247"/>
      <c r="R406" s="247"/>
      <c r="S406" s="247"/>
      <c r="T406" s="248"/>
      <c r="AT406" s="242" t="s">
        <v>136</v>
      </c>
      <c r="AU406" s="242" t="s">
        <v>77</v>
      </c>
      <c r="AV406" s="14" t="s">
        <v>140</v>
      </c>
      <c r="AW406" s="14" t="s">
        <v>34</v>
      </c>
      <c r="AX406" s="14" t="s">
        <v>70</v>
      </c>
      <c r="AY406" s="242" t="s">
        <v>127</v>
      </c>
    </row>
    <row r="407" s="15" customFormat="1">
      <c r="B407" s="249"/>
      <c r="D407" s="226" t="s">
        <v>136</v>
      </c>
      <c r="E407" s="250" t="s">
        <v>5</v>
      </c>
      <c r="F407" s="251" t="s">
        <v>141</v>
      </c>
      <c r="H407" s="252">
        <v>37.439999999999998</v>
      </c>
      <c r="I407" s="253"/>
      <c r="L407" s="249"/>
      <c r="M407" s="254"/>
      <c r="N407" s="255"/>
      <c r="O407" s="255"/>
      <c r="P407" s="255"/>
      <c r="Q407" s="255"/>
      <c r="R407" s="255"/>
      <c r="S407" s="255"/>
      <c r="T407" s="256"/>
      <c r="AT407" s="250" t="s">
        <v>136</v>
      </c>
      <c r="AU407" s="250" t="s">
        <v>77</v>
      </c>
      <c r="AV407" s="15" t="s">
        <v>134</v>
      </c>
      <c r="AW407" s="15" t="s">
        <v>34</v>
      </c>
      <c r="AX407" s="15" t="s">
        <v>74</v>
      </c>
      <c r="AY407" s="250" t="s">
        <v>127</v>
      </c>
    </row>
    <row r="408" s="1" customFormat="1" ht="25.5" customHeight="1">
      <c r="B408" s="212"/>
      <c r="C408" s="213" t="s">
        <v>407</v>
      </c>
      <c r="D408" s="213" t="s">
        <v>129</v>
      </c>
      <c r="E408" s="214" t="s">
        <v>408</v>
      </c>
      <c r="F408" s="215" t="s">
        <v>409</v>
      </c>
      <c r="G408" s="216" t="s">
        <v>217</v>
      </c>
      <c r="H408" s="217">
        <v>0.622</v>
      </c>
      <c r="I408" s="218"/>
      <c r="J408" s="219">
        <f>ROUND(I408*H408,2)</f>
        <v>0</v>
      </c>
      <c r="K408" s="215" t="s">
        <v>133</v>
      </c>
      <c r="L408" s="48"/>
      <c r="M408" s="220" t="s">
        <v>5</v>
      </c>
      <c r="N408" s="221" t="s">
        <v>41</v>
      </c>
      <c r="O408" s="49"/>
      <c r="P408" s="222">
        <f>O408*H408</f>
        <v>0</v>
      </c>
      <c r="Q408" s="222">
        <v>1.04881</v>
      </c>
      <c r="R408" s="222">
        <f>Q408*H408</f>
        <v>0.65235982000000003</v>
      </c>
      <c r="S408" s="222">
        <v>0</v>
      </c>
      <c r="T408" s="223">
        <f>S408*H408</f>
        <v>0</v>
      </c>
      <c r="AR408" s="26" t="s">
        <v>134</v>
      </c>
      <c r="AT408" s="26" t="s">
        <v>129</v>
      </c>
      <c r="AU408" s="26" t="s">
        <v>77</v>
      </c>
      <c r="AY408" s="26" t="s">
        <v>127</v>
      </c>
      <c r="BE408" s="224">
        <f>IF(N408="základní",J408,0)</f>
        <v>0</v>
      </c>
      <c r="BF408" s="224">
        <f>IF(N408="snížená",J408,0)</f>
        <v>0</v>
      </c>
      <c r="BG408" s="224">
        <f>IF(N408="zákl. přenesená",J408,0)</f>
        <v>0</v>
      </c>
      <c r="BH408" s="224">
        <f>IF(N408="sníž. přenesená",J408,0)</f>
        <v>0</v>
      </c>
      <c r="BI408" s="224">
        <f>IF(N408="nulová",J408,0)</f>
        <v>0</v>
      </c>
      <c r="BJ408" s="26" t="s">
        <v>74</v>
      </c>
      <c r="BK408" s="224">
        <f>ROUND(I408*H408,2)</f>
        <v>0</v>
      </c>
      <c r="BL408" s="26" t="s">
        <v>134</v>
      </c>
      <c r="BM408" s="26" t="s">
        <v>410</v>
      </c>
    </row>
    <row r="409" s="12" customFormat="1">
      <c r="B409" s="225"/>
      <c r="D409" s="226" t="s">
        <v>136</v>
      </c>
      <c r="E409" s="227" t="s">
        <v>5</v>
      </c>
      <c r="F409" s="228" t="s">
        <v>411</v>
      </c>
      <c r="H409" s="227" t="s">
        <v>5</v>
      </c>
      <c r="I409" s="229"/>
      <c r="L409" s="225"/>
      <c r="M409" s="230"/>
      <c r="N409" s="231"/>
      <c r="O409" s="231"/>
      <c r="P409" s="231"/>
      <c r="Q409" s="231"/>
      <c r="R409" s="231"/>
      <c r="S409" s="231"/>
      <c r="T409" s="232"/>
      <c r="AT409" s="227" t="s">
        <v>136</v>
      </c>
      <c r="AU409" s="227" t="s">
        <v>77</v>
      </c>
      <c r="AV409" s="12" t="s">
        <v>74</v>
      </c>
      <c r="AW409" s="12" t="s">
        <v>34</v>
      </c>
      <c r="AX409" s="12" t="s">
        <v>70</v>
      </c>
      <c r="AY409" s="227" t="s">
        <v>127</v>
      </c>
    </row>
    <row r="410" s="13" customFormat="1">
      <c r="B410" s="233"/>
      <c r="D410" s="226" t="s">
        <v>136</v>
      </c>
      <c r="E410" s="234" t="s">
        <v>5</v>
      </c>
      <c r="F410" s="235" t="s">
        <v>412</v>
      </c>
      <c r="H410" s="236">
        <v>0.622</v>
      </c>
      <c r="I410" s="237"/>
      <c r="L410" s="233"/>
      <c r="M410" s="238"/>
      <c r="N410" s="239"/>
      <c r="O410" s="239"/>
      <c r="P410" s="239"/>
      <c r="Q410" s="239"/>
      <c r="R410" s="239"/>
      <c r="S410" s="239"/>
      <c r="T410" s="240"/>
      <c r="AT410" s="234" t="s">
        <v>136</v>
      </c>
      <c r="AU410" s="234" t="s">
        <v>77</v>
      </c>
      <c r="AV410" s="13" t="s">
        <v>77</v>
      </c>
      <c r="AW410" s="13" t="s">
        <v>34</v>
      </c>
      <c r="AX410" s="13" t="s">
        <v>70</v>
      </c>
      <c r="AY410" s="234" t="s">
        <v>127</v>
      </c>
    </row>
    <row r="411" s="14" customFormat="1">
      <c r="B411" s="241"/>
      <c r="D411" s="226" t="s">
        <v>136</v>
      </c>
      <c r="E411" s="242" t="s">
        <v>5</v>
      </c>
      <c r="F411" s="243" t="s">
        <v>139</v>
      </c>
      <c r="H411" s="244">
        <v>0.622</v>
      </c>
      <c r="I411" s="245"/>
      <c r="L411" s="241"/>
      <c r="M411" s="246"/>
      <c r="N411" s="247"/>
      <c r="O411" s="247"/>
      <c r="P411" s="247"/>
      <c r="Q411" s="247"/>
      <c r="R411" s="247"/>
      <c r="S411" s="247"/>
      <c r="T411" s="248"/>
      <c r="AT411" s="242" t="s">
        <v>136</v>
      </c>
      <c r="AU411" s="242" t="s">
        <v>77</v>
      </c>
      <c r="AV411" s="14" t="s">
        <v>140</v>
      </c>
      <c r="AW411" s="14" t="s">
        <v>34</v>
      </c>
      <c r="AX411" s="14" t="s">
        <v>70</v>
      </c>
      <c r="AY411" s="242" t="s">
        <v>127</v>
      </c>
    </row>
    <row r="412" s="15" customFormat="1">
      <c r="B412" s="249"/>
      <c r="D412" s="226" t="s">
        <v>136</v>
      </c>
      <c r="E412" s="250" t="s">
        <v>5</v>
      </c>
      <c r="F412" s="251" t="s">
        <v>141</v>
      </c>
      <c r="H412" s="252">
        <v>0.622</v>
      </c>
      <c r="I412" s="253"/>
      <c r="L412" s="249"/>
      <c r="M412" s="254"/>
      <c r="N412" s="255"/>
      <c r="O412" s="255"/>
      <c r="P412" s="255"/>
      <c r="Q412" s="255"/>
      <c r="R412" s="255"/>
      <c r="S412" s="255"/>
      <c r="T412" s="256"/>
      <c r="AT412" s="250" t="s">
        <v>136</v>
      </c>
      <c r="AU412" s="250" t="s">
        <v>77</v>
      </c>
      <c r="AV412" s="15" t="s">
        <v>134</v>
      </c>
      <c r="AW412" s="15" t="s">
        <v>34</v>
      </c>
      <c r="AX412" s="15" t="s">
        <v>74</v>
      </c>
      <c r="AY412" s="250" t="s">
        <v>127</v>
      </c>
    </row>
    <row r="413" s="1" customFormat="1" ht="25.5" customHeight="1">
      <c r="B413" s="212"/>
      <c r="C413" s="213" t="s">
        <v>413</v>
      </c>
      <c r="D413" s="213" t="s">
        <v>129</v>
      </c>
      <c r="E413" s="214" t="s">
        <v>414</v>
      </c>
      <c r="F413" s="215" t="s">
        <v>415</v>
      </c>
      <c r="G413" s="216" t="s">
        <v>277</v>
      </c>
      <c r="H413" s="217">
        <v>1</v>
      </c>
      <c r="I413" s="218"/>
      <c r="J413" s="219">
        <f>ROUND(I413*H413,2)</f>
        <v>0</v>
      </c>
      <c r="K413" s="215" t="s">
        <v>133</v>
      </c>
      <c r="L413" s="48"/>
      <c r="M413" s="220" t="s">
        <v>5</v>
      </c>
      <c r="N413" s="221" t="s">
        <v>41</v>
      </c>
      <c r="O413" s="49"/>
      <c r="P413" s="222">
        <f>O413*H413</f>
        <v>0</v>
      </c>
      <c r="Q413" s="222">
        <v>0.20716000000000001</v>
      </c>
      <c r="R413" s="222">
        <f>Q413*H413</f>
        <v>0.20716000000000001</v>
      </c>
      <c r="S413" s="222">
        <v>0</v>
      </c>
      <c r="T413" s="223">
        <f>S413*H413</f>
        <v>0</v>
      </c>
      <c r="AR413" s="26" t="s">
        <v>134</v>
      </c>
      <c r="AT413" s="26" t="s">
        <v>129</v>
      </c>
      <c r="AU413" s="26" t="s">
        <v>77</v>
      </c>
      <c r="AY413" s="26" t="s">
        <v>127</v>
      </c>
      <c r="BE413" s="224">
        <f>IF(N413="základní",J413,0)</f>
        <v>0</v>
      </c>
      <c r="BF413" s="224">
        <f>IF(N413="snížená",J413,0)</f>
        <v>0</v>
      </c>
      <c r="BG413" s="224">
        <f>IF(N413="zákl. přenesená",J413,0)</f>
        <v>0</v>
      </c>
      <c r="BH413" s="224">
        <f>IF(N413="sníž. přenesená",J413,0)</f>
        <v>0</v>
      </c>
      <c r="BI413" s="224">
        <f>IF(N413="nulová",J413,0)</f>
        <v>0</v>
      </c>
      <c r="BJ413" s="26" t="s">
        <v>74</v>
      </c>
      <c r="BK413" s="224">
        <f>ROUND(I413*H413,2)</f>
        <v>0</v>
      </c>
      <c r="BL413" s="26" t="s">
        <v>134</v>
      </c>
      <c r="BM413" s="26" t="s">
        <v>416</v>
      </c>
    </row>
    <row r="414" s="12" customFormat="1">
      <c r="B414" s="225"/>
      <c r="D414" s="226" t="s">
        <v>136</v>
      </c>
      <c r="E414" s="227" t="s">
        <v>5</v>
      </c>
      <c r="F414" s="228" t="s">
        <v>417</v>
      </c>
      <c r="H414" s="227" t="s">
        <v>5</v>
      </c>
      <c r="I414" s="229"/>
      <c r="L414" s="225"/>
      <c r="M414" s="230"/>
      <c r="N414" s="231"/>
      <c r="O414" s="231"/>
      <c r="P414" s="231"/>
      <c r="Q414" s="231"/>
      <c r="R414" s="231"/>
      <c r="S414" s="231"/>
      <c r="T414" s="232"/>
      <c r="AT414" s="227" t="s">
        <v>136</v>
      </c>
      <c r="AU414" s="227" t="s">
        <v>77</v>
      </c>
      <c r="AV414" s="12" t="s">
        <v>74</v>
      </c>
      <c r="AW414" s="12" t="s">
        <v>34</v>
      </c>
      <c r="AX414" s="12" t="s">
        <v>70</v>
      </c>
      <c r="AY414" s="227" t="s">
        <v>127</v>
      </c>
    </row>
    <row r="415" s="12" customFormat="1">
      <c r="B415" s="225"/>
      <c r="D415" s="226" t="s">
        <v>136</v>
      </c>
      <c r="E415" s="227" t="s">
        <v>5</v>
      </c>
      <c r="F415" s="228" t="s">
        <v>160</v>
      </c>
      <c r="H415" s="227" t="s">
        <v>5</v>
      </c>
      <c r="I415" s="229"/>
      <c r="L415" s="225"/>
      <c r="M415" s="230"/>
      <c r="N415" s="231"/>
      <c r="O415" s="231"/>
      <c r="P415" s="231"/>
      <c r="Q415" s="231"/>
      <c r="R415" s="231"/>
      <c r="S415" s="231"/>
      <c r="T415" s="232"/>
      <c r="AT415" s="227" t="s">
        <v>136</v>
      </c>
      <c r="AU415" s="227" t="s">
        <v>77</v>
      </c>
      <c r="AV415" s="12" t="s">
        <v>74</v>
      </c>
      <c r="AW415" s="12" t="s">
        <v>34</v>
      </c>
      <c r="AX415" s="12" t="s">
        <v>70</v>
      </c>
      <c r="AY415" s="227" t="s">
        <v>127</v>
      </c>
    </row>
    <row r="416" s="13" customFormat="1">
      <c r="B416" s="233"/>
      <c r="D416" s="226" t="s">
        <v>136</v>
      </c>
      <c r="E416" s="234" t="s">
        <v>5</v>
      </c>
      <c r="F416" s="235" t="s">
        <v>74</v>
      </c>
      <c r="H416" s="236">
        <v>1</v>
      </c>
      <c r="I416" s="237"/>
      <c r="L416" s="233"/>
      <c r="M416" s="238"/>
      <c r="N416" s="239"/>
      <c r="O416" s="239"/>
      <c r="P416" s="239"/>
      <c r="Q416" s="239"/>
      <c r="R416" s="239"/>
      <c r="S416" s="239"/>
      <c r="T416" s="240"/>
      <c r="AT416" s="234" t="s">
        <v>136</v>
      </c>
      <c r="AU416" s="234" t="s">
        <v>77</v>
      </c>
      <c r="AV416" s="13" t="s">
        <v>77</v>
      </c>
      <c r="AW416" s="13" t="s">
        <v>34</v>
      </c>
      <c r="AX416" s="13" t="s">
        <v>70</v>
      </c>
      <c r="AY416" s="234" t="s">
        <v>127</v>
      </c>
    </row>
    <row r="417" s="14" customFormat="1">
      <c r="B417" s="241"/>
      <c r="D417" s="226" t="s">
        <v>136</v>
      </c>
      <c r="E417" s="242" t="s">
        <v>5</v>
      </c>
      <c r="F417" s="243" t="s">
        <v>139</v>
      </c>
      <c r="H417" s="244">
        <v>1</v>
      </c>
      <c r="I417" s="245"/>
      <c r="L417" s="241"/>
      <c r="M417" s="246"/>
      <c r="N417" s="247"/>
      <c r="O417" s="247"/>
      <c r="P417" s="247"/>
      <c r="Q417" s="247"/>
      <c r="R417" s="247"/>
      <c r="S417" s="247"/>
      <c r="T417" s="248"/>
      <c r="AT417" s="242" t="s">
        <v>136</v>
      </c>
      <c r="AU417" s="242" t="s">
        <v>77</v>
      </c>
      <c r="AV417" s="14" t="s">
        <v>140</v>
      </c>
      <c r="AW417" s="14" t="s">
        <v>34</v>
      </c>
      <c r="AX417" s="14" t="s">
        <v>70</v>
      </c>
      <c r="AY417" s="242" t="s">
        <v>127</v>
      </c>
    </row>
    <row r="418" s="15" customFormat="1">
      <c r="B418" s="249"/>
      <c r="D418" s="226" t="s">
        <v>136</v>
      </c>
      <c r="E418" s="250" t="s">
        <v>5</v>
      </c>
      <c r="F418" s="251" t="s">
        <v>141</v>
      </c>
      <c r="H418" s="252">
        <v>1</v>
      </c>
      <c r="I418" s="253"/>
      <c r="L418" s="249"/>
      <c r="M418" s="254"/>
      <c r="N418" s="255"/>
      <c r="O418" s="255"/>
      <c r="P418" s="255"/>
      <c r="Q418" s="255"/>
      <c r="R418" s="255"/>
      <c r="S418" s="255"/>
      <c r="T418" s="256"/>
      <c r="AT418" s="250" t="s">
        <v>136</v>
      </c>
      <c r="AU418" s="250" t="s">
        <v>77</v>
      </c>
      <c r="AV418" s="15" t="s">
        <v>134</v>
      </c>
      <c r="AW418" s="15" t="s">
        <v>34</v>
      </c>
      <c r="AX418" s="15" t="s">
        <v>74</v>
      </c>
      <c r="AY418" s="250" t="s">
        <v>127</v>
      </c>
    </row>
    <row r="419" s="1" customFormat="1" ht="16.5" customHeight="1">
      <c r="B419" s="212"/>
      <c r="C419" s="257" t="s">
        <v>418</v>
      </c>
      <c r="D419" s="257" t="s">
        <v>234</v>
      </c>
      <c r="E419" s="258" t="s">
        <v>419</v>
      </c>
      <c r="F419" s="259" t="s">
        <v>420</v>
      </c>
      <c r="G419" s="260" t="s">
        <v>277</v>
      </c>
      <c r="H419" s="261">
        <v>1</v>
      </c>
      <c r="I419" s="262"/>
      <c r="J419" s="263">
        <f>ROUND(I419*H419,2)</f>
        <v>0</v>
      </c>
      <c r="K419" s="259" t="s">
        <v>133</v>
      </c>
      <c r="L419" s="264"/>
      <c r="M419" s="265" t="s">
        <v>5</v>
      </c>
      <c r="N419" s="266" t="s">
        <v>41</v>
      </c>
      <c r="O419" s="49"/>
      <c r="P419" s="222">
        <f>O419*H419</f>
        <v>0</v>
      </c>
      <c r="Q419" s="222">
        <v>15.9</v>
      </c>
      <c r="R419" s="222">
        <f>Q419*H419</f>
        <v>15.9</v>
      </c>
      <c r="S419" s="222">
        <v>0</v>
      </c>
      <c r="T419" s="223">
        <f>S419*H419</f>
        <v>0</v>
      </c>
      <c r="AR419" s="26" t="s">
        <v>197</v>
      </c>
      <c r="AT419" s="26" t="s">
        <v>234</v>
      </c>
      <c r="AU419" s="26" t="s">
        <v>77</v>
      </c>
      <c r="AY419" s="26" t="s">
        <v>127</v>
      </c>
      <c r="BE419" s="224">
        <f>IF(N419="základní",J419,0)</f>
        <v>0</v>
      </c>
      <c r="BF419" s="224">
        <f>IF(N419="snížená",J419,0)</f>
        <v>0</v>
      </c>
      <c r="BG419" s="224">
        <f>IF(N419="zákl. přenesená",J419,0)</f>
        <v>0</v>
      </c>
      <c r="BH419" s="224">
        <f>IF(N419="sníž. přenesená",J419,0)</f>
        <v>0</v>
      </c>
      <c r="BI419" s="224">
        <f>IF(N419="nulová",J419,0)</f>
        <v>0</v>
      </c>
      <c r="BJ419" s="26" t="s">
        <v>74</v>
      </c>
      <c r="BK419" s="224">
        <f>ROUND(I419*H419,2)</f>
        <v>0</v>
      </c>
      <c r="BL419" s="26" t="s">
        <v>134</v>
      </c>
      <c r="BM419" s="26" t="s">
        <v>421</v>
      </c>
    </row>
    <row r="420" s="12" customFormat="1">
      <c r="B420" s="225"/>
      <c r="D420" s="226" t="s">
        <v>136</v>
      </c>
      <c r="E420" s="227" t="s">
        <v>5</v>
      </c>
      <c r="F420" s="228" t="s">
        <v>257</v>
      </c>
      <c r="H420" s="227" t="s">
        <v>5</v>
      </c>
      <c r="I420" s="229"/>
      <c r="L420" s="225"/>
      <c r="M420" s="230"/>
      <c r="N420" s="231"/>
      <c r="O420" s="231"/>
      <c r="P420" s="231"/>
      <c r="Q420" s="231"/>
      <c r="R420" s="231"/>
      <c r="S420" s="231"/>
      <c r="T420" s="232"/>
      <c r="AT420" s="227" t="s">
        <v>136</v>
      </c>
      <c r="AU420" s="227" t="s">
        <v>77</v>
      </c>
      <c r="AV420" s="12" t="s">
        <v>74</v>
      </c>
      <c r="AW420" s="12" t="s">
        <v>34</v>
      </c>
      <c r="AX420" s="12" t="s">
        <v>70</v>
      </c>
      <c r="AY420" s="227" t="s">
        <v>127</v>
      </c>
    </row>
    <row r="421" s="13" customFormat="1">
      <c r="B421" s="233"/>
      <c r="D421" s="226" t="s">
        <v>136</v>
      </c>
      <c r="E421" s="234" t="s">
        <v>5</v>
      </c>
      <c r="F421" s="235" t="s">
        <v>74</v>
      </c>
      <c r="H421" s="236">
        <v>1</v>
      </c>
      <c r="I421" s="237"/>
      <c r="L421" s="233"/>
      <c r="M421" s="238"/>
      <c r="N421" s="239"/>
      <c r="O421" s="239"/>
      <c r="P421" s="239"/>
      <c r="Q421" s="239"/>
      <c r="R421" s="239"/>
      <c r="S421" s="239"/>
      <c r="T421" s="240"/>
      <c r="AT421" s="234" t="s">
        <v>136</v>
      </c>
      <c r="AU421" s="234" t="s">
        <v>77</v>
      </c>
      <c r="AV421" s="13" t="s">
        <v>77</v>
      </c>
      <c r="AW421" s="13" t="s">
        <v>34</v>
      </c>
      <c r="AX421" s="13" t="s">
        <v>70</v>
      </c>
      <c r="AY421" s="234" t="s">
        <v>127</v>
      </c>
    </row>
    <row r="422" s="14" customFormat="1">
      <c r="B422" s="241"/>
      <c r="D422" s="226" t="s">
        <v>136</v>
      </c>
      <c r="E422" s="242" t="s">
        <v>5</v>
      </c>
      <c r="F422" s="243" t="s">
        <v>139</v>
      </c>
      <c r="H422" s="244">
        <v>1</v>
      </c>
      <c r="I422" s="245"/>
      <c r="L422" s="241"/>
      <c r="M422" s="246"/>
      <c r="N422" s="247"/>
      <c r="O422" s="247"/>
      <c r="P422" s="247"/>
      <c r="Q422" s="247"/>
      <c r="R422" s="247"/>
      <c r="S422" s="247"/>
      <c r="T422" s="248"/>
      <c r="AT422" s="242" t="s">
        <v>136</v>
      </c>
      <c r="AU422" s="242" t="s">
        <v>77</v>
      </c>
      <c r="AV422" s="14" t="s">
        <v>140</v>
      </c>
      <c r="AW422" s="14" t="s">
        <v>34</v>
      </c>
      <c r="AX422" s="14" t="s">
        <v>70</v>
      </c>
      <c r="AY422" s="242" t="s">
        <v>127</v>
      </c>
    </row>
    <row r="423" s="15" customFormat="1">
      <c r="B423" s="249"/>
      <c r="D423" s="226" t="s">
        <v>136</v>
      </c>
      <c r="E423" s="250" t="s">
        <v>5</v>
      </c>
      <c r="F423" s="251" t="s">
        <v>141</v>
      </c>
      <c r="H423" s="252">
        <v>1</v>
      </c>
      <c r="I423" s="253"/>
      <c r="L423" s="249"/>
      <c r="M423" s="254"/>
      <c r="N423" s="255"/>
      <c r="O423" s="255"/>
      <c r="P423" s="255"/>
      <c r="Q423" s="255"/>
      <c r="R423" s="255"/>
      <c r="S423" s="255"/>
      <c r="T423" s="256"/>
      <c r="AT423" s="250" t="s">
        <v>136</v>
      </c>
      <c r="AU423" s="250" t="s">
        <v>77</v>
      </c>
      <c r="AV423" s="15" t="s">
        <v>134</v>
      </c>
      <c r="AW423" s="15" t="s">
        <v>34</v>
      </c>
      <c r="AX423" s="15" t="s">
        <v>74</v>
      </c>
      <c r="AY423" s="250" t="s">
        <v>127</v>
      </c>
    </row>
    <row r="424" s="11" customFormat="1" ht="29.88" customHeight="1">
      <c r="B424" s="199"/>
      <c r="D424" s="200" t="s">
        <v>69</v>
      </c>
      <c r="E424" s="210" t="s">
        <v>176</v>
      </c>
      <c r="F424" s="210" t="s">
        <v>422</v>
      </c>
      <c r="I424" s="202"/>
      <c r="J424" s="211">
        <f>BK424</f>
        <v>0</v>
      </c>
      <c r="L424" s="199"/>
      <c r="M424" s="204"/>
      <c r="N424" s="205"/>
      <c r="O424" s="205"/>
      <c r="P424" s="206">
        <f>SUM(P425:P570)</f>
        <v>0</v>
      </c>
      <c r="Q424" s="205"/>
      <c r="R424" s="206">
        <f>SUM(R425:R570)</f>
        <v>95.257889799999987</v>
      </c>
      <c r="S424" s="205"/>
      <c r="T424" s="207">
        <f>SUM(T425:T570)</f>
        <v>0</v>
      </c>
      <c r="AR424" s="200" t="s">
        <v>74</v>
      </c>
      <c r="AT424" s="208" t="s">
        <v>69</v>
      </c>
      <c r="AU424" s="208" t="s">
        <v>74</v>
      </c>
      <c r="AY424" s="200" t="s">
        <v>127</v>
      </c>
      <c r="BK424" s="209">
        <f>SUM(BK425:BK570)</f>
        <v>0</v>
      </c>
    </row>
    <row r="425" s="1" customFormat="1" ht="25.5" customHeight="1">
      <c r="B425" s="212"/>
      <c r="C425" s="213" t="s">
        <v>423</v>
      </c>
      <c r="D425" s="213" t="s">
        <v>129</v>
      </c>
      <c r="E425" s="214" t="s">
        <v>424</v>
      </c>
      <c r="F425" s="215" t="s">
        <v>425</v>
      </c>
      <c r="G425" s="216" t="s">
        <v>132</v>
      </c>
      <c r="H425" s="217">
        <v>42.994999999999997</v>
      </c>
      <c r="I425" s="218"/>
      <c r="J425" s="219">
        <f>ROUND(I425*H425,2)</f>
        <v>0</v>
      </c>
      <c r="K425" s="215" t="s">
        <v>133</v>
      </c>
      <c r="L425" s="48"/>
      <c r="M425" s="220" t="s">
        <v>5</v>
      </c>
      <c r="N425" s="221" t="s">
        <v>41</v>
      </c>
      <c r="O425" s="49"/>
      <c r="P425" s="222">
        <f>O425*H425</f>
        <v>0</v>
      </c>
      <c r="Q425" s="222">
        <v>0</v>
      </c>
      <c r="R425" s="222">
        <f>Q425*H425</f>
        <v>0</v>
      </c>
      <c r="S425" s="222">
        <v>0</v>
      </c>
      <c r="T425" s="223">
        <f>S425*H425</f>
        <v>0</v>
      </c>
      <c r="AR425" s="26" t="s">
        <v>134</v>
      </c>
      <c r="AT425" s="26" t="s">
        <v>129</v>
      </c>
      <c r="AU425" s="26" t="s">
        <v>77</v>
      </c>
      <c r="AY425" s="26" t="s">
        <v>127</v>
      </c>
      <c r="BE425" s="224">
        <f>IF(N425="základní",J425,0)</f>
        <v>0</v>
      </c>
      <c r="BF425" s="224">
        <f>IF(N425="snížená",J425,0)</f>
        <v>0</v>
      </c>
      <c r="BG425" s="224">
        <f>IF(N425="zákl. přenesená",J425,0)</f>
        <v>0</v>
      </c>
      <c r="BH425" s="224">
        <f>IF(N425="sníž. přenesená",J425,0)</f>
        <v>0</v>
      </c>
      <c r="BI425" s="224">
        <f>IF(N425="nulová",J425,0)</f>
        <v>0</v>
      </c>
      <c r="BJ425" s="26" t="s">
        <v>74</v>
      </c>
      <c r="BK425" s="224">
        <f>ROUND(I425*H425,2)</f>
        <v>0</v>
      </c>
      <c r="BL425" s="26" t="s">
        <v>134</v>
      </c>
      <c r="BM425" s="26" t="s">
        <v>426</v>
      </c>
    </row>
    <row r="426" s="12" customFormat="1">
      <c r="B426" s="225"/>
      <c r="D426" s="226" t="s">
        <v>136</v>
      </c>
      <c r="E426" s="227" t="s">
        <v>5</v>
      </c>
      <c r="F426" s="228" t="s">
        <v>427</v>
      </c>
      <c r="H426" s="227" t="s">
        <v>5</v>
      </c>
      <c r="I426" s="229"/>
      <c r="L426" s="225"/>
      <c r="M426" s="230"/>
      <c r="N426" s="231"/>
      <c r="O426" s="231"/>
      <c r="P426" s="231"/>
      <c r="Q426" s="231"/>
      <c r="R426" s="231"/>
      <c r="S426" s="231"/>
      <c r="T426" s="232"/>
      <c r="AT426" s="227" t="s">
        <v>136</v>
      </c>
      <c r="AU426" s="227" t="s">
        <v>77</v>
      </c>
      <c r="AV426" s="12" t="s">
        <v>74</v>
      </c>
      <c r="AW426" s="12" t="s">
        <v>34</v>
      </c>
      <c r="AX426" s="12" t="s">
        <v>70</v>
      </c>
      <c r="AY426" s="227" t="s">
        <v>127</v>
      </c>
    </row>
    <row r="427" s="12" customFormat="1">
      <c r="B427" s="225"/>
      <c r="D427" s="226" t="s">
        <v>136</v>
      </c>
      <c r="E427" s="227" t="s">
        <v>5</v>
      </c>
      <c r="F427" s="228" t="s">
        <v>160</v>
      </c>
      <c r="H427" s="227" t="s">
        <v>5</v>
      </c>
      <c r="I427" s="229"/>
      <c r="L427" s="225"/>
      <c r="M427" s="230"/>
      <c r="N427" s="231"/>
      <c r="O427" s="231"/>
      <c r="P427" s="231"/>
      <c r="Q427" s="231"/>
      <c r="R427" s="231"/>
      <c r="S427" s="231"/>
      <c r="T427" s="232"/>
      <c r="AT427" s="227" t="s">
        <v>136</v>
      </c>
      <c r="AU427" s="227" t="s">
        <v>77</v>
      </c>
      <c r="AV427" s="12" t="s">
        <v>74</v>
      </c>
      <c r="AW427" s="12" t="s">
        <v>34</v>
      </c>
      <c r="AX427" s="12" t="s">
        <v>70</v>
      </c>
      <c r="AY427" s="227" t="s">
        <v>127</v>
      </c>
    </row>
    <row r="428" s="12" customFormat="1">
      <c r="B428" s="225"/>
      <c r="D428" s="226" t="s">
        <v>136</v>
      </c>
      <c r="E428" s="227" t="s">
        <v>5</v>
      </c>
      <c r="F428" s="228" t="s">
        <v>161</v>
      </c>
      <c r="H428" s="227" t="s">
        <v>5</v>
      </c>
      <c r="I428" s="229"/>
      <c r="L428" s="225"/>
      <c r="M428" s="230"/>
      <c r="N428" s="231"/>
      <c r="O428" s="231"/>
      <c r="P428" s="231"/>
      <c r="Q428" s="231"/>
      <c r="R428" s="231"/>
      <c r="S428" s="231"/>
      <c r="T428" s="232"/>
      <c r="AT428" s="227" t="s">
        <v>136</v>
      </c>
      <c r="AU428" s="227" t="s">
        <v>77</v>
      </c>
      <c r="AV428" s="12" t="s">
        <v>74</v>
      </c>
      <c r="AW428" s="12" t="s">
        <v>34</v>
      </c>
      <c r="AX428" s="12" t="s">
        <v>70</v>
      </c>
      <c r="AY428" s="227" t="s">
        <v>127</v>
      </c>
    </row>
    <row r="429" s="13" customFormat="1">
      <c r="B429" s="233"/>
      <c r="D429" s="226" t="s">
        <v>136</v>
      </c>
      <c r="E429" s="234" t="s">
        <v>5</v>
      </c>
      <c r="F429" s="235" t="s">
        <v>428</v>
      </c>
      <c r="H429" s="236">
        <v>3</v>
      </c>
      <c r="I429" s="237"/>
      <c r="L429" s="233"/>
      <c r="M429" s="238"/>
      <c r="N429" s="239"/>
      <c r="O429" s="239"/>
      <c r="P429" s="239"/>
      <c r="Q429" s="239"/>
      <c r="R429" s="239"/>
      <c r="S429" s="239"/>
      <c r="T429" s="240"/>
      <c r="AT429" s="234" t="s">
        <v>136</v>
      </c>
      <c r="AU429" s="234" t="s">
        <v>77</v>
      </c>
      <c r="AV429" s="13" t="s">
        <v>77</v>
      </c>
      <c r="AW429" s="13" t="s">
        <v>34</v>
      </c>
      <c r="AX429" s="13" t="s">
        <v>70</v>
      </c>
      <c r="AY429" s="234" t="s">
        <v>127</v>
      </c>
    </row>
    <row r="430" s="13" customFormat="1">
      <c r="B430" s="233"/>
      <c r="D430" s="226" t="s">
        <v>136</v>
      </c>
      <c r="E430" s="234" t="s">
        <v>5</v>
      </c>
      <c r="F430" s="235" t="s">
        <v>429</v>
      </c>
      <c r="H430" s="236">
        <v>6.4000000000000004</v>
      </c>
      <c r="I430" s="237"/>
      <c r="L430" s="233"/>
      <c r="M430" s="238"/>
      <c r="N430" s="239"/>
      <c r="O430" s="239"/>
      <c r="P430" s="239"/>
      <c r="Q430" s="239"/>
      <c r="R430" s="239"/>
      <c r="S430" s="239"/>
      <c r="T430" s="240"/>
      <c r="AT430" s="234" t="s">
        <v>136</v>
      </c>
      <c r="AU430" s="234" t="s">
        <v>77</v>
      </c>
      <c r="AV430" s="13" t="s">
        <v>77</v>
      </c>
      <c r="AW430" s="13" t="s">
        <v>34</v>
      </c>
      <c r="AX430" s="13" t="s">
        <v>70</v>
      </c>
      <c r="AY430" s="234" t="s">
        <v>127</v>
      </c>
    </row>
    <row r="431" s="13" customFormat="1">
      <c r="B431" s="233"/>
      <c r="D431" s="226" t="s">
        <v>136</v>
      </c>
      <c r="E431" s="234" t="s">
        <v>5</v>
      </c>
      <c r="F431" s="235" t="s">
        <v>430</v>
      </c>
      <c r="H431" s="236">
        <v>1.3999999999999999</v>
      </c>
      <c r="I431" s="237"/>
      <c r="L431" s="233"/>
      <c r="M431" s="238"/>
      <c r="N431" s="239"/>
      <c r="O431" s="239"/>
      <c r="P431" s="239"/>
      <c r="Q431" s="239"/>
      <c r="R431" s="239"/>
      <c r="S431" s="239"/>
      <c r="T431" s="240"/>
      <c r="AT431" s="234" t="s">
        <v>136</v>
      </c>
      <c r="AU431" s="234" t="s">
        <v>77</v>
      </c>
      <c r="AV431" s="13" t="s">
        <v>77</v>
      </c>
      <c r="AW431" s="13" t="s">
        <v>34</v>
      </c>
      <c r="AX431" s="13" t="s">
        <v>70</v>
      </c>
      <c r="AY431" s="234" t="s">
        <v>127</v>
      </c>
    </row>
    <row r="432" s="13" customFormat="1">
      <c r="B432" s="233"/>
      <c r="D432" s="226" t="s">
        <v>136</v>
      </c>
      <c r="E432" s="234" t="s">
        <v>5</v>
      </c>
      <c r="F432" s="235" t="s">
        <v>431</v>
      </c>
      <c r="H432" s="236">
        <v>3.8250000000000002</v>
      </c>
      <c r="I432" s="237"/>
      <c r="L432" s="233"/>
      <c r="M432" s="238"/>
      <c r="N432" s="239"/>
      <c r="O432" s="239"/>
      <c r="P432" s="239"/>
      <c r="Q432" s="239"/>
      <c r="R432" s="239"/>
      <c r="S432" s="239"/>
      <c r="T432" s="240"/>
      <c r="AT432" s="234" t="s">
        <v>136</v>
      </c>
      <c r="AU432" s="234" t="s">
        <v>77</v>
      </c>
      <c r="AV432" s="13" t="s">
        <v>77</v>
      </c>
      <c r="AW432" s="13" t="s">
        <v>34</v>
      </c>
      <c r="AX432" s="13" t="s">
        <v>70</v>
      </c>
      <c r="AY432" s="234" t="s">
        <v>127</v>
      </c>
    </row>
    <row r="433" s="13" customFormat="1">
      <c r="B433" s="233"/>
      <c r="D433" s="226" t="s">
        <v>136</v>
      </c>
      <c r="E433" s="234" t="s">
        <v>5</v>
      </c>
      <c r="F433" s="235" t="s">
        <v>432</v>
      </c>
      <c r="H433" s="236">
        <v>4.6200000000000001</v>
      </c>
      <c r="I433" s="237"/>
      <c r="L433" s="233"/>
      <c r="M433" s="238"/>
      <c r="N433" s="239"/>
      <c r="O433" s="239"/>
      <c r="P433" s="239"/>
      <c r="Q433" s="239"/>
      <c r="R433" s="239"/>
      <c r="S433" s="239"/>
      <c r="T433" s="240"/>
      <c r="AT433" s="234" t="s">
        <v>136</v>
      </c>
      <c r="AU433" s="234" t="s">
        <v>77</v>
      </c>
      <c r="AV433" s="13" t="s">
        <v>77</v>
      </c>
      <c r="AW433" s="13" t="s">
        <v>34</v>
      </c>
      <c r="AX433" s="13" t="s">
        <v>70</v>
      </c>
      <c r="AY433" s="234" t="s">
        <v>127</v>
      </c>
    </row>
    <row r="434" s="13" customFormat="1">
      <c r="B434" s="233"/>
      <c r="D434" s="226" t="s">
        <v>136</v>
      </c>
      <c r="E434" s="234" t="s">
        <v>5</v>
      </c>
      <c r="F434" s="235" t="s">
        <v>433</v>
      </c>
      <c r="H434" s="236">
        <v>2.6499999999999999</v>
      </c>
      <c r="I434" s="237"/>
      <c r="L434" s="233"/>
      <c r="M434" s="238"/>
      <c r="N434" s="239"/>
      <c r="O434" s="239"/>
      <c r="P434" s="239"/>
      <c r="Q434" s="239"/>
      <c r="R434" s="239"/>
      <c r="S434" s="239"/>
      <c r="T434" s="240"/>
      <c r="AT434" s="234" t="s">
        <v>136</v>
      </c>
      <c r="AU434" s="234" t="s">
        <v>77</v>
      </c>
      <c r="AV434" s="13" t="s">
        <v>77</v>
      </c>
      <c r="AW434" s="13" t="s">
        <v>34</v>
      </c>
      <c r="AX434" s="13" t="s">
        <v>70</v>
      </c>
      <c r="AY434" s="234" t="s">
        <v>127</v>
      </c>
    </row>
    <row r="435" s="13" customFormat="1">
      <c r="B435" s="233"/>
      <c r="D435" s="226" t="s">
        <v>136</v>
      </c>
      <c r="E435" s="234" t="s">
        <v>5</v>
      </c>
      <c r="F435" s="235" t="s">
        <v>434</v>
      </c>
      <c r="H435" s="236">
        <v>2</v>
      </c>
      <c r="I435" s="237"/>
      <c r="L435" s="233"/>
      <c r="M435" s="238"/>
      <c r="N435" s="239"/>
      <c r="O435" s="239"/>
      <c r="P435" s="239"/>
      <c r="Q435" s="239"/>
      <c r="R435" s="239"/>
      <c r="S435" s="239"/>
      <c r="T435" s="240"/>
      <c r="AT435" s="234" t="s">
        <v>136</v>
      </c>
      <c r="AU435" s="234" t="s">
        <v>77</v>
      </c>
      <c r="AV435" s="13" t="s">
        <v>77</v>
      </c>
      <c r="AW435" s="13" t="s">
        <v>34</v>
      </c>
      <c r="AX435" s="13" t="s">
        <v>70</v>
      </c>
      <c r="AY435" s="234" t="s">
        <v>127</v>
      </c>
    </row>
    <row r="436" s="13" customFormat="1">
      <c r="B436" s="233"/>
      <c r="D436" s="226" t="s">
        <v>136</v>
      </c>
      <c r="E436" s="234" t="s">
        <v>5</v>
      </c>
      <c r="F436" s="235" t="s">
        <v>435</v>
      </c>
      <c r="H436" s="236">
        <v>3.1499999999999999</v>
      </c>
      <c r="I436" s="237"/>
      <c r="L436" s="233"/>
      <c r="M436" s="238"/>
      <c r="N436" s="239"/>
      <c r="O436" s="239"/>
      <c r="P436" s="239"/>
      <c r="Q436" s="239"/>
      <c r="R436" s="239"/>
      <c r="S436" s="239"/>
      <c r="T436" s="240"/>
      <c r="AT436" s="234" t="s">
        <v>136</v>
      </c>
      <c r="AU436" s="234" t="s">
        <v>77</v>
      </c>
      <c r="AV436" s="13" t="s">
        <v>77</v>
      </c>
      <c r="AW436" s="13" t="s">
        <v>34</v>
      </c>
      <c r="AX436" s="13" t="s">
        <v>70</v>
      </c>
      <c r="AY436" s="234" t="s">
        <v>127</v>
      </c>
    </row>
    <row r="437" s="13" customFormat="1">
      <c r="B437" s="233"/>
      <c r="D437" s="226" t="s">
        <v>136</v>
      </c>
      <c r="E437" s="234" t="s">
        <v>5</v>
      </c>
      <c r="F437" s="235" t="s">
        <v>435</v>
      </c>
      <c r="H437" s="236">
        <v>3.1499999999999999</v>
      </c>
      <c r="I437" s="237"/>
      <c r="L437" s="233"/>
      <c r="M437" s="238"/>
      <c r="N437" s="239"/>
      <c r="O437" s="239"/>
      <c r="P437" s="239"/>
      <c r="Q437" s="239"/>
      <c r="R437" s="239"/>
      <c r="S437" s="239"/>
      <c r="T437" s="240"/>
      <c r="AT437" s="234" t="s">
        <v>136</v>
      </c>
      <c r="AU437" s="234" t="s">
        <v>77</v>
      </c>
      <c r="AV437" s="13" t="s">
        <v>77</v>
      </c>
      <c r="AW437" s="13" t="s">
        <v>34</v>
      </c>
      <c r="AX437" s="13" t="s">
        <v>70</v>
      </c>
      <c r="AY437" s="234" t="s">
        <v>127</v>
      </c>
    </row>
    <row r="438" s="14" customFormat="1">
      <c r="B438" s="241"/>
      <c r="D438" s="226" t="s">
        <v>136</v>
      </c>
      <c r="E438" s="242" t="s">
        <v>5</v>
      </c>
      <c r="F438" s="243" t="s">
        <v>139</v>
      </c>
      <c r="H438" s="244">
        <v>30.195</v>
      </c>
      <c r="I438" s="245"/>
      <c r="L438" s="241"/>
      <c r="M438" s="246"/>
      <c r="N438" s="247"/>
      <c r="O438" s="247"/>
      <c r="P438" s="247"/>
      <c r="Q438" s="247"/>
      <c r="R438" s="247"/>
      <c r="S438" s="247"/>
      <c r="T438" s="248"/>
      <c r="AT438" s="242" t="s">
        <v>136</v>
      </c>
      <c r="AU438" s="242" t="s">
        <v>77</v>
      </c>
      <c r="AV438" s="14" t="s">
        <v>140</v>
      </c>
      <c r="AW438" s="14" t="s">
        <v>34</v>
      </c>
      <c r="AX438" s="14" t="s">
        <v>70</v>
      </c>
      <c r="AY438" s="242" t="s">
        <v>127</v>
      </c>
    </row>
    <row r="439" s="12" customFormat="1">
      <c r="B439" s="225"/>
      <c r="D439" s="226" t="s">
        <v>136</v>
      </c>
      <c r="E439" s="227" t="s">
        <v>5</v>
      </c>
      <c r="F439" s="228" t="s">
        <v>436</v>
      </c>
      <c r="H439" s="227" t="s">
        <v>5</v>
      </c>
      <c r="I439" s="229"/>
      <c r="L439" s="225"/>
      <c r="M439" s="230"/>
      <c r="N439" s="231"/>
      <c r="O439" s="231"/>
      <c r="P439" s="231"/>
      <c r="Q439" s="231"/>
      <c r="R439" s="231"/>
      <c r="S439" s="231"/>
      <c r="T439" s="232"/>
      <c r="AT439" s="227" t="s">
        <v>136</v>
      </c>
      <c r="AU439" s="227" t="s">
        <v>77</v>
      </c>
      <c r="AV439" s="12" t="s">
        <v>74</v>
      </c>
      <c r="AW439" s="12" t="s">
        <v>34</v>
      </c>
      <c r="AX439" s="12" t="s">
        <v>70</v>
      </c>
      <c r="AY439" s="227" t="s">
        <v>127</v>
      </c>
    </row>
    <row r="440" s="13" customFormat="1">
      <c r="B440" s="233"/>
      <c r="D440" s="226" t="s">
        <v>136</v>
      </c>
      <c r="E440" s="234" t="s">
        <v>5</v>
      </c>
      <c r="F440" s="235" t="s">
        <v>437</v>
      </c>
      <c r="H440" s="236">
        <v>6.4000000000000004</v>
      </c>
      <c r="I440" s="237"/>
      <c r="L440" s="233"/>
      <c r="M440" s="238"/>
      <c r="N440" s="239"/>
      <c r="O440" s="239"/>
      <c r="P440" s="239"/>
      <c r="Q440" s="239"/>
      <c r="R440" s="239"/>
      <c r="S440" s="239"/>
      <c r="T440" s="240"/>
      <c r="AT440" s="234" t="s">
        <v>136</v>
      </c>
      <c r="AU440" s="234" t="s">
        <v>77</v>
      </c>
      <c r="AV440" s="13" t="s">
        <v>77</v>
      </c>
      <c r="AW440" s="13" t="s">
        <v>34</v>
      </c>
      <c r="AX440" s="13" t="s">
        <v>70</v>
      </c>
      <c r="AY440" s="234" t="s">
        <v>127</v>
      </c>
    </row>
    <row r="441" s="13" customFormat="1">
      <c r="B441" s="233"/>
      <c r="D441" s="226" t="s">
        <v>136</v>
      </c>
      <c r="E441" s="234" t="s">
        <v>5</v>
      </c>
      <c r="F441" s="235" t="s">
        <v>437</v>
      </c>
      <c r="H441" s="236">
        <v>6.4000000000000004</v>
      </c>
      <c r="I441" s="237"/>
      <c r="L441" s="233"/>
      <c r="M441" s="238"/>
      <c r="N441" s="239"/>
      <c r="O441" s="239"/>
      <c r="P441" s="239"/>
      <c r="Q441" s="239"/>
      <c r="R441" s="239"/>
      <c r="S441" s="239"/>
      <c r="T441" s="240"/>
      <c r="AT441" s="234" t="s">
        <v>136</v>
      </c>
      <c r="AU441" s="234" t="s">
        <v>77</v>
      </c>
      <c r="AV441" s="13" t="s">
        <v>77</v>
      </c>
      <c r="AW441" s="13" t="s">
        <v>34</v>
      </c>
      <c r="AX441" s="13" t="s">
        <v>70</v>
      </c>
      <c r="AY441" s="234" t="s">
        <v>127</v>
      </c>
    </row>
    <row r="442" s="14" customFormat="1">
      <c r="B442" s="241"/>
      <c r="D442" s="226" t="s">
        <v>136</v>
      </c>
      <c r="E442" s="242" t="s">
        <v>5</v>
      </c>
      <c r="F442" s="243" t="s">
        <v>139</v>
      </c>
      <c r="H442" s="244">
        <v>12.800000000000001</v>
      </c>
      <c r="I442" s="245"/>
      <c r="L442" s="241"/>
      <c r="M442" s="246"/>
      <c r="N442" s="247"/>
      <c r="O442" s="247"/>
      <c r="P442" s="247"/>
      <c r="Q442" s="247"/>
      <c r="R442" s="247"/>
      <c r="S442" s="247"/>
      <c r="T442" s="248"/>
      <c r="AT442" s="242" t="s">
        <v>136</v>
      </c>
      <c r="AU442" s="242" t="s">
        <v>77</v>
      </c>
      <c r="AV442" s="14" t="s">
        <v>140</v>
      </c>
      <c r="AW442" s="14" t="s">
        <v>34</v>
      </c>
      <c r="AX442" s="14" t="s">
        <v>70</v>
      </c>
      <c r="AY442" s="242" t="s">
        <v>127</v>
      </c>
    </row>
    <row r="443" s="15" customFormat="1">
      <c r="B443" s="249"/>
      <c r="D443" s="226" t="s">
        <v>136</v>
      </c>
      <c r="E443" s="250" t="s">
        <v>5</v>
      </c>
      <c r="F443" s="251" t="s">
        <v>141</v>
      </c>
      <c r="H443" s="252">
        <v>42.994999999999997</v>
      </c>
      <c r="I443" s="253"/>
      <c r="L443" s="249"/>
      <c r="M443" s="254"/>
      <c r="N443" s="255"/>
      <c r="O443" s="255"/>
      <c r="P443" s="255"/>
      <c r="Q443" s="255"/>
      <c r="R443" s="255"/>
      <c r="S443" s="255"/>
      <c r="T443" s="256"/>
      <c r="AT443" s="250" t="s">
        <v>136</v>
      </c>
      <c r="AU443" s="250" t="s">
        <v>77</v>
      </c>
      <c r="AV443" s="15" t="s">
        <v>134</v>
      </c>
      <c r="AW443" s="15" t="s">
        <v>34</v>
      </c>
      <c r="AX443" s="15" t="s">
        <v>74</v>
      </c>
      <c r="AY443" s="250" t="s">
        <v>127</v>
      </c>
    </row>
    <row r="444" s="1" customFormat="1" ht="25.5" customHeight="1">
      <c r="B444" s="212"/>
      <c r="C444" s="213" t="s">
        <v>438</v>
      </c>
      <c r="D444" s="213" t="s">
        <v>129</v>
      </c>
      <c r="E444" s="214" t="s">
        <v>439</v>
      </c>
      <c r="F444" s="215" t="s">
        <v>440</v>
      </c>
      <c r="G444" s="216" t="s">
        <v>132</v>
      </c>
      <c r="H444" s="217">
        <v>7155.0699999999997</v>
      </c>
      <c r="I444" s="218"/>
      <c r="J444" s="219">
        <f>ROUND(I444*H444,2)</f>
        <v>0</v>
      </c>
      <c r="K444" s="215" t="s">
        <v>133</v>
      </c>
      <c r="L444" s="48"/>
      <c r="M444" s="220" t="s">
        <v>5</v>
      </c>
      <c r="N444" s="221" t="s">
        <v>41</v>
      </c>
      <c r="O444" s="49"/>
      <c r="P444" s="222">
        <f>O444*H444</f>
        <v>0</v>
      </c>
      <c r="Q444" s="222">
        <v>0</v>
      </c>
      <c r="R444" s="222">
        <f>Q444*H444</f>
        <v>0</v>
      </c>
      <c r="S444" s="222">
        <v>0</v>
      </c>
      <c r="T444" s="223">
        <f>S444*H444</f>
        <v>0</v>
      </c>
      <c r="AR444" s="26" t="s">
        <v>134</v>
      </c>
      <c r="AT444" s="26" t="s">
        <v>129</v>
      </c>
      <c r="AU444" s="26" t="s">
        <v>77</v>
      </c>
      <c r="AY444" s="26" t="s">
        <v>127</v>
      </c>
      <c r="BE444" s="224">
        <f>IF(N444="základní",J444,0)</f>
        <v>0</v>
      </c>
      <c r="BF444" s="224">
        <f>IF(N444="snížená",J444,0)</f>
        <v>0</v>
      </c>
      <c r="BG444" s="224">
        <f>IF(N444="zákl. přenesená",J444,0)</f>
        <v>0</v>
      </c>
      <c r="BH444" s="224">
        <f>IF(N444="sníž. přenesená",J444,0)</f>
        <v>0</v>
      </c>
      <c r="BI444" s="224">
        <f>IF(N444="nulová",J444,0)</f>
        <v>0</v>
      </c>
      <c r="BJ444" s="26" t="s">
        <v>74</v>
      </c>
      <c r="BK444" s="224">
        <f>ROUND(I444*H444,2)</f>
        <v>0</v>
      </c>
      <c r="BL444" s="26" t="s">
        <v>134</v>
      </c>
      <c r="BM444" s="26" t="s">
        <v>441</v>
      </c>
    </row>
    <row r="445" s="12" customFormat="1">
      <c r="B445" s="225"/>
      <c r="D445" s="226" t="s">
        <v>136</v>
      </c>
      <c r="E445" s="227" t="s">
        <v>5</v>
      </c>
      <c r="F445" s="228" t="s">
        <v>442</v>
      </c>
      <c r="H445" s="227" t="s">
        <v>5</v>
      </c>
      <c r="I445" s="229"/>
      <c r="L445" s="225"/>
      <c r="M445" s="230"/>
      <c r="N445" s="231"/>
      <c r="O445" s="231"/>
      <c r="P445" s="231"/>
      <c r="Q445" s="231"/>
      <c r="R445" s="231"/>
      <c r="S445" s="231"/>
      <c r="T445" s="232"/>
      <c r="AT445" s="227" t="s">
        <v>136</v>
      </c>
      <c r="AU445" s="227" t="s">
        <v>77</v>
      </c>
      <c r="AV445" s="12" t="s">
        <v>74</v>
      </c>
      <c r="AW445" s="12" t="s">
        <v>34</v>
      </c>
      <c r="AX445" s="12" t="s">
        <v>70</v>
      </c>
      <c r="AY445" s="227" t="s">
        <v>127</v>
      </c>
    </row>
    <row r="446" s="12" customFormat="1">
      <c r="B446" s="225"/>
      <c r="D446" s="226" t="s">
        <v>136</v>
      </c>
      <c r="E446" s="227" t="s">
        <v>5</v>
      </c>
      <c r="F446" s="228" t="s">
        <v>147</v>
      </c>
      <c r="H446" s="227" t="s">
        <v>5</v>
      </c>
      <c r="I446" s="229"/>
      <c r="L446" s="225"/>
      <c r="M446" s="230"/>
      <c r="N446" s="231"/>
      <c r="O446" s="231"/>
      <c r="P446" s="231"/>
      <c r="Q446" s="231"/>
      <c r="R446" s="231"/>
      <c r="S446" s="231"/>
      <c r="T446" s="232"/>
      <c r="AT446" s="227" t="s">
        <v>136</v>
      </c>
      <c r="AU446" s="227" t="s">
        <v>77</v>
      </c>
      <c r="AV446" s="12" t="s">
        <v>74</v>
      </c>
      <c r="AW446" s="12" t="s">
        <v>34</v>
      </c>
      <c r="AX446" s="12" t="s">
        <v>70</v>
      </c>
      <c r="AY446" s="227" t="s">
        <v>127</v>
      </c>
    </row>
    <row r="447" s="13" customFormat="1">
      <c r="B447" s="233"/>
      <c r="D447" s="226" t="s">
        <v>136</v>
      </c>
      <c r="E447" s="234" t="s">
        <v>5</v>
      </c>
      <c r="F447" s="235" t="s">
        <v>443</v>
      </c>
      <c r="H447" s="236">
        <v>6984.6000000000004</v>
      </c>
      <c r="I447" s="237"/>
      <c r="L447" s="233"/>
      <c r="M447" s="238"/>
      <c r="N447" s="239"/>
      <c r="O447" s="239"/>
      <c r="P447" s="239"/>
      <c r="Q447" s="239"/>
      <c r="R447" s="239"/>
      <c r="S447" s="239"/>
      <c r="T447" s="240"/>
      <c r="AT447" s="234" t="s">
        <v>136</v>
      </c>
      <c r="AU447" s="234" t="s">
        <v>77</v>
      </c>
      <c r="AV447" s="13" t="s">
        <v>77</v>
      </c>
      <c r="AW447" s="13" t="s">
        <v>34</v>
      </c>
      <c r="AX447" s="13" t="s">
        <v>70</v>
      </c>
      <c r="AY447" s="234" t="s">
        <v>127</v>
      </c>
    </row>
    <row r="448" s="14" customFormat="1">
      <c r="B448" s="241"/>
      <c r="D448" s="226" t="s">
        <v>136</v>
      </c>
      <c r="E448" s="242" t="s">
        <v>5</v>
      </c>
      <c r="F448" s="243" t="s">
        <v>139</v>
      </c>
      <c r="H448" s="244">
        <v>6984.6000000000004</v>
      </c>
      <c r="I448" s="245"/>
      <c r="L448" s="241"/>
      <c r="M448" s="246"/>
      <c r="N448" s="247"/>
      <c r="O448" s="247"/>
      <c r="P448" s="247"/>
      <c r="Q448" s="247"/>
      <c r="R448" s="247"/>
      <c r="S448" s="247"/>
      <c r="T448" s="248"/>
      <c r="AT448" s="242" t="s">
        <v>136</v>
      </c>
      <c r="AU448" s="242" t="s">
        <v>77</v>
      </c>
      <c r="AV448" s="14" t="s">
        <v>140</v>
      </c>
      <c r="AW448" s="14" t="s">
        <v>34</v>
      </c>
      <c r="AX448" s="14" t="s">
        <v>70</v>
      </c>
      <c r="AY448" s="242" t="s">
        <v>127</v>
      </c>
    </row>
    <row r="449" s="12" customFormat="1">
      <c r="B449" s="225"/>
      <c r="D449" s="226" t="s">
        <v>136</v>
      </c>
      <c r="E449" s="227" t="s">
        <v>5</v>
      </c>
      <c r="F449" s="228" t="s">
        <v>149</v>
      </c>
      <c r="H449" s="227" t="s">
        <v>5</v>
      </c>
      <c r="I449" s="229"/>
      <c r="L449" s="225"/>
      <c r="M449" s="230"/>
      <c r="N449" s="231"/>
      <c r="O449" s="231"/>
      <c r="P449" s="231"/>
      <c r="Q449" s="231"/>
      <c r="R449" s="231"/>
      <c r="S449" s="231"/>
      <c r="T449" s="232"/>
      <c r="AT449" s="227" t="s">
        <v>136</v>
      </c>
      <c r="AU449" s="227" t="s">
        <v>77</v>
      </c>
      <c r="AV449" s="12" t="s">
        <v>74</v>
      </c>
      <c r="AW449" s="12" t="s">
        <v>34</v>
      </c>
      <c r="AX449" s="12" t="s">
        <v>70</v>
      </c>
      <c r="AY449" s="227" t="s">
        <v>127</v>
      </c>
    </row>
    <row r="450" s="13" customFormat="1">
      <c r="B450" s="233"/>
      <c r="D450" s="226" t="s">
        <v>136</v>
      </c>
      <c r="E450" s="234" t="s">
        <v>5</v>
      </c>
      <c r="F450" s="235" t="s">
        <v>444</v>
      </c>
      <c r="H450" s="236">
        <v>45.5</v>
      </c>
      <c r="I450" s="237"/>
      <c r="L450" s="233"/>
      <c r="M450" s="238"/>
      <c r="N450" s="239"/>
      <c r="O450" s="239"/>
      <c r="P450" s="239"/>
      <c r="Q450" s="239"/>
      <c r="R450" s="239"/>
      <c r="S450" s="239"/>
      <c r="T450" s="240"/>
      <c r="AT450" s="234" t="s">
        <v>136</v>
      </c>
      <c r="AU450" s="234" t="s">
        <v>77</v>
      </c>
      <c r="AV450" s="13" t="s">
        <v>77</v>
      </c>
      <c r="AW450" s="13" t="s">
        <v>34</v>
      </c>
      <c r="AX450" s="13" t="s">
        <v>70</v>
      </c>
      <c r="AY450" s="234" t="s">
        <v>127</v>
      </c>
    </row>
    <row r="451" s="13" customFormat="1">
      <c r="B451" s="233"/>
      <c r="D451" s="226" t="s">
        <v>136</v>
      </c>
      <c r="E451" s="234" t="s">
        <v>5</v>
      </c>
      <c r="F451" s="235" t="s">
        <v>445</v>
      </c>
      <c r="H451" s="236">
        <v>10.550000000000001</v>
      </c>
      <c r="I451" s="237"/>
      <c r="L451" s="233"/>
      <c r="M451" s="238"/>
      <c r="N451" s="239"/>
      <c r="O451" s="239"/>
      <c r="P451" s="239"/>
      <c r="Q451" s="239"/>
      <c r="R451" s="239"/>
      <c r="S451" s="239"/>
      <c r="T451" s="240"/>
      <c r="AT451" s="234" t="s">
        <v>136</v>
      </c>
      <c r="AU451" s="234" t="s">
        <v>77</v>
      </c>
      <c r="AV451" s="13" t="s">
        <v>77</v>
      </c>
      <c r="AW451" s="13" t="s">
        <v>34</v>
      </c>
      <c r="AX451" s="13" t="s">
        <v>70</v>
      </c>
      <c r="AY451" s="234" t="s">
        <v>127</v>
      </c>
    </row>
    <row r="452" s="13" customFormat="1">
      <c r="B452" s="233"/>
      <c r="D452" s="226" t="s">
        <v>136</v>
      </c>
      <c r="E452" s="234" t="s">
        <v>5</v>
      </c>
      <c r="F452" s="235" t="s">
        <v>446</v>
      </c>
      <c r="H452" s="236">
        <v>40.799999999999997</v>
      </c>
      <c r="I452" s="237"/>
      <c r="L452" s="233"/>
      <c r="M452" s="238"/>
      <c r="N452" s="239"/>
      <c r="O452" s="239"/>
      <c r="P452" s="239"/>
      <c r="Q452" s="239"/>
      <c r="R452" s="239"/>
      <c r="S452" s="239"/>
      <c r="T452" s="240"/>
      <c r="AT452" s="234" t="s">
        <v>136</v>
      </c>
      <c r="AU452" s="234" t="s">
        <v>77</v>
      </c>
      <c r="AV452" s="13" t="s">
        <v>77</v>
      </c>
      <c r="AW452" s="13" t="s">
        <v>34</v>
      </c>
      <c r="AX452" s="13" t="s">
        <v>70</v>
      </c>
      <c r="AY452" s="234" t="s">
        <v>127</v>
      </c>
    </row>
    <row r="453" s="13" customFormat="1">
      <c r="B453" s="233"/>
      <c r="D453" s="226" t="s">
        <v>136</v>
      </c>
      <c r="E453" s="234" t="s">
        <v>5</v>
      </c>
      <c r="F453" s="235" t="s">
        <v>447</v>
      </c>
      <c r="H453" s="236">
        <v>10.92</v>
      </c>
      <c r="I453" s="237"/>
      <c r="L453" s="233"/>
      <c r="M453" s="238"/>
      <c r="N453" s="239"/>
      <c r="O453" s="239"/>
      <c r="P453" s="239"/>
      <c r="Q453" s="239"/>
      <c r="R453" s="239"/>
      <c r="S453" s="239"/>
      <c r="T453" s="240"/>
      <c r="AT453" s="234" t="s">
        <v>136</v>
      </c>
      <c r="AU453" s="234" t="s">
        <v>77</v>
      </c>
      <c r="AV453" s="13" t="s">
        <v>77</v>
      </c>
      <c r="AW453" s="13" t="s">
        <v>34</v>
      </c>
      <c r="AX453" s="13" t="s">
        <v>70</v>
      </c>
      <c r="AY453" s="234" t="s">
        <v>127</v>
      </c>
    </row>
    <row r="454" s="13" customFormat="1">
      <c r="B454" s="233"/>
      <c r="D454" s="226" t="s">
        <v>136</v>
      </c>
      <c r="E454" s="234" t="s">
        <v>5</v>
      </c>
      <c r="F454" s="235" t="s">
        <v>448</v>
      </c>
      <c r="H454" s="236">
        <v>50.520000000000003</v>
      </c>
      <c r="I454" s="237"/>
      <c r="L454" s="233"/>
      <c r="M454" s="238"/>
      <c r="N454" s="239"/>
      <c r="O454" s="239"/>
      <c r="P454" s="239"/>
      <c r="Q454" s="239"/>
      <c r="R454" s="239"/>
      <c r="S454" s="239"/>
      <c r="T454" s="240"/>
      <c r="AT454" s="234" t="s">
        <v>136</v>
      </c>
      <c r="AU454" s="234" t="s">
        <v>77</v>
      </c>
      <c r="AV454" s="13" t="s">
        <v>77</v>
      </c>
      <c r="AW454" s="13" t="s">
        <v>34</v>
      </c>
      <c r="AX454" s="13" t="s">
        <v>70</v>
      </c>
      <c r="AY454" s="234" t="s">
        <v>127</v>
      </c>
    </row>
    <row r="455" s="13" customFormat="1">
      <c r="B455" s="233"/>
      <c r="D455" s="226" t="s">
        <v>136</v>
      </c>
      <c r="E455" s="234" t="s">
        <v>5</v>
      </c>
      <c r="F455" s="235" t="s">
        <v>449</v>
      </c>
      <c r="H455" s="236">
        <v>12.18</v>
      </c>
      <c r="I455" s="237"/>
      <c r="L455" s="233"/>
      <c r="M455" s="238"/>
      <c r="N455" s="239"/>
      <c r="O455" s="239"/>
      <c r="P455" s="239"/>
      <c r="Q455" s="239"/>
      <c r="R455" s="239"/>
      <c r="S455" s="239"/>
      <c r="T455" s="240"/>
      <c r="AT455" s="234" t="s">
        <v>136</v>
      </c>
      <c r="AU455" s="234" t="s">
        <v>77</v>
      </c>
      <c r="AV455" s="13" t="s">
        <v>77</v>
      </c>
      <c r="AW455" s="13" t="s">
        <v>34</v>
      </c>
      <c r="AX455" s="13" t="s">
        <v>70</v>
      </c>
      <c r="AY455" s="234" t="s">
        <v>127</v>
      </c>
    </row>
    <row r="456" s="14" customFormat="1">
      <c r="B456" s="241"/>
      <c r="D456" s="226" t="s">
        <v>136</v>
      </c>
      <c r="E456" s="242" t="s">
        <v>5</v>
      </c>
      <c r="F456" s="243" t="s">
        <v>139</v>
      </c>
      <c r="H456" s="244">
        <v>170.47</v>
      </c>
      <c r="I456" s="245"/>
      <c r="L456" s="241"/>
      <c r="M456" s="246"/>
      <c r="N456" s="247"/>
      <c r="O456" s="247"/>
      <c r="P456" s="247"/>
      <c r="Q456" s="247"/>
      <c r="R456" s="247"/>
      <c r="S456" s="247"/>
      <c r="T456" s="248"/>
      <c r="AT456" s="242" t="s">
        <v>136</v>
      </c>
      <c r="AU456" s="242" t="s">
        <v>77</v>
      </c>
      <c r="AV456" s="14" t="s">
        <v>140</v>
      </c>
      <c r="AW456" s="14" t="s">
        <v>34</v>
      </c>
      <c r="AX456" s="14" t="s">
        <v>70</v>
      </c>
      <c r="AY456" s="242" t="s">
        <v>127</v>
      </c>
    </row>
    <row r="457" s="15" customFormat="1">
      <c r="B457" s="249"/>
      <c r="D457" s="226" t="s">
        <v>136</v>
      </c>
      <c r="E457" s="250" t="s">
        <v>5</v>
      </c>
      <c r="F457" s="251" t="s">
        <v>141</v>
      </c>
      <c r="H457" s="252">
        <v>7155.0699999999997</v>
      </c>
      <c r="I457" s="253"/>
      <c r="L457" s="249"/>
      <c r="M457" s="254"/>
      <c r="N457" s="255"/>
      <c r="O457" s="255"/>
      <c r="P457" s="255"/>
      <c r="Q457" s="255"/>
      <c r="R457" s="255"/>
      <c r="S457" s="255"/>
      <c r="T457" s="256"/>
      <c r="AT457" s="250" t="s">
        <v>136</v>
      </c>
      <c r="AU457" s="250" t="s">
        <v>77</v>
      </c>
      <c r="AV457" s="15" t="s">
        <v>134</v>
      </c>
      <c r="AW457" s="15" t="s">
        <v>34</v>
      </c>
      <c r="AX457" s="15" t="s">
        <v>74</v>
      </c>
      <c r="AY457" s="250" t="s">
        <v>127</v>
      </c>
    </row>
    <row r="458" s="1" customFormat="1" ht="25.5" customHeight="1">
      <c r="B458" s="212"/>
      <c r="C458" s="213" t="s">
        <v>450</v>
      </c>
      <c r="D458" s="213" t="s">
        <v>129</v>
      </c>
      <c r="E458" s="214" t="s">
        <v>451</v>
      </c>
      <c r="F458" s="215" t="s">
        <v>452</v>
      </c>
      <c r="G458" s="216" t="s">
        <v>132</v>
      </c>
      <c r="H458" s="217">
        <v>8848.3500000000004</v>
      </c>
      <c r="I458" s="218"/>
      <c r="J458" s="219">
        <f>ROUND(I458*H458,2)</f>
        <v>0</v>
      </c>
      <c r="K458" s="215" t="s">
        <v>133</v>
      </c>
      <c r="L458" s="48"/>
      <c r="M458" s="220" t="s">
        <v>5</v>
      </c>
      <c r="N458" s="221" t="s">
        <v>41</v>
      </c>
      <c r="O458" s="49"/>
      <c r="P458" s="222">
        <f>O458*H458</f>
        <v>0</v>
      </c>
      <c r="Q458" s="222">
        <v>0</v>
      </c>
      <c r="R458" s="222">
        <f>Q458*H458</f>
        <v>0</v>
      </c>
      <c r="S458" s="222">
        <v>0</v>
      </c>
      <c r="T458" s="223">
        <f>S458*H458</f>
        <v>0</v>
      </c>
      <c r="AR458" s="26" t="s">
        <v>134</v>
      </c>
      <c r="AT458" s="26" t="s">
        <v>129</v>
      </c>
      <c r="AU458" s="26" t="s">
        <v>77</v>
      </c>
      <c r="AY458" s="26" t="s">
        <v>127</v>
      </c>
      <c r="BE458" s="224">
        <f>IF(N458="základní",J458,0)</f>
        <v>0</v>
      </c>
      <c r="BF458" s="224">
        <f>IF(N458="snížená",J458,0)</f>
        <v>0</v>
      </c>
      <c r="BG458" s="224">
        <f>IF(N458="zákl. přenesená",J458,0)</f>
        <v>0</v>
      </c>
      <c r="BH458" s="224">
        <f>IF(N458="sníž. přenesená",J458,0)</f>
        <v>0</v>
      </c>
      <c r="BI458" s="224">
        <f>IF(N458="nulová",J458,0)</f>
        <v>0</v>
      </c>
      <c r="BJ458" s="26" t="s">
        <v>74</v>
      </c>
      <c r="BK458" s="224">
        <f>ROUND(I458*H458,2)</f>
        <v>0</v>
      </c>
      <c r="BL458" s="26" t="s">
        <v>134</v>
      </c>
      <c r="BM458" s="26" t="s">
        <v>453</v>
      </c>
    </row>
    <row r="459" s="12" customFormat="1">
      <c r="B459" s="225"/>
      <c r="D459" s="226" t="s">
        <v>136</v>
      </c>
      <c r="E459" s="227" t="s">
        <v>5</v>
      </c>
      <c r="F459" s="228" t="s">
        <v>442</v>
      </c>
      <c r="H459" s="227" t="s">
        <v>5</v>
      </c>
      <c r="I459" s="229"/>
      <c r="L459" s="225"/>
      <c r="M459" s="230"/>
      <c r="N459" s="231"/>
      <c r="O459" s="231"/>
      <c r="P459" s="231"/>
      <c r="Q459" s="231"/>
      <c r="R459" s="231"/>
      <c r="S459" s="231"/>
      <c r="T459" s="232"/>
      <c r="AT459" s="227" t="s">
        <v>136</v>
      </c>
      <c r="AU459" s="227" t="s">
        <v>77</v>
      </c>
      <c r="AV459" s="12" t="s">
        <v>74</v>
      </c>
      <c r="AW459" s="12" t="s">
        <v>34</v>
      </c>
      <c r="AX459" s="12" t="s">
        <v>70</v>
      </c>
      <c r="AY459" s="227" t="s">
        <v>127</v>
      </c>
    </row>
    <row r="460" s="12" customFormat="1">
      <c r="B460" s="225"/>
      <c r="D460" s="226" t="s">
        <v>136</v>
      </c>
      <c r="E460" s="227" t="s">
        <v>5</v>
      </c>
      <c r="F460" s="228" t="s">
        <v>147</v>
      </c>
      <c r="H460" s="227" t="s">
        <v>5</v>
      </c>
      <c r="I460" s="229"/>
      <c r="L460" s="225"/>
      <c r="M460" s="230"/>
      <c r="N460" s="231"/>
      <c r="O460" s="231"/>
      <c r="P460" s="231"/>
      <c r="Q460" s="231"/>
      <c r="R460" s="231"/>
      <c r="S460" s="231"/>
      <c r="T460" s="232"/>
      <c r="AT460" s="227" t="s">
        <v>136</v>
      </c>
      <c r="AU460" s="227" t="s">
        <v>77</v>
      </c>
      <c r="AV460" s="12" t="s">
        <v>74</v>
      </c>
      <c r="AW460" s="12" t="s">
        <v>34</v>
      </c>
      <c r="AX460" s="12" t="s">
        <v>70</v>
      </c>
      <c r="AY460" s="227" t="s">
        <v>127</v>
      </c>
    </row>
    <row r="461" s="13" customFormat="1">
      <c r="B461" s="233"/>
      <c r="D461" s="226" t="s">
        <v>136</v>
      </c>
      <c r="E461" s="234" t="s">
        <v>5</v>
      </c>
      <c r="F461" s="235" t="s">
        <v>245</v>
      </c>
      <c r="H461" s="236">
        <v>8647.6000000000004</v>
      </c>
      <c r="I461" s="237"/>
      <c r="L461" s="233"/>
      <c r="M461" s="238"/>
      <c r="N461" s="239"/>
      <c r="O461" s="239"/>
      <c r="P461" s="239"/>
      <c r="Q461" s="239"/>
      <c r="R461" s="239"/>
      <c r="S461" s="239"/>
      <c r="T461" s="240"/>
      <c r="AT461" s="234" t="s">
        <v>136</v>
      </c>
      <c r="AU461" s="234" t="s">
        <v>77</v>
      </c>
      <c r="AV461" s="13" t="s">
        <v>77</v>
      </c>
      <c r="AW461" s="13" t="s">
        <v>34</v>
      </c>
      <c r="AX461" s="13" t="s">
        <v>70</v>
      </c>
      <c r="AY461" s="234" t="s">
        <v>127</v>
      </c>
    </row>
    <row r="462" s="14" customFormat="1">
      <c r="B462" s="241"/>
      <c r="D462" s="226" t="s">
        <v>136</v>
      </c>
      <c r="E462" s="242" t="s">
        <v>5</v>
      </c>
      <c r="F462" s="243" t="s">
        <v>139</v>
      </c>
      <c r="H462" s="244">
        <v>8647.6000000000004</v>
      </c>
      <c r="I462" s="245"/>
      <c r="L462" s="241"/>
      <c r="M462" s="246"/>
      <c r="N462" s="247"/>
      <c r="O462" s="247"/>
      <c r="P462" s="247"/>
      <c r="Q462" s="247"/>
      <c r="R462" s="247"/>
      <c r="S462" s="247"/>
      <c r="T462" s="248"/>
      <c r="AT462" s="242" t="s">
        <v>136</v>
      </c>
      <c r="AU462" s="242" t="s">
        <v>77</v>
      </c>
      <c r="AV462" s="14" t="s">
        <v>140</v>
      </c>
      <c r="AW462" s="14" t="s">
        <v>34</v>
      </c>
      <c r="AX462" s="14" t="s">
        <v>70</v>
      </c>
      <c r="AY462" s="242" t="s">
        <v>127</v>
      </c>
    </row>
    <row r="463" s="12" customFormat="1">
      <c r="B463" s="225"/>
      <c r="D463" s="226" t="s">
        <v>136</v>
      </c>
      <c r="E463" s="227" t="s">
        <v>5</v>
      </c>
      <c r="F463" s="228" t="s">
        <v>149</v>
      </c>
      <c r="H463" s="227" t="s">
        <v>5</v>
      </c>
      <c r="I463" s="229"/>
      <c r="L463" s="225"/>
      <c r="M463" s="230"/>
      <c r="N463" s="231"/>
      <c r="O463" s="231"/>
      <c r="P463" s="231"/>
      <c r="Q463" s="231"/>
      <c r="R463" s="231"/>
      <c r="S463" s="231"/>
      <c r="T463" s="232"/>
      <c r="AT463" s="227" t="s">
        <v>136</v>
      </c>
      <c r="AU463" s="227" t="s">
        <v>77</v>
      </c>
      <c r="AV463" s="12" t="s">
        <v>74</v>
      </c>
      <c r="AW463" s="12" t="s">
        <v>34</v>
      </c>
      <c r="AX463" s="12" t="s">
        <v>70</v>
      </c>
      <c r="AY463" s="227" t="s">
        <v>127</v>
      </c>
    </row>
    <row r="464" s="13" customFormat="1">
      <c r="B464" s="233"/>
      <c r="D464" s="226" t="s">
        <v>136</v>
      </c>
      <c r="E464" s="234" t="s">
        <v>5</v>
      </c>
      <c r="F464" s="235" t="s">
        <v>454</v>
      </c>
      <c r="H464" s="236">
        <v>54.600000000000001</v>
      </c>
      <c r="I464" s="237"/>
      <c r="L464" s="233"/>
      <c r="M464" s="238"/>
      <c r="N464" s="239"/>
      <c r="O464" s="239"/>
      <c r="P464" s="239"/>
      <c r="Q464" s="239"/>
      <c r="R464" s="239"/>
      <c r="S464" s="239"/>
      <c r="T464" s="240"/>
      <c r="AT464" s="234" t="s">
        <v>136</v>
      </c>
      <c r="AU464" s="234" t="s">
        <v>77</v>
      </c>
      <c r="AV464" s="13" t="s">
        <v>77</v>
      </c>
      <c r="AW464" s="13" t="s">
        <v>34</v>
      </c>
      <c r="AX464" s="13" t="s">
        <v>70</v>
      </c>
      <c r="AY464" s="234" t="s">
        <v>127</v>
      </c>
    </row>
    <row r="465" s="13" customFormat="1">
      <c r="B465" s="233"/>
      <c r="D465" s="226" t="s">
        <v>136</v>
      </c>
      <c r="E465" s="234" t="s">
        <v>5</v>
      </c>
      <c r="F465" s="235" t="s">
        <v>455</v>
      </c>
      <c r="H465" s="236">
        <v>12.66</v>
      </c>
      <c r="I465" s="237"/>
      <c r="L465" s="233"/>
      <c r="M465" s="238"/>
      <c r="N465" s="239"/>
      <c r="O465" s="239"/>
      <c r="P465" s="239"/>
      <c r="Q465" s="239"/>
      <c r="R465" s="239"/>
      <c r="S465" s="239"/>
      <c r="T465" s="240"/>
      <c r="AT465" s="234" t="s">
        <v>136</v>
      </c>
      <c r="AU465" s="234" t="s">
        <v>77</v>
      </c>
      <c r="AV465" s="13" t="s">
        <v>77</v>
      </c>
      <c r="AW465" s="13" t="s">
        <v>34</v>
      </c>
      <c r="AX465" s="13" t="s">
        <v>70</v>
      </c>
      <c r="AY465" s="234" t="s">
        <v>127</v>
      </c>
    </row>
    <row r="466" s="13" customFormat="1">
      <c r="B466" s="233"/>
      <c r="D466" s="226" t="s">
        <v>136</v>
      </c>
      <c r="E466" s="234" t="s">
        <v>5</v>
      </c>
      <c r="F466" s="235" t="s">
        <v>456</v>
      </c>
      <c r="H466" s="236">
        <v>47.600000000000001</v>
      </c>
      <c r="I466" s="237"/>
      <c r="L466" s="233"/>
      <c r="M466" s="238"/>
      <c r="N466" s="239"/>
      <c r="O466" s="239"/>
      <c r="P466" s="239"/>
      <c r="Q466" s="239"/>
      <c r="R466" s="239"/>
      <c r="S466" s="239"/>
      <c r="T466" s="240"/>
      <c r="AT466" s="234" t="s">
        <v>136</v>
      </c>
      <c r="AU466" s="234" t="s">
        <v>77</v>
      </c>
      <c r="AV466" s="13" t="s">
        <v>77</v>
      </c>
      <c r="AW466" s="13" t="s">
        <v>34</v>
      </c>
      <c r="AX466" s="13" t="s">
        <v>70</v>
      </c>
      <c r="AY466" s="234" t="s">
        <v>127</v>
      </c>
    </row>
    <row r="467" s="13" customFormat="1">
      <c r="B467" s="233"/>
      <c r="D467" s="226" t="s">
        <v>136</v>
      </c>
      <c r="E467" s="234" t="s">
        <v>5</v>
      </c>
      <c r="F467" s="235" t="s">
        <v>457</v>
      </c>
      <c r="H467" s="236">
        <v>12.74</v>
      </c>
      <c r="I467" s="237"/>
      <c r="L467" s="233"/>
      <c r="M467" s="238"/>
      <c r="N467" s="239"/>
      <c r="O467" s="239"/>
      <c r="P467" s="239"/>
      <c r="Q467" s="239"/>
      <c r="R467" s="239"/>
      <c r="S467" s="239"/>
      <c r="T467" s="240"/>
      <c r="AT467" s="234" t="s">
        <v>136</v>
      </c>
      <c r="AU467" s="234" t="s">
        <v>77</v>
      </c>
      <c r="AV467" s="13" t="s">
        <v>77</v>
      </c>
      <c r="AW467" s="13" t="s">
        <v>34</v>
      </c>
      <c r="AX467" s="13" t="s">
        <v>70</v>
      </c>
      <c r="AY467" s="234" t="s">
        <v>127</v>
      </c>
    </row>
    <row r="468" s="13" customFormat="1">
      <c r="B468" s="233"/>
      <c r="D468" s="226" t="s">
        <v>136</v>
      </c>
      <c r="E468" s="234" t="s">
        <v>5</v>
      </c>
      <c r="F468" s="235" t="s">
        <v>458</v>
      </c>
      <c r="H468" s="236">
        <v>58.939999999999998</v>
      </c>
      <c r="I468" s="237"/>
      <c r="L468" s="233"/>
      <c r="M468" s="238"/>
      <c r="N468" s="239"/>
      <c r="O468" s="239"/>
      <c r="P468" s="239"/>
      <c r="Q468" s="239"/>
      <c r="R468" s="239"/>
      <c r="S468" s="239"/>
      <c r="T468" s="240"/>
      <c r="AT468" s="234" t="s">
        <v>136</v>
      </c>
      <c r="AU468" s="234" t="s">
        <v>77</v>
      </c>
      <c r="AV468" s="13" t="s">
        <v>77</v>
      </c>
      <c r="AW468" s="13" t="s">
        <v>34</v>
      </c>
      <c r="AX468" s="13" t="s">
        <v>70</v>
      </c>
      <c r="AY468" s="234" t="s">
        <v>127</v>
      </c>
    </row>
    <row r="469" s="13" customFormat="1">
      <c r="B469" s="233"/>
      <c r="D469" s="226" t="s">
        <v>136</v>
      </c>
      <c r="E469" s="234" t="s">
        <v>5</v>
      </c>
      <c r="F469" s="235" t="s">
        <v>459</v>
      </c>
      <c r="H469" s="236">
        <v>14.210000000000001</v>
      </c>
      <c r="I469" s="237"/>
      <c r="L469" s="233"/>
      <c r="M469" s="238"/>
      <c r="N469" s="239"/>
      <c r="O469" s="239"/>
      <c r="P469" s="239"/>
      <c r="Q469" s="239"/>
      <c r="R469" s="239"/>
      <c r="S469" s="239"/>
      <c r="T469" s="240"/>
      <c r="AT469" s="234" t="s">
        <v>136</v>
      </c>
      <c r="AU469" s="234" t="s">
        <v>77</v>
      </c>
      <c r="AV469" s="13" t="s">
        <v>77</v>
      </c>
      <c r="AW469" s="13" t="s">
        <v>34</v>
      </c>
      <c r="AX469" s="13" t="s">
        <v>70</v>
      </c>
      <c r="AY469" s="234" t="s">
        <v>127</v>
      </c>
    </row>
    <row r="470" s="14" customFormat="1">
      <c r="B470" s="241"/>
      <c r="D470" s="226" t="s">
        <v>136</v>
      </c>
      <c r="E470" s="242" t="s">
        <v>5</v>
      </c>
      <c r="F470" s="243" t="s">
        <v>139</v>
      </c>
      <c r="H470" s="244">
        <v>200.75</v>
      </c>
      <c r="I470" s="245"/>
      <c r="L470" s="241"/>
      <c r="M470" s="246"/>
      <c r="N470" s="247"/>
      <c r="O470" s="247"/>
      <c r="P470" s="247"/>
      <c r="Q470" s="247"/>
      <c r="R470" s="247"/>
      <c r="S470" s="247"/>
      <c r="T470" s="248"/>
      <c r="AT470" s="242" t="s">
        <v>136</v>
      </c>
      <c r="AU470" s="242" t="s">
        <v>77</v>
      </c>
      <c r="AV470" s="14" t="s">
        <v>140</v>
      </c>
      <c r="AW470" s="14" t="s">
        <v>34</v>
      </c>
      <c r="AX470" s="14" t="s">
        <v>70</v>
      </c>
      <c r="AY470" s="242" t="s">
        <v>127</v>
      </c>
    </row>
    <row r="471" s="15" customFormat="1">
      <c r="B471" s="249"/>
      <c r="D471" s="226" t="s">
        <v>136</v>
      </c>
      <c r="E471" s="250" t="s">
        <v>5</v>
      </c>
      <c r="F471" s="251" t="s">
        <v>141</v>
      </c>
      <c r="H471" s="252">
        <v>8848.3500000000004</v>
      </c>
      <c r="I471" s="253"/>
      <c r="L471" s="249"/>
      <c r="M471" s="254"/>
      <c r="N471" s="255"/>
      <c r="O471" s="255"/>
      <c r="P471" s="255"/>
      <c r="Q471" s="255"/>
      <c r="R471" s="255"/>
      <c r="S471" s="255"/>
      <c r="T471" s="256"/>
      <c r="AT471" s="250" t="s">
        <v>136</v>
      </c>
      <c r="AU471" s="250" t="s">
        <v>77</v>
      </c>
      <c r="AV471" s="15" t="s">
        <v>134</v>
      </c>
      <c r="AW471" s="15" t="s">
        <v>34</v>
      </c>
      <c r="AX471" s="15" t="s">
        <v>74</v>
      </c>
      <c r="AY471" s="250" t="s">
        <v>127</v>
      </c>
    </row>
    <row r="472" s="1" customFormat="1" ht="25.5" customHeight="1">
      <c r="B472" s="212"/>
      <c r="C472" s="213" t="s">
        <v>460</v>
      </c>
      <c r="D472" s="213" t="s">
        <v>129</v>
      </c>
      <c r="E472" s="214" t="s">
        <v>461</v>
      </c>
      <c r="F472" s="215" t="s">
        <v>462</v>
      </c>
      <c r="G472" s="216" t="s">
        <v>132</v>
      </c>
      <c r="H472" s="217">
        <v>7155.0699999999997</v>
      </c>
      <c r="I472" s="218"/>
      <c r="J472" s="219">
        <f>ROUND(I472*H472,2)</f>
        <v>0</v>
      </c>
      <c r="K472" s="215" t="s">
        <v>133</v>
      </c>
      <c r="L472" s="48"/>
      <c r="M472" s="220" t="s">
        <v>5</v>
      </c>
      <c r="N472" s="221" t="s">
        <v>41</v>
      </c>
      <c r="O472" s="49"/>
      <c r="P472" s="222">
        <f>O472*H472</f>
        <v>0</v>
      </c>
      <c r="Q472" s="222">
        <v>0</v>
      </c>
      <c r="R472" s="222">
        <f>Q472*H472</f>
        <v>0</v>
      </c>
      <c r="S472" s="222">
        <v>0</v>
      </c>
      <c r="T472" s="223">
        <f>S472*H472</f>
        <v>0</v>
      </c>
      <c r="AR472" s="26" t="s">
        <v>134</v>
      </c>
      <c r="AT472" s="26" t="s">
        <v>129</v>
      </c>
      <c r="AU472" s="26" t="s">
        <v>77</v>
      </c>
      <c r="AY472" s="26" t="s">
        <v>127</v>
      </c>
      <c r="BE472" s="224">
        <f>IF(N472="základní",J472,0)</f>
        <v>0</v>
      </c>
      <c r="BF472" s="224">
        <f>IF(N472="snížená",J472,0)</f>
        <v>0</v>
      </c>
      <c r="BG472" s="224">
        <f>IF(N472="zákl. přenesená",J472,0)</f>
        <v>0</v>
      </c>
      <c r="BH472" s="224">
        <f>IF(N472="sníž. přenesená",J472,0)</f>
        <v>0</v>
      </c>
      <c r="BI472" s="224">
        <f>IF(N472="nulová",J472,0)</f>
        <v>0</v>
      </c>
      <c r="BJ472" s="26" t="s">
        <v>74</v>
      </c>
      <c r="BK472" s="224">
        <f>ROUND(I472*H472,2)</f>
        <v>0</v>
      </c>
      <c r="BL472" s="26" t="s">
        <v>134</v>
      </c>
      <c r="BM472" s="26" t="s">
        <v>463</v>
      </c>
    </row>
    <row r="473" s="12" customFormat="1">
      <c r="B473" s="225"/>
      <c r="D473" s="226" t="s">
        <v>136</v>
      </c>
      <c r="E473" s="227" t="s">
        <v>5</v>
      </c>
      <c r="F473" s="228" t="s">
        <v>442</v>
      </c>
      <c r="H473" s="227" t="s">
        <v>5</v>
      </c>
      <c r="I473" s="229"/>
      <c r="L473" s="225"/>
      <c r="M473" s="230"/>
      <c r="N473" s="231"/>
      <c r="O473" s="231"/>
      <c r="P473" s="231"/>
      <c r="Q473" s="231"/>
      <c r="R473" s="231"/>
      <c r="S473" s="231"/>
      <c r="T473" s="232"/>
      <c r="AT473" s="227" t="s">
        <v>136</v>
      </c>
      <c r="AU473" s="227" t="s">
        <v>77</v>
      </c>
      <c r="AV473" s="12" t="s">
        <v>74</v>
      </c>
      <c r="AW473" s="12" t="s">
        <v>34</v>
      </c>
      <c r="AX473" s="12" t="s">
        <v>70</v>
      </c>
      <c r="AY473" s="227" t="s">
        <v>127</v>
      </c>
    </row>
    <row r="474" s="12" customFormat="1">
      <c r="B474" s="225"/>
      <c r="D474" s="226" t="s">
        <v>136</v>
      </c>
      <c r="E474" s="227" t="s">
        <v>5</v>
      </c>
      <c r="F474" s="228" t="s">
        <v>147</v>
      </c>
      <c r="H474" s="227" t="s">
        <v>5</v>
      </c>
      <c r="I474" s="229"/>
      <c r="L474" s="225"/>
      <c r="M474" s="230"/>
      <c r="N474" s="231"/>
      <c r="O474" s="231"/>
      <c r="P474" s="231"/>
      <c r="Q474" s="231"/>
      <c r="R474" s="231"/>
      <c r="S474" s="231"/>
      <c r="T474" s="232"/>
      <c r="AT474" s="227" t="s">
        <v>136</v>
      </c>
      <c r="AU474" s="227" t="s">
        <v>77</v>
      </c>
      <c r="AV474" s="12" t="s">
        <v>74</v>
      </c>
      <c r="AW474" s="12" t="s">
        <v>34</v>
      </c>
      <c r="AX474" s="12" t="s">
        <v>70</v>
      </c>
      <c r="AY474" s="227" t="s">
        <v>127</v>
      </c>
    </row>
    <row r="475" s="13" customFormat="1">
      <c r="B475" s="233"/>
      <c r="D475" s="226" t="s">
        <v>136</v>
      </c>
      <c r="E475" s="234" t="s">
        <v>5</v>
      </c>
      <c r="F475" s="235" t="s">
        <v>443</v>
      </c>
      <c r="H475" s="236">
        <v>6984.6000000000004</v>
      </c>
      <c r="I475" s="237"/>
      <c r="L475" s="233"/>
      <c r="M475" s="238"/>
      <c r="N475" s="239"/>
      <c r="O475" s="239"/>
      <c r="P475" s="239"/>
      <c r="Q475" s="239"/>
      <c r="R475" s="239"/>
      <c r="S475" s="239"/>
      <c r="T475" s="240"/>
      <c r="AT475" s="234" t="s">
        <v>136</v>
      </c>
      <c r="AU475" s="234" t="s">
        <v>77</v>
      </c>
      <c r="AV475" s="13" t="s">
        <v>77</v>
      </c>
      <c r="AW475" s="13" t="s">
        <v>34</v>
      </c>
      <c r="AX475" s="13" t="s">
        <v>70</v>
      </c>
      <c r="AY475" s="234" t="s">
        <v>127</v>
      </c>
    </row>
    <row r="476" s="14" customFormat="1">
      <c r="B476" s="241"/>
      <c r="D476" s="226" t="s">
        <v>136</v>
      </c>
      <c r="E476" s="242" t="s">
        <v>5</v>
      </c>
      <c r="F476" s="243" t="s">
        <v>139</v>
      </c>
      <c r="H476" s="244">
        <v>6984.6000000000004</v>
      </c>
      <c r="I476" s="245"/>
      <c r="L476" s="241"/>
      <c r="M476" s="246"/>
      <c r="N476" s="247"/>
      <c r="O476" s="247"/>
      <c r="P476" s="247"/>
      <c r="Q476" s="247"/>
      <c r="R476" s="247"/>
      <c r="S476" s="247"/>
      <c r="T476" s="248"/>
      <c r="AT476" s="242" t="s">
        <v>136</v>
      </c>
      <c r="AU476" s="242" t="s">
        <v>77</v>
      </c>
      <c r="AV476" s="14" t="s">
        <v>140</v>
      </c>
      <c r="AW476" s="14" t="s">
        <v>34</v>
      </c>
      <c r="AX476" s="14" t="s">
        <v>70</v>
      </c>
      <c r="AY476" s="242" t="s">
        <v>127</v>
      </c>
    </row>
    <row r="477" s="12" customFormat="1">
      <c r="B477" s="225"/>
      <c r="D477" s="226" t="s">
        <v>136</v>
      </c>
      <c r="E477" s="227" t="s">
        <v>5</v>
      </c>
      <c r="F477" s="228" t="s">
        <v>149</v>
      </c>
      <c r="H477" s="227" t="s">
        <v>5</v>
      </c>
      <c r="I477" s="229"/>
      <c r="L477" s="225"/>
      <c r="M477" s="230"/>
      <c r="N477" s="231"/>
      <c r="O477" s="231"/>
      <c r="P477" s="231"/>
      <c r="Q477" s="231"/>
      <c r="R477" s="231"/>
      <c r="S477" s="231"/>
      <c r="T477" s="232"/>
      <c r="AT477" s="227" t="s">
        <v>136</v>
      </c>
      <c r="AU477" s="227" t="s">
        <v>77</v>
      </c>
      <c r="AV477" s="12" t="s">
        <v>74</v>
      </c>
      <c r="AW477" s="12" t="s">
        <v>34</v>
      </c>
      <c r="AX477" s="12" t="s">
        <v>70</v>
      </c>
      <c r="AY477" s="227" t="s">
        <v>127</v>
      </c>
    </row>
    <row r="478" s="13" customFormat="1">
      <c r="B478" s="233"/>
      <c r="D478" s="226" t="s">
        <v>136</v>
      </c>
      <c r="E478" s="234" t="s">
        <v>5</v>
      </c>
      <c r="F478" s="235" t="s">
        <v>444</v>
      </c>
      <c r="H478" s="236">
        <v>45.5</v>
      </c>
      <c r="I478" s="237"/>
      <c r="L478" s="233"/>
      <c r="M478" s="238"/>
      <c r="N478" s="239"/>
      <c r="O478" s="239"/>
      <c r="P478" s="239"/>
      <c r="Q478" s="239"/>
      <c r="R478" s="239"/>
      <c r="S478" s="239"/>
      <c r="T478" s="240"/>
      <c r="AT478" s="234" t="s">
        <v>136</v>
      </c>
      <c r="AU478" s="234" t="s">
        <v>77</v>
      </c>
      <c r="AV478" s="13" t="s">
        <v>77</v>
      </c>
      <c r="AW478" s="13" t="s">
        <v>34</v>
      </c>
      <c r="AX478" s="13" t="s">
        <v>70</v>
      </c>
      <c r="AY478" s="234" t="s">
        <v>127</v>
      </c>
    </row>
    <row r="479" s="13" customFormat="1">
      <c r="B479" s="233"/>
      <c r="D479" s="226" t="s">
        <v>136</v>
      </c>
      <c r="E479" s="234" t="s">
        <v>5</v>
      </c>
      <c r="F479" s="235" t="s">
        <v>445</v>
      </c>
      <c r="H479" s="236">
        <v>10.550000000000001</v>
      </c>
      <c r="I479" s="237"/>
      <c r="L479" s="233"/>
      <c r="M479" s="238"/>
      <c r="N479" s="239"/>
      <c r="O479" s="239"/>
      <c r="P479" s="239"/>
      <c r="Q479" s="239"/>
      <c r="R479" s="239"/>
      <c r="S479" s="239"/>
      <c r="T479" s="240"/>
      <c r="AT479" s="234" t="s">
        <v>136</v>
      </c>
      <c r="AU479" s="234" t="s">
        <v>77</v>
      </c>
      <c r="AV479" s="13" t="s">
        <v>77</v>
      </c>
      <c r="AW479" s="13" t="s">
        <v>34</v>
      </c>
      <c r="AX479" s="13" t="s">
        <v>70</v>
      </c>
      <c r="AY479" s="234" t="s">
        <v>127</v>
      </c>
    </row>
    <row r="480" s="13" customFormat="1">
      <c r="B480" s="233"/>
      <c r="D480" s="226" t="s">
        <v>136</v>
      </c>
      <c r="E480" s="234" t="s">
        <v>5</v>
      </c>
      <c r="F480" s="235" t="s">
        <v>446</v>
      </c>
      <c r="H480" s="236">
        <v>40.799999999999997</v>
      </c>
      <c r="I480" s="237"/>
      <c r="L480" s="233"/>
      <c r="M480" s="238"/>
      <c r="N480" s="239"/>
      <c r="O480" s="239"/>
      <c r="P480" s="239"/>
      <c r="Q480" s="239"/>
      <c r="R480" s="239"/>
      <c r="S480" s="239"/>
      <c r="T480" s="240"/>
      <c r="AT480" s="234" t="s">
        <v>136</v>
      </c>
      <c r="AU480" s="234" t="s">
        <v>77</v>
      </c>
      <c r="AV480" s="13" t="s">
        <v>77</v>
      </c>
      <c r="AW480" s="13" t="s">
        <v>34</v>
      </c>
      <c r="AX480" s="13" t="s">
        <v>70</v>
      </c>
      <c r="AY480" s="234" t="s">
        <v>127</v>
      </c>
    </row>
    <row r="481" s="13" customFormat="1">
      <c r="B481" s="233"/>
      <c r="D481" s="226" t="s">
        <v>136</v>
      </c>
      <c r="E481" s="234" t="s">
        <v>5</v>
      </c>
      <c r="F481" s="235" t="s">
        <v>447</v>
      </c>
      <c r="H481" s="236">
        <v>10.92</v>
      </c>
      <c r="I481" s="237"/>
      <c r="L481" s="233"/>
      <c r="M481" s="238"/>
      <c r="N481" s="239"/>
      <c r="O481" s="239"/>
      <c r="P481" s="239"/>
      <c r="Q481" s="239"/>
      <c r="R481" s="239"/>
      <c r="S481" s="239"/>
      <c r="T481" s="240"/>
      <c r="AT481" s="234" t="s">
        <v>136</v>
      </c>
      <c r="AU481" s="234" t="s">
        <v>77</v>
      </c>
      <c r="AV481" s="13" t="s">
        <v>77</v>
      </c>
      <c r="AW481" s="13" t="s">
        <v>34</v>
      </c>
      <c r="AX481" s="13" t="s">
        <v>70</v>
      </c>
      <c r="AY481" s="234" t="s">
        <v>127</v>
      </c>
    </row>
    <row r="482" s="13" customFormat="1">
      <c r="B482" s="233"/>
      <c r="D482" s="226" t="s">
        <v>136</v>
      </c>
      <c r="E482" s="234" t="s">
        <v>5</v>
      </c>
      <c r="F482" s="235" t="s">
        <v>448</v>
      </c>
      <c r="H482" s="236">
        <v>50.520000000000003</v>
      </c>
      <c r="I482" s="237"/>
      <c r="L482" s="233"/>
      <c r="M482" s="238"/>
      <c r="N482" s="239"/>
      <c r="O482" s="239"/>
      <c r="P482" s="239"/>
      <c r="Q482" s="239"/>
      <c r="R482" s="239"/>
      <c r="S482" s="239"/>
      <c r="T482" s="240"/>
      <c r="AT482" s="234" t="s">
        <v>136</v>
      </c>
      <c r="AU482" s="234" t="s">
        <v>77</v>
      </c>
      <c r="AV482" s="13" t="s">
        <v>77</v>
      </c>
      <c r="AW482" s="13" t="s">
        <v>34</v>
      </c>
      <c r="AX482" s="13" t="s">
        <v>70</v>
      </c>
      <c r="AY482" s="234" t="s">
        <v>127</v>
      </c>
    </row>
    <row r="483" s="13" customFormat="1">
      <c r="B483" s="233"/>
      <c r="D483" s="226" t="s">
        <v>136</v>
      </c>
      <c r="E483" s="234" t="s">
        <v>5</v>
      </c>
      <c r="F483" s="235" t="s">
        <v>449</v>
      </c>
      <c r="H483" s="236">
        <v>12.18</v>
      </c>
      <c r="I483" s="237"/>
      <c r="L483" s="233"/>
      <c r="M483" s="238"/>
      <c r="N483" s="239"/>
      <c r="O483" s="239"/>
      <c r="P483" s="239"/>
      <c r="Q483" s="239"/>
      <c r="R483" s="239"/>
      <c r="S483" s="239"/>
      <c r="T483" s="240"/>
      <c r="AT483" s="234" t="s">
        <v>136</v>
      </c>
      <c r="AU483" s="234" t="s">
        <v>77</v>
      </c>
      <c r="AV483" s="13" t="s">
        <v>77</v>
      </c>
      <c r="AW483" s="13" t="s">
        <v>34</v>
      </c>
      <c r="AX483" s="13" t="s">
        <v>70</v>
      </c>
      <c r="AY483" s="234" t="s">
        <v>127</v>
      </c>
    </row>
    <row r="484" s="14" customFormat="1">
      <c r="B484" s="241"/>
      <c r="D484" s="226" t="s">
        <v>136</v>
      </c>
      <c r="E484" s="242" t="s">
        <v>5</v>
      </c>
      <c r="F484" s="243" t="s">
        <v>139</v>
      </c>
      <c r="H484" s="244">
        <v>170.47</v>
      </c>
      <c r="I484" s="245"/>
      <c r="L484" s="241"/>
      <c r="M484" s="246"/>
      <c r="N484" s="247"/>
      <c r="O484" s="247"/>
      <c r="P484" s="247"/>
      <c r="Q484" s="247"/>
      <c r="R484" s="247"/>
      <c r="S484" s="247"/>
      <c r="T484" s="248"/>
      <c r="AT484" s="242" t="s">
        <v>136</v>
      </c>
      <c r="AU484" s="242" t="s">
        <v>77</v>
      </c>
      <c r="AV484" s="14" t="s">
        <v>140</v>
      </c>
      <c r="AW484" s="14" t="s">
        <v>34</v>
      </c>
      <c r="AX484" s="14" t="s">
        <v>70</v>
      </c>
      <c r="AY484" s="242" t="s">
        <v>127</v>
      </c>
    </row>
    <row r="485" s="15" customFormat="1">
      <c r="B485" s="249"/>
      <c r="D485" s="226" t="s">
        <v>136</v>
      </c>
      <c r="E485" s="250" t="s">
        <v>5</v>
      </c>
      <c r="F485" s="251" t="s">
        <v>141</v>
      </c>
      <c r="H485" s="252">
        <v>7155.0699999999997</v>
      </c>
      <c r="I485" s="253"/>
      <c r="L485" s="249"/>
      <c r="M485" s="254"/>
      <c r="N485" s="255"/>
      <c r="O485" s="255"/>
      <c r="P485" s="255"/>
      <c r="Q485" s="255"/>
      <c r="R485" s="255"/>
      <c r="S485" s="255"/>
      <c r="T485" s="256"/>
      <c r="AT485" s="250" t="s">
        <v>136</v>
      </c>
      <c r="AU485" s="250" t="s">
        <v>77</v>
      </c>
      <c r="AV485" s="15" t="s">
        <v>134</v>
      </c>
      <c r="AW485" s="15" t="s">
        <v>34</v>
      </c>
      <c r="AX485" s="15" t="s">
        <v>74</v>
      </c>
      <c r="AY485" s="250" t="s">
        <v>127</v>
      </c>
    </row>
    <row r="486" s="1" customFormat="1" ht="38.25" customHeight="1">
      <c r="B486" s="212"/>
      <c r="C486" s="213" t="s">
        <v>464</v>
      </c>
      <c r="D486" s="213" t="s">
        <v>129</v>
      </c>
      <c r="E486" s="214" t="s">
        <v>465</v>
      </c>
      <c r="F486" s="215" t="s">
        <v>466</v>
      </c>
      <c r="G486" s="216" t="s">
        <v>132</v>
      </c>
      <c r="H486" s="217">
        <v>6323.5699999999997</v>
      </c>
      <c r="I486" s="218"/>
      <c r="J486" s="219">
        <f>ROUND(I486*H486,2)</f>
        <v>0</v>
      </c>
      <c r="K486" s="215" t="s">
        <v>133</v>
      </c>
      <c r="L486" s="48"/>
      <c r="M486" s="220" t="s">
        <v>5</v>
      </c>
      <c r="N486" s="221" t="s">
        <v>41</v>
      </c>
      <c r="O486" s="49"/>
      <c r="P486" s="222">
        <f>O486*H486</f>
        <v>0</v>
      </c>
      <c r="Q486" s="222">
        <v>0</v>
      </c>
      <c r="R486" s="222">
        <f>Q486*H486</f>
        <v>0</v>
      </c>
      <c r="S486" s="222">
        <v>0</v>
      </c>
      <c r="T486" s="223">
        <f>S486*H486</f>
        <v>0</v>
      </c>
      <c r="AR486" s="26" t="s">
        <v>134</v>
      </c>
      <c r="AT486" s="26" t="s">
        <v>129</v>
      </c>
      <c r="AU486" s="26" t="s">
        <v>77</v>
      </c>
      <c r="AY486" s="26" t="s">
        <v>127</v>
      </c>
      <c r="BE486" s="224">
        <f>IF(N486="základní",J486,0)</f>
        <v>0</v>
      </c>
      <c r="BF486" s="224">
        <f>IF(N486="snížená",J486,0)</f>
        <v>0</v>
      </c>
      <c r="BG486" s="224">
        <f>IF(N486="zákl. přenesená",J486,0)</f>
        <v>0</v>
      </c>
      <c r="BH486" s="224">
        <f>IF(N486="sníž. přenesená",J486,0)</f>
        <v>0</v>
      </c>
      <c r="BI486" s="224">
        <f>IF(N486="nulová",J486,0)</f>
        <v>0</v>
      </c>
      <c r="BJ486" s="26" t="s">
        <v>74</v>
      </c>
      <c r="BK486" s="224">
        <f>ROUND(I486*H486,2)</f>
        <v>0</v>
      </c>
      <c r="BL486" s="26" t="s">
        <v>134</v>
      </c>
      <c r="BM486" s="26" t="s">
        <v>467</v>
      </c>
    </row>
    <row r="487" s="12" customFormat="1">
      <c r="B487" s="225"/>
      <c r="D487" s="226" t="s">
        <v>136</v>
      </c>
      <c r="E487" s="227" t="s">
        <v>5</v>
      </c>
      <c r="F487" s="228" t="s">
        <v>442</v>
      </c>
      <c r="H487" s="227" t="s">
        <v>5</v>
      </c>
      <c r="I487" s="229"/>
      <c r="L487" s="225"/>
      <c r="M487" s="230"/>
      <c r="N487" s="231"/>
      <c r="O487" s="231"/>
      <c r="P487" s="231"/>
      <c r="Q487" s="231"/>
      <c r="R487" s="231"/>
      <c r="S487" s="231"/>
      <c r="T487" s="232"/>
      <c r="AT487" s="227" t="s">
        <v>136</v>
      </c>
      <c r="AU487" s="227" t="s">
        <v>77</v>
      </c>
      <c r="AV487" s="12" t="s">
        <v>74</v>
      </c>
      <c r="AW487" s="12" t="s">
        <v>34</v>
      </c>
      <c r="AX487" s="12" t="s">
        <v>70</v>
      </c>
      <c r="AY487" s="227" t="s">
        <v>127</v>
      </c>
    </row>
    <row r="488" s="12" customFormat="1">
      <c r="B488" s="225"/>
      <c r="D488" s="226" t="s">
        <v>136</v>
      </c>
      <c r="E488" s="227" t="s">
        <v>5</v>
      </c>
      <c r="F488" s="228" t="s">
        <v>147</v>
      </c>
      <c r="H488" s="227" t="s">
        <v>5</v>
      </c>
      <c r="I488" s="229"/>
      <c r="L488" s="225"/>
      <c r="M488" s="230"/>
      <c r="N488" s="231"/>
      <c r="O488" s="231"/>
      <c r="P488" s="231"/>
      <c r="Q488" s="231"/>
      <c r="R488" s="231"/>
      <c r="S488" s="231"/>
      <c r="T488" s="232"/>
      <c r="AT488" s="227" t="s">
        <v>136</v>
      </c>
      <c r="AU488" s="227" t="s">
        <v>77</v>
      </c>
      <c r="AV488" s="12" t="s">
        <v>74</v>
      </c>
      <c r="AW488" s="12" t="s">
        <v>34</v>
      </c>
      <c r="AX488" s="12" t="s">
        <v>70</v>
      </c>
      <c r="AY488" s="227" t="s">
        <v>127</v>
      </c>
    </row>
    <row r="489" s="13" customFormat="1">
      <c r="B489" s="233"/>
      <c r="D489" s="226" t="s">
        <v>136</v>
      </c>
      <c r="E489" s="234" t="s">
        <v>5</v>
      </c>
      <c r="F489" s="235" t="s">
        <v>468</v>
      </c>
      <c r="H489" s="236">
        <v>6153.1000000000004</v>
      </c>
      <c r="I489" s="237"/>
      <c r="L489" s="233"/>
      <c r="M489" s="238"/>
      <c r="N489" s="239"/>
      <c r="O489" s="239"/>
      <c r="P489" s="239"/>
      <c r="Q489" s="239"/>
      <c r="R489" s="239"/>
      <c r="S489" s="239"/>
      <c r="T489" s="240"/>
      <c r="AT489" s="234" t="s">
        <v>136</v>
      </c>
      <c r="AU489" s="234" t="s">
        <v>77</v>
      </c>
      <c r="AV489" s="13" t="s">
        <v>77</v>
      </c>
      <c r="AW489" s="13" t="s">
        <v>34</v>
      </c>
      <c r="AX489" s="13" t="s">
        <v>70</v>
      </c>
      <c r="AY489" s="234" t="s">
        <v>127</v>
      </c>
    </row>
    <row r="490" s="14" customFormat="1">
      <c r="B490" s="241"/>
      <c r="D490" s="226" t="s">
        <v>136</v>
      </c>
      <c r="E490" s="242" t="s">
        <v>5</v>
      </c>
      <c r="F490" s="243" t="s">
        <v>139</v>
      </c>
      <c r="H490" s="244">
        <v>6153.1000000000004</v>
      </c>
      <c r="I490" s="245"/>
      <c r="L490" s="241"/>
      <c r="M490" s="246"/>
      <c r="N490" s="247"/>
      <c r="O490" s="247"/>
      <c r="P490" s="247"/>
      <c r="Q490" s="247"/>
      <c r="R490" s="247"/>
      <c r="S490" s="247"/>
      <c r="T490" s="248"/>
      <c r="AT490" s="242" t="s">
        <v>136</v>
      </c>
      <c r="AU490" s="242" t="s">
        <v>77</v>
      </c>
      <c r="AV490" s="14" t="s">
        <v>140</v>
      </c>
      <c r="AW490" s="14" t="s">
        <v>34</v>
      </c>
      <c r="AX490" s="14" t="s">
        <v>70</v>
      </c>
      <c r="AY490" s="242" t="s">
        <v>127</v>
      </c>
    </row>
    <row r="491" s="12" customFormat="1">
      <c r="B491" s="225"/>
      <c r="D491" s="226" t="s">
        <v>136</v>
      </c>
      <c r="E491" s="227" t="s">
        <v>5</v>
      </c>
      <c r="F491" s="228" t="s">
        <v>149</v>
      </c>
      <c r="H491" s="227" t="s">
        <v>5</v>
      </c>
      <c r="I491" s="229"/>
      <c r="L491" s="225"/>
      <c r="M491" s="230"/>
      <c r="N491" s="231"/>
      <c r="O491" s="231"/>
      <c r="P491" s="231"/>
      <c r="Q491" s="231"/>
      <c r="R491" s="231"/>
      <c r="S491" s="231"/>
      <c r="T491" s="232"/>
      <c r="AT491" s="227" t="s">
        <v>136</v>
      </c>
      <c r="AU491" s="227" t="s">
        <v>77</v>
      </c>
      <c r="AV491" s="12" t="s">
        <v>74</v>
      </c>
      <c r="AW491" s="12" t="s">
        <v>34</v>
      </c>
      <c r="AX491" s="12" t="s">
        <v>70</v>
      </c>
      <c r="AY491" s="227" t="s">
        <v>127</v>
      </c>
    </row>
    <row r="492" s="13" customFormat="1">
      <c r="B492" s="233"/>
      <c r="D492" s="226" t="s">
        <v>136</v>
      </c>
      <c r="E492" s="234" t="s">
        <v>5</v>
      </c>
      <c r="F492" s="235" t="s">
        <v>444</v>
      </c>
      <c r="H492" s="236">
        <v>45.5</v>
      </c>
      <c r="I492" s="237"/>
      <c r="L492" s="233"/>
      <c r="M492" s="238"/>
      <c r="N492" s="239"/>
      <c r="O492" s="239"/>
      <c r="P492" s="239"/>
      <c r="Q492" s="239"/>
      <c r="R492" s="239"/>
      <c r="S492" s="239"/>
      <c r="T492" s="240"/>
      <c r="AT492" s="234" t="s">
        <v>136</v>
      </c>
      <c r="AU492" s="234" t="s">
        <v>77</v>
      </c>
      <c r="AV492" s="13" t="s">
        <v>77</v>
      </c>
      <c r="AW492" s="13" t="s">
        <v>34</v>
      </c>
      <c r="AX492" s="13" t="s">
        <v>70</v>
      </c>
      <c r="AY492" s="234" t="s">
        <v>127</v>
      </c>
    </row>
    <row r="493" s="13" customFormat="1">
      <c r="B493" s="233"/>
      <c r="D493" s="226" t="s">
        <v>136</v>
      </c>
      <c r="E493" s="234" t="s">
        <v>5</v>
      </c>
      <c r="F493" s="235" t="s">
        <v>445</v>
      </c>
      <c r="H493" s="236">
        <v>10.550000000000001</v>
      </c>
      <c r="I493" s="237"/>
      <c r="L493" s="233"/>
      <c r="M493" s="238"/>
      <c r="N493" s="239"/>
      <c r="O493" s="239"/>
      <c r="P493" s="239"/>
      <c r="Q493" s="239"/>
      <c r="R493" s="239"/>
      <c r="S493" s="239"/>
      <c r="T493" s="240"/>
      <c r="AT493" s="234" t="s">
        <v>136</v>
      </c>
      <c r="AU493" s="234" t="s">
        <v>77</v>
      </c>
      <c r="AV493" s="13" t="s">
        <v>77</v>
      </c>
      <c r="AW493" s="13" t="s">
        <v>34</v>
      </c>
      <c r="AX493" s="13" t="s">
        <v>70</v>
      </c>
      <c r="AY493" s="234" t="s">
        <v>127</v>
      </c>
    </row>
    <row r="494" s="13" customFormat="1">
      <c r="B494" s="233"/>
      <c r="D494" s="226" t="s">
        <v>136</v>
      </c>
      <c r="E494" s="234" t="s">
        <v>5</v>
      </c>
      <c r="F494" s="235" t="s">
        <v>446</v>
      </c>
      <c r="H494" s="236">
        <v>40.799999999999997</v>
      </c>
      <c r="I494" s="237"/>
      <c r="L494" s="233"/>
      <c r="M494" s="238"/>
      <c r="N494" s="239"/>
      <c r="O494" s="239"/>
      <c r="P494" s="239"/>
      <c r="Q494" s="239"/>
      <c r="R494" s="239"/>
      <c r="S494" s="239"/>
      <c r="T494" s="240"/>
      <c r="AT494" s="234" t="s">
        <v>136</v>
      </c>
      <c r="AU494" s="234" t="s">
        <v>77</v>
      </c>
      <c r="AV494" s="13" t="s">
        <v>77</v>
      </c>
      <c r="AW494" s="13" t="s">
        <v>34</v>
      </c>
      <c r="AX494" s="13" t="s">
        <v>70</v>
      </c>
      <c r="AY494" s="234" t="s">
        <v>127</v>
      </c>
    </row>
    <row r="495" s="13" customFormat="1">
      <c r="B495" s="233"/>
      <c r="D495" s="226" t="s">
        <v>136</v>
      </c>
      <c r="E495" s="234" t="s">
        <v>5</v>
      </c>
      <c r="F495" s="235" t="s">
        <v>447</v>
      </c>
      <c r="H495" s="236">
        <v>10.92</v>
      </c>
      <c r="I495" s="237"/>
      <c r="L495" s="233"/>
      <c r="M495" s="238"/>
      <c r="N495" s="239"/>
      <c r="O495" s="239"/>
      <c r="P495" s="239"/>
      <c r="Q495" s="239"/>
      <c r="R495" s="239"/>
      <c r="S495" s="239"/>
      <c r="T495" s="240"/>
      <c r="AT495" s="234" t="s">
        <v>136</v>
      </c>
      <c r="AU495" s="234" t="s">
        <v>77</v>
      </c>
      <c r="AV495" s="13" t="s">
        <v>77</v>
      </c>
      <c r="AW495" s="13" t="s">
        <v>34</v>
      </c>
      <c r="AX495" s="13" t="s">
        <v>70</v>
      </c>
      <c r="AY495" s="234" t="s">
        <v>127</v>
      </c>
    </row>
    <row r="496" s="13" customFormat="1">
      <c r="B496" s="233"/>
      <c r="D496" s="226" t="s">
        <v>136</v>
      </c>
      <c r="E496" s="234" t="s">
        <v>5</v>
      </c>
      <c r="F496" s="235" t="s">
        <v>448</v>
      </c>
      <c r="H496" s="236">
        <v>50.520000000000003</v>
      </c>
      <c r="I496" s="237"/>
      <c r="L496" s="233"/>
      <c r="M496" s="238"/>
      <c r="N496" s="239"/>
      <c r="O496" s="239"/>
      <c r="P496" s="239"/>
      <c r="Q496" s="239"/>
      <c r="R496" s="239"/>
      <c r="S496" s="239"/>
      <c r="T496" s="240"/>
      <c r="AT496" s="234" t="s">
        <v>136</v>
      </c>
      <c r="AU496" s="234" t="s">
        <v>77</v>
      </c>
      <c r="AV496" s="13" t="s">
        <v>77</v>
      </c>
      <c r="AW496" s="13" t="s">
        <v>34</v>
      </c>
      <c r="AX496" s="13" t="s">
        <v>70</v>
      </c>
      <c r="AY496" s="234" t="s">
        <v>127</v>
      </c>
    </row>
    <row r="497" s="13" customFormat="1">
      <c r="B497" s="233"/>
      <c r="D497" s="226" t="s">
        <v>136</v>
      </c>
      <c r="E497" s="234" t="s">
        <v>5</v>
      </c>
      <c r="F497" s="235" t="s">
        <v>449</v>
      </c>
      <c r="H497" s="236">
        <v>12.18</v>
      </c>
      <c r="I497" s="237"/>
      <c r="L497" s="233"/>
      <c r="M497" s="238"/>
      <c r="N497" s="239"/>
      <c r="O497" s="239"/>
      <c r="P497" s="239"/>
      <c r="Q497" s="239"/>
      <c r="R497" s="239"/>
      <c r="S497" s="239"/>
      <c r="T497" s="240"/>
      <c r="AT497" s="234" t="s">
        <v>136</v>
      </c>
      <c r="AU497" s="234" t="s">
        <v>77</v>
      </c>
      <c r="AV497" s="13" t="s">
        <v>77</v>
      </c>
      <c r="AW497" s="13" t="s">
        <v>34</v>
      </c>
      <c r="AX497" s="13" t="s">
        <v>70</v>
      </c>
      <c r="AY497" s="234" t="s">
        <v>127</v>
      </c>
    </row>
    <row r="498" s="14" customFormat="1">
      <c r="B498" s="241"/>
      <c r="D498" s="226" t="s">
        <v>136</v>
      </c>
      <c r="E498" s="242" t="s">
        <v>5</v>
      </c>
      <c r="F498" s="243" t="s">
        <v>139</v>
      </c>
      <c r="H498" s="244">
        <v>170.47</v>
      </c>
      <c r="I498" s="245"/>
      <c r="L498" s="241"/>
      <c r="M498" s="246"/>
      <c r="N498" s="247"/>
      <c r="O498" s="247"/>
      <c r="P498" s="247"/>
      <c r="Q498" s="247"/>
      <c r="R498" s="247"/>
      <c r="S498" s="247"/>
      <c r="T498" s="248"/>
      <c r="AT498" s="242" t="s">
        <v>136</v>
      </c>
      <c r="AU498" s="242" t="s">
        <v>77</v>
      </c>
      <c r="AV498" s="14" t="s">
        <v>140</v>
      </c>
      <c r="AW498" s="14" t="s">
        <v>34</v>
      </c>
      <c r="AX498" s="14" t="s">
        <v>70</v>
      </c>
      <c r="AY498" s="242" t="s">
        <v>127</v>
      </c>
    </row>
    <row r="499" s="15" customFormat="1">
      <c r="B499" s="249"/>
      <c r="D499" s="226" t="s">
        <v>136</v>
      </c>
      <c r="E499" s="250" t="s">
        <v>5</v>
      </c>
      <c r="F499" s="251" t="s">
        <v>141</v>
      </c>
      <c r="H499" s="252">
        <v>6323.5699999999997</v>
      </c>
      <c r="I499" s="253"/>
      <c r="L499" s="249"/>
      <c r="M499" s="254"/>
      <c r="N499" s="255"/>
      <c r="O499" s="255"/>
      <c r="P499" s="255"/>
      <c r="Q499" s="255"/>
      <c r="R499" s="255"/>
      <c r="S499" s="255"/>
      <c r="T499" s="256"/>
      <c r="AT499" s="250" t="s">
        <v>136</v>
      </c>
      <c r="AU499" s="250" t="s">
        <v>77</v>
      </c>
      <c r="AV499" s="15" t="s">
        <v>134</v>
      </c>
      <c r="AW499" s="15" t="s">
        <v>34</v>
      </c>
      <c r="AX499" s="15" t="s">
        <v>74</v>
      </c>
      <c r="AY499" s="250" t="s">
        <v>127</v>
      </c>
    </row>
    <row r="500" s="1" customFormat="1" ht="25.5" customHeight="1">
      <c r="B500" s="212"/>
      <c r="C500" s="213" t="s">
        <v>469</v>
      </c>
      <c r="D500" s="213" t="s">
        <v>129</v>
      </c>
      <c r="E500" s="214" t="s">
        <v>470</v>
      </c>
      <c r="F500" s="215" t="s">
        <v>471</v>
      </c>
      <c r="G500" s="216" t="s">
        <v>132</v>
      </c>
      <c r="H500" s="217">
        <v>6323.5699999999997</v>
      </c>
      <c r="I500" s="218"/>
      <c r="J500" s="219">
        <f>ROUND(I500*H500,2)</f>
        <v>0</v>
      </c>
      <c r="K500" s="215" t="s">
        <v>133</v>
      </c>
      <c r="L500" s="48"/>
      <c r="M500" s="220" t="s">
        <v>5</v>
      </c>
      <c r="N500" s="221" t="s">
        <v>41</v>
      </c>
      <c r="O500" s="49"/>
      <c r="P500" s="222">
        <f>O500*H500</f>
        <v>0</v>
      </c>
      <c r="Q500" s="222">
        <v>0</v>
      </c>
      <c r="R500" s="222">
        <f>Q500*H500</f>
        <v>0</v>
      </c>
      <c r="S500" s="222">
        <v>0</v>
      </c>
      <c r="T500" s="223">
        <f>S500*H500</f>
        <v>0</v>
      </c>
      <c r="AR500" s="26" t="s">
        <v>134</v>
      </c>
      <c r="AT500" s="26" t="s">
        <v>129</v>
      </c>
      <c r="AU500" s="26" t="s">
        <v>77</v>
      </c>
      <c r="AY500" s="26" t="s">
        <v>127</v>
      </c>
      <c r="BE500" s="224">
        <f>IF(N500="základní",J500,0)</f>
        <v>0</v>
      </c>
      <c r="BF500" s="224">
        <f>IF(N500="snížená",J500,0)</f>
        <v>0</v>
      </c>
      <c r="BG500" s="224">
        <f>IF(N500="zákl. přenesená",J500,0)</f>
        <v>0</v>
      </c>
      <c r="BH500" s="224">
        <f>IF(N500="sníž. přenesená",J500,0)</f>
        <v>0</v>
      </c>
      <c r="BI500" s="224">
        <f>IF(N500="nulová",J500,0)</f>
        <v>0</v>
      </c>
      <c r="BJ500" s="26" t="s">
        <v>74</v>
      </c>
      <c r="BK500" s="224">
        <f>ROUND(I500*H500,2)</f>
        <v>0</v>
      </c>
      <c r="BL500" s="26" t="s">
        <v>134</v>
      </c>
      <c r="BM500" s="26" t="s">
        <v>472</v>
      </c>
    </row>
    <row r="501" s="12" customFormat="1">
      <c r="B501" s="225"/>
      <c r="D501" s="226" t="s">
        <v>136</v>
      </c>
      <c r="E501" s="227" t="s">
        <v>5</v>
      </c>
      <c r="F501" s="228" t="s">
        <v>442</v>
      </c>
      <c r="H501" s="227" t="s">
        <v>5</v>
      </c>
      <c r="I501" s="229"/>
      <c r="L501" s="225"/>
      <c r="M501" s="230"/>
      <c r="N501" s="231"/>
      <c r="O501" s="231"/>
      <c r="P501" s="231"/>
      <c r="Q501" s="231"/>
      <c r="R501" s="231"/>
      <c r="S501" s="231"/>
      <c r="T501" s="232"/>
      <c r="AT501" s="227" t="s">
        <v>136</v>
      </c>
      <c r="AU501" s="227" t="s">
        <v>77</v>
      </c>
      <c r="AV501" s="12" t="s">
        <v>74</v>
      </c>
      <c r="AW501" s="12" t="s">
        <v>34</v>
      </c>
      <c r="AX501" s="12" t="s">
        <v>70</v>
      </c>
      <c r="AY501" s="227" t="s">
        <v>127</v>
      </c>
    </row>
    <row r="502" s="12" customFormat="1">
      <c r="B502" s="225"/>
      <c r="D502" s="226" t="s">
        <v>136</v>
      </c>
      <c r="E502" s="227" t="s">
        <v>5</v>
      </c>
      <c r="F502" s="228" t="s">
        <v>147</v>
      </c>
      <c r="H502" s="227" t="s">
        <v>5</v>
      </c>
      <c r="I502" s="229"/>
      <c r="L502" s="225"/>
      <c r="M502" s="230"/>
      <c r="N502" s="231"/>
      <c r="O502" s="231"/>
      <c r="P502" s="231"/>
      <c r="Q502" s="231"/>
      <c r="R502" s="231"/>
      <c r="S502" s="231"/>
      <c r="T502" s="232"/>
      <c r="AT502" s="227" t="s">
        <v>136</v>
      </c>
      <c r="AU502" s="227" t="s">
        <v>77</v>
      </c>
      <c r="AV502" s="12" t="s">
        <v>74</v>
      </c>
      <c r="AW502" s="12" t="s">
        <v>34</v>
      </c>
      <c r="AX502" s="12" t="s">
        <v>70</v>
      </c>
      <c r="AY502" s="227" t="s">
        <v>127</v>
      </c>
    </row>
    <row r="503" s="13" customFormat="1">
      <c r="B503" s="233"/>
      <c r="D503" s="226" t="s">
        <v>136</v>
      </c>
      <c r="E503" s="234" t="s">
        <v>5</v>
      </c>
      <c r="F503" s="235" t="s">
        <v>468</v>
      </c>
      <c r="H503" s="236">
        <v>6153.1000000000004</v>
      </c>
      <c r="I503" s="237"/>
      <c r="L503" s="233"/>
      <c r="M503" s="238"/>
      <c r="N503" s="239"/>
      <c r="O503" s="239"/>
      <c r="P503" s="239"/>
      <c r="Q503" s="239"/>
      <c r="R503" s="239"/>
      <c r="S503" s="239"/>
      <c r="T503" s="240"/>
      <c r="AT503" s="234" t="s">
        <v>136</v>
      </c>
      <c r="AU503" s="234" t="s">
        <v>77</v>
      </c>
      <c r="AV503" s="13" t="s">
        <v>77</v>
      </c>
      <c r="AW503" s="13" t="s">
        <v>34</v>
      </c>
      <c r="AX503" s="13" t="s">
        <v>70</v>
      </c>
      <c r="AY503" s="234" t="s">
        <v>127</v>
      </c>
    </row>
    <row r="504" s="14" customFormat="1">
      <c r="B504" s="241"/>
      <c r="D504" s="226" t="s">
        <v>136</v>
      </c>
      <c r="E504" s="242" t="s">
        <v>5</v>
      </c>
      <c r="F504" s="243" t="s">
        <v>139</v>
      </c>
      <c r="H504" s="244">
        <v>6153.1000000000004</v>
      </c>
      <c r="I504" s="245"/>
      <c r="L504" s="241"/>
      <c r="M504" s="246"/>
      <c r="N504" s="247"/>
      <c r="O504" s="247"/>
      <c r="P504" s="247"/>
      <c r="Q504" s="247"/>
      <c r="R504" s="247"/>
      <c r="S504" s="247"/>
      <c r="T504" s="248"/>
      <c r="AT504" s="242" t="s">
        <v>136</v>
      </c>
      <c r="AU504" s="242" t="s">
        <v>77</v>
      </c>
      <c r="AV504" s="14" t="s">
        <v>140</v>
      </c>
      <c r="AW504" s="14" t="s">
        <v>34</v>
      </c>
      <c r="AX504" s="14" t="s">
        <v>70</v>
      </c>
      <c r="AY504" s="242" t="s">
        <v>127</v>
      </c>
    </row>
    <row r="505" s="12" customFormat="1">
      <c r="B505" s="225"/>
      <c r="D505" s="226" t="s">
        <v>136</v>
      </c>
      <c r="E505" s="227" t="s">
        <v>5</v>
      </c>
      <c r="F505" s="228" t="s">
        <v>149</v>
      </c>
      <c r="H505" s="227" t="s">
        <v>5</v>
      </c>
      <c r="I505" s="229"/>
      <c r="L505" s="225"/>
      <c r="M505" s="230"/>
      <c r="N505" s="231"/>
      <c r="O505" s="231"/>
      <c r="P505" s="231"/>
      <c r="Q505" s="231"/>
      <c r="R505" s="231"/>
      <c r="S505" s="231"/>
      <c r="T505" s="232"/>
      <c r="AT505" s="227" t="s">
        <v>136</v>
      </c>
      <c r="AU505" s="227" t="s">
        <v>77</v>
      </c>
      <c r="AV505" s="12" t="s">
        <v>74</v>
      </c>
      <c r="AW505" s="12" t="s">
        <v>34</v>
      </c>
      <c r="AX505" s="12" t="s">
        <v>70</v>
      </c>
      <c r="AY505" s="227" t="s">
        <v>127</v>
      </c>
    </row>
    <row r="506" s="13" customFormat="1">
      <c r="B506" s="233"/>
      <c r="D506" s="226" t="s">
        <v>136</v>
      </c>
      <c r="E506" s="234" t="s">
        <v>5</v>
      </c>
      <c r="F506" s="235" t="s">
        <v>444</v>
      </c>
      <c r="H506" s="236">
        <v>45.5</v>
      </c>
      <c r="I506" s="237"/>
      <c r="L506" s="233"/>
      <c r="M506" s="238"/>
      <c r="N506" s="239"/>
      <c r="O506" s="239"/>
      <c r="P506" s="239"/>
      <c r="Q506" s="239"/>
      <c r="R506" s="239"/>
      <c r="S506" s="239"/>
      <c r="T506" s="240"/>
      <c r="AT506" s="234" t="s">
        <v>136</v>
      </c>
      <c r="AU506" s="234" t="s">
        <v>77</v>
      </c>
      <c r="AV506" s="13" t="s">
        <v>77</v>
      </c>
      <c r="AW506" s="13" t="s">
        <v>34</v>
      </c>
      <c r="AX506" s="13" t="s">
        <v>70</v>
      </c>
      <c r="AY506" s="234" t="s">
        <v>127</v>
      </c>
    </row>
    <row r="507" s="13" customFormat="1">
      <c r="B507" s="233"/>
      <c r="D507" s="226" t="s">
        <v>136</v>
      </c>
      <c r="E507" s="234" t="s">
        <v>5</v>
      </c>
      <c r="F507" s="235" t="s">
        <v>445</v>
      </c>
      <c r="H507" s="236">
        <v>10.550000000000001</v>
      </c>
      <c r="I507" s="237"/>
      <c r="L507" s="233"/>
      <c r="M507" s="238"/>
      <c r="N507" s="239"/>
      <c r="O507" s="239"/>
      <c r="P507" s="239"/>
      <c r="Q507" s="239"/>
      <c r="R507" s="239"/>
      <c r="S507" s="239"/>
      <c r="T507" s="240"/>
      <c r="AT507" s="234" t="s">
        <v>136</v>
      </c>
      <c r="AU507" s="234" t="s">
        <v>77</v>
      </c>
      <c r="AV507" s="13" t="s">
        <v>77</v>
      </c>
      <c r="AW507" s="13" t="s">
        <v>34</v>
      </c>
      <c r="AX507" s="13" t="s">
        <v>70</v>
      </c>
      <c r="AY507" s="234" t="s">
        <v>127</v>
      </c>
    </row>
    <row r="508" s="13" customFormat="1">
      <c r="B508" s="233"/>
      <c r="D508" s="226" t="s">
        <v>136</v>
      </c>
      <c r="E508" s="234" t="s">
        <v>5</v>
      </c>
      <c r="F508" s="235" t="s">
        <v>446</v>
      </c>
      <c r="H508" s="236">
        <v>40.799999999999997</v>
      </c>
      <c r="I508" s="237"/>
      <c r="L508" s="233"/>
      <c r="M508" s="238"/>
      <c r="N508" s="239"/>
      <c r="O508" s="239"/>
      <c r="P508" s="239"/>
      <c r="Q508" s="239"/>
      <c r="R508" s="239"/>
      <c r="S508" s="239"/>
      <c r="T508" s="240"/>
      <c r="AT508" s="234" t="s">
        <v>136</v>
      </c>
      <c r="AU508" s="234" t="s">
        <v>77</v>
      </c>
      <c r="AV508" s="13" t="s">
        <v>77</v>
      </c>
      <c r="AW508" s="13" t="s">
        <v>34</v>
      </c>
      <c r="AX508" s="13" t="s">
        <v>70</v>
      </c>
      <c r="AY508" s="234" t="s">
        <v>127</v>
      </c>
    </row>
    <row r="509" s="13" customFormat="1">
      <c r="B509" s="233"/>
      <c r="D509" s="226" t="s">
        <v>136</v>
      </c>
      <c r="E509" s="234" t="s">
        <v>5</v>
      </c>
      <c r="F509" s="235" t="s">
        <v>447</v>
      </c>
      <c r="H509" s="236">
        <v>10.92</v>
      </c>
      <c r="I509" s="237"/>
      <c r="L509" s="233"/>
      <c r="M509" s="238"/>
      <c r="N509" s="239"/>
      <c r="O509" s="239"/>
      <c r="P509" s="239"/>
      <c r="Q509" s="239"/>
      <c r="R509" s="239"/>
      <c r="S509" s="239"/>
      <c r="T509" s="240"/>
      <c r="AT509" s="234" t="s">
        <v>136</v>
      </c>
      <c r="AU509" s="234" t="s">
        <v>77</v>
      </c>
      <c r="AV509" s="13" t="s">
        <v>77</v>
      </c>
      <c r="AW509" s="13" t="s">
        <v>34</v>
      </c>
      <c r="AX509" s="13" t="s">
        <v>70</v>
      </c>
      <c r="AY509" s="234" t="s">
        <v>127</v>
      </c>
    </row>
    <row r="510" s="13" customFormat="1">
      <c r="B510" s="233"/>
      <c r="D510" s="226" t="s">
        <v>136</v>
      </c>
      <c r="E510" s="234" t="s">
        <v>5</v>
      </c>
      <c r="F510" s="235" t="s">
        <v>448</v>
      </c>
      <c r="H510" s="236">
        <v>50.520000000000003</v>
      </c>
      <c r="I510" s="237"/>
      <c r="L510" s="233"/>
      <c r="M510" s="238"/>
      <c r="N510" s="239"/>
      <c r="O510" s="239"/>
      <c r="P510" s="239"/>
      <c r="Q510" s="239"/>
      <c r="R510" s="239"/>
      <c r="S510" s="239"/>
      <c r="T510" s="240"/>
      <c r="AT510" s="234" t="s">
        <v>136</v>
      </c>
      <c r="AU510" s="234" t="s">
        <v>77</v>
      </c>
      <c r="AV510" s="13" t="s">
        <v>77</v>
      </c>
      <c r="AW510" s="13" t="s">
        <v>34</v>
      </c>
      <c r="AX510" s="13" t="s">
        <v>70</v>
      </c>
      <c r="AY510" s="234" t="s">
        <v>127</v>
      </c>
    </row>
    <row r="511" s="13" customFormat="1">
      <c r="B511" s="233"/>
      <c r="D511" s="226" t="s">
        <v>136</v>
      </c>
      <c r="E511" s="234" t="s">
        <v>5</v>
      </c>
      <c r="F511" s="235" t="s">
        <v>449</v>
      </c>
      <c r="H511" s="236">
        <v>12.18</v>
      </c>
      <c r="I511" s="237"/>
      <c r="L511" s="233"/>
      <c r="M511" s="238"/>
      <c r="N511" s="239"/>
      <c r="O511" s="239"/>
      <c r="P511" s="239"/>
      <c r="Q511" s="239"/>
      <c r="R511" s="239"/>
      <c r="S511" s="239"/>
      <c r="T511" s="240"/>
      <c r="AT511" s="234" t="s">
        <v>136</v>
      </c>
      <c r="AU511" s="234" t="s">
        <v>77</v>
      </c>
      <c r="AV511" s="13" t="s">
        <v>77</v>
      </c>
      <c r="AW511" s="13" t="s">
        <v>34</v>
      </c>
      <c r="AX511" s="13" t="s">
        <v>70</v>
      </c>
      <c r="AY511" s="234" t="s">
        <v>127</v>
      </c>
    </row>
    <row r="512" s="14" customFormat="1">
      <c r="B512" s="241"/>
      <c r="D512" s="226" t="s">
        <v>136</v>
      </c>
      <c r="E512" s="242" t="s">
        <v>5</v>
      </c>
      <c r="F512" s="243" t="s">
        <v>139</v>
      </c>
      <c r="H512" s="244">
        <v>170.47</v>
      </c>
      <c r="I512" s="245"/>
      <c r="L512" s="241"/>
      <c r="M512" s="246"/>
      <c r="N512" s="247"/>
      <c r="O512" s="247"/>
      <c r="P512" s="247"/>
      <c r="Q512" s="247"/>
      <c r="R512" s="247"/>
      <c r="S512" s="247"/>
      <c r="T512" s="248"/>
      <c r="AT512" s="242" t="s">
        <v>136</v>
      </c>
      <c r="AU512" s="242" t="s">
        <v>77</v>
      </c>
      <c r="AV512" s="14" t="s">
        <v>140</v>
      </c>
      <c r="AW512" s="14" t="s">
        <v>34</v>
      </c>
      <c r="AX512" s="14" t="s">
        <v>70</v>
      </c>
      <c r="AY512" s="242" t="s">
        <v>127</v>
      </c>
    </row>
    <row r="513" s="15" customFormat="1">
      <c r="B513" s="249"/>
      <c r="D513" s="226" t="s">
        <v>136</v>
      </c>
      <c r="E513" s="250" t="s">
        <v>5</v>
      </c>
      <c r="F513" s="251" t="s">
        <v>141</v>
      </c>
      <c r="H513" s="252">
        <v>6323.5699999999997</v>
      </c>
      <c r="I513" s="253"/>
      <c r="L513" s="249"/>
      <c r="M513" s="254"/>
      <c r="N513" s="255"/>
      <c r="O513" s="255"/>
      <c r="P513" s="255"/>
      <c r="Q513" s="255"/>
      <c r="R513" s="255"/>
      <c r="S513" s="255"/>
      <c r="T513" s="256"/>
      <c r="AT513" s="250" t="s">
        <v>136</v>
      </c>
      <c r="AU513" s="250" t="s">
        <v>77</v>
      </c>
      <c r="AV513" s="15" t="s">
        <v>134</v>
      </c>
      <c r="AW513" s="15" t="s">
        <v>34</v>
      </c>
      <c r="AX513" s="15" t="s">
        <v>74</v>
      </c>
      <c r="AY513" s="250" t="s">
        <v>127</v>
      </c>
    </row>
    <row r="514" s="1" customFormat="1" ht="25.5" customHeight="1">
      <c r="B514" s="212"/>
      <c r="C514" s="213" t="s">
        <v>473</v>
      </c>
      <c r="D514" s="213" t="s">
        <v>129</v>
      </c>
      <c r="E514" s="214" t="s">
        <v>474</v>
      </c>
      <c r="F514" s="215" t="s">
        <v>475</v>
      </c>
      <c r="G514" s="216" t="s">
        <v>132</v>
      </c>
      <c r="H514" s="217">
        <v>5492.0699999999997</v>
      </c>
      <c r="I514" s="218"/>
      <c r="J514" s="219">
        <f>ROUND(I514*H514,2)</f>
        <v>0</v>
      </c>
      <c r="K514" s="215" t="s">
        <v>133</v>
      </c>
      <c r="L514" s="48"/>
      <c r="M514" s="220" t="s">
        <v>5</v>
      </c>
      <c r="N514" s="221" t="s">
        <v>41</v>
      </c>
      <c r="O514" s="49"/>
      <c r="P514" s="222">
        <f>O514*H514</f>
        <v>0</v>
      </c>
      <c r="Q514" s="222">
        <v>0</v>
      </c>
      <c r="R514" s="222">
        <f>Q514*H514</f>
        <v>0</v>
      </c>
      <c r="S514" s="222">
        <v>0</v>
      </c>
      <c r="T514" s="223">
        <f>S514*H514</f>
        <v>0</v>
      </c>
      <c r="AR514" s="26" t="s">
        <v>134</v>
      </c>
      <c r="AT514" s="26" t="s">
        <v>129</v>
      </c>
      <c r="AU514" s="26" t="s">
        <v>77</v>
      </c>
      <c r="AY514" s="26" t="s">
        <v>127</v>
      </c>
      <c r="BE514" s="224">
        <f>IF(N514="základní",J514,0)</f>
        <v>0</v>
      </c>
      <c r="BF514" s="224">
        <f>IF(N514="snížená",J514,0)</f>
        <v>0</v>
      </c>
      <c r="BG514" s="224">
        <f>IF(N514="zákl. přenesená",J514,0)</f>
        <v>0</v>
      </c>
      <c r="BH514" s="224">
        <f>IF(N514="sníž. přenesená",J514,0)</f>
        <v>0</v>
      </c>
      <c r="BI514" s="224">
        <f>IF(N514="nulová",J514,0)</f>
        <v>0</v>
      </c>
      <c r="BJ514" s="26" t="s">
        <v>74</v>
      </c>
      <c r="BK514" s="224">
        <f>ROUND(I514*H514,2)</f>
        <v>0</v>
      </c>
      <c r="BL514" s="26" t="s">
        <v>134</v>
      </c>
      <c r="BM514" s="26" t="s">
        <v>476</v>
      </c>
    </row>
    <row r="515" s="12" customFormat="1">
      <c r="B515" s="225"/>
      <c r="D515" s="226" t="s">
        <v>136</v>
      </c>
      <c r="E515" s="227" t="s">
        <v>5</v>
      </c>
      <c r="F515" s="228" t="s">
        <v>442</v>
      </c>
      <c r="H515" s="227" t="s">
        <v>5</v>
      </c>
      <c r="I515" s="229"/>
      <c r="L515" s="225"/>
      <c r="M515" s="230"/>
      <c r="N515" s="231"/>
      <c r="O515" s="231"/>
      <c r="P515" s="231"/>
      <c r="Q515" s="231"/>
      <c r="R515" s="231"/>
      <c r="S515" s="231"/>
      <c r="T515" s="232"/>
      <c r="AT515" s="227" t="s">
        <v>136</v>
      </c>
      <c r="AU515" s="227" t="s">
        <v>77</v>
      </c>
      <c r="AV515" s="12" t="s">
        <v>74</v>
      </c>
      <c r="AW515" s="12" t="s">
        <v>34</v>
      </c>
      <c r="AX515" s="12" t="s">
        <v>70</v>
      </c>
      <c r="AY515" s="227" t="s">
        <v>127</v>
      </c>
    </row>
    <row r="516" s="12" customFormat="1">
      <c r="B516" s="225"/>
      <c r="D516" s="226" t="s">
        <v>136</v>
      </c>
      <c r="E516" s="227" t="s">
        <v>5</v>
      </c>
      <c r="F516" s="228" t="s">
        <v>147</v>
      </c>
      <c r="H516" s="227" t="s">
        <v>5</v>
      </c>
      <c r="I516" s="229"/>
      <c r="L516" s="225"/>
      <c r="M516" s="230"/>
      <c r="N516" s="231"/>
      <c r="O516" s="231"/>
      <c r="P516" s="231"/>
      <c r="Q516" s="231"/>
      <c r="R516" s="231"/>
      <c r="S516" s="231"/>
      <c r="T516" s="232"/>
      <c r="AT516" s="227" t="s">
        <v>136</v>
      </c>
      <c r="AU516" s="227" t="s">
        <v>77</v>
      </c>
      <c r="AV516" s="12" t="s">
        <v>74</v>
      </c>
      <c r="AW516" s="12" t="s">
        <v>34</v>
      </c>
      <c r="AX516" s="12" t="s">
        <v>70</v>
      </c>
      <c r="AY516" s="227" t="s">
        <v>127</v>
      </c>
    </row>
    <row r="517" s="13" customFormat="1">
      <c r="B517" s="233"/>
      <c r="D517" s="226" t="s">
        <v>136</v>
      </c>
      <c r="E517" s="234" t="s">
        <v>5</v>
      </c>
      <c r="F517" s="235" t="s">
        <v>477</v>
      </c>
      <c r="H517" s="236">
        <v>5321.6000000000004</v>
      </c>
      <c r="I517" s="237"/>
      <c r="L517" s="233"/>
      <c r="M517" s="238"/>
      <c r="N517" s="239"/>
      <c r="O517" s="239"/>
      <c r="P517" s="239"/>
      <c r="Q517" s="239"/>
      <c r="R517" s="239"/>
      <c r="S517" s="239"/>
      <c r="T517" s="240"/>
      <c r="AT517" s="234" t="s">
        <v>136</v>
      </c>
      <c r="AU517" s="234" t="s">
        <v>77</v>
      </c>
      <c r="AV517" s="13" t="s">
        <v>77</v>
      </c>
      <c r="AW517" s="13" t="s">
        <v>34</v>
      </c>
      <c r="AX517" s="13" t="s">
        <v>70</v>
      </c>
      <c r="AY517" s="234" t="s">
        <v>127</v>
      </c>
    </row>
    <row r="518" s="14" customFormat="1">
      <c r="B518" s="241"/>
      <c r="D518" s="226" t="s">
        <v>136</v>
      </c>
      <c r="E518" s="242" t="s">
        <v>5</v>
      </c>
      <c r="F518" s="243" t="s">
        <v>139</v>
      </c>
      <c r="H518" s="244">
        <v>5321.6000000000004</v>
      </c>
      <c r="I518" s="245"/>
      <c r="L518" s="241"/>
      <c r="M518" s="246"/>
      <c r="N518" s="247"/>
      <c r="O518" s="247"/>
      <c r="P518" s="247"/>
      <c r="Q518" s="247"/>
      <c r="R518" s="247"/>
      <c r="S518" s="247"/>
      <c r="T518" s="248"/>
      <c r="AT518" s="242" t="s">
        <v>136</v>
      </c>
      <c r="AU518" s="242" t="s">
        <v>77</v>
      </c>
      <c r="AV518" s="14" t="s">
        <v>140</v>
      </c>
      <c r="AW518" s="14" t="s">
        <v>34</v>
      </c>
      <c r="AX518" s="14" t="s">
        <v>70</v>
      </c>
      <c r="AY518" s="242" t="s">
        <v>127</v>
      </c>
    </row>
    <row r="519" s="12" customFormat="1">
      <c r="B519" s="225"/>
      <c r="D519" s="226" t="s">
        <v>136</v>
      </c>
      <c r="E519" s="227" t="s">
        <v>5</v>
      </c>
      <c r="F519" s="228" t="s">
        <v>149</v>
      </c>
      <c r="H519" s="227" t="s">
        <v>5</v>
      </c>
      <c r="I519" s="229"/>
      <c r="L519" s="225"/>
      <c r="M519" s="230"/>
      <c r="N519" s="231"/>
      <c r="O519" s="231"/>
      <c r="P519" s="231"/>
      <c r="Q519" s="231"/>
      <c r="R519" s="231"/>
      <c r="S519" s="231"/>
      <c r="T519" s="232"/>
      <c r="AT519" s="227" t="s">
        <v>136</v>
      </c>
      <c r="AU519" s="227" t="s">
        <v>77</v>
      </c>
      <c r="AV519" s="12" t="s">
        <v>74</v>
      </c>
      <c r="AW519" s="12" t="s">
        <v>34</v>
      </c>
      <c r="AX519" s="12" t="s">
        <v>70</v>
      </c>
      <c r="AY519" s="227" t="s">
        <v>127</v>
      </c>
    </row>
    <row r="520" s="13" customFormat="1">
      <c r="B520" s="233"/>
      <c r="D520" s="226" t="s">
        <v>136</v>
      </c>
      <c r="E520" s="234" t="s">
        <v>5</v>
      </c>
      <c r="F520" s="235" t="s">
        <v>444</v>
      </c>
      <c r="H520" s="236">
        <v>45.5</v>
      </c>
      <c r="I520" s="237"/>
      <c r="L520" s="233"/>
      <c r="M520" s="238"/>
      <c r="N520" s="239"/>
      <c r="O520" s="239"/>
      <c r="P520" s="239"/>
      <c r="Q520" s="239"/>
      <c r="R520" s="239"/>
      <c r="S520" s="239"/>
      <c r="T520" s="240"/>
      <c r="AT520" s="234" t="s">
        <v>136</v>
      </c>
      <c r="AU520" s="234" t="s">
        <v>77</v>
      </c>
      <c r="AV520" s="13" t="s">
        <v>77</v>
      </c>
      <c r="AW520" s="13" t="s">
        <v>34</v>
      </c>
      <c r="AX520" s="13" t="s">
        <v>70</v>
      </c>
      <c r="AY520" s="234" t="s">
        <v>127</v>
      </c>
    </row>
    <row r="521" s="13" customFormat="1">
      <c r="B521" s="233"/>
      <c r="D521" s="226" t="s">
        <v>136</v>
      </c>
      <c r="E521" s="234" t="s">
        <v>5</v>
      </c>
      <c r="F521" s="235" t="s">
        <v>445</v>
      </c>
      <c r="H521" s="236">
        <v>10.550000000000001</v>
      </c>
      <c r="I521" s="237"/>
      <c r="L521" s="233"/>
      <c r="M521" s="238"/>
      <c r="N521" s="239"/>
      <c r="O521" s="239"/>
      <c r="P521" s="239"/>
      <c r="Q521" s="239"/>
      <c r="R521" s="239"/>
      <c r="S521" s="239"/>
      <c r="T521" s="240"/>
      <c r="AT521" s="234" t="s">
        <v>136</v>
      </c>
      <c r="AU521" s="234" t="s">
        <v>77</v>
      </c>
      <c r="AV521" s="13" t="s">
        <v>77</v>
      </c>
      <c r="AW521" s="13" t="s">
        <v>34</v>
      </c>
      <c r="AX521" s="13" t="s">
        <v>70</v>
      </c>
      <c r="AY521" s="234" t="s">
        <v>127</v>
      </c>
    </row>
    <row r="522" s="13" customFormat="1">
      <c r="B522" s="233"/>
      <c r="D522" s="226" t="s">
        <v>136</v>
      </c>
      <c r="E522" s="234" t="s">
        <v>5</v>
      </c>
      <c r="F522" s="235" t="s">
        <v>446</v>
      </c>
      <c r="H522" s="236">
        <v>40.799999999999997</v>
      </c>
      <c r="I522" s="237"/>
      <c r="L522" s="233"/>
      <c r="M522" s="238"/>
      <c r="N522" s="239"/>
      <c r="O522" s="239"/>
      <c r="P522" s="239"/>
      <c r="Q522" s="239"/>
      <c r="R522" s="239"/>
      <c r="S522" s="239"/>
      <c r="T522" s="240"/>
      <c r="AT522" s="234" t="s">
        <v>136</v>
      </c>
      <c r="AU522" s="234" t="s">
        <v>77</v>
      </c>
      <c r="AV522" s="13" t="s">
        <v>77</v>
      </c>
      <c r="AW522" s="13" t="s">
        <v>34</v>
      </c>
      <c r="AX522" s="13" t="s">
        <v>70</v>
      </c>
      <c r="AY522" s="234" t="s">
        <v>127</v>
      </c>
    </row>
    <row r="523" s="13" customFormat="1">
      <c r="B523" s="233"/>
      <c r="D523" s="226" t="s">
        <v>136</v>
      </c>
      <c r="E523" s="234" t="s">
        <v>5</v>
      </c>
      <c r="F523" s="235" t="s">
        <v>447</v>
      </c>
      <c r="H523" s="236">
        <v>10.92</v>
      </c>
      <c r="I523" s="237"/>
      <c r="L523" s="233"/>
      <c r="M523" s="238"/>
      <c r="N523" s="239"/>
      <c r="O523" s="239"/>
      <c r="P523" s="239"/>
      <c r="Q523" s="239"/>
      <c r="R523" s="239"/>
      <c r="S523" s="239"/>
      <c r="T523" s="240"/>
      <c r="AT523" s="234" t="s">
        <v>136</v>
      </c>
      <c r="AU523" s="234" t="s">
        <v>77</v>
      </c>
      <c r="AV523" s="13" t="s">
        <v>77</v>
      </c>
      <c r="AW523" s="13" t="s">
        <v>34</v>
      </c>
      <c r="AX523" s="13" t="s">
        <v>70</v>
      </c>
      <c r="AY523" s="234" t="s">
        <v>127</v>
      </c>
    </row>
    <row r="524" s="13" customFormat="1">
      <c r="B524" s="233"/>
      <c r="D524" s="226" t="s">
        <v>136</v>
      </c>
      <c r="E524" s="234" t="s">
        <v>5</v>
      </c>
      <c r="F524" s="235" t="s">
        <v>448</v>
      </c>
      <c r="H524" s="236">
        <v>50.520000000000003</v>
      </c>
      <c r="I524" s="237"/>
      <c r="L524" s="233"/>
      <c r="M524" s="238"/>
      <c r="N524" s="239"/>
      <c r="O524" s="239"/>
      <c r="P524" s="239"/>
      <c r="Q524" s="239"/>
      <c r="R524" s="239"/>
      <c r="S524" s="239"/>
      <c r="T524" s="240"/>
      <c r="AT524" s="234" t="s">
        <v>136</v>
      </c>
      <c r="AU524" s="234" t="s">
        <v>77</v>
      </c>
      <c r="AV524" s="13" t="s">
        <v>77</v>
      </c>
      <c r="AW524" s="13" t="s">
        <v>34</v>
      </c>
      <c r="AX524" s="13" t="s">
        <v>70</v>
      </c>
      <c r="AY524" s="234" t="s">
        <v>127</v>
      </c>
    </row>
    <row r="525" s="13" customFormat="1">
      <c r="B525" s="233"/>
      <c r="D525" s="226" t="s">
        <v>136</v>
      </c>
      <c r="E525" s="234" t="s">
        <v>5</v>
      </c>
      <c r="F525" s="235" t="s">
        <v>449</v>
      </c>
      <c r="H525" s="236">
        <v>12.18</v>
      </c>
      <c r="I525" s="237"/>
      <c r="L525" s="233"/>
      <c r="M525" s="238"/>
      <c r="N525" s="239"/>
      <c r="O525" s="239"/>
      <c r="P525" s="239"/>
      <c r="Q525" s="239"/>
      <c r="R525" s="239"/>
      <c r="S525" s="239"/>
      <c r="T525" s="240"/>
      <c r="AT525" s="234" t="s">
        <v>136</v>
      </c>
      <c r="AU525" s="234" t="s">
        <v>77</v>
      </c>
      <c r="AV525" s="13" t="s">
        <v>77</v>
      </c>
      <c r="AW525" s="13" t="s">
        <v>34</v>
      </c>
      <c r="AX525" s="13" t="s">
        <v>70</v>
      </c>
      <c r="AY525" s="234" t="s">
        <v>127</v>
      </c>
    </row>
    <row r="526" s="14" customFormat="1">
      <c r="B526" s="241"/>
      <c r="D526" s="226" t="s">
        <v>136</v>
      </c>
      <c r="E526" s="242" t="s">
        <v>5</v>
      </c>
      <c r="F526" s="243" t="s">
        <v>139</v>
      </c>
      <c r="H526" s="244">
        <v>170.47</v>
      </c>
      <c r="I526" s="245"/>
      <c r="L526" s="241"/>
      <c r="M526" s="246"/>
      <c r="N526" s="247"/>
      <c r="O526" s="247"/>
      <c r="P526" s="247"/>
      <c r="Q526" s="247"/>
      <c r="R526" s="247"/>
      <c r="S526" s="247"/>
      <c r="T526" s="248"/>
      <c r="AT526" s="242" t="s">
        <v>136</v>
      </c>
      <c r="AU526" s="242" t="s">
        <v>77</v>
      </c>
      <c r="AV526" s="14" t="s">
        <v>140</v>
      </c>
      <c r="AW526" s="14" t="s">
        <v>34</v>
      </c>
      <c r="AX526" s="14" t="s">
        <v>70</v>
      </c>
      <c r="AY526" s="242" t="s">
        <v>127</v>
      </c>
    </row>
    <row r="527" s="15" customFormat="1">
      <c r="B527" s="249"/>
      <c r="D527" s="226" t="s">
        <v>136</v>
      </c>
      <c r="E527" s="250" t="s">
        <v>5</v>
      </c>
      <c r="F527" s="251" t="s">
        <v>141</v>
      </c>
      <c r="H527" s="252">
        <v>5492.0699999999997</v>
      </c>
      <c r="I527" s="253"/>
      <c r="L527" s="249"/>
      <c r="M527" s="254"/>
      <c r="N527" s="255"/>
      <c r="O527" s="255"/>
      <c r="P527" s="255"/>
      <c r="Q527" s="255"/>
      <c r="R527" s="255"/>
      <c r="S527" s="255"/>
      <c r="T527" s="256"/>
      <c r="AT527" s="250" t="s">
        <v>136</v>
      </c>
      <c r="AU527" s="250" t="s">
        <v>77</v>
      </c>
      <c r="AV527" s="15" t="s">
        <v>134</v>
      </c>
      <c r="AW527" s="15" t="s">
        <v>34</v>
      </c>
      <c r="AX527" s="15" t="s">
        <v>74</v>
      </c>
      <c r="AY527" s="250" t="s">
        <v>127</v>
      </c>
    </row>
    <row r="528" s="1" customFormat="1" ht="38.25" customHeight="1">
      <c r="B528" s="212"/>
      <c r="C528" s="213" t="s">
        <v>478</v>
      </c>
      <c r="D528" s="213" t="s">
        <v>129</v>
      </c>
      <c r="E528" s="214" t="s">
        <v>479</v>
      </c>
      <c r="F528" s="215" t="s">
        <v>480</v>
      </c>
      <c r="G528" s="216" t="s">
        <v>132</v>
      </c>
      <c r="H528" s="217">
        <v>5321.6000000000004</v>
      </c>
      <c r="I528" s="218"/>
      <c r="J528" s="219">
        <f>ROUND(I528*H528,2)</f>
        <v>0</v>
      </c>
      <c r="K528" s="215" t="s">
        <v>133</v>
      </c>
      <c r="L528" s="48"/>
      <c r="M528" s="220" t="s">
        <v>5</v>
      </c>
      <c r="N528" s="221" t="s">
        <v>41</v>
      </c>
      <c r="O528" s="49"/>
      <c r="P528" s="222">
        <f>O528*H528</f>
        <v>0</v>
      </c>
      <c r="Q528" s="222">
        <v>0</v>
      </c>
      <c r="R528" s="222">
        <f>Q528*H528</f>
        <v>0</v>
      </c>
      <c r="S528" s="222">
        <v>0</v>
      </c>
      <c r="T528" s="223">
        <f>S528*H528</f>
        <v>0</v>
      </c>
      <c r="AR528" s="26" t="s">
        <v>134</v>
      </c>
      <c r="AT528" s="26" t="s">
        <v>129</v>
      </c>
      <c r="AU528" s="26" t="s">
        <v>77</v>
      </c>
      <c r="AY528" s="26" t="s">
        <v>127</v>
      </c>
      <c r="BE528" s="224">
        <f>IF(N528="základní",J528,0)</f>
        <v>0</v>
      </c>
      <c r="BF528" s="224">
        <f>IF(N528="snížená",J528,0)</f>
        <v>0</v>
      </c>
      <c r="BG528" s="224">
        <f>IF(N528="zákl. přenesená",J528,0)</f>
        <v>0</v>
      </c>
      <c r="BH528" s="224">
        <f>IF(N528="sníž. přenesená",J528,0)</f>
        <v>0</v>
      </c>
      <c r="BI528" s="224">
        <f>IF(N528="nulová",J528,0)</f>
        <v>0</v>
      </c>
      <c r="BJ528" s="26" t="s">
        <v>74</v>
      </c>
      <c r="BK528" s="224">
        <f>ROUND(I528*H528,2)</f>
        <v>0</v>
      </c>
      <c r="BL528" s="26" t="s">
        <v>134</v>
      </c>
      <c r="BM528" s="26" t="s">
        <v>481</v>
      </c>
    </row>
    <row r="529" s="12" customFormat="1">
      <c r="B529" s="225"/>
      <c r="D529" s="226" t="s">
        <v>136</v>
      </c>
      <c r="E529" s="227" t="s">
        <v>5</v>
      </c>
      <c r="F529" s="228" t="s">
        <v>482</v>
      </c>
      <c r="H529" s="227" t="s">
        <v>5</v>
      </c>
      <c r="I529" s="229"/>
      <c r="L529" s="225"/>
      <c r="M529" s="230"/>
      <c r="N529" s="231"/>
      <c r="O529" s="231"/>
      <c r="P529" s="231"/>
      <c r="Q529" s="231"/>
      <c r="R529" s="231"/>
      <c r="S529" s="231"/>
      <c r="T529" s="232"/>
      <c r="AT529" s="227" t="s">
        <v>136</v>
      </c>
      <c r="AU529" s="227" t="s">
        <v>77</v>
      </c>
      <c r="AV529" s="12" t="s">
        <v>74</v>
      </c>
      <c r="AW529" s="12" t="s">
        <v>34</v>
      </c>
      <c r="AX529" s="12" t="s">
        <v>70</v>
      </c>
      <c r="AY529" s="227" t="s">
        <v>127</v>
      </c>
    </row>
    <row r="530" s="12" customFormat="1">
      <c r="B530" s="225"/>
      <c r="D530" s="226" t="s">
        <v>136</v>
      </c>
      <c r="E530" s="227" t="s">
        <v>5</v>
      </c>
      <c r="F530" s="228" t="s">
        <v>147</v>
      </c>
      <c r="H530" s="227" t="s">
        <v>5</v>
      </c>
      <c r="I530" s="229"/>
      <c r="L530" s="225"/>
      <c r="M530" s="230"/>
      <c r="N530" s="231"/>
      <c r="O530" s="231"/>
      <c r="P530" s="231"/>
      <c r="Q530" s="231"/>
      <c r="R530" s="231"/>
      <c r="S530" s="231"/>
      <c r="T530" s="232"/>
      <c r="AT530" s="227" t="s">
        <v>136</v>
      </c>
      <c r="AU530" s="227" t="s">
        <v>77</v>
      </c>
      <c r="AV530" s="12" t="s">
        <v>74</v>
      </c>
      <c r="AW530" s="12" t="s">
        <v>34</v>
      </c>
      <c r="AX530" s="12" t="s">
        <v>70</v>
      </c>
      <c r="AY530" s="227" t="s">
        <v>127</v>
      </c>
    </row>
    <row r="531" s="13" customFormat="1">
      <c r="B531" s="233"/>
      <c r="D531" s="226" t="s">
        <v>136</v>
      </c>
      <c r="E531" s="234" t="s">
        <v>5</v>
      </c>
      <c r="F531" s="235" t="s">
        <v>477</v>
      </c>
      <c r="H531" s="236">
        <v>5321.6000000000004</v>
      </c>
      <c r="I531" s="237"/>
      <c r="L531" s="233"/>
      <c r="M531" s="238"/>
      <c r="N531" s="239"/>
      <c r="O531" s="239"/>
      <c r="P531" s="239"/>
      <c r="Q531" s="239"/>
      <c r="R531" s="239"/>
      <c r="S531" s="239"/>
      <c r="T531" s="240"/>
      <c r="AT531" s="234" t="s">
        <v>136</v>
      </c>
      <c r="AU531" s="234" t="s">
        <v>77</v>
      </c>
      <c r="AV531" s="13" t="s">
        <v>77</v>
      </c>
      <c r="AW531" s="13" t="s">
        <v>34</v>
      </c>
      <c r="AX531" s="13" t="s">
        <v>70</v>
      </c>
      <c r="AY531" s="234" t="s">
        <v>127</v>
      </c>
    </row>
    <row r="532" s="14" customFormat="1">
      <c r="B532" s="241"/>
      <c r="D532" s="226" t="s">
        <v>136</v>
      </c>
      <c r="E532" s="242" t="s">
        <v>5</v>
      </c>
      <c r="F532" s="243" t="s">
        <v>139</v>
      </c>
      <c r="H532" s="244">
        <v>5321.6000000000004</v>
      </c>
      <c r="I532" s="245"/>
      <c r="L532" s="241"/>
      <c r="M532" s="246"/>
      <c r="N532" s="247"/>
      <c r="O532" s="247"/>
      <c r="P532" s="247"/>
      <c r="Q532" s="247"/>
      <c r="R532" s="247"/>
      <c r="S532" s="247"/>
      <c r="T532" s="248"/>
      <c r="AT532" s="242" t="s">
        <v>136</v>
      </c>
      <c r="AU532" s="242" t="s">
        <v>77</v>
      </c>
      <c r="AV532" s="14" t="s">
        <v>140</v>
      </c>
      <c r="AW532" s="14" t="s">
        <v>34</v>
      </c>
      <c r="AX532" s="14" t="s">
        <v>70</v>
      </c>
      <c r="AY532" s="242" t="s">
        <v>127</v>
      </c>
    </row>
    <row r="533" s="15" customFormat="1">
      <c r="B533" s="249"/>
      <c r="D533" s="226" t="s">
        <v>136</v>
      </c>
      <c r="E533" s="250" t="s">
        <v>5</v>
      </c>
      <c r="F533" s="251" t="s">
        <v>141</v>
      </c>
      <c r="H533" s="252">
        <v>5321.6000000000004</v>
      </c>
      <c r="I533" s="253"/>
      <c r="L533" s="249"/>
      <c r="M533" s="254"/>
      <c r="N533" s="255"/>
      <c r="O533" s="255"/>
      <c r="P533" s="255"/>
      <c r="Q533" s="255"/>
      <c r="R533" s="255"/>
      <c r="S533" s="255"/>
      <c r="T533" s="256"/>
      <c r="AT533" s="250" t="s">
        <v>136</v>
      </c>
      <c r="AU533" s="250" t="s">
        <v>77</v>
      </c>
      <c r="AV533" s="15" t="s">
        <v>134</v>
      </c>
      <c r="AW533" s="15" t="s">
        <v>34</v>
      </c>
      <c r="AX533" s="15" t="s">
        <v>74</v>
      </c>
      <c r="AY533" s="250" t="s">
        <v>127</v>
      </c>
    </row>
    <row r="534" s="1" customFormat="1" ht="38.25" customHeight="1">
      <c r="B534" s="212"/>
      <c r="C534" s="213" t="s">
        <v>483</v>
      </c>
      <c r="D534" s="213" t="s">
        <v>129</v>
      </c>
      <c r="E534" s="214" t="s">
        <v>484</v>
      </c>
      <c r="F534" s="215" t="s">
        <v>485</v>
      </c>
      <c r="G534" s="216" t="s">
        <v>132</v>
      </c>
      <c r="H534" s="217">
        <v>42.994999999999997</v>
      </c>
      <c r="I534" s="218"/>
      <c r="J534" s="219">
        <f>ROUND(I534*H534,2)</f>
        <v>0</v>
      </c>
      <c r="K534" s="215" t="s">
        <v>133</v>
      </c>
      <c r="L534" s="48"/>
      <c r="M534" s="220" t="s">
        <v>5</v>
      </c>
      <c r="N534" s="221" t="s">
        <v>41</v>
      </c>
      <c r="O534" s="49"/>
      <c r="P534" s="222">
        <f>O534*H534</f>
        <v>0</v>
      </c>
      <c r="Q534" s="222">
        <v>0.61404000000000003</v>
      </c>
      <c r="R534" s="222">
        <f>Q534*H534</f>
        <v>26.4006498</v>
      </c>
      <c r="S534" s="222">
        <v>0</v>
      </c>
      <c r="T534" s="223">
        <f>S534*H534</f>
        <v>0</v>
      </c>
      <c r="AR534" s="26" t="s">
        <v>134</v>
      </c>
      <c r="AT534" s="26" t="s">
        <v>129</v>
      </c>
      <c r="AU534" s="26" t="s">
        <v>77</v>
      </c>
      <c r="AY534" s="26" t="s">
        <v>127</v>
      </c>
      <c r="BE534" s="224">
        <f>IF(N534="základní",J534,0)</f>
        <v>0</v>
      </c>
      <c r="BF534" s="224">
        <f>IF(N534="snížená",J534,0)</f>
        <v>0</v>
      </c>
      <c r="BG534" s="224">
        <f>IF(N534="zákl. přenesená",J534,0)</f>
        <v>0</v>
      </c>
      <c r="BH534" s="224">
        <f>IF(N534="sníž. přenesená",J534,0)</f>
        <v>0</v>
      </c>
      <c r="BI534" s="224">
        <f>IF(N534="nulová",J534,0)</f>
        <v>0</v>
      </c>
      <c r="BJ534" s="26" t="s">
        <v>74</v>
      </c>
      <c r="BK534" s="224">
        <f>ROUND(I534*H534,2)</f>
        <v>0</v>
      </c>
      <c r="BL534" s="26" t="s">
        <v>134</v>
      </c>
      <c r="BM534" s="26" t="s">
        <v>486</v>
      </c>
    </row>
    <row r="535" s="12" customFormat="1">
      <c r="B535" s="225"/>
      <c r="D535" s="226" t="s">
        <v>136</v>
      </c>
      <c r="E535" s="227" t="s">
        <v>5</v>
      </c>
      <c r="F535" s="228" t="s">
        <v>487</v>
      </c>
      <c r="H535" s="227" t="s">
        <v>5</v>
      </c>
      <c r="I535" s="229"/>
      <c r="L535" s="225"/>
      <c r="M535" s="230"/>
      <c r="N535" s="231"/>
      <c r="O535" s="231"/>
      <c r="P535" s="231"/>
      <c r="Q535" s="231"/>
      <c r="R535" s="231"/>
      <c r="S535" s="231"/>
      <c r="T535" s="232"/>
      <c r="AT535" s="227" t="s">
        <v>136</v>
      </c>
      <c r="AU535" s="227" t="s">
        <v>77</v>
      </c>
      <c r="AV535" s="12" t="s">
        <v>74</v>
      </c>
      <c r="AW535" s="12" t="s">
        <v>34</v>
      </c>
      <c r="AX535" s="12" t="s">
        <v>70</v>
      </c>
      <c r="AY535" s="227" t="s">
        <v>127</v>
      </c>
    </row>
    <row r="536" s="12" customFormat="1">
      <c r="B536" s="225"/>
      <c r="D536" s="226" t="s">
        <v>136</v>
      </c>
      <c r="E536" s="227" t="s">
        <v>5</v>
      </c>
      <c r="F536" s="228" t="s">
        <v>160</v>
      </c>
      <c r="H536" s="227" t="s">
        <v>5</v>
      </c>
      <c r="I536" s="229"/>
      <c r="L536" s="225"/>
      <c r="M536" s="230"/>
      <c r="N536" s="231"/>
      <c r="O536" s="231"/>
      <c r="P536" s="231"/>
      <c r="Q536" s="231"/>
      <c r="R536" s="231"/>
      <c r="S536" s="231"/>
      <c r="T536" s="232"/>
      <c r="AT536" s="227" t="s">
        <v>136</v>
      </c>
      <c r="AU536" s="227" t="s">
        <v>77</v>
      </c>
      <c r="AV536" s="12" t="s">
        <v>74</v>
      </c>
      <c r="AW536" s="12" t="s">
        <v>34</v>
      </c>
      <c r="AX536" s="12" t="s">
        <v>70</v>
      </c>
      <c r="AY536" s="227" t="s">
        <v>127</v>
      </c>
    </row>
    <row r="537" s="12" customFormat="1">
      <c r="B537" s="225"/>
      <c r="D537" s="226" t="s">
        <v>136</v>
      </c>
      <c r="E537" s="227" t="s">
        <v>5</v>
      </c>
      <c r="F537" s="228" t="s">
        <v>161</v>
      </c>
      <c r="H537" s="227" t="s">
        <v>5</v>
      </c>
      <c r="I537" s="229"/>
      <c r="L537" s="225"/>
      <c r="M537" s="230"/>
      <c r="N537" s="231"/>
      <c r="O537" s="231"/>
      <c r="P537" s="231"/>
      <c r="Q537" s="231"/>
      <c r="R537" s="231"/>
      <c r="S537" s="231"/>
      <c r="T537" s="232"/>
      <c r="AT537" s="227" t="s">
        <v>136</v>
      </c>
      <c r="AU537" s="227" t="s">
        <v>77</v>
      </c>
      <c r="AV537" s="12" t="s">
        <v>74</v>
      </c>
      <c r="AW537" s="12" t="s">
        <v>34</v>
      </c>
      <c r="AX537" s="12" t="s">
        <v>70</v>
      </c>
      <c r="AY537" s="227" t="s">
        <v>127</v>
      </c>
    </row>
    <row r="538" s="13" customFormat="1">
      <c r="B538" s="233"/>
      <c r="D538" s="226" t="s">
        <v>136</v>
      </c>
      <c r="E538" s="234" t="s">
        <v>5</v>
      </c>
      <c r="F538" s="235" t="s">
        <v>428</v>
      </c>
      <c r="H538" s="236">
        <v>3</v>
      </c>
      <c r="I538" s="237"/>
      <c r="L538" s="233"/>
      <c r="M538" s="238"/>
      <c r="N538" s="239"/>
      <c r="O538" s="239"/>
      <c r="P538" s="239"/>
      <c r="Q538" s="239"/>
      <c r="R538" s="239"/>
      <c r="S538" s="239"/>
      <c r="T538" s="240"/>
      <c r="AT538" s="234" t="s">
        <v>136</v>
      </c>
      <c r="AU538" s="234" t="s">
        <v>77</v>
      </c>
      <c r="AV538" s="13" t="s">
        <v>77</v>
      </c>
      <c r="AW538" s="13" t="s">
        <v>34</v>
      </c>
      <c r="AX538" s="13" t="s">
        <v>70</v>
      </c>
      <c r="AY538" s="234" t="s">
        <v>127</v>
      </c>
    </row>
    <row r="539" s="13" customFormat="1">
      <c r="B539" s="233"/>
      <c r="D539" s="226" t="s">
        <v>136</v>
      </c>
      <c r="E539" s="234" t="s">
        <v>5</v>
      </c>
      <c r="F539" s="235" t="s">
        <v>429</v>
      </c>
      <c r="H539" s="236">
        <v>6.4000000000000004</v>
      </c>
      <c r="I539" s="237"/>
      <c r="L539" s="233"/>
      <c r="M539" s="238"/>
      <c r="N539" s="239"/>
      <c r="O539" s="239"/>
      <c r="P539" s="239"/>
      <c r="Q539" s="239"/>
      <c r="R539" s="239"/>
      <c r="S539" s="239"/>
      <c r="T539" s="240"/>
      <c r="AT539" s="234" t="s">
        <v>136</v>
      </c>
      <c r="AU539" s="234" t="s">
        <v>77</v>
      </c>
      <c r="AV539" s="13" t="s">
        <v>77</v>
      </c>
      <c r="AW539" s="13" t="s">
        <v>34</v>
      </c>
      <c r="AX539" s="13" t="s">
        <v>70</v>
      </c>
      <c r="AY539" s="234" t="s">
        <v>127</v>
      </c>
    </row>
    <row r="540" s="13" customFormat="1">
      <c r="B540" s="233"/>
      <c r="D540" s="226" t="s">
        <v>136</v>
      </c>
      <c r="E540" s="234" t="s">
        <v>5</v>
      </c>
      <c r="F540" s="235" t="s">
        <v>430</v>
      </c>
      <c r="H540" s="236">
        <v>1.3999999999999999</v>
      </c>
      <c r="I540" s="237"/>
      <c r="L540" s="233"/>
      <c r="M540" s="238"/>
      <c r="N540" s="239"/>
      <c r="O540" s="239"/>
      <c r="P540" s="239"/>
      <c r="Q540" s="239"/>
      <c r="R540" s="239"/>
      <c r="S540" s="239"/>
      <c r="T540" s="240"/>
      <c r="AT540" s="234" t="s">
        <v>136</v>
      </c>
      <c r="AU540" s="234" t="s">
        <v>77</v>
      </c>
      <c r="AV540" s="13" t="s">
        <v>77</v>
      </c>
      <c r="AW540" s="13" t="s">
        <v>34</v>
      </c>
      <c r="AX540" s="13" t="s">
        <v>70</v>
      </c>
      <c r="AY540" s="234" t="s">
        <v>127</v>
      </c>
    </row>
    <row r="541" s="13" customFormat="1">
      <c r="B541" s="233"/>
      <c r="D541" s="226" t="s">
        <v>136</v>
      </c>
      <c r="E541" s="234" t="s">
        <v>5</v>
      </c>
      <c r="F541" s="235" t="s">
        <v>431</v>
      </c>
      <c r="H541" s="236">
        <v>3.8250000000000002</v>
      </c>
      <c r="I541" s="237"/>
      <c r="L541" s="233"/>
      <c r="M541" s="238"/>
      <c r="N541" s="239"/>
      <c r="O541" s="239"/>
      <c r="P541" s="239"/>
      <c r="Q541" s="239"/>
      <c r="R541" s="239"/>
      <c r="S541" s="239"/>
      <c r="T541" s="240"/>
      <c r="AT541" s="234" t="s">
        <v>136</v>
      </c>
      <c r="AU541" s="234" t="s">
        <v>77</v>
      </c>
      <c r="AV541" s="13" t="s">
        <v>77</v>
      </c>
      <c r="AW541" s="13" t="s">
        <v>34</v>
      </c>
      <c r="AX541" s="13" t="s">
        <v>70</v>
      </c>
      <c r="AY541" s="234" t="s">
        <v>127</v>
      </c>
    </row>
    <row r="542" s="13" customFormat="1">
      <c r="B542" s="233"/>
      <c r="D542" s="226" t="s">
        <v>136</v>
      </c>
      <c r="E542" s="234" t="s">
        <v>5</v>
      </c>
      <c r="F542" s="235" t="s">
        <v>432</v>
      </c>
      <c r="H542" s="236">
        <v>4.6200000000000001</v>
      </c>
      <c r="I542" s="237"/>
      <c r="L542" s="233"/>
      <c r="M542" s="238"/>
      <c r="N542" s="239"/>
      <c r="O542" s="239"/>
      <c r="P542" s="239"/>
      <c r="Q542" s="239"/>
      <c r="R542" s="239"/>
      <c r="S542" s="239"/>
      <c r="T542" s="240"/>
      <c r="AT542" s="234" t="s">
        <v>136</v>
      </c>
      <c r="AU542" s="234" t="s">
        <v>77</v>
      </c>
      <c r="AV542" s="13" t="s">
        <v>77</v>
      </c>
      <c r="AW542" s="13" t="s">
        <v>34</v>
      </c>
      <c r="AX542" s="13" t="s">
        <v>70</v>
      </c>
      <c r="AY542" s="234" t="s">
        <v>127</v>
      </c>
    </row>
    <row r="543" s="13" customFormat="1">
      <c r="B543" s="233"/>
      <c r="D543" s="226" t="s">
        <v>136</v>
      </c>
      <c r="E543" s="234" t="s">
        <v>5</v>
      </c>
      <c r="F543" s="235" t="s">
        <v>433</v>
      </c>
      <c r="H543" s="236">
        <v>2.6499999999999999</v>
      </c>
      <c r="I543" s="237"/>
      <c r="L543" s="233"/>
      <c r="M543" s="238"/>
      <c r="N543" s="239"/>
      <c r="O543" s="239"/>
      <c r="P543" s="239"/>
      <c r="Q543" s="239"/>
      <c r="R543" s="239"/>
      <c r="S543" s="239"/>
      <c r="T543" s="240"/>
      <c r="AT543" s="234" t="s">
        <v>136</v>
      </c>
      <c r="AU543" s="234" t="s">
        <v>77</v>
      </c>
      <c r="AV543" s="13" t="s">
        <v>77</v>
      </c>
      <c r="AW543" s="13" t="s">
        <v>34</v>
      </c>
      <c r="AX543" s="13" t="s">
        <v>70</v>
      </c>
      <c r="AY543" s="234" t="s">
        <v>127</v>
      </c>
    </row>
    <row r="544" s="13" customFormat="1">
      <c r="B544" s="233"/>
      <c r="D544" s="226" t="s">
        <v>136</v>
      </c>
      <c r="E544" s="234" t="s">
        <v>5</v>
      </c>
      <c r="F544" s="235" t="s">
        <v>434</v>
      </c>
      <c r="H544" s="236">
        <v>2</v>
      </c>
      <c r="I544" s="237"/>
      <c r="L544" s="233"/>
      <c r="M544" s="238"/>
      <c r="N544" s="239"/>
      <c r="O544" s="239"/>
      <c r="P544" s="239"/>
      <c r="Q544" s="239"/>
      <c r="R544" s="239"/>
      <c r="S544" s="239"/>
      <c r="T544" s="240"/>
      <c r="AT544" s="234" t="s">
        <v>136</v>
      </c>
      <c r="AU544" s="234" t="s">
        <v>77</v>
      </c>
      <c r="AV544" s="13" t="s">
        <v>77</v>
      </c>
      <c r="AW544" s="13" t="s">
        <v>34</v>
      </c>
      <c r="AX544" s="13" t="s">
        <v>70</v>
      </c>
      <c r="AY544" s="234" t="s">
        <v>127</v>
      </c>
    </row>
    <row r="545" s="13" customFormat="1">
      <c r="B545" s="233"/>
      <c r="D545" s="226" t="s">
        <v>136</v>
      </c>
      <c r="E545" s="234" t="s">
        <v>5</v>
      </c>
      <c r="F545" s="235" t="s">
        <v>435</v>
      </c>
      <c r="H545" s="236">
        <v>3.1499999999999999</v>
      </c>
      <c r="I545" s="237"/>
      <c r="L545" s="233"/>
      <c r="M545" s="238"/>
      <c r="N545" s="239"/>
      <c r="O545" s="239"/>
      <c r="P545" s="239"/>
      <c r="Q545" s="239"/>
      <c r="R545" s="239"/>
      <c r="S545" s="239"/>
      <c r="T545" s="240"/>
      <c r="AT545" s="234" t="s">
        <v>136</v>
      </c>
      <c r="AU545" s="234" t="s">
        <v>77</v>
      </c>
      <c r="AV545" s="13" t="s">
        <v>77</v>
      </c>
      <c r="AW545" s="13" t="s">
        <v>34</v>
      </c>
      <c r="AX545" s="13" t="s">
        <v>70</v>
      </c>
      <c r="AY545" s="234" t="s">
        <v>127</v>
      </c>
    </row>
    <row r="546" s="13" customFormat="1">
      <c r="B546" s="233"/>
      <c r="D546" s="226" t="s">
        <v>136</v>
      </c>
      <c r="E546" s="234" t="s">
        <v>5</v>
      </c>
      <c r="F546" s="235" t="s">
        <v>435</v>
      </c>
      <c r="H546" s="236">
        <v>3.1499999999999999</v>
      </c>
      <c r="I546" s="237"/>
      <c r="L546" s="233"/>
      <c r="M546" s="238"/>
      <c r="N546" s="239"/>
      <c r="O546" s="239"/>
      <c r="P546" s="239"/>
      <c r="Q546" s="239"/>
      <c r="R546" s="239"/>
      <c r="S546" s="239"/>
      <c r="T546" s="240"/>
      <c r="AT546" s="234" t="s">
        <v>136</v>
      </c>
      <c r="AU546" s="234" t="s">
        <v>77</v>
      </c>
      <c r="AV546" s="13" t="s">
        <v>77</v>
      </c>
      <c r="AW546" s="13" t="s">
        <v>34</v>
      </c>
      <c r="AX546" s="13" t="s">
        <v>70</v>
      </c>
      <c r="AY546" s="234" t="s">
        <v>127</v>
      </c>
    </row>
    <row r="547" s="14" customFormat="1">
      <c r="B547" s="241"/>
      <c r="D547" s="226" t="s">
        <v>136</v>
      </c>
      <c r="E547" s="242" t="s">
        <v>5</v>
      </c>
      <c r="F547" s="243" t="s">
        <v>139</v>
      </c>
      <c r="H547" s="244">
        <v>30.195</v>
      </c>
      <c r="I547" s="245"/>
      <c r="L547" s="241"/>
      <c r="M547" s="246"/>
      <c r="N547" s="247"/>
      <c r="O547" s="247"/>
      <c r="P547" s="247"/>
      <c r="Q547" s="247"/>
      <c r="R547" s="247"/>
      <c r="S547" s="247"/>
      <c r="T547" s="248"/>
      <c r="AT547" s="242" t="s">
        <v>136</v>
      </c>
      <c r="AU547" s="242" t="s">
        <v>77</v>
      </c>
      <c r="AV547" s="14" t="s">
        <v>140</v>
      </c>
      <c r="AW547" s="14" t="s">
        <v>34</v>
      </c>
      <c r="AX547" s="14" t="s">
        <v>70</v>
      </c>
      <c r="AY547" s="242" t="s">
        <v>127</v>
      </c>
    </row>
    <row r="548" s="12" customFormat="1">
      <c r="B548" s="225"/>
      <c r="D548" s="226" t="s">
        <v>136</v>
      </c>
      <c r="E548" s="227" t="s">
        <v>5</v>
      </c>
      <c r="F548" s="228" t="s">
        <v>436</v>
      </c>
      <c r="H548" s="227" t="s">
        <v>5</v>
      </c>
      <c r="I548" s="229"/>
      <c r="L548" s="225"/>
      <c r="M548" s="230"/>
      <c r="N548" s="231"/>
      <c r="O548" s="231"/>
      <c r="P548" s="231"/>
      <c r="Q548" s="231"/>
      <c r="R548" s="231"/>
      <c r="S548" s="231"/>
      <c r="T548" s="232"/>
      <c r="AT548" s="227" t="s">
        <v>136</v>
      </c>
      <c r="AU548" s="227" t="s">
        <v>77</v>
      </c>
      <c r="AV548" s="12" t="s">
        <v>74</v>
      </c>
      <c r="AW548" s="12" t="s">
        <v>34</v>
      </c>
      <c r="AX548" s="12" t="s">
        <v>70</v>
      </c>
      <c r="AY548" s="227" t="s">
        <v>127</v>
      </c>
    </row>
    <row r="549" s="13" customFormat="1">
      <c r="B549" s="233"/>
      <c r="D549" s="226" t="s">
        <v>136</v>
      </c>
      <c r="E549" s="234" t="s">
        <v>5</v>
      </c>
      <c r="F549" s="235" t="s">
        <v>437</v>
      </c>
      <c r="H549" s="236">
        <v>6.4000000000000004</v>
      </c>
      <c r="I549" s="237"/>
      <c r="L549" s="233"/>
      <c r="M549" s="238"/>
      <c r="N549" s="239"/>
      <c r="O549" s="239"/>
      <c r="P549" s="239"/>
      <c r="Q549" s="239"/>
      <c r="R549" s="239"/>
      <c r="S549" s="239"/>
      <c r="T549" s="240"/>
      <c r="AT549" s="234" t="s">
        <v>136</v>
      </c>
      <c r="AU549" s="234" t="s">
        <v>77</v>
      </c>
      <c r="AV549" s="13" t="s">
        <v>77</v>
      </c>
      <c r="AW549" s="13" t="s">
        <v>34</v>
      </c>
      <c r="AX549" s="13" t="s">
        <v>70</v>
      </c>
      <c r="AY549" s="234" t="s">
        <v>127</v>
      </c>
    </row>
    <row r="550" s="13" customFormat="1">
      <c r="B550" s="233"/>
      <c r="D550" s="226" t="s">
        <v>136</v>
      </c>
      <c r="E550" s="234" t="s">
        <v>5</v>
      </c>
      <c r="F550" s="235" t="s">
        <v>437</v>
      </c>
      <c r="H550" s="236">
        <v>6.4000000000000004</v>
      </c>
      <c r="I550" s="237"/>
      <c r="L550" s="233"/>
      <c r="M550" s="238"/>
      <c r="N550" s="239"/>
      <c r="O550" s="239"/>
      <c r="P550" s="239"/>
      <c r="Q550" s="239"/>
      <c r="R550" s="239"/>
      <c r="S550" s="239"/>
      <c r="T550" s="240"/>
      <c r="AT550" s="234" t="s">
        <v>136</v>
      </c>
      <c r="AU550" s="234" t="s">
        <v>77</v>
      </c>
      <c r="AV550" s="13" t="s">
        <v>77</v>
      </c>
      <c r="AW550" s="13" t="s">
        <v>34</v>
      </c>
      <c r="AX550" s="13" t="s">
        <v>70</v>
      </c>
      <c r="AY550" s="234" t="s">
        <v>127</v>
      </c>
    </row>
    <row r="551" s="14" customFormat="1">
      <c r="B551" s="241"/>
      <c r="D551" s="226" t="s">
        <v>136</v>
      </c>
      <c r="E551" s="242" t="s">
        <v>5</v>
      </c>
      <c r="F551" s="243" t="s">
        <v>139</v>
      </c>
      <c r="H551" s="244">
        <v>12.800000000000001</v>
      </c>
      <c r="I551" s="245"/>
      <c r="L551" s="241"/>
      <c r="M551" s="246"/>
      <c r="N551" s="247"/>
      <c r="O551" s="247"/>
      <c r="P551" s="247"/>
      <c r="Q551" s="247"/>
      <c r="R551" s="247"/>
      <c r="S551" s="247"/>
      <c r="T551" s="248"/>
      <c r="AT551" s="242" t="s">
        <v>136</v>
      </c>
      <c r="AU551" s="242" t="s">
        <v>77</v>
      </c>
      <c r="AV551" s="14" t="s">
        <v>140</v>
      </c>
      <c r="AW551" s="14" t="s">
        <v>34</v>
      </c>
      <c r="AX551" s="14" t="s">
        <v>70</v>
      </c>
      <c r="AY551" s="242" t="s">
        <v>127</v>
      </c>
    </row>
    <row r="552" s="15" customFormat="1">
      <c r="B552" s="249"/>
      <c r="D552" s="226" t="s">
        <v>136</v>
      </c>
      <c r="E552" s="250" t="s">
        <v>5</v>
      </c>
      <c r="F552" s="251" t="s">
        <v>141</v>
      </c>
      <c r="H552" s="252">
        <v>42.994999999999997</v>
      </c>
      <c r="I552" s="253"/>
      <c r="L552" s="249"/>
      <c r="M552" s="254"/>
      <c r="N552" s="255"/>
      <c r="O552" s="255"/>
      <c r="P552" s="255"/>
      <c r="Q552" s="255"/>
      <c r="R552" s="255"/>
      <c r="S552" s="255"/>
      <c r="T552" s="256"/>
      <c r="AT552" s="250" t="s">
        <v>136</v>
      </c>
      <c r="AU552" s="250" t="s">
        <v>77</v>
      </c>
      <c r="AV552" s="15" t="s">
        <v>134</v>
      </c>
      <c r="AW552" s="15" t="s">
        <v>34</v>
      </c>
      <c r="AX552" s="15" t="s">
        <v>74</v>
      </c>
      <c r="AY552" s="250" t="s">
        <v>127</v>
      </c>
    </row>
    <row r="553" s="1" customFormat="1" ht="16.5" customHeight="1">
      <c r="B553" s="212"/>
      <c r="C553" s="257" t="s">
        <v>488</v>
      </c>
      <c r="D553" s="257" t="s">
        <v>234</v>
      </c>
      <c r="E553" s="258" t="s">
        <v>489</v>
      </c>
      <c r="F553" s="259" t="s">
        <v>490</v>
      </c>
      <c r="G553" s="260" t="s">
        <v>217</v>
      </c>
      <c r="H553" s="261">
        <v>67.716999999999999</v>
      </c>
      <c r="I553" s="262"/>
      <c r="J553" s="263">
        <f>ROUND(I553*H553,2)</f>
        <v>0</v>
      </c>
      <c r="K553" s="259" t="s">
        <v>133</v>
      </c>
      <c r="L553" s="264"/>
      <c r="M553" s="265" t="s">
        <v>5</v>
      </c>
      <c r="N553" s="266" t="s">
        <v>41</v>
      </c>
      <c r="O553" s="49"/>
      <c r="P553" s="222">
        <f>O553*H553</f>
        <v>0</v>
      </c>
      <c r="Q553" s="222">
        <v>1</v>
      </c>
      <c r="R553" s="222">
        <f>Q553*H553</f>
        <v>67.716999999999999</v>
      </c>
      <c r="S553" s="222">
        <v>0</v>
      </c>
      <c r="T553" s="223">
        <f>S553*H553</f>
        <v>0</v>
      </c>
      <c r="AR553" s="26" t="s">
        <v>197</v>
      </c>
      <c r="AT553" s="26" t="s">
        <v>234</v>
      </c>
      <c r="AU553" s="26" t="s">
        <v>77</v>
      </c>
      <c r="AY553" s="26" t="s">
        <v>127</v>
      </c>
      <c r="BE553" s="224">
        <f>IF(N553="základní",J553,0)</f>
        <v>0</v>
      </c>
      <c r="BF553" s="224">
        <f>IF(N553="snížená",J553,0)</f>
        <v>0</v>
      </c>
      <c r="BG553" s="224">
        <f>IF(N553="zákl. přenesená",J553,0)</f>
        <v>0</v>
      </c>
      <c r="BH553" s="224">
        <f>IF(N553="sníž. přenesená",J553,0)</f>
        <v>0</v>
      </c>
      <c r="BI553" s="224">
        <f>IF(N553="nulová",J553,0)</f>
        <v>0</v>
      </c>
      <c r="BJ553" s="26" t="s">
        <v>74</v>
      </c>
      <c r="BK553" s="224">
        <f>ROUND(I553*H553,2)</f>
        <v>0</v>
      </c>
      <c r="BL553" s="26" t="s">
        <v>134</v>
      </c>
      <c r="BM553" s="26" t="s">
        <v>491</v>
      </c>
    </row>
    <row r="554" s="12" customFormat="1">
      <c r="B554" s="225"/>
      <c r="D554" s="226" t="s">
        <v>136</v>
      </c>
      <c r="E554" s="227" t="s">
        <v>5</v>
      </c>
      <c r="F554" s="228" t="s">
        <v>257</v>
      </c>
      <c r="H554" s="227" t="s">
        <v>5</v>
      </c>
      <c r="I554" s="229"/>
      <c r="L554" s="225"/>
      <c r="M554" s="230"/>
      <c r="N554" s="231"/>
      <c r="O554" s="231"/>
      <c r="P554" s="231"/>
      <c r="Q554" s="231"/>
      <c r="R554" s="231"/>
      <c r="S554" s="231"/>
      <c r="T554" s="232"/>
      <c r="AT554" s="227" t="s">
        <v>136</v>
      </c>
      <c r="AU554" s="227" t="s">
        <v>77</v>
      </c>
      <c r="AV554" s="12" t="s">
        <v>74</v>
      </c>
      <c r="AW554" s="12" t="s">
        <v>34</v>
      </c>
      <c r="AX554" s="12" t="s">
        <v>70</v>
      </c>
      <c r="AY554" s="227" t="s">
        <v>127</v>
      </c>
    </row>
    <row r="555" s="13" customFormat="1">
      <c r="B555" s="233"/>
      <c r="D555" s="226" t="s">
        <v>136</v>
      </c>
      <c r="E555" s="234" t="s">
        <v>5</v>
      </c>
      <c r="F555" s="235" t="s">
        <v>492</v>
      </c>
      <c r="H555" s="236">
        <v>67.716999999999999</v>
      </c>
      <c r="I555" s="237"/>
      <c r="L555" s="233"/>
      <c r="M555" s="238"/>
      <c r="N555" s="239"/>
      <c r="O555" s="239"/>
      <c r="P555" s="239"/>
      <c r="Q555" s="239"/>
      <c r="R555" s="239"/>
      <c r="S555" s="239"/>
      <c r="T555" s="240"/>
      <c r="AT555" s="234" t="s">
        <v>136</v>
      </c>
      <c r="AU555" s="234" t="s">
        <v>77</v>
      </c>
      <c r="AV555" s="13" t="s">
        <v>77</v>
      </c>
      <c r="AW555" s="13" t="s">
        <v>34</v>
      </c>
      <c r="AX555" s="13" t="s">
        <v>70</v>
      </c>
      <c r="AY555" s="234" t="s">
        <v>127</v>
      </c>
    </row>
    <row r="556" s="14" customFormat="1">
      <c r="B556" s="241"/>
      <c r="D556" s="226" t="s">
        <v>136</v>
      </c>
      <c r="E556" s="242" t="s">
        <v>5</v>
      </c>
      <c r="F556" s="243" t="s">
        <v>139</v>
      </c>
      <c r="H556" s="244">
        <v>67.716999999999999</v>
      </c>
      <c r="I556" s="245"/>
      <c r="L556" s="241"/>
      <c r="M556" s="246"/>
      <c r="N556" s="247"/>
      <c r="O556" s="247"/>
      <c r="P556" s="247"/>
      <c r="Q556" s="247"/>
      <c r="R556" s="247"/>
      <c r="S556" s="247"/>
      <c r="T556" s="248"/>
      <c r="AT556" s="242" t="s">
        <v>136</v>
      </c>
      <c r="AU556" s="242" t="s">
        <v>77</v>
      </c>
      <c r="AV556" s="14" t="s">
        <v>140</v>
      </c>
      <c r="AW556" s="14" t="s">
        <v>34</v>
      </c>
      <c r="AX556" s="14" t="s">
        <v>70</v>
      </c>
      <c r="AY556" s="242" t="s">
        <v>127</v>
      </c>
    </row>
    <row r="557" s="15" customFormat="1">
      <c r="B557" s="249"/>
      <c r="D557" s="226" t="s">
        <v>136</v>
      </c>
      <c r="E557" s="250" t="s">
        <v>5</v>
      </c>
      <c r="F557" s="251" t="s">
        <v>141</v>
      </c>
      <c r="H557" s="252">
        <v>67.716999999999999</v>
      </c>
      <c r="I557" s="253"/>
      <c r="L557" s="249"/>
      <c r="M557" s="254"/>
      <c r="N557" s="255"/>
      <c r="O557" s="255"/>
      <c r="P557" s="255"/>
      <c r="Q557" s="255"/>
      <c r="R557" s="255"/>
      <c r="S557" s="255"/>
      <c r="T557" s="256"/>
      <c r="AT557" s="250" t="s">
        <v>136</v>
      </c>
      <c r="AU557" s="250" t="s">
        <v>77</v>
      </c>
      <c r="AV557" s="15" t="s">
        <v>134</v>
      </c>
      <c r="AW557" s="15" t="s">
        <v>34</v>
      </c>
      <c r="AX557" s="15" t="s">
        <v>74</v>
      </c>
      <c r="AY557" s="250" t="s">
        <v>127</v>
      </c>
    </row>
    <row r="558" s="1" customFormat="1" ht="51" customHeight="1">
      <c r="B558" s="212"/>
      <c r="C558" s="213" t="s">
        <v>493</v>
      </c>
      <c r="D558" s="213" t="s">
        <v>129</v>
      </c>
      <c r="E558" s="214" t="s">
        <v>494</v>
      </c>
      <c r="F558" s="215" t="s">
        <v>495</v>
      </c>
      <c r="G558" s="216" t="s">
        <v>132</v>
      </c>
      <c r="H558" s="217">
        <v>4.7999999999999998</v>
      </c>
      <c r="I558" s="218"/>
      <c r="J558" s="219">
        <f>ROUND(I558*H558,2)</f>
        <v>0</v>
      </c>
      <c r="K558" s="215" t="s">
        <v>133</v>
      </c>
      <c r="L558" s="48"/>
      <c r="M558" s="220" t="s">
        <v>5</v>
      </c>
      <c r="N558" s="221" t="s">
        <v>41</v>
      </c>
      <c r="O558" s="49"/>
      <c r="P558" s="222">
        <f>O558*H558</f>
        <v>0</v>
      </c>
      <c r="Q558" s="222">
        <v>0.084250000000000005</v>
      </c>
      <c r="R558" s="222">
        <f>Q558*H558</f>
        <v>0.40440000000000004</v>
      </c>
      <c r="S558" s="222">
        <v>0</v>
      </c>
      <c r="T558" s="223">
        <f>S558*H558</f>
        <v>0</v>
      </c>
      <c r="AR558" s="26" t="s">
        <v>134</v>
      </c>
      <c r="AT558" s="26" t="s">
        <v>129</v>
      </c>
      <c r="AU558" s="26" t="s">
        <v>77</v>
      </c>
      <c r="AY558" s="26" t="s">
        <v>127</v>
      </c>
      <c r="BE558" s="224">
        <f>IF(N558="základní",J558,0)</f>
        <v>0</v>
      </c>
      <c r="BF558" s="224">
        <f>IF(N558="snížená",J558,0)</f>
        <v>0</v>
      </c>
      <c r="BG558" s="224">
        <f>IF(N558="zákl. přenesená",J558,0)</f>
        <v>0</v>
      </c>
      <c r="BH558" s="224">
        <f>IF(N558="sníž. přenesená",J558,0)</f>
        <v>0</v>
      </c>
      <c r="BI558" s="224">
        <f>IF(N558="nulová",J558,0)</f>
        <v>0</v>
      </c>
      <c r="BJ558" s="26" t="s">
        <v>74</v>
      </c>
      <c r="BK558" s="224">
        <f>ROUND(I558*H558,2)</f>
        <v>0</v>
      </c>
      <c r="BL558" s="26" t="s">
        <v>134</v>
      </c>
      <c r="BM558" s="26" t="s">
        <v>496</v>
      </c>
    </row>
    <row r="559" s="12" customFormat="1">
      <c r="B559" s="225"/>
      <c r="D559" s="226" t="s">
        <v>136</v>
      </c>
      <c r="E559" s="227" t="s">
        <v>5</v>
      </c>
      <c r="F559" s="228" t="s">
        <v>497</v>
      </c>
      <c r="H559" s="227" t="s">
        <v>5</v>
      </c>
      <c r="I559" s="229"/>
      <c r="L559" s="225"/>
      <c r="M559" s="230"/>
      <c r="N559" s="231"/>
      <c r="O559" s="231"/>
      <c r="P559" s="231"/>
      <c r="Q559" s="231"/>
      <c r="R559" s="231"/>
      <c r="S559" s="231"/>
      <c r="T559" s="232"/>
      <c r="AT559" s="227" t="s">
        <v>136</v>
      </c>
      <c r="AU559" s="227" t="s">
        <v>77</v>
      </c>
      <c r="AV559" s="12" t="s">
        <v>74</v>
      </c>
      <c r="AW559" s="12" t="s">
        <v>34</v>
      </c>
      <c r="AX559" s="12" t="s">
        <v>70</v>
      </c>
      <c r="AY559" s="227" t="s">
        <v>127</v>
      </c>
    </row>
    <row r="560" s="12" customFormat="1">
      <c r="B560" s="225"/>
      <c r="D560" s="226" t="s">
        <v>136</v>
      </c>
      <c r="E560" s="227" t="s">
        <v>5</v>
      </c>
      <c r="F560" s="228" t="s">
        <v>498</v>
      </c>
      <c r="H560" s="227" t="s">
        <v>5</v>
      </c>
      <c r="I560" s="229"/>
      <c r="L560" s="225"/>
      <c r="M560" s="230"/>
      <c r="N560" s="231"/>
      <c r="O560" s="231"/>
      <c r="P560" s="231"/>
      <c r="Q560" s="231"/>
      <c r="R560" s="231"/>
      <c r="S560" s="231"/>
      <c r="T560" s="232"/>
      <c r="AT560" s="227" t="s">
        <v>136</v>
      </c>
      <c r="AU560" s="227" t="s">
        <v>77</v>
      </c>
      <c r="AV560" s="12" t="s">
        <v>74</v>
      </c>
      <c r="AW560" s="12" t="s">
        <v>34</v>
      </c>
      <c r="AX560" s="12" t="s">
        <v>70</v>
      </c>
      <c r="AY560" s="227" t="s">
        <v>127</v>
      </c>
    </row>
    <row r="561" s="13" customFormat="1">
      <c r="B561" s="233"/>
      <c r="D561" s="226" t="s">
        <v>136</v>
      </c>
      <c r="E561" s="234" t="s">
        <v>5</v>
      </c>
      <c r="F561" s="235" t="s">
        <v>499</v>
      </c>
      <c r="H561" s="236">
        <v>2.3999999999999999</v>
      </c>
      <c r="I561" s="237"/>
      <c r="L561" s="233"/>
      <c r="M561" s="238"/>
      <c r="N561" s="239"/>
      <c r="O561" s="239"/>
      <c r="P561" s="239"/>
      <c r="Q561" s="239"/>
      <c r="R561" s="239"/>
      <c r="S561" s="239"/>
      <c r="T561" s="240"/>
      <c r="AT561" s="234" t="s">
        <v>136</v>
      </c>
      <c r="AU561" s="234" t="s">
        <v>77</v>
      </c>
      <c r="AV561" s="13" t="s">
        <v>77</v>
      </c>
      <c r="AW561" s="13" t="s">
        <v>34</v>
      </c>
      <c r="AX561" s="13" t="s">
        <v>70</v>
      </c>
      <c r="AY561" s="234" t="s">
        <v>127</v>
      </c>
    </row>
    <row r="562" s="13" customFormat="1">
      <c r="B562" s="233"/>
      <c r="D562" s="226" t="s">
        <v>136</v>
      </c>
      <c r="E562" s="234" t="s">
        <v>5</v>
      </c>
      <c r="F562" s="235" t="s">
        <v>499</v>
      </c>
      <c r="H562" s="236">
        <v>2.3999999999999999</v>
      </c>
      <c r="I562" s="237"/>
      <c r="L562" s="233"/>
      <c r="M562" s="238"/>
      <c r="N562" s="239"/>
      <c r="O562" s="239"/>
      <c r="P562" s="239"/>
      <c r="Q562" s="239"/>
      <c r="R562" s="239"/>
      <c r="S562" s="239"/>
      <c r="T562" s="240"/>
      <c r="AT562" s="234" t="s">
        <v>136</v>
      </c>
      <c r="AU562" s="234" t="s">
        <v>77</v>
      </c>
      <c r="AV562" s="13" t="s">
        <v>77</v>
      </c>
      <c r="AW562" s="13" t="s">
        <v>34</v>
      </c>
      <c r="AX562" s="13" t="s">
        <v>70</v>
      </c>
      <c r="AY562" s="234" t="s">
        <v>127</v>
      </c>
    </row>
    <row r="563" s="14" customFormat="1">
      <c r="B563" s="241"/>
      <c r="D563" s="226" t="s">
        <v>136</v>
      </c>
      <c r="E563" s="242" t="s">
        <v>5</v>
      </c>
      <c r="F563" s="243" t="s">
        <v>139</v>
      </c>
      <c r="H563" s="244">
        <v>4.7999999999999998</v>
      </c>
      <c r="I563" s="245"/>
      <c r="L563" s="241"/>
      <c r="M563" s="246"/>
      <c r="N563" s="247"/>
      <c r="O563" s="247"/>
      <c r="P563" s="247"/>
      <c r="Q563" s="247"/>
      <c r="R563" s="247"/>
      <c r="S563" s="247"/>
      <c r="T563" s="248"/>
      <c r="AT563" s="242" t="s">
        <v>136</v>
      </c>
      <c r="AU563" s="242" t="s">
        <v>77</v>
      </c>
      <c r="AV563" s="14" t="s">
        <v>140</v>
      </c>
      <c r="AW563" s="14" t="s">
        <v>34</v>
      </c>
      <c r="AX563" s="14" t="s">
        <v>70</v>
      </c>
      <c r="AY563" s="242" t="s">
        <v>127</v>
      </c>
    </row>
    <row r="564" s="15" customFormat="1">
      <c r="B564" s="249"/>
      <c r="D564" s="226" t="s">
        <v>136</v>
      </c>
      <c r="E564" s="250" t="s">
        <v>5</v>
      </c>
      <c r="F564" s="251" t="s">
        <v>141</v>
      </c>
      <c r="H564" s="252">
        <v>4.7999999999999998</v>
      </c>
      <c r="I564" s="253"/>
      <c r="L564" s="249"/>
      <c r="M564" s="254"/>
      <c r="N564" s="255"/>
      <c r="O564" s="255"/>
      <c r="P564" s="255"/>
      <c r="Q564" s="255"/>
      <c r="R564" s="255"/>
      <c r="S564" s="255"/>
      <c r="T564" s="256"/>
      <c r="AT564" s="250" t="s">
        <v>136</v>
      </c>
      <c r="AU564" s="250" t="s">
        <v>77</v>
      </c>
      <c r="AV564" s="15" t="s">
        <v>134</v>
      </c>
      <c r="AW564" s="15" t="s">
        <v>34</v>
      </c>
      <c r="AX564" s="15" t="s">
        <v>74</v>
      </c>
      <c r="AY564" s="250" t="s">
        <v>127</v>
      </c>
    </row>
    <row r="565" s="1" customFormat="1" ht="16.5" customHeight="1">
      <c r="B565" s="212"/>
      <c r="C565" s="257" t="s">
        <v>500</v>
      </c>
      <c r="D565" s="257" t="s">
        <v>234</v>
      </c>
      <c r="E565" s="258" t="s">
        <v>501</v>
      </c>
      <c r="F565" s="259" t="s">
        <v>502</v>
      </c>
      <c r="G565" s="260" t="s">
        <v>132</v>
      </c>
      <c r="H565" s="261">
        <v>5.04</v>
      </c>
      <c r="I565" s="262"/>
      <c r="J565" s="263">
        <f>ROUND(I565*H565,2)</f>
        <v>0</v>
      </c>
      <c r="K565" s="259" t="s">
        <v>133</v>
      </c>
      <c r="L565" s="264"/>
      <c r="M565" s="265" t="s">
        <v>5</v>
      </c>
      <c r="N565" s="266" t="s">
        <v>41</v>
      </c>
      <c r="O565" s="49"/>
      <c r="P565" s="222">
        <f>O565*H565</f>
        <v>0</v>
      </c>
      <c r="Q565" s="222">
        <v>0.14599999999999999</v>
      </c>
      <c r="R565" s="222">
        <f>Q565*H565</f>
        <v>0.73583999999999994</v>
      </c>
      <c r="S565" s="222">
        <v>0</v>
      </c>
      <c r="T565" s="223">
        <f>S565*H565</f>
        <v>0</v>
      </c>
      <c r="AR565" s="26" t="s">
        <v>197</v>
      </c>
      <c r="AT565" s="26" t="s">
        <v>234</v>
      </c>
      <c r="AU565" s="26" t="s">
        <v>77</v>
      </c>
      <c r="AY565" s="26" t="s">
        <v>127</v>
      </c>
      <c r="BE565" s="224">
        <f>IF(N565="základní",J565,0)</f>
        <v>0</v>
      </c>
      <c r="BF565" s="224">
        <f>IF(N565="snížená",J565,0)</f>
        <v>0</v>
      </c>
      <c r="BG565" s="224">
        <f>IF(N565="zákl. přenesená",J565,0)</f>
        <v>0</v>
      </c>
      <c r="BH565" s="224">
        <f>IF(N565="sníž. přenesená",J565,0)</f>
        <v>0</v>
      </c>
      <c r="BI565" s="224">
        <f>IF(N565="nulová",J565,0)</f>
        <v>0</v>
      </c>
      <c r="BJ565" s="26" t="s">
        <v>74</v>
      </c>
      <c r="BK565" s="224">
        <f>ROUND(I565*H565,2)</f>
        <v>0</v>
      </c>
      <c r="BL565" s="26" t="s">
        <v>134</v>
      </c>
      <c r="BM565" s="26" t="s">
        <v>503</v>
      </c>
    </row>
    <row r="566" s="1" customFormat="1">
      <c r="B566" s="48"/>
      <c r="D566" s="226" t="s">
        <v>504</v>
      </c>
      <c r="F566" s="267" t="s">
        <v>505</v>
      </c>
      <c r="I566" s="268"/>
      <c r="L566" s="48"/>
      <c r="M566" s="269"/>
      <c r="N566" s="49"/>
      <c r="O566" s="49"/>
      <c r="P566" s="49"/>
      <c r="Q566" s="49"/>
      <c r="R566" s="49"/>
      <c r="S566" s="49"/>
      <c r="T566" s="87"/>
      <c r="AT566" s="26" t="s">
        <v>504</v>
      </c>
      <c r="AU566" s="26" t="s">
        <v>77</v>
      </c>
    </row>
    <row r="567" s="12" customFormat="1">
      <c r="B567" s="225"/>
      <c r="D567" s="226" t="s">
        <v>136</v>
      </c>
      <c r="E567" s="227" t="s">
        <v>5</v>
      </c>
      <c r="F567" s="228" t="s">
        <v>506</v>
      </c>
      <c r="H567" s="227" t="s">
        <v>5</v>
      </c>
      <c r="I567" s="229"/>
      <c r="L567" s="225"/>
      <c r="M567" s="230"/>
      <c r="N567" s="231"/>
      <c r="O567" s="231"/>
      <c r="P567" s="231"/>
      <c r="Q567" s="231"/>
      <c r="R567" s="231"/>
      <c r="S567" s="231"/>
      <c r="T567" s="232"/>
      <c r="AT567" s="227" t="s">
        <v>136</v>
      </c>
      <c r="AU567" s="227" t="s">
        <v>77</v>
      </c>
      <c r="AV567" s="12" t="s">
        <v>74</v>
      </c>
      <c r="AW567" s="12" t="s">
        <v>34</v>
      </c>
      <c r="AX567" s="12" t="s">
        <v>70</v>
      </c>
      <c r="AY567" s="227" t="s">
        <v>127</v>
      </c>
    </row>
    <row r="568" s="13" customFormat="1">
      <c r="B568" s="233"/>
      <c r="D568" s="226" t="s">
        <v>136</v>
      </c>
      <c r="E568" s="234" t="s">
        <v>5</v>
      </c>
      <c r="F568" s="235" t="s">
        <v>507</v>
      </c>
      <c r="H568" s="236">
        <v>5.04</v>
      </c>
      <c r="I568" s="237"/>
      <c r="L568" s="233"/>
      <c r="M568" s="238"/>
      <c r="N568" s="239"/>
      <c r="O568" s="239"/>
      <c r="P568" s="239"/>
      <c r="Q568" s="239"/>
      <c r="R568" s="239"/>
      <c r="S568" s="239"/>
      <c r="T568" s="240"/>
      <c r="AT568" s="234" t="s">
        <v>136</v>
      </c>
      <c r="AU568" s="234" t="s">
        <v>77</v>
      </c>
      <c r="AV568" s="13" t="s">
        <v>77</v>
      </c>
      <c r="AW568" s="13" t="s">
        <v>34</v>
      </c>
      <c r="AX568" s="13" t="s">
        <v>70</v>
      </c>
      <c r="AY568" s="234" t="s">
        <v>127</v>
      </c>
    </row>
    <row r="569" s="14" customFormat="1">
      <c r="B569" s="241"/>
      <c r="D569" s="226" t="s">
        <v>136</v>
      </c>
      <c r="E569" s="242" t="s">
        <v>5</v>
      </c>
      <c r="F569" s="243" t="s">
        <v>139</v>
      </c>
      <c r="H569" s="244">
        <v>5.04</v>
      </c>
      <c r="I569" s="245"/>
      <c r="L569" s="241"/>
      <c r="M569" s="246"/>
      <c r="N569" s="247"/>
      <c r="O569" s="247"/>
      <c r="P569" s="247"/>
      <c r="Q569" s="247"/>
      <c r="R569" s="247"/>
      <c r="S569" s="247"/>
      <c r="T569" s="248"/>
      <c r="AT569" s="242" t="s">
        <v>136</v>
      </c>
      <c r="AU569" s="242" t="s">
        <v>77</v>
      </c>
      <c r="AV569" s="14" t="s">
        <v>140</v>
      </c>
      <c r="AW569" s="14" t="s">
        <v>34</v>
      </c>
      <c r="AX569" s="14" t="s">
        <v>70</v>
      </c>
      <c r="AY569" s="242" t="s">
        <v>127</v>
      </c>
    </row>
    <row r="570" s="15" customFormat="1">
      <c r="B570" s="249"/>
      <c r="D570" s="226" t="s">
        <v>136</v>
      </c>
      <c r="E570" s="250" t="s">
        <v>5</v>
      </c>
      <c r="F570" s="251" t="s">
        <v>141</v>
      </c>
      <c r="H570" s="252">
        <v>5.04</v>
      </c>
      <c r="I570" s="253"/>
      <c r="L570" s="249"/>
      <c r="M570" s="254"/>
      <c r="N570" s="255"/>
      <c r="O570" s="255"/>
      <c r="P570" s="255"/>
      <c r="Q570" s="255"/>
      <c r="R570" s="255"/>
      <c r="S570" s="255"/>
      <c r="T570" s="256"/>
      <c r="AT570" s="250" t="s">
        <v>136</v>
      </c>
      <c r="AU570" s="250" t="s">
        <v>77</v>
      </c>
      <c r="AV570" s="15" t="s">
        <v>134</v>
      </c>
      <c r="AW570" s="15" t="s">
        <v>34</v>
      </c>
      <c r="AX570" s="15" t="s">
        <v>74</v>
      </c>
      <c r="AY570" s="250" t="s">
        <v>127</v>
      </c>
    </row>
    <row r="571" s="11" customFormat="1" ht="29.88" customHeight="1">
      <c r="B571" s="199"/>
      <c r="D571" s="200" t="s">
        <v>69</v>
      </c>
      <c r="E571" s="210" t="s">
        <v>183</v>
      </c>
      <c r="F571" s="210" t="s">
        <v>508</v>
      </c>
      <c r="I571" s="202"/>
      <c r="J571" s="211">
        <f>BK571</f>
        <v>0</v>
      </c>
      <c r="L571" s="199"/>
      <c r="M571" s="204"/>
      <c r="N571" s="205"/>
      <c r="O571" s="205"/>
      <c r="P571" s="206">
        <f>SUM(P572:P596)</f>
        <v>0</v>
      </c>
      <c r="Q571" s="205"/>
      <c r="R571" s="206">
        <f>SUM(R572:R596)</f>
        <v>5.8484332800000001</v>
      </c>
      <c r="S571" s="205"/>
      <c r="T571" s="207">
        <f>SUM(T572:T596)</f>
        <v>0</v>
      </c>
      <c r="AR571" s="200" t="s">
        <v>74</v>
      </c>
      <c r="AT571" s="208" t="s">
        <v>69</v>
      </c>
      <c r="AU571" s="208" t="s">
        <v>74</v>
      </c>
      <c r="AY571" s="200" t="s">
        <v>127</v>
      </c>
      <c r="BK571" s="209">
        <f>SUM(BK572:BK596)</f>
        <v>0</v>
      </c>
    </row>
    <row r="572" s="1" customFormat="1" ht="25.5" customHeight="1">
      <c r="B572" s="212"/>
      <c r="C572" s="213" t="s">
        <v>509</v>
      </c>
      <c r="D572" s="213" t="s">
        <v>129</v>
      </c>
      <c r="E572" s="214" t="s">
        <v>510</v>
      </c>
      <c r="F572" s="215" t="s">
        <v>511</v>
      </c>
      <c r="G572" s="216" t="s">
        <v>132</v>
      </c>
      <c r="H572" s="217">
        <v>38.880000000000003</v>
      </c>
      <c r="I572" s="218"/>
      <c r="J572" s="219">
        <f>ROUND(I572*H572,2)</f>
        <v>0</v>
      </c>
      <c r="K572" s="215" t="s">
        <v>133</v>
      </c>
      <c r="L572" s="48"/>
      <c r="M572" s="220" t="s">
        <v>5</v>
      </c>
      <c r="N572" s="221" t="s">
        <v>41</v>
      </c>
      <c r="O572" s="49"/>
      <c r="P572" s="222">
        <f>O572*H572</f>
        <v>0</v>
      </c>
      <c r="Q572" s="222">
        <v>0</v>
      </c>
      <c r="R572" s="222">
        <f>Q572*H572</f>
        <v>0</v>
      </c>
      <c r="S572" s="222">
        <v>0</v>
      </c>
      <c r="T572" s="223">
        <f>S572*H572</f>
        <v>0</v>
      </c>
      <c r="AR572" s="26" t="s">
        <v>134</v>
      </c>
      <c r="AT572" s="26" t="s">
        <v>129</v>
      </c>
      <c r="AU572" s="26" t="s">
        <v>77</v>
      </c>
      <c r="AY572" s="26" t="s">
        <v>127</v>
      </c>
      <c r="BE572" s="224">
        <f>IF(N572="základní",J572,0)</f>
        <v>0</v>
      </c>
      <c r="BF572" s="224">
        <f>IF(N572="snížená",J572,0)</f>
        <v>0</v>
      </c>
      <c r="BG572" s="224">
        <f>IF(N572="zákl. přenesená",J572,0)</f>
        <v>0</v>
      </c>
      <c r="BH572" s="224">
        <f>IF(N572="sníž. přenesená",J572,0)</f>
        <v>0</v>
      </c>
      <c r="BI572" s="224">
        <f>IF(N572="nulová",J572,0)</f>
        <v>0</v>
      </c>
      <c r="BJ572" s="26" t="s">
        <v>74</v>
      </c>
      <c r="BK572" s="224">
        <f>ROUND(I572*H572,2)</f>
        <v>0</v>
      </c>
      <c r="BL572" s="26" t="s">
        <v>134</v>
      </c>
      <c r="BM572" s="26" t="s">
        <v>512</v>
      </c>
    </row>
    <row r="573" s="12" customFormat="1">
      <c r="B573" s="225"/>
      <c r="D573" s="226" t="s">
        <v>136</v>
      </c>
      <c r="E573" s="227" t="s">
        <v>5</v>
      </c>
      <c r="F573" s="228" t="s">
        <v>392</v>
      </c>
      <c r="H573" s="227" t="s">
        <v>5</v>
      </c>
      <c r="I573" s="229"/>
      <c r="L573" s="225"/>
      <c r="M573" s="230"/>
      <c r="N573" s="231"/>
      <c r="O573" s="231"/>
      <c r="P573" s="231"/>
      <c r="Q573" s="231"/>
      <c r="R573" s="231"/>
      <c r="S573" s="231"/>
      <c r="T573" s="232"/>
      <c r="AT573" s="227" t="s">
        <v>136</v>
      </c>
      <c r="AU573" s="227" t="s">
        <v>77</v>
      </c>
      <c r="AV573" s="12" t="s">
        <v>74</v>
      </c>
      <c r="AW573" s="12" t="s">
        <v>34</v>
      </c>
      <c r="AX573" s="12" t="s">
        <v>70</v>
      </c>
      <c r="AY573" s="227" t="s">
        <v>127</v>
      </c>
    </row>
    <row r="574" s="12" customFormat="1">
      <c r="B574" s="225"/>
      <c r="D574" s="226" t="s">
        <v>136</v>
      </c>
      <c r="E574" s="227" t="s">
        <v>5</v>
      </c>
      <c r="F574" s="228" t="s">
        <v>171</v>
      </c>
      <c r="H574" s="227" t="s">
        <v>5</v>
      </c>
      <c r="I574" s="229"/>
      <c r="L574" s="225"/>
      <c r="M574" s="230"/>
      <c r="N574" s="231"/>
      <c r="O574" s="231"/>
      <c r="P574" s="231"/>
      <c r="Q574" s="231"/>
      <c r="R574" s="231"/>
      <c r="S574" s="231"/>
      <c r="T574" s="232"/>
      <c r="AT574" s="227" t="s">
        <v>136</v>
      </c>
      <c r="AU574" s="227" t="s">
        <v>77</v>
      </c>
      <c r="AV574" s="12" t="s">
        <v>74</v>
      </c>
      <c r="AW574" s="12" t="s">
        <v>34</v>
      </c>
      <c r="AX574" s="12" t="s">
        <v>70</v>
      </c>
      <c r="AY574" s="227" t="s">
        <v>127</v>
      </c>
    </row>
    <row r="575" s="13" customFormat="1">
      <c r="B575" s="233"/>
      <c r="D575" s="226" t="s">
        <v>136</v>
      </c>
      <c r="E575" s="234" t="s">
        <v>5</v>
      </c>
      <c r="F575" s="235" t="s">
        <v>400</v>
      </c>
      <c r="H575" s="236">
        <v>34.560000000000002</v>
      </c>
      <c r="I575" s="237"/>
      <c r="L575" s="233"/>
      <c r="M575" s="238"/>
      <c r="N575" s="239"/>
      <c r="O575" s="239"/>
      <c r="P575" s="239"/>
      <c r="Q575" s="239"/>
      <c r="R575" s="239"/>
      <c r="S575" s="239"/>
      <c r="T575" s="240"/>
      <c r="AT575" s="234" t="s">
        <v>136</v>
      </c>
      <c r="AU575" s="234" t="s">
        <v>77</v>
      </c>
      <c r="AV575" s="13" t="s">
        <v>77</v>
      </c>
      <c r="AW575" s="13" t="s">
        <v>34</v>
      </c>
      <c r="AX575" s="13" t="s">
        <v>70</v>
      </c>
      <c r="AY575" s="234" t="s">
        <v>127</v>
      </c>
    </row>
    <row r="576" s="13" customFormat="1">
      <c r="B576" s="233"/>
      <c r="D576" s="226" t="s">
        <v>136</v>
      </c>
      <c r="E576" s="234" t="s">
        <v>5</v>
      </c>
      <c r="F576" s="235" t="s">
        <v>513</v>
      </c>
      <c r="H576" s="236">
        <v>4.3200000000000003</v>
      </c>
      <c r="I576" s="237"/>
      <c r="L576" s="233"/>
      <c r="M576" s="238"/>
      <c r="N576" s="239"/>
      <c r="O576" s="239"/>
      <c r="P576" s="239"/>
      <c r="Q576" s="239"/>
      <c r="R576" s="239"/>
      <c r="S576" s="239"/>
      <c r="T576" s="240"/>
      <c r="AT576" s="234" t="s">
        <v>136</v>
      </c>
      <c r="AU576" s="234" t="s">
        <v>77</v>
      </c>
      <c r="AV576" s="13" t="s">
        <v>77</v>
      </c>
      <c r="AW576" s="13" t="s">
        <v>34</v>
      </c>
      <c r="AX576" s="13" t="s">
        <v>70</v>
      </c>
      <c r="AY576" s="234" t="s">
        <v>127</v>
      </c>
    </row>
    <row r="577" s="14" customFormat="1">
      <c r="B577" s="241"/>
      <c r="D577" s="226" t="s">
        <v>136</v>
      </c>
      <c r="E577" s="242" t="s">
        <v>5</v>
      </c>
      <c r="F577" s="243" t="s">
        <v>139</v>
      </c>
      <c r="H577" s="244">
        <v>38.880000000000003</v>
      </c>
      <c r="I577" s="245"/>
      <c r="L577" s="241"/>
      <c r="M577" s="246"/>
      <c r="N577" s="247"/>
      <c r="O577" s="247"/>
      <c r="P577" s="247"/>
      <c r="Q577" s="247"/>
      <c r="R577" s="247"/>
      <c r="S577" s="247"/>
      <c r="T577" s="248"/>
      <c r="AT577" s="242" t="s">
        <v>136</v>
      </c>
      <c r="AU577" s="242" t="s">
        <v>77</v>
      </c>
      <c r="AV577" s="14" t="s">
        <v>140</v>
      </c>
      <c r="AW577" s="14" t="s">
        <v>34</v>
      </c>
      <c r="AX577" s="14" t="s">
        <v>70</v>
      </c>
      <c r="AY577" s="242" t="s">
        <v>127</v>
      </c>
    </row>
    <row r="578" s="15" customFormat="1">
      <c r="B578" s="249"/>
      <c r="D578" s="226" t="s">
        <v>136</v>
      </c>
      <c r="E578" s="250" t="s">
        <v>5</v>
      </c>
      <c r="F578" s="251" t="s">
        <v>141</v>
      </c>
      <c r="H578" s="252">
        <v>38.880000000000003</v>
      </c>
      <c r="I578" s="253"/>
      <c r="L578" s="249"/>
      <c r="M578" s="254"/>
      <c r="N578" s="255"/>
      <c r="O578" s="255"/>
      <c r="P578" s="255"/>
      <c r="Q578" s="255"/>
      <c r="R578" s="255"/>
      <c r="S578" s="255"/>
      <c r="T578" s="256"/>
      <c r="AT578" s="250" t="s">
        <v>136</v>
      </c>
      <c r="AU578" s="250" t="s">
        <v>77</v>
      </c>
      <c r="AV578" s="15" t="s">
        <v>134</v>
      </c>
      <c r="AW578" s="15" t="s">
        <v>34</v>
      </c>
      <c r="AX578" s="15" t="s">
        <v>74</v>
      </c>
      <c r="AY578" s="250" t="s">
        <v>127</v>
      </c>
    </row>
    <row r="579" s="1" customFormat="1" ht="25.5" customHeight="1">
      <c r="B579" s="212"/>
      <c r="C579" s="213" t="s">
        <v>514</v>
      </c>
      <c r="D579" s="213" t="s">
        <v>129</v>
      </c>
      <c r="E579" s="214" t="s">
        <v>515</v>
      </c>
      <c r="F579" s="215" t="s">
        <v>516</v>
      </c>
      <c r="G579" s="216" t="s">
        <v>144</v>
      </c>
      <c r="H579" s="217">
        <v>1.1970000000000001</v>
      </c>
      <c r="I579" s="218"/>
      <c r="J579" s="219">
        <f>ROUND(I579*H579,2)</f>
        <v>0</v>
      </c>
      <c r="K579" s="215" t="s">
        <v>133</v>
      </c>
      <c r="L579" s="48"/>
      <c r="M579" s="220" t="s">
        <v>5</v>
      </c>
      <c r="N579" s="221" t="s">
        <v>41</v>
      </c>
      <c r="O579" s="49"/>
      <c r="P579" s="222">
        <f>O579*H579</f>
        <v>0</v>
      </c>
      <c r="Q579" s="222">
        <v>2.2563399999999998</v>
      </c>
      <c r="R579" s="222">
        <f>Q579*H579</f>
        <v>2.7008389799999999</v>
      </c>
      <c r="S579" s="222">
        <v>0</v>
      </c>
      <c r="T579" s="223">
        <f>S579*H579</f>
        <v>0</v>
      </c>
      <c r="AR579" s="26" t="s">
        <v>134</v>
      </c>
      <c r="AT579" s="26" t="s">
        <v>129</v>
      </c>
      <c r="AU579" s="26" t="s">
        <v>77</v>
      </c>
      <c r="AY579" s="26" t="s">
        <v>127</v>
      </c>
      <c r="BE579" s="224">
        <f>IF(N579="základní",J579,0)</f>
        <v>0</v>
      </c>
      <c r="BF579" s="224">
        <f>IF(N579="snížená",J579,0)</f>
        <v>0</v>
      </c>
      <c r="BG579" s="224">
        <f>IF(N579="zákl. přenesená",J579,0)</f>
        <v>0</v>
      </c>
      <c r="BH579" s="224">
        <f>IF(N579="sníž. přenesená",J579,0)</f>
        <v>0</v>
      </c>
      <c r="BI579" s="224">
        <f>IF(N579="nulová",J579,0)</f>
        <v>0</v>
      </c>
      <c r="BJ579" s="26" t="s">
        <v>74</v>
      </c>
      <c r="BK579" s="224">
        <f>ROUND(I579*H579,2)</f>
        <v>0</v>
      </c>
      <c r="BL579" s="26" t="s">
        <v>134</v>
      </c>
      <c r="BM579" s="26" t="s">
        <v>517</v>
      </c>
    </row>
    <row r="580" s="12" customFormat="1">
      <c r="B580" s="225"/>
      <c r="D580" s="226" t="s">
        <v>136</v>
      </c>
      <c r="E580" s="227" t="s">
        <v>5</v>
      </c>
      <c r="F580" s="228" t="s">
        <v>518</v>
      </c>
      <c r="H580" s="227" t="s">
        <v>5</v>
      </c>
      <c r="I580" s="229"/>
      <c r="L580" s="225"/>
      <c r="M580" s="230"/>
      <c r="N580" s="231"/>
      <c r="O580" s="231"/>
      <c r="P580" s="231"/>
      <c r="Q580" s="231"/>
      <c r="R580" s="231"/>
      <c r="S580" s="231"/>
      <c r="T580" s="232"/>
      <c r="AT580" s="227" t="s">
        <v>136</v>
      </c>
      <c r="AU580" s="227" t="s">
        <v>77</v>
      </c>
      <c r="AV580" s="12" t="s">
        <v>74</v>
      </c>
      <c r="AW580" s="12" t="s">
        <v>34</v>
      </c>
      <c r="AX580" s="12" t="s">
        <v>70</v>
      </c>
      <c r="AY580" s="227" t="s">
        <v>127</v>
      </c>
    </row>
    <row r="581" s="12" customFormat="1">
      <c r="B581" s="225"/>
      <c r="D581" s="226" t="s">
        <v>136</v>
      </c>
      <c r="E581" s="227" t="s">
        <v>5</v>
      </c>
      <c r="F581" s="228" t="s">
        <v>171</v>
      </c>
      <c r="H581" s="227" t="s">
        <v>5</v>
      </c>
      <c r="I581" s="229"/>
      <c r="L581" s="225"/>
      <c r="M581" s="230"/>
      <c r="N581" s="231"/>
      <c r="O581" s="231"/>
      <c r="P581" s="231"/>
      <c r="Q581" s="231"/>
      <c r="R581" s="231"/>
      <c r="S581" s="231"/>
      <c r="T581" s="232"/>
      <c r="AT581" s="227" t="s">
        <v>136</v>
      </c>
      <c r="AU581" s="227" t="s">
        <v>77</v>
      </c>
      <c r="AV581" s="12" t="s">
        <v>74</v>
      </c>
      <c r="AW581" s="12" t="s">
        <v>34</v>
      </c>
      <c r="AX581" s="12" t="s">
        <v>70</v>
      </c>
      <c r="AY581" s="227" t="s">
        <v>127</v>
      </c>
    </row>
    <row r="582" s="13" customFormat="1">
      <c r="B582" s="233"/>
      <c r="D582" s="226" t="s">
        <v>136</v>
      </c>
      <c r="E582" s="234" t="s">
        <v>5</v>
      </c>
      <c r="F582" s="235" t="s">
        <v>348</v>
      </c>
      <c r="H582" s="236">
        <v>0.504</v>
      </c>
      <c r="I582" s="237"/>
      <c r="L582" s="233"/>
      <c r="M582" s="238"/>
      <c r="N582" s="239"/>
      <c r="O582" s="239"/>
      <c r="P582" s="239"/>
      <c r="Q582" s="239"/>
      <c r="R582" s="239"/>
      <c r="S582" s="239"/>
      <c r="T582" s="240"/>
      <c r="AT582" s="234" t="s">
        <v>136</v>
      </c>
      <c r="AU582" s="234" t="s">
        <v>77</v>
      </c>
      <c r="AV582" s="13" t="s">
        <v>77</v>
      </c>
      <c r="AW582" s="13" t="s">
        <v>34</v>
      </c>
      <c r="AX582" s="13" t="s">
        <v>70</v>
      </c>
      <c r="AY582" s="234" t="s">
        <v>127</v>
      </c>
    </row>
    <row r="583" s="13" customFormat="1">
      <c r="B583" s="233"/>
      <c r="D583" s="226" t="s">
        <v>136</v>
      </c>
      <c r="E583" s="234" t="s">
        <v>5</v>
      </c>
      <c r="F583" s="235" t="s">
        <v>348</v>
      </c>
      <c r="H583" s="236">
        <v>0.504</v>
      </c>
      <c r="I583" s="237"/>
      <c r="L583" s="233"/>
      <c r="M583" s="238"/>
      <c r="N583" s="239"/>
      <c r="O583" s="239"/>
      <c r="P583" s="239"/>
      <c r="Q583" s="239"/>
      <c r="R583" s="239"/>
      <c r="S583" s="239"/>
      <c r="T583" s="240"/>
      <c r="AT583" s="234" t="s">
        <v>136</v>
      </c>
      <c r="AU583" s="234" t="s">
        <v>77</v>
      </c>
      <c r="AV583" s="13" t="s">
        <v>77</v>
      </c>
      <c r="AW583" s="13" t="s">
        <v>34</v>
      </c>
      <c r="AX583" s="13" t="s">
        <v>70</v>
      </c>
      <c r="AY583" s="234" t="s">
        <v>127</v>
      </c>
    </row>
    <row r="584" s="12" customFormat="1">
      <c r="B584" s="225"/>
      <c r="D584" s="226" t="s">
        <v>136</v>
      </c>
      <c r="E584" s="227" t="s">
        <v>5</v>
      </c>
      <c r="F584" s="228" t="s">
        <v>519</v>
      </c>
      <c r="H584" s="227" t="s">
        <v>5</v>
      </c>
      <c r="I584" s="229"/>
      <c r="L584" s="225"/>
      <c r="M584" s="230"/>
      <c r="N584" s="231"/>
      <c r="O584" s="231"/>
      <c r="P584" s="231"/>
      <c r="Q584" s="231"/>
      <c r="R584" s="231"/>
      <c r="S584" s="231"/>
      <c r="T584" s="232"/>
      <c r="AT584" s="227" t="s">
        <v>136</v>
      </c>
      <c r="AU584" s="227" t="s">
        <v>77</v>
      </c>
      <c r="AV584" s="12" t="s">
        <v>74</v>
      </c>
      <c r="AW584" s="12" t="s">
        <v>34</v>
      </c>
      <c r="AX584" s="12" t="s">
        <v>70</v>
      </c>
      <c r="AY584" s="227" t="s">
        <v>127</v>
      </c>
    </row>
    <row r="585" s="12" customFormat="1">
      <c r="B585" s="225"/>
      <c r="D585" s="226" t="s">
        <v>136</v>
      </c>
      <c r="E585" s="227" t="s">
        <v>5</v>
      </c>
      <c r="F585" s="228" t="s">
        <v>161</v>
      </c>
      <c r="H585" s="227" t="s">
        <v>5</v>
      </c>
      <c r="I585" s="229"/>
      <c r="L585" s="225"/>
      <c r="M585" s="230"/>
      <c r="N585" s="231"/>
      <c r="O585" s="231"/>
      <c r="P585" s="231"/>
      <c r="Q585" s="231"/>
      <c r="R585" s="231"/>
      <c r="S585" s="231"/>
      <c r="T585" s="232"/>
      <c r="AT585" s="227" t="s">
        <v>136</v>
      </c>
      <c r="AU585" s="227" t="s">
        <v>77</v>
      </c>
      <c r="AV585" s="12" t="s">
        <v>74</v>
      </c>
      <c r="AW585" s="12" t="s">
        <v>34</v>
      </c>
      <c r="AX585" s="12" t="s">
        <v>70</v>
      </c>
      <c r="AY585" s="227" t="s">
        <v>127</v>
      </c>
    </row>
    <row r="586" s="13" customFormat="1">
      <c r="B586" s="233"/>
      <c r="D586" s="226" t="s">
        <v>136</v>
      </c>
      <c r="E586" s="234" t="s">
        <v>5</v>
      </c>
      <c r="F586" s="235" t="s">
        <v>352</v>
      </c>
      <c r="H586" s="236">
        <v>0.063</v>
      </c>
      <c r="I586" s="237"/>
      <c r="L586" s="233"/>
      <c r="M586" s="238"/>
      <c r="N586" s="239"/>
      <c r="O586" s="239"/>
      <c r="P586" s="239"/>
      <c r="Q586" s="239"/>
      <c r="R586" s="239"/>
      <c r="S586" s="239"/>
      <c r="T586" s="240"/>
      <c r="AT586" s="234" t="s">
        <v>136</v>
      </c>
      <c r="AU586" s="234" t="s">
        <v>77</v>
      </c>
      <c r="AV586" s="13" t="s">
        <v>77</v>
      </c>
      <c r="AW586" s="13" t="s">
        <v>34</v>
      </c>
      <c r="AX586" s="13" t="s">
        <v>70</v>
      </c>
      <c r="AY586" s="234" t="s">
        <v>127</v>
      </c>
    </row>
    <row r="587" s="13" customFormat="1">
      <c r="B587" s="233"/>
      <c r="D587" s="226" t="s">
        <v>136</v>
      </c>
      <c r="E587" s="234" t="s">
        <v>5</v>
      </c>
      <c r="F587" s="235" t="s">
        <v>352</v>
      </c>
      <c r="H587" s="236">
        <v>0.063</v>
      </c>
      <c r="I587" s="237"/>
      <c r="L587" s="233"/>
      <c r="M587" s="238"/>
      <c r="N587" s="239"/>
      <c r="O587" s="239"/>
      <c r="P587" s="239"/>
      <c r="Q587" s="239"/>
      <c r="R587" s="239"/>
      <c r="S587" s="239"/>
      <c r="T587" s="240"/>
      <c r="AT587" s="234" t="s">
        <v>136</v>
      </c>
      <c r="AU587" s="234" t="s">
        <v>77</v>
      </c>
      <c r="AV587" s="13" t="s">
        <v>77</v>
      </c>
      <c r="AW587" s="13" t="s">
        <v>34</v>
      </c>
      <c r="AX587" s="13" t="s">
        <v>70</v>
      </c>
      <c r="AY587" s="234" t="s">
        <v>127</v>
      </c>
    </row>
    <row r="588" s="13" customFormat="1">
      <c r="B588" s="233"/>
      <c r="D588" s="226" t="s">
        <v>136</v>
      </c>
      <c r="E588" s="234" t="s">
        <v>5</v>
      </c>
      <c r="F588" s="235" t="s">
        <v>352</v>
      </c>
      <c r="H588" s="236">
        <v>0.063</v>
      </c>
      <c r="I588" s="237"/>
      <c r="L588" s="233"/>
      <c r="M588" s="238"/>
      <c r="N588" s="239"/>
      <c r="O588" s="239"/>
      <c r="P588" s="239"/>
      <c r="Q588" s="239"/>
      <c r="R588" s="239"/>
      <c r="S588" s="239"/>
      <c r="T588" s="240"/>
      <c r="AT588" s="234" t="s">
        <v>136</v>
      </c>
      <c r="AU588" s="234" t="s">
        <v>77</v>
      </c>
      <c r="AV588" s="13" t="s">
        <v>77</v>
      </c>
      <c r="AW588" s="13" t="s">
        <v>34</v>
      </c>
      <c r="AX588" s="13" t="s">
        <v>70</v>
      </c>
      <c r="AY588" s="234" t="s">
        <v>127</v>
      </c>
    </row>
    <row r="589" s="14" customFormat="1">
      <c r="B589" s="241"/>
      <c r="D589" s="226" t="s">
        <v>136</v>
      </c>
      <c r="E589" s="242" t="s">
        <v>5</v>
      </c>
      <c r="F589" s="243" t="s">
        <v>139</v>
      </c>
      <c r="H589" s="244">
        <v>1.1970000000000001</v>
      </c>
      <c r="I589" s="245"/>
      <c r="L589" s="241"/>
      <c r="M589" s="246"/>
      <c r="N589" s="247"/>
      <c r="O589" s="247"/>
      <c r="P589" s="247"/>
      <c r="Q589" s="247"/>
      <c r="R589" s="247"/>
      <c r="S589" s="247"/>
      <c r="T589" s="248"/>
      <c r="AT589" s="242" t="s">
        <v>136</v>
      </c>
      <c r="AU589" s="242" t="s">
        <v>77</v>
      </c>
      <c r="AV589" s="14" t="s">
        <v>140</v>
      </c>
      <c r="AW589" s="14" t="s">
        <v>34</v>
      </c>
      <c r="AX589" s="14" t="s">
        <v>70</v>
      </c>
      <c r="AY589" s="242" t="s">
        <v>127</v>
      </c>
    </row>
    <row r="590" s="15" customFormat="1">
      <c r="B590" s="249"/>
      <c r="D590" s="226" t="s">
        <v>136</v>
      </c>
      <c r="E590" s="250" t="s">
        <v>5</v>
      </c>
      <c r="F590" s="251" t="s">
        <v>141</v>
      </c>
      <c r="H590" s="252">
        <v>1.1970000000000001</v>
      </c>
      <c r="I590" s="253"/>
      <c r="L590" s="249"/>
      <c r="M590" s="254"/>
      <c r="N590" s="255"/>
      <c r="O590" s="255"/>
      <c r="P590" s="255"/>
      <c r="Q590" s="255"/>
      <c r="R590" s="255"/>
      <c r="S590" s="255"/>
      <c r="T590" s="256"/>
      <c r="AT590" s="250" t="s">
        <v>136</v>
      </c>
      <c r="AU590" s="250" t="s">
        <v>77</v>
      </c>
      <c r="AV590" s="15" t="s">
        <v>134</v>
      </c>
      <c r="AW590" s="15" t="s">
        <v>34</v>
      </c>
      <c r="AX590" s="15" t="s">
        <v>74</v>
      </c>
      <c r="AY590" s="250" t="s">
        <v>127</v>
      </c>
    </row>
    <row r="591" s="1" customFormat="1" ht="25.5" customHeight="1">
      <c r="B591" s="212"/>
      <c r="C591" s="213" t="s">
        <v>520</v>
      </c>
      <c r="D591" s="213" t="s">
        <v>129</v>
      </c>
      <c r="E591" s="214" t="s">
        <v>521</v>
      </c>
      <c r="F591" s="215" t="s">
        <v>522</v>
      </c>
      <c r="G591" s="216" t="s">
        <v>144</v>
      </c>
      <c r="H591" s="217">
        <v>1.395</v>
      </c>
      <c r="I591" s="218"/>
      <c r="J591" s="219">
        <f>ROUND(I591*H591,2)</f>
        <v>0</v>
      </c>
      <c r="K591" s="215" t="s">
        <v>133</v>
      </c>
      <c r="L591" s="48"/>
      <c r="M591" s="220" t="s">
        <v>5</v>
      </c>
      <c r="N591" s="221" t="s">
        <v>41</v>
      </c>
      <c r="O591" s="49"/>
      <c r="P591" s="222">
        <f>O591*H591</f>
        <v>0</v>
      </c>
      <c r="Q591" s="222">
        <v>2.2563399999999998</v>
      </c>
      <c r="R591" s="222">
        <f>Q591*H591</f>
        <v>3.1475942999999997</v>
      </c>
      <c r="S591" s="222">
        <v>0</v>
      </c>
      <c r="T591" s="223">
        <f>S591*H591</f>
        <v>0</v>
      </c>
      <c r="AR591" s="26" t="s">
        <v>134</v>
      </c>
      <c r="AT591" s="26" t="s">
        <v>129</v>
      </c>
      <c r="AU591" s="26" t="s">
        <v>77</v>
      </c>
      <c r="AY591" s="26" t="s">
        <v>127</v>
      </c>
      <c r="BE591" s="224">
        <f>IF(N591="základní",J591,0)</f>
        <v>0</v>
      </c>
      <c r="BF591" s="224">
        <f>IF(N591="snížená",J591,0)</f>
        <v>0</v>
      </c>
      <c r="BG591" s="224">
        <f>IF(N591="zákl. přenesená",J591,0)</f>
        <v>0</v>
      </c>
      <c r="BH591" s="224">
        <f>IF(N591="sníž. přenesená",J591,0)</f>
        <v>0</v>
      </c>
      <c r="BI591" s="224">
        <f>IF(N591="nulová",J591,0)</f>
        <v>0</v>
      </c>
      <c r="BJ591" s="26" t="s">
        <v>74</v>
      </c>
      <c r="BK591" s="224">
        <f>ROUND(I591*H591,2)</f>
        <v>0</v>
      </c>
      <c r="BL591" s="26" t="s">
        <v>134</v>
      </c>
      <c r="BM591" s="26" t="s">
        <v>523</v>
      </c>
    </row>
    <row r="592" s="12" customFormat="1">
      <c r="B592" s="225"/>
      <c r="D592" s="226" t="s">
        <v>136</v>
      </c>
      <c r="E592" s="227" t="s">
        <v>5</v>
      </c>
      <c r="F592" s="228" t="s">
        <v>518</v>
      </c>
      <c r="H592" s="227" t="s">
        <v>5</v>
      </c>
      <c r="I592" s="229"/>
      <c r="L592" s="225"/>
      <c r="M592" s="230"/>
      <c r="N592" s="231"/>
      <c r="O592" s="231"/>
      <c r="P592" s="231"/>
      <c r="Q592" s="231"/>
      <c r="R592" s="231"/>
      <c r="S592" s="231"/>
      <c r="T592" s="232"/>
      <c r="AT592" s="227" t="s">
        <v>136</v>
      </c>
      <c r="AU592" s="227" t="s">
        <v>77</v>
      </c>
      <c r="AV592" s="12" t="s">
        <v>74</v>
      </c>
      <c r="AW592" s="12" t="s">
        <v>34</v>
      </c>
      <c r="AX592" s="12" t="s">
        <v>70</v>
      </c>
      <c r="AY592" s="227" t="s">
        <v>127</v>
      </c>
    </row>
    <row r="593" s="12" customFormat="1">
      <c r="B593" s="225"/>
      <c r="D593" s="226" t="s">
        <v>136</v>
      </c>
      <c r="E593" s="227" t="s">
        <v>5</v>
      </c>
      <c r="F593" s="228" t="s">
        <v>171</v>
      </c>
      <c r="H593" s="227" t="s">
        <v>5</v>
      </c>
      <c r="I593" s="229"/>
      <c r="L593" s="225"/>
      <c r="M593" s="230"/>
      <c r="N593" s="231"/>
      <c r="O593" s="231"/>
      <c r="P593" s="231"/>
      <c r="Q593" s="231"/>
      <c r="R593" s="231"/>
      <c r="S593" s="231"/>
      <c r="T593" s="232"/>
      <c r="AT593" s="227" t="s">
        <v>136</v>
      </c>
      <c r="AU593" s="227" t="s">
        <v>77</v>
      </c>
      <c r="AV593" s="12" t="s">
        <v>74</v>
      </c>
      <c r="AW593" s="12" t="s">
        <v>34</v>
      </c>
      <c r="AX593" s="12" t="s">
        <v>70</v>
      </c>
      <c r="AY593" s="227" t="s">
        <v>127</v>
      </c>
    </row>
    <row r="594" s="13" customFormat="1">
      <c r="B594" s="233"/>
      <c r="D594" s="226" t="s">
        <v>136</v>
      </c>
      <c r="E594" s="234" t="s">
        <v>5</v>
      </c>
      <c r="F594" s="235" t="s">
        <v>350</v>
      </c>
      <c r="H594" s="236">
        <v>1.395</v>
      </c>
      <c r="I594" s="237"/>
      <c r="L594" s="233"/>
      <c r="M594" s="238"/>
      <c r="N594" s="239"/>
      <c r="O594" s="239"/>
      <c r="P594" s="239"/>
      <c r="Q594" s="239"/>
      <c r="R594" s="239"/>
      <c r="S594" s="239"/>
      <c r="T594" s="240"/>
      <c r="AT594" s="234" t="s">
        <v>136</v>
      </c>
      <c r="AU594" s="234" t="s">
        <v>77</v>
      </c>
      <c r="AV594" s="13" t="s">
        <v>77</v>
      </c>
      <c r="AW594" s="13" t="s">
        <v>34</v>
      </c>
      <c r="AX594" s="13" t="s">
        <v>70</v>
      </c>
      <c r="AY594" s="234" t="s">
        <v>127</v>
      </c>
    </row>
    <row r="595" s="14" customFormat="1">
      <c r="B595" s="241"/>
      <c r="D595" s="226" t="s">
        <v>136</v>
      </c>
      <c r="E595" s="242" t="s">
        <v>5</v>
      </c>
      <c r="F595" s="243" t="s">
        <v>139</v>
      </c>
      <c r="H595" s="244">
        <v>1.395</v>
      </c>
      <c r="I595" s="245"/>
      <c r="L595" s="241"/>
      <c r="M595" s="246"/>
      <c r="N595" s="247"/>
      <c r="O595" s="247"/>
      <c r="P595" s="247"/>
      <c r="Q595" s="247"/>
      <c r="R595" s="247"/>
      <c r="S595" s="247"/>
      <c r="T595" s="248"/>
      <c r="AT595" s="242" t="s">
        <v>136</v>
      </c>
      <c r="AU595" s="242" t="s">
        <v>77</v>
      </c>
      <c r="AV595" s="14" t="s">
        <v>140</v>
      </c>
      <c r="AW595" s="14" t="s">
        <v>34</v>
      </c>
      <c r="AX595" s="14" t="s">
        <v>70</v>
      </c>
      <c r="AY595" s="242" t="s">
        <v>127</v>
      </c>
    </row>
    <row r="596" s="15" customFormat="1">
      <c r="B596" s="249"/>
      <c r="D596" s="226" t="s">
        <v>136</v>
      </c>
      <c r="E596" s="250" t="s">
        <v>5</v>
      </c>
      <c r="F596" s="251" t="s">
        <v>141</v>
      </c>
      <c r="H596" s="252">
        <v>1.395</v>
      </c>
      <c r="I596" s="253"/>
      <c r="L596" s="249"/>
      <c r="M596" s="254"/>
      <c r="N596" s="255"/>
      <c r="O596" s="255"/>
      <c r="P596" s="255"/>
      <c r="Q596" s="255"/>
      <c r="R596" s="255"/>
      <c r="S596" s="255"/>
      <c r="T596" s="256"/>
      <c r="AT596" s="250" t="s">
        <v>136</v>
      </c>
      <c r="AU596" s="250" t="s">
        <v>77</v>
      </c>
      <c r="AV596" s="15" t="s">
        <v>134</v>
      </c>
      <c r="AW596" s="15" t="s">
        <v>34</v>
      </c>
      <c r="AX596" s="15" t="s">
        <v>74</v>
      </c>
      <c r="AY596" s="250" t="s">
        <v>127</v>
      </c>
    </row>
    <row r="597" s="11" customFormat="1" ht="29.88" customHeight="1">
      <c r="B597" s="199"/>
      <c r="D597" s="200" t="s">
        <v>69</v>
      </c>
      <c r="E597" s="210" t="s">
        <v>204</v>
      </c>
      <c r="F597" s="210" t="s">
        <v>524</v>
      </c>
      <c r="I597" s="202"/>
      <c r="J597" s="211">
        <f>BK597</f>
        <v>0</v>
      </c>
      <c r="L597" s="199"/>
      <c r="M597" s="204"/>
      <c r="N597" s="205"/>
      <c r="O597" s="205"/>
      <c r="P597" s="206">
        <f>SUM(P598:P689)</f>
        <v>0</v>
      </c>
      <c r="Q597" s="205"/>
      <c r="R597" s="206">
        <f>SUM(R598:R689)</f>
        <v>26.808836340000003</v>
      </c>
      <c r="S597" s="205"/>
      <c r="T597" s="207">
        <f>SUM(T598:T689)</f>
        <v>0</v>
      </c>
      <c r="AR597" s="200" t="s">
        <v>74</v>
      </c>
      <c r="AT597" s="208" t="s">
        <v>69</v>
      </c>
      <c r="AU597" s="208" t="s">
        <v>74</v>
      </c>
      <c r="AY597" s="200" t="s">
        <v>127</v>
      </c>
      <c r="BK597" s="209">
        <f>SUM(BK598:BK689)</f>
        <v>0</v>
      </c>
    </row>
    <row r="598" s="1" customFormat="1" ht="25.5" customHeight="1">
      <c r="B598" s="212"/>
      <c r="C598" s="213" t="s">
        <v>525</v>
      </c>
      <c r="D598" s="213" t="s">
        <v>129</v>
      </c>
      <c r="E598" s="214" t="s">
        <v>526</v>
      </c>
      <c r="F598" s="215" t="s">
        <v>527</v>
      </c>
      <c r="G598" s="216" t="s">
        <v>277</v>
      </c>
      <c r="H598" s="217">
        <v>6</v>
      </c>
      <c r="I598" s="218"/>
      <c r="J598" s="219">
        <f>ROUND(I598*H598,2)</f>
        <v>0</v>
      </c>
      <c r="K598" s="215" t="s">
        <v>133</v>
      </c>
      <c r="L598" s="48"/>
      <c r="M598" s="220" t="s">
        <v>5</v>
      </c>
      <c r="N598" s="221" t="s">
        <v>41</v>
      </c>
      <c r="O598" s="49"/>
      <c r="P598" s="222">
        <f>O598*H598</f>
        <v>0</v>
      </c>
      <c r="Q598" s="222">
        <v>0.00069999999999999999</v>
      </c>
      <c r="R598" s="222">
        <f>Q598*H598</f>
        <v>0.0041999999999999997</v>
      </c>
      <c r="S598" s="222">
        <v>0</v>
      </c>
      <c r="T598" s="223">
        <f>S598*H598</f>
        <v>0</v>
      </c>
      <c r="AR598" s="26" t="s">
        <v>134</v>
      </c>
      <c r="AT598" s="26" t="s">
        <v>129</v>
      </c>
      <c r="AU598" s="26" t="s">
        <v>77</v>
      </c>
      <c r="AY598" s="26" t="s">
        <v>127</v>
      </c>
      <c r="BE598" s="224">
        <f>IF(N598="základní",J598,0)</f>
        <v>0</v>
      </c>
      <c r="BF598" s="224">
        <f>IF(N598="snížená",J598,0)</f>
        <v>0</v>
      </c>
      <c r="BG598" s="224">
        <f>IF(N598="zákl. přenesená",J598,0)</f>
        <v>0</v>
      </c>
      <c r="BH598" s="224">
        <f>IF(N598="sníž. přenesená",J598,0)</f>
        <v>0</v>
      </c>
      <c r="BI598" s="224">
        <f>IF(N598="nulová",J598,0)</f>
        <v>0</v>
      </c>
      <c r="BJ598" s="26" t="s">
        <v>74</v>
      </c>
      <c r="BK598" s="224">
        <f>ROUND(I598*H598,2)</f>
        <v>0</v>
      </c>
      <c r="BL598" s="26" t="s">
        <v>134</v>
      </c>
      <c r="BM598" s="26" t="s">
        <v>528</v>
      </c>
    </row>
    <row r="599" s="1" customFormat="1" ht="16.5" customHeight="1">
      <c r="B599" s="212"/>
      <c r="C599" s="257" t="s">
        <v>529</v>
      </c>
      <c r="D599" s="257" t="s">
        <v>234</v>
      </c>
      <c r="E599" s="258" t="s">
        <v>530</v>
      </c>
      <c r="F599" s="259" t="s">
        <v>531</v>
      </c>
      <c r="G599" s="260" t="s">
        <v>277</v>
      </c>
      <c r="H599" s="261">
        <v>2</v>
      </c>
      <c r="I599" s="262"/>
      <c r="J599" s="263">
        <f>ROUND(I599*H599,2)</f>
        <v>0</v>
      </c>
      <c r="K599" s="259" t="s">
        <v>133</v>
      </c>
      <c r="L599" s="264"/>
      <c r="M599" s="265" t="s">
        <v>5</v>
      </c>
      <c r="N599" s="266" t="s">
        <v>41</v>
      </c>
      <c r="O599" s="49"/>
      <c r="P599" s="222">
        <f>O599*H599</f>
        <v>0</v>
      </c>
      <c r="Q599" s="222">
        <v>0.0030000000000000001</v>
      </c>
      <c r="R599" s="222">
        <f>Q599*H599</f>
        <v>0.0060000000000000001</v>
      </c>
      <c r="S599" s="222">
        <v>0</v>
      </c>
      <c r="T599" s="223">
        <f>S599*H599</f>
        <v>0</v>
      </c>
      <c r="AR599" s="26" t="s">
        <v>197</v>
      </c>
      <c r="AT599" s="26" t="s">
        <v>234</v>
      </c>
      <c r="AU599" s="26" t="s">
        <v>77</v>
      </c>
      <c r="AY599" s="26" t="s">
        <v>127</v>
      </c>
      <c r="BE599" s="224">
        <f>IF(N599="základní",J599,0)</f>
        <v>0</v>
      </c>
      <c r="BF599" s="224">
        <f>IF(N599="snížená",J599,0)</f>
        <v>0</v>
      </c>
      <c r="BG599" s="224">
        <f>IF(N599="zákl. přenesená",J599,0)</f>
        <v>0</v>
      </c>
      <c r="BH599" s="224">
        <f>IF(N599="sníž. přenesená",J599,0)</f>
        <v>0</v>
      </c>
      <c r="BI599" s="224">
        <f>IF(N599="nulová",J599,0)</f>
        <v>0</v>
      </c>
      <c r="BJ599" s="26" t="s">
        <v>74</v>
      </c>
      <c r="BK599" s="224">
        <f>ROUND(I599*H599,2)</f>
        <v>0</v>
      </c>
      <c r="BL599" s="26" t="s">
        <v>134</v>
      </c>
      <c r="BM599" s="26" t="s">
        <v>532</v>
      </c>
    </row>
    <row r="600" s="1" customFormat="1" ht="16.5" customHeight="1">
      <c r="B600" s="212"/>
      <c r="C600" s="257" t="s">
        <v>533</v>
      </c>
      <c r="D600" s="257" t="s">
        <v>234</v>
      </c>
      <c r="E600" s="258" t="s">
        <v>534</v>
      </c>
      <c r="F600" s="259" t="s">
        <v>535</v>
      </c>
      <c r="G600" s="260" t="s">
        <v>277</v>
      </c>
      <c r="H600" s="261">
        <v>1</v>
      </c>
      <c r="I600" s="262"/>
      <c r="J600" s="263">
        <f>ROUND(I600*H600,2)</f>
        <v>0</v>
      </c>
      <c r="K600" s="259" t="s">
        <v>133</v>
      </c>
      <c r="L600" s="264"/>
      <c r="M600" s="265" t="s">
        <v>5</v>
      </c>
      <c r="N600" s="266" t="s">
        <v>41</v>
      </c>
      <c r="O600" s="49"/>
      <c r="P600" s="222">
        <f>O600*H600</f>
        <v>0</v>
      </c>
      <c r="Q600" s="222">
        <v>0.0050000000000000001</v>
      </c>
      <c r="R600" s="222">
        <f>Q600*H600</f>
        <v>0.0050000000000000001</v>
      </c>
      <c r="S600" s="222">
        <v>0</v>
      </c>
      <c r="T600" s="223">
        <f>S600*H600</f>
        <v>0</v>
      </c>
      <c r="AR600" s="26" t="s">
        <v>197</v>
      </c>
      <c r="AT600" s="26" t="s">
        <v>234</v>
      </c>
      <c r="AU600" s="26" t="s">
        <v>77</v>
      </c>
      <c r="AY600" s="26" t="s">
        <v>127</v>
      </c>
      <c r="BE600" s="224">
        <f>IF(N600="základní",J600,0)</f>
        <v>0</v>
      </c>
      <c r="BF600" s="224">
        <f>IF(N600="snížená",J600,0)</f>
        <v>0</v>
      </c>
      <c r="BG600" s="224">
        <f>IF(N600="zákl. přenesená",J600,0)</f>
        <v>0</v>
      </c>
      <c r="BH600" s="224">
        <f>IF(N600="sníž. přenesená",J600,0)</f>
        <v>0</v>
      </c>
      <c r="BI600" s="224">
        <f>IF(N600="nulová",J600,0)</f>
        <v>0</v>
      </c>
      <c r="BJ600" s="26" t="s">
        <v>74</v>
      </c>
      <c r="BK600" s="224">
        <f>ROUND(I600*H600,2)</f>
        <v>0</v>
      </c>
      <c r="BL600" s="26" t="s">
        <v>134</v>
      </c>
      <c r="BM600" s="26" t="s">
        <v>536</v>
      </c>
    </row>
    <row r="601" s="1" customFormat="1" ht="16.5" customHeight="1">
      <c r="B601" s="212"/>
      <c r="C601" s="257" t="s">
        <v>537</v>
      </c>
      <c r="D601" s="257" t="s">
        <v>234</v>
      </c>
      <c r="E601" s="258" t="s">
        <v>538</v>
      </c>
      <c r="F601" s="259" t="s">
        <v>539</v>
      </c>
      <c r="G601" s="260" t="s">
        <v>277</v>
      </c>
      <c r="H601" s="261">
        <v>1</v>
      </c>
      <c r="I601" s="262"/>
      <c r="J601" s="263">
        <f>ROUND(I601*H601,2)</f>
        <v>0</v>
      </c>
      <c r="K601" s="259" t="s">
        <v>133</v>
      </c>
      <c r="L601" s="264"/>
      <c r="M601" s="265" t="s">
        <v>5</v>
      </c>
      <c r="N601" s="266" t="s">
        <v>41</v>
      </c>
      <c r="O601" s="49"/>
      <c r="P601" s="222">
        <f>O601*H601</f>
        <v>0</v>
      </c>
      <c r="Q601" s="222">
        <v>0.0030999999999999999</v>
      </c>
      <c r="R601" s="222">
        <f>Q601*H601</f>
        <v>0.0030999999999999999</v>
      </c>
      <c r="S601" s="222">
        <v>0</v>
      </c>
      <c r="T601" s="223">
        <f>S601*H601</f>
        <v>0</v>
      </c>
      <c r="AR601" s="26" t="s">
        <v>197</v>
      </c>
      <c r="AT601" s="26" t="s">
        <v>234</v>
      </c>
      <c r="AU601" s="26" t="s">
        <v>77</v>
      </c>
      <c r="AY601" s="26" t="s">
        <v>127</v>
      </c>
      <c r="BE601" s="224">
        <f>IF(N601="základní",J601,0)</f>
        <v>0</v>
      </c>
      <c r="BF601" s="224">
        <f>IF(N601="snížená",J601,0)</f>
        <v>0</v>
      </c>
      <c r="BG601" s="224">
        <f>IF(N601="zákl. přenesená",J601,0)</f>
        <v>0</v>
      </c>
      <c r="BH601" s="224">
        <f>IF(N601="sníž. přenesená",J601,0)</f>
        <v>0</v>
      </c>
      <c r="BI601" s="224">
        <f>IF(N601="nulová",J601,0)</f>
        <v>0</v>
      </c>
      <c r="BJ601" s="26" t="s">
        <v>74</v>
      </c>
      <c r="BK601" s="224">
        <f>ROUND(I601*H601,2)</f>
        <v>0</v>
      </c>
      <c r="BL601" s="26" t="s">
        <v>134</v>
      </c>
      <c r="BM601" s="26" t="s">
        <v>540</v>
      </c>
    </row>
    <row r="602" s="1" customFormat="1" ht="16.5" customHeight="1">
      <c r="B602" s="212"/>
      <c r="C602" s="257" t="s">
        <v>541</v>
      </c>
      <c r="D602" s="257" t="s">
        <v>234</v>
      </c>
      <c r="E602" s="258" t="s">
        <v>542</v>
      </c>
      <c r="F602" s="259" t="s">
        <v>543</v>
      </c>
      <c r="G602" s="260" t="s">
        <v>277</v>
      </c>
      <c r="H602" s="261">
        <v>2</v>
      </c>
      <c r="I602" s="262"/>
      <c r="J602" s="263">
        <f>ROUND(I602*H602,2)</f>
        <v>0</v>
      </c>
      <c r="K602" s="259" t="s">
        <v>133</v>
      </c>
      <c r="L602" s="264"/>
      <c r="M602" s="265" t="s">
        <v>5</v>
      </c>
      <c r="N602" s="266" t="s">
        <v>41</v>
      </c>
      <c r="O602" s="49"/>
      <c r="P602" s="222">
        <f>O602*H602</f>
        <v>0</v>
      </c>
      <c r="Q602" s="222">
        <v>0.0030999999999999999</v>
      </c>
      <c r="R602" s="222">
        <f>Q602*H602</f>
        <v>0.0061999999999999998</v>
      </c>
      <c r="S602" s="222">
        <v>0</v>
      </c>
      <c r="T602" s="223">
        <f>S602*H602</f>
        <v>0</v>
      </c>
      <c r="AR602" s="26" t="s">
        <v>197</v>
      </c>
      <c r="AT602" s="26" t="s">
        <v>234</v>
      </c>
      <c r="AU602" s="26" t="s">
        <v>77</v>
      </c>
      <c r="AY602" s="26" t="s">
        <v>127</v>
      </c>
      <c r="BE602" s="224">
        <f>IF(N602="základní",J602,0)</f>
        <v>0</v>
      </c>
      <c r="BF602" s="224">
        <f>IF(N602="snížená",J602,0)</f>
        <v>0</v>
      </c>
      <c r="BG602" s="224">
        <f>IF(N602="zákl. přenesená",J602,0)</f>
        <v>0</v>
      </c>
      <c r="BH602" s="224">
        <f>IF(N602="sníž. přenesená",J602,0)</f>
        <v>0</v>
      </c>
      <c r="BI602" s="224">
        <f>IF(N602="nulová",J602,0)</f>
        <v>0</v>
      </c>
      <c r="BJ602" s="26" t="s">
        <v>74</v>
      </c>
      <c r="BK602" s="224">
        <f>ROUND(I602*H602,2)</f>
        <v>0</v>
      </c>
      <c r="BL602" s="26" t="s">
        <v>134</v>
      </c>
      <c r="BM602" s="26" t="s">
        <v>544</v>
      </c>
    </row>
    <row r="603" s="1" customFormat="1" ht="16.5" customHeight="1">
      <c r="B603" s="212"/>
      <c r="C603" s="213" t="s">
        <v>545</v>
      </c>
      <c r="D603" s="213" t="s">
        <v>129</v>
      </c>
      <c r="E603" s="214" t="s">
        <v>546</v>
      </c>
      <c r="F603" s="215" t="s">
        <v>547</v>
      </c>
      <c r="G603" s="216" t="s">
        <v>277</v>
      </c>
      <c r="H603" s="217">
        <v>6</v>
      </c>
      <c r="I603" s="218"/>
      <c r="J603" s="219">
        <f>ROUND(I603*H603,2)</f>
        <v>0</v>
      </c>
      <c r="K603" s="215" t="s">
        <v>133</v>
      </c>
      <c r="L603" s="48"/>
      <c r="M603" s="220" t="s">
        <v>5</v>
      </c>
      <c r="N603" s="221" t="s">
        <v>41</v>
      </c>
      <c r="O603" s="49"/>
      <c r="P603" s="222">
        <f>O603*H603</f>
        <v>0</v>
      </c>
      <c r="Q603" s="222">
        <v>0.11241</v>
      </c>
      <c r="R603" s="222">
        <f>Q603*H603</f>
        <v>0.67445999999999995</v>
      </c>
      <c r="S603" s="222">
        <v>0</v>
      </c>
      <c r="T603" s="223">
        <f>S603*H603</f>
        <v>0</v>
      </c>
      <c r="AR603" s="26" t="s">
        <v>134</v>
      </c>
      <c r="AT603" s="26" t="s">
        <v>129</v>
      </c>
      <c r="AU603" s="26" t="s">
        <v>77</v>
      </c>
      <c r="AY603" s="26" t="s">
        <v>127</v>
      </c>
      <c r="BE603" s="224">
        <f>IF(N603="základní",J603,0)</f>
        <v>0</v>
      </c>
      <c r="BF603" s="224">
        <f>IF(N603="snížená",J603,0)</f>
        <v>0</v>
      </c>
      <c r="BG603" s="224">
        <f>IF(N603="zákl. přenesená",J603,0)</f>
        <v>0</v>
      </c>
      <c r="BH603" s="224">
        <f>IF(N603="sníž. přenesená",J603,0)</f>
        <v>0</v>
      </c>
      <c r="BI603" s="224">
        <f>IF(N603="nulová",J603,0)</f>
        <v>0</v>
      </c>
      <c r="BJ603" s="26" t="s">
        <v>74</v>
      </c>
      <c r="BK603" s="224">
        <f>ROUND(I603*H603,2)</f>
        <v>0</v>
      </c>
      <c r="BL603" s="26" t="s">
        <v>134</v>
      </c>
      <c r="BM603" s="26" t="s">
        <v>548</v>
      </c>
    </row>
    <row r="604" s="1" customFormat="1" ht="16.5" customHeight="1">
      <c r="B604" s="212"/>
      <c r="C604" s="257" t="s">
        <v>549</v>
      </c>
      <c r="D604" s="257" t="s">
        <v>234</v>
      </c>
      <c r="E604" s="258" t="s">
        <v>550</v>
      </c>
      <c r="F604" s="259" t="s">
        <v>551</v>
      </c>
      <c r="G604" s="260" t="s">
        <v>277</v>
      </c>
      <c r="H604" s="261">
        <v>6</v>
      </c>
      <c r="I604" s="262"/>
      <c r="J604" s="263">
        <f>ROUND(I604*H604,2)</f>
        <v>0</v>
      </c>
      <c r="K604" s="259" t="s">
        <v>133</v>
      </c>
      <c r="L604" s="264"/>
      <c r="M604" s="265" t="s">
        <v>5</v>
      </c>
      <c r="N604" s="266" t="s">
        <v>41</v>
      </c>
      <c r="O604" s="49"/>
      <c r="P604" s="222">
        <f>O604*H604</f>
        <v>0</v>
      </c>
      <c r="Q604" s="222">
        <v>0.0025000000000000001</v>
      </c>
      <c r="R604" s="222">
        <f>Q604*H604</f>
        <v>0.014999999999999999</v>
      </c>
      <c r="S604" s="222">
        <v>0</v>
      </c>
      <c r="T604" s="223">
        <f>S604*H604</f>
        <v>0</v>
      </c>
      <c r="AR604" s="26" t="s">
        <v>197</v>
      </c>
      <c r="AT604" s="26" t="s">
        <v>234</v>
      </c>
      <c r="AU604" s="26" t="s">
        <v>77</v>
      </c>
      <c r="AY604" s="26" t="s">
        <v>127</v>
      </c>
      <c r="BE604" s="224">
        <f>IF(N604="základní",J604,0)</f>
        <v>0</v>
      </c>
      <c r="BF604" s="224">
        <f>IF(N604="snížená",J604,0)</f>
        <v>0</v>
      </c>
      <c r="BG604" s="224">
        <f>IF(N604="zákl. přenesená",J604,0)</f>
        <v>0</v>
      </c>
      <c r="BH604" s="224">
        <f>IF(N604="sníž. přenesená",J604,0)</f>
        <v>0</v>
      </c>
      <c r="BI604" s="224">
        <f>IF(N604="nulová",J604,0)</f>
        <v>0</v>
      </c>
      <c r="BJ604" s="26" t="s">
        <v>74</v>
      </c>
      <c r="BK604" s="224">
        <f>ROUND(I604*H604,2)</f>
        <v>0</v>
      </c>
      <c r="BL604" s="26" t="s">
        <v>134</v>
      </c>
      <c r="BM604" s="26" t="s">
        <v>552</v>
      </c>
    </row>
    <row r="605" s="1" customFormat="1" ht="16.5" customHeight="1">
      <c r="B605" s="212"/>
      <c r="C605" s="257" t="s">
        <v>553</v>
      </c>
      <c r="D605" s="257" t="s">
        <v>234</v>
      </c>
      <c r="E605" s="258" t="s">
        <v>554</v>
      </c>
      <c r="F605" s="259" t="s">
        <v>555</v>
      </c>
      <c r="G605" s="260" t="s">
        <v>277</v>
      </c>
      <c r="H605" s="261">
        <v>6</v>
      </c>
      <c r="I605" s="262"/>
      <c r="J605" s="263">
        <f>ROUND(I605*H605,2)</f>
        <v>0</v>
      </c>
      <c r="K605" s="259" t="s">
        <v>133</v>
      </c>
      <c r="L605" s="264"/>
      <c r="M605" s="265" t="s">
        <v>5</v>
      </c>
      <c r="N605" s="266" t="s">
        <v>41</v>
      </c>
      <c r="O605" s="49"/>
      <c r="P605" s="222">
        <f>O605*H605</f>
        <v>0</v>
      </c>
      <c r="Q605" s="222">
        <v>0.00014999999999999999</v>
      </c>
      <c r="R605" s="222">
        <f>Q605*H605</f>
        <v>0.00089999999999999998</v>
      </c>
      <c r="S605" s="222">
        <v>0</v>
      </c>
      <c r="T605" s="223">
        <f>S605*H605</f>
        <v>0</v>
      </c>
      <c r="AR605" s="26" t="s">
        <v>197</v>
      </c>
      <c r="AT605" s="26" t="s">
        <v>234</v>
      </c>
      <c r="AU605" s="26" t="s">
        <v>77</v>
      </c>
      <c r="AY605" s="26" t="s">
        <v>127</v>
      </c>
      <c r="BE605" s="224">
        <f>IF(N605="základní",J605,0)</f>
        <v>0</v>
      </c>
      <c r="BF605" s="224">
        <f>IF(N605="snížená",J605,0)</f>
        <v>0</v>
      </c>
      <c r="BG605" s="224">
        <f>IF(N605="zákl. přenesená",J605,0)</f>
        <v>0</v>
      </c>
      <c r="BH605" s="224">
        <f>IF(N605="sníž. přenesená",J605,0)</f>
        <v>0</v>
      </c>
      <c r="BI605" s="224">
        <f>IF(N605="nulová",J605,0)</f>
        <v>0</v>
      </c>
      <c r="BJ605" s="26" t="s">
        <v>74</v>
      </c>
      <c r="BK605" s="224">
        <f>ROUND(I605*H605,2)</f>
        <v>0</v>
      </c>
      <c r="BL605" s="26" t="s">
        <v>134</v>
      </c>
      <c r="BM605" s="26" t="s">
        <v>556</v>
      </c>
    </row>
    <row r="606" s="1" customFormat="1" ht="16.5" customHeight="1">
      <c r="B606" s="212"/>
      <c r="C606" s="257" t="s">
        <v>557</v>
      </c>
      <c r="D606" s="257" t="s">
        <v>234</v>
      </c>
      <c r="E606" s="258" t="s">
        <v>558</v>
      </c>
      <c r="F606" s="259" t="s">
        <v>559</v>
      </c>
      <c r="G606" s="260" t="s">
        <v>277</v>
      </c>
      <c r="H606" s="261">
        <v>6</v>
      </c>
      <c r="I606" s="262"/>
      <c r="J606" s="263">
        <f>ROUND(I606*H606,2)</f>
        <v>0</v>
      </c>
      <c r="K606" s="259" t="s">
        <v>133</v>
      </c>
      <c r="L606" s="264"/>
      <c r="M606" s="265" t="s">
        <v>5</v>
      </c>
      <c r="N606" s="266" t="s">
        <v>41</v>
      </c>
      <c r="O606" s="49"/>
      <c r="P606" s="222">
        <f>O606*H606</f>
        <v>0</v>
      </c>
      <c r="Q606" s="222">
        <v>0.0033</v>
      </c>
      <c r="R606" s="222">
        <f>Q606*H606</f>
        <v>0.019799999999999998</v>
      </c>
      <c r="S606" s="222">
        <v>0</v>
      </c>
      <c r="T606" s="223">
        <f>S606*H606</f>
        <v>0</v>
      </c>
      <c r="AR606" s="26" t="s">
        <v>197</v>
      </c>
      <c r="AT606" s="26" t="s">
        <v>234</v>
      </c>
      <c r="AU606" s="26" t="s">
        <v>77</v>
      </c>
      <c r="AY606" s="26" t="s">
        <v>127</v>
      </c>
      <c r="BE606" s="224">
        <f>IF(N606="základní",J606,0)</f>
        <v>0</v>
      </c>
      <c r="BF606" s="224">
        <f>IF(N606="snížená",J606,0)</f>
        <v>0</v>
      </c>
      <c r="BG606" s="224">
        <f>IF(N606="zákl. přenesená",J606,0)</f>
        <v>0</v>
      </c>
      <c r="BH606" s="224">
        <f>IF(N606="sníž. přenesená",J606,0)</f>
        <v>0</v>
      </c>
      <c r="BI606" s="224">
        <f>IF(N606="nulová",J606,0)</f>
        <v>0</v>
      </c>
      <c r="BJ606" s="26" t="s">
        <v>74</v>
      </c>
      <c r="BK606" s="224">
        <f>ROUND(I606*H606,2)</f>
        <v>0</v>
      </c>
      <c r="BL606" s="26" t="s">
        <v>134</v>
      </c>
      <c r="BM606" s="26" t="s">
        <v>560</v>
      </c>
    </row>
    <row r="607" s="1" customFormat="1" ht="25.5" customHeight="1">
      <c r="B607" s="212"/>
      <c r="C607" s="213" t="s">
        <v>561</v>
      </c>
      <c r="D607" s="213" t="s">
        <v>129</v>
      </c>
      <c r="E607" s="214" t="s">
        <v>562</v>
      </c>
      <c r="F607" s="215" t="s">
        <v>563</v>
      </c>
      <c r="G607" s="216" t="s">
        <v>277</v>
      </c>
      <c r="H607" s="217">
        <v>2</v>
      </c>
      <c r="I607" s="218"/>
      <c r="J607" s="219">
        <f>ROUND(I607*H607,2)</f>
        <v>0</v>
      </c>
      <c r="K607" s="215" t="s">
        <v>133</v>
      </c>
      <c r="L607" s="48"/>
      <c r="M607" s="220" t="s">
        <v>5</v>
      </c>
      <c r="N607" s="221" t="s">
        <v>41</v>
      </c>
      <c r="O607" s="49"/>
      <c r="P607" s="222">
        <f>O607*H607</f>
        <v>0</v>
      </c>
      <c r="Q607" s="222">
        <v>0.00054000000000000001</v>
      </c>
      <c r="R607" s="222">
        <f>Q607*H607</f>
        <v>0.00108</v>
      </c>
      <c r="S607" s="222">
        <v>0</v>
      </c>
      <c r="T607" s="223">
        <f>S607*H607</f>
        <v>0</v>
      </c>
      <c r="AR607" s="26" t="s">
        <v>134</v>
      </c>
      <c r="AT607" s="26" t="s">
        <v>129</v>
      </c>
      <c r="AU607" s="26" t="s">
        <v>77</v>
      </c>
      <c r="AY607" s="26" t="s">
        <v>127</v>
      </c>
      <c r="BE607" s="224">
        <f>IF(N607="základní",J607,0)</f>
        <v>0</v>
      </c>
      <c r="BF607" s="224">
        <f>IF(N607="snížená",J607,0)</f>
        <v>0</v>
      </c>
      <c r="BG607" s="224">
        <f>IF(N607="zákl. přenesená",J607,0)</f>
        <v>0</v>
      </c>
      <c r="BH607" s="224">
        <f>IF(N607="sníž. přenesená",J607,0)</f>
        <v>0</v>
      </c>
      <c r="BI607" s="224">
        <f>IF(N607="nulová",J607,0)</f>
        <v>0</v>
      </c>
      <c r="BJ607" s="26" t="s">
        <v>74</v>
      </c>
      <c r="BK607" s="224">
        <f>ROUND(I607*H607,2)</f>
        <v>0</v>
      </c>
      <c r="BL607" s="26" t="s">
        <v>134</v>
      </c>
      <c r="BM607" s="26" t="s">
        <v>564</v>
      </c>
    </row>
    <row r="608" s="1" customFormat="1" ht="25.5" customHeight="1">
      <c r="B608" s="212"/>
      <c r="C608" s="213" t="s">
        <v>565</v>
      </c>
      <c r="D608" s="213" t="s">
        <v>129</v>
      </c>
      <c r="E608" s="214" t="s">
        <v>566</v>
      </c>
      <c r="F608" s="215" t="s">
        <v>567</v>
      </c>
      <c r="G608" s="216" t="s">
        <v>277</v>
      </c>
      <c r="H608" s="217">
        <v>4</v>
      </c>
      <c r="I608" s="218"/>
      <c r="J608" s="219">
        <f>ROUND(I608*H608,2)</f>
        <v>0</v>
      </c>
      <c r="K608" s="215" t="s">
        <v>133</v>
      </c>
      <c r="L608" s="48"/>
      <c r="M608" s="220" t="s">
        <v>5</v>
      </c>
      <c r="N608" s="221" t="s">
        <v>41</v>
      </c>
      <c r="O608" s="49"/>
      <c r="P608" s="222">
        <f>O608*H608</f>
        <v>0</v>
      </c>
      <c r="Q608" s="222">
        <v>0.00158</v>
      </c>
      <c r="R608" s="222">
        <f>Q608*H608</f>
        <v>0.0063200000000000001</v>
      </c>
      <c r="S608" s="222">
        <v>0</v>
      </c>
      <c r="T608" s="223">
        <f>S608*H608</f>
        <v>0</v>
      </c>
      <c r="AR608" s="26" t="s">
        <v>134</v>
      </c>
      <c r="AT608" s="26" t="s">
        <v>129</v>
      </c>
      <c r="AU608" s="26" t="s">
        <v>77</v>
      </c>
      <c r="AY608" s="26" t="s">
        <v>127</v>
      </c>
      <c r="BE608" s="224">
        <f>IF(N608="základní",J608,0)</f>
        <v>0</v>
      </c>
      <c r="BF608" s="224">
        <f>IF(N608="snížená",J608,0)</f>
        <v>0</v>
      </c>
      <c r="BG608" s="224">
        <f>IF(N608="zákl. přenesená",J608,0)</f>
        <v>0</v>
      </c>
      <c r="BH608" s="224">
        <f>IF(N608="sníž. přenesená",J608,0)</f>
        <v>0</v>
      </c>
      <c r="BI608" s="224">
        <f>IF(N608="nulová",J608,0)</f>
        <v>0</v>
      </c>
      <c r="BJ608" s="26" t="s">
        <v>74</v>
      </c>
      <c r="BK608" s="224">
        <f>ROUND(I608*H608,2)</f>
        <v>0</v>
      </c>
      <c r="BL608" s="26" t="s">
        <v>134</v>
      </c>
      <c r="BM608" s="26" t="s">
        <v>568</v>
      </c>
    </row>
    <row r="609" s="1" customFormat="1" ht="38.25" customHeight="1">
      <c r="B609" s="212"/>
      <c r="C609" s="213" t="s">
        <v>569</v>
      </c>
      <c r="D609" s="213" t="s">
        <v>129</v>
      </c>
      <c r="E609" s="214" t="s">
        <v>570</v>
      </c>
      <c r="F609" s="215" t="s">
        <v>571</v>
      </c>
      <c r="G609" s="216" t="s">
        <v>339</v>
      </c>
      <c r="H609" s="217">
        <v>42</v>
      </c>
      <c r="I609" s="218"/>
      <c r="J609" s="219">
        <f>ROUND(I609*H609,2)</f>
        <v>0</v>
      </c>
      <c r="K609" s="215" t="s">
        <v>133</v>
      </c>
      <c r="L609" s="48"/>
      <c r="M609" s="220" t="s">
        <v>5</v>
      </c>
      <c r="N609" s="221" t="s">
        <v>41</v>
      </c>
      <c r="O609" s="49"/>
      <c r="P609" s="222">
        <f>O609*H609</f>
        <v>0</v>
      </c>
      <c r="Q609" s="222">
        <v>0.15540000000000001</v>
      </c>
      <c r="R609" s="222">
        <f>Q609*H609</f>
        <v>6.5268000000000006</v>
      </c>
      <c r="S609" s="222">
        <v>0</v>
      </c>
      <c r="T609" s="223">
        <f>S609*H609</f>
        <v>0</v>
      </c>
      <c r="AR609" s="26" t="s">
        <v>134</v>
      </c>
      <c r="AT609" s="26" t="s">
        <v>129</v>
      </c>
      <c r="AU609" s="26" t="s">
        <v>77</v>
      </c>
      <c r="AY609" s="26" t="s">
        <v>127</v>
      </c>
      <c r="BE609" s="224">
        <f>IF(N609="základní",J609,0)</f>
        <v>0</v>
      </c>
      <c r="BF609" s="224">
        <f>IF(N609="snížená",J609,0)</f>
        <v>0</v>
      </c>
      <c r="BG609" s="224">
        <f>IF(N609="zákl. přenesená",J609,0)</f>
        <v>0</v>
      </c>
      <c r="BH609" s="224">
        <f>IF(N609="sníž. přenesená",J609,0)</f>
        <v>0</v>
      </c>
      <c r="BI609" s="224">
        <f>IF(N609="nulová",J609,0)</f>
        <v>0</v>
      </c>
      <c r="BJ609" s="26" t="s">
        <v>74</v>
      </c>
      <c r="BK609" s="224">
        <f>ROUND(I609*H609,2)</f>
        <v>0</v>
      </c>
      <c r="BL609" s="26" t="s">
        <v>134</v>
      </c>
      <c r="BM609" s="26" t="s">
        <v>572</v>
      </c>
    </row>
    <row r="610" s="12" customFormat="1">
      <c r="B610" s="225"/>
      <c r="D610" s="226" t="s">
        <v>136</v>
      </c>
      <c r="E610" s="227" t="s">
        <v>5</v>
      </c>
      <c r="F610" s="228" t="s">
        <v>573</v>
      </c>
      <c r="H610" s="227" t="s">
        <v>5</v>
      </c>
      <c r="I610" s="229"/>
      <c r="L610" s="225"/>
      <c r="M610" s="230"/>
      <c r="N610" s="231"/>
      <c r="O610" s="231"/>
      <c r="P610" s="231"/>
      <c r="Q610" s="231"/>
      <c r="R610" s="231"/>
      <c r="S610" s="231"/>
      <c r="T610" s="232"/>
      <c r="AT610" s="227" t="s">
        <v>136</v>
      </c>
      <c r="AU610" s="227" t="s">
        <v>77</v>
      </c>
      <c r="AV610" s="12" t="s">
        <v>74</v>
      </c>
      <c r="AW610" s="12" t="s">
        <v>34</v>
      </c>
      <c r="AX610" s="12" t="s">
        <v>70</v>
      </c>
      <c r="AY610" s="227" t="s">
        <v>127</v>
      </c>
    </row>
    <row r="611" s="12" customFormat="1">
      <c r="B611" s="225"/>
      <c r="D611" s="226" t="s">
        <v>136</v>
      </c>
      <c r="E611" s="227" t="s">
        <v>5</v>
      </c>
      <c r="F611" s="228" t="s">
        <v>280</v>
      </c>
      <c r="H611" s="227" t="s">
        <v>5</v>
      </c>
      <c r="I611" s="229"/>
      <c r="L611" s="225"/>
      <c r="M611" s="230"/>
      <c r="N611" s="231"/>
      <c r="O611" s="231"/>
      <c r="P611" s="231"/>
      <c r="Q611" s="231"/>
      <c r="R611" s="231"/>
      <c r="S611" s="231"/>
      <c r="T611" s="232"/>
      <c r="AT611" s="227" t="s">
        <v>136</v>
      </c>
      <c r="AU611" s="227" t="s">
        <v>77</v>
      </c>
      <c r="AV611" s="12" t="s">
        <v>74</v>
      </c>
      <c r="AW611" s="12" t="s">
        <v>34</v>
      </c>
      <c r="AX611" s="12" t="s">
        <v>70</v>
      </c>
      <c r="AY611" s="227" t="s">
        <v>127</v>
      </c>
    </row>
    <row r="612" s="13" customFormat="1">
      <c r="B612" s="233"/>
      <c r="D612" s="226" t="s">
        <v>136</v>
      </c>
      <c r="E612" s="234" t="s">
        <v>5</v>
      </c>
      <c r="F612" s="235" t="s">
        <v>574</v>
      </c>
      <c r="H612" s="236">
        <v>10</v>
      </c>
      <c r="I612" s="237"/>
      <c r="L612" s="233"/>
      <c r="M612" s="238"/>
      <c r="N612" s="239"/>
      <c r="O612" s="239"/>
      <c r="P612" s="239"/>
      <c r="Q612" s="239"/>
      <c r="R612" s="239"/>
      <c r="S612" s="239"/>
      <c r="T612" s="240"/>
      <c r="AT612" s="234" t="s">
        <v>136</v>
      </c>
      <c r="AU612" s="234" t="s">
        <v>77</v>
      </c>
      <c r="AV612" s="13" t="s">
        <v>77</v>
      </c>
      <c r="AW612" s="13" t="s">
        <v>34</v>
      </c>
      <c r="AX612" s="13" t="s">
        <v>70</v>
      </c>
      <c r="AY612" s="234" t="s">
        <v>127</v>
      </c>
    </row>
    <row r="613" s="13" customFormat="1">
      <c r="B613" s="233"/>
      <c r="D613" s="226" t="s">
        <v>136</v>
      </c>
      <c r="E613" s="234" t="s">
        <v>5</v>
      </c>
      <c r="F613" s="235" t="s">
        <v>575</v>
      </c>
      <c r="H613" s="236">
        <v>12</v>
      </c>
      <c r="I613" s="237"/>
      <c r="L613" s="233"/>
      <c r="M613" s="238"/>
      <c r="N613" s="239"/>
      <c r="O613" s="239"/>
      <c r="P613" s="239"/>
      <c r="Q613" s="239"/>
      <c r="R613" s="239"/>
      <c r="S613" s="239"/>
      <c r="T613" s="240"/>
      <c r="AT613" s="234" t="s">
        <v>136</v>
      </c>
      <c r="AU613" s="234" t="s">
        <v>77</v>
      </c>
      <c r="AV613" s="13" t="s">
        <v>77</v>
      </c>
      <c r="AW613" s="13" t="s">
        <v>34</v>
      </c>
      <c r="AX613" s="13" t="s">
        <v>70</v>
      </c>
      <c r="AY613" s="234" t="s">
        <v>127</v>
      </c>
    </row>
    <row r="614" s="13" customFormat="1">
      <c r="B614" s="233"/>
      <c r="D614" s="226" t="s">
        <v>136</v>
      </c>
      <c r="E614" s="234" t="s">
        <v>5</v>
      </c>
      <c r="F614" s="235" t="s">
        <v>575</v>
      </c>
      <c r="H614" s="236">
        <v>12</v>
      </c>
      <c r="I614" s="237"/>
      <c r="L614" s="233"/>
      <c r="M614" s="238"/>
      <c r="N614" s="239"/>
      <c r="O614" s="239"/>
      <c r="P614" s="239"/>
      <c r="Q614" s="239"/>
      <c r="R614" s="239"/>
      <c r="S614" s="239"/>
      <c r="T614" s="240"/>
      <c r="AT614" s="234" t="s">
        <v>136</v>
      </c>
      <c r="AU614" s="234" t="s">
        <v>77</v>
      </c>
      <c r="AV614" s="13" t="s">
        <v>77</v>
      </c>
      <c r="AW614" s="13" t="s">
        <v>34</v>
      </c>
      <c r="AX614" s="13" t="s">
        <v>70</v>
      </c>
      <c r="AY614" s="234" t="s">
        <v>127</v>
      </c>
    </row>
    <row r="615" s="14" customFormat="1">
      <c r="B615" s="241"/>
      <c r="D615" s="226" t="s">
        <v>136</v>
      </c>
      <c r="E615" s="242" t="s">
        <v>5</v>
      </c>
      <c r="F615" s="243" t="s">
        <v>139</v>
      </c>
      <c r="H615" s="244">
        <v>34</v>
      </c>
      <c r="I615" s="245"/>
      <c r="L615" s="241"/>
      <c r="M615" s="246"/>
      <c r="N615" s="247"/>
      <c r="O615" s="247"/>
      <c r="P615" s="247"/>
      <c r="Q615" s="247"/>
      <c r="R615" s="247"/>
      <c r="S615" s="247"/>
      <c r="T615" s="248"/>
      <c r="AT615" s="242" t="s">
        <v>136</v>
      </c>
      <c r="AU615" s="242" t="s">
        <v>77</v>
      </c>
      <c r="AV615" s="14" t="s">
        <v>140</v>
      </c>
      <c r="AW615" s="14" t="s">
        <v>34</v>
      </c>
      <c r="AX615" s="14" t="s">
        <v>70</v>
      </c>
      <c r="AY615" s="242" t="s">
        <v>127</v>
      </c>
    </row>
    <row r="616" s="12" customFormat="1">
      <c r="B616" s="225"/>
      <c r="D616" s="226" t="s">
        <v>136</v>
      </c>
      <c r="E616" s="227" t="s">
        <v>5</v>
      </c>
      <c r="F616" s="228" t="s">
        <v>576</v>
      </c>
      <c r="H616" s="227" t="s">
        <v>5</v>
      </c>
      <c r="I616" s="229"/>
      <c r="L616" s="225"/>
      <c r="M616" s="230"/>
      <c r="N616" s="231"/>
      <c r="O616" s="231"/>
      <c r="P616" s="231"/>
      <c r="Q616" s="231"/>
      <c r="R616" s="231"/>
      <c r="S616" s="231"/>
      <c r="T616" s="232"/>
      <c r="AT616" s="227" t="s">
        <v>136</v>
      </c>
      <c r="AU616" s="227" t="s">
        <v>77</v>
      </c>
      <c r="AV616" s="12" t="s">
        <v>74</v>
      </c>
      <c r="AW616" s="12" t="s">
        <v>34</v>
      </c>
      <c r="AX616" s="12" t="s">
        <v>70</v>
      </c>
      <c r="AY616" s="227" t="s">
        <v>127</v>
      </c>
    </row>
    <row r="617" s="12" customFormat="1">
      <c r="B617" s="225"/>
      <c r="D617" s="226" t="s">
        <v>136</v>
      </c>
      <c r="E617" s="227" t="s">
        <v>5</v>
      </c>
      <c r="F617" s="228" t="s">
        <v>280</v>
      </c>
      <c r="H617" s="227" t="s">
        <v>5</v>
      </c>
      <c r="I617" s="229"/>
      <c r="L617" s="225"/>
      <c r="M617" s="230"/>
      <c r="N617" s="231"/>
      <c r="O617" s="231"/>
      <c r="P617" s="231"/>
      <c r="Q617" s="231"/>
      <c r="R617" s="231"/>
      <c r="S617" s="231"/>
      <c r="T617" s="232"/>
      <c r="AT617" s="227" t="s">
        <v>136</v>
      </c>
      <c r="AU617" s="227" t="s">
        <v>77</v>
      </c>
      <c r="AV617" s="12" t="s">
        <v>74</v>
      </c>
      <c r="AW617" s="12" t="s">
        <v>34</v>
      </c>
      <c r="AX617" s="12" t="s">
        <v>70</v>
      </c>
      <c r="AY617" s="227" t="s">
        <v>127</v>
      </c>
    </row>
    <row r="618" s="13" customFormat="1">
      <c r="B618" s="233"/>
      <c r="D618" s="226" t="s">
        <v>136</v>
      </c>
      <c r="E618" s="234" t="s">
        <v>5</v>
      </c>
      <c r="F618" s="235" t="s">
        <v>577</v>
      </c>
      <c r="H618" s="236">
        <v>8</v>
      </c>
      <c r="I618" s="237"/>
      <c r="L618" s="233"/>
      <c r="M618" s="238"/>
      <c r="N618" s="239"/>
      <c r="O618" s="239"/>
      <c r="P618" s="239"/>
      <c r="Q618" s="239"/>
      <c r="R618" s="239"/>
      <c r="S618" s="239"/>
      <c r="T618" s="240"/>
      <c r="AT618" s="234" t="s">
        <v>136</v>
      </c>
      <c r="AU618" s="234" t="s">
        <v>77</v>
      </c>
      <c r="AV618" s="13" t="s">
        <v>77</v>
      </c>
      <c r="AW618" s="13" t="s">
        <v>34</v>
      </c>
      <c r="AX618" s="13" t="s">
        <v>70</v>
      </c>
      <c r="AY618" s="234" t="s">
        <v>127</v>
      </c>
    </row>
    <row r="619" s="14" customFormat="1">
      <c r="B619" s="241"/>
      <c r="D619" s="226" t="s">
        <v>136</v>
      </c>
      <c r="E619" s="242" t="s">
        <v>5</v>
      </c>
      <c r="F619" s="243" t="s">
        <v>139</v>
      </c>
      <c r="H619" s="244">
        <v>8</v>
      </c>
      <c r="I619" s="245"/>
      <c r="L619" s="241"/>
      <c r="M619" s="246"/>
      <c r="N619" s="247"/>
      <c r="O619" s="247"/>
      <c r="P619" s="247"/>
      <c r="Q619" s="247"/>
      <c r="R619" s="247"/>
      <c r="S619" s="247"/>
      <c r="T619" s="248"/>
      <c r="AT619" s="242" t="s">
        <v>136</v>
      </c>
      <c r="AU619" s="242" t="s">
        <v>77</v>
      </c>
      <c r="AV619" s="14" t="s">
        <v>140</v>
      </c>
      <c r="AW619" s="14" t="s">
        <v>34</v>
      </c>
      <c r="AX619" s="14" t="s">
        <v>70</v>
      </c>
      <c r="AY619" s="242" t="s">
        <v>127</v>
      </c>
    </row>
    <row r="620" s="15" customFormat="1">
      <c r="B620" s="249"/>
      <c r="D620" s="226" t="s">
        <v>136</v>
      </c>
      <c r="E620" s="250" t="s">
        <v>5</v>
      </c>
      <c r="F620" s="251" t="s">
        <v>141</v>
      </c>
      <c r="H620" s="252">
        <v>42</v>
      </c>
      <c r="I620" s="253"/>
      <c r="L620" s="249"/>
      <c r="M620" s="254"/>
      <c r="N620" s="255"/>
      <c r="O620" s="255"/>
      <c r="P620" s="255"/>
      <c r="Q620" s="255"/>
      <c r="R620" s="255"/>
      <c r="S620" s="255"/>
      <c r="T620" s="256"/>
      <c r="AT620" s="250" t="s">
        <v>136</v>
      </c>
      <c r="AU620" s="250" t="s">
        <v>77</v>
      </c>
      <c r="AV620" s="15" t="s">
        <v>134</v>
      </c>
      <c r="AW620" s="15" t="s">
        <v>34</v>
      </c>
      <c r="AX620" s="15" t="s">
        <v>74</v>
      </c>
      <c r="AY620" s="250" t="s">
        <v>127</v>
      </c>
    </row>
    <row r="621" s="1" customFormat="1" ht="16.5" customHeight="1">
      <c r="B621" s="212"/>
      <c r="C621" s="257" t="s">
        <v>578</v>
      </c>
      <c r="D621" s="257" t="s">
        <v>234</v>
      </c>
      <c r="E621" s="258" t="s">
        <v>579</v>
      </c>
      <c r="F621" s="259" t="s">
        <v>580</v>
      </c>
      <c r="G621" s="260" t="s">
        <v>277</v>
      </c>
      <c r="H621" s="261">
        <v>34</v>
      </c>
      <c r="I621" s="262"/>
      <c r="J621" s="263">
        <f>ROUND(I621*H621,2)</f>
        <v>0</v>
      </c>
      <c r="K621" s="259" t="s">
        <v>133</v>
      </c>
      <c r="L621" s="264"/>
      <c r="M621" s="265" t="s">
        <v>5</v>
      </c>
      <c r="N621" s="266" t="s">
        <v>41</v>
      </c>
      <c r="O621" s="49"/>
      <c r="P621" s="222">
        <f>O621*H621</f>
        <v>0</v>
      </c>
      <c r="Q621" s="222">
        <v>0.082100000000000006</v>
      </c>
      <c r="R621" s="222">
        <f>Q621*H621</f>
        <v>2.7914000000000003</v>
      </c>
      <c r="S621" s="222">
        <v>0</v>
      </c>
      <c r="T621" s="223">
        <f>S621*H621</f>
        <v>0</v>
      </c>
      <c r="AR621" s="26" t="s">
        <v>197</v>
      </c>
      <c r="AT621" s="26" t="s">
        <v>234</v>
      </c>
      <c r="AU621" s="26" t="s">
        <v>77</v>
      </c>
      <c r="AY621" s="26" t="s">
        <v>127</v>
      </c>
      <c r="BE621" s="224">
        <f>IF(N621="základní",J621,0)</f>
        <v>0</v>
      </c>
      <c r="BF621" s="224">
        <f>IF(N621="snížená",J621,0)</f>
        <v>0</v>
      </c>
      <c r="BG621" s="224">
        <f>IF(N621="zákl. přenesená",J621,0)</f>
        <v>0</v>
      </c>
      <c r="BH621" s="224">
        <f>IF(N621="sníž. přenesená",J621,0)</f>
        <v>0</v>
      </c>
      <c r="BI621" s="224">
        <f>IF(N621="nulová",J621,0)</f>
        <v>0</v>
      </c>
      <c r="BJ621" s="26" t="s">
        <v>74</v>
      </c>
      <c r="BK621" s="224">
        <f>ROUND(I621*H621,2)</f>
        <v>0</v>
      </c>
      <c r="BL621" s="26" t="s">
        <v>134</v>
      </c>
      <c r="BM621" s="26" t="s">
        <v>581</v>
      </c>
    </row>
    <row r="622" s="12" customFormat="1">
      <c r="B622" s="225"/>
      <c r="D622" s="226" t="s">
        <v>136</v>
      </c>
      <c r="E622" s="227" t="s">
        <v>5</v>
      </c>
      <c r="F622" s="228" t="s">
        <v>257</v>
      </c>
      <c r="H622" s="227" t="s">
        <v>5</v>
      </c>
      <c r="I622" s="229"/>
      <c r="L622" s="225"/>
      <c r="M622" s="230"/>
      <c r="N622" s="231"/>
      <c r="O622" s="231"/>
      <c r="P622" s="231"/>
      <c r="Q622" s="231"/>
      <c r="R622" s="231"/>
      <c r="S622" s="231"/>
      <c r="T622" s="232"/>
      <c r="AT622" s="227" t="s">
        <v>136</v>
      </c>
      <c r="AU622" s="227" t="s">
        <v>77</v>
      </c>
      <c r="AV622" s="12" t="s">
        <v>74</v>
      </c>
      <c r="AW622" s="12" t="s">
        <v>34</v>
      </c>
      <c r="AX622" s="12" t="s">
        <v>70</v>
      </c>
      <c r="AY622" s="227" t="s">
        <v>127</v>
      </c>
    </row>
    <row r="623" s="13" customFormat="1">
      <c r="B623" s="233"/>
      <c r="D623" s="226" t="s">
        <v>136</v>
      </c>
      <c r="E623" s="234" t="s">
        <v>5</v>
      </c>
      <c r="F623" s="235" t="s">
        <v>359</v>
      </c>
      <c r="H623" s="236">
        <v>34</v>
      </c>
      <c r="I623" s="237"/>
      <c r="L623" s="233"/>
      <c r="M623" s="238"/>
      <c r="N623" s="239"/>
      <c r="O623" s="239"/>
      <c r="P623" s="239"/>
      <c r="Q623" s="239"/>
      <c r="R623" s="239"/>
      <c r="S623" s="239"/>
      <c r="T623" s="240"/>
      <c r="AT623" s="234" t="s">
        <v>136</v>
      </c>
      <c r="AU623" s="234" t="s">
        <v>77</v>
      </c>
      <c r="AV623" s="13" t="s">
        <v>77</v>
      </c>
      <c r="AW623" s="13" t="s">
        <v>34</v>
      </c>
      <c r="AX623" s="13" t="s">
        <v>70</v>
      </c>
      <c r="AY623" s="234" t="s">
        <v>127</v>
      </c>
    </row>
    <row r="624" s="14" customFormat="1">
      <c r="B624" s="241"/>
      <c r="D624" s="226" t="s">
        <v>136</v>
      </c>
      <c r="E624" s="242" t="s">
        <v>5</v>
      </c>
      <c r="F624" s="243" t="s">
        <v>139</v>
      </c>
      <c r="H624" s="244">
        <v>34</v>
      </c>
      <c r="I624" s="245"/>
      <c r="L624" s="241"/>
      <c r="M624" s="246"/>
      <c r="N624" s="247"/>
      <c r="O624" s="247"/>
      <c r="P624" s="247"/>
      <c r="Q624" s="247"/>
      <c r="R624" s="247"/>
      <c r="S624" s="247"/>
      <c r="T624" s="248"/>
      <c r="AT624" s="242" t="s">
        <v>136</v>
      </c>
      <c r="AU624" s="242" t="s">
        <v>77</v>
      </c>
      <c r="AV624" s="14" t="s">
        <v>140</v>
      </c>
      <c r="AW624" s="14" t="s">
        <v>34</v>
      </c>
      <c r="AX624" s="14" t="s">
        <v>70</v>
      </c>
      <c r="AY624" s="242" t="s">
        <v>127</v>
      </c>
    </row>
    <row r="625" s="15" customFormat="1">
      <c r="B625" s="249"/>
      <c r="D625" s="226" t="s">
        <v>136</v>
      </c>
      <c r="E625" s="250" t="s">
        <v>5</v>
      </c>
      <c r="F625" s="251" t="s">
        <v>141</v>
      </c>
      <c r="H625" s="252">
        <v>34</v>
      </c>
      <c r="I625" s="253"/>
      <c r="L625" s="249"/>
      <c r="M625" s="254"/>
      <c r="N625" s="255"/>
      <c r="O625" s="255"/>
      <c r="P625" s="255"/>
      <c r="Q625" s="255"/>
      <c r="R625" s="255"/>
      <c r="S625" s="255"/>
      <c r="T625" s="256"/>
      <c r="AT625" s="250" t="s">
        <v>136</v>
      </c>
      <c r="AU625" s="250" t="s">
        <v>77</v>
      </c>
      <c r="AV625" s="15" t="s">
        <v>134</v>
      </c>
      <c r="AW625" s="15" t="s">
        <v>34</v>
      </c>
      <c r="AX625" s="15" t="s">
        <v>74</v>
      </c>
      <c r="AY625" s="250" t="s">
        <v>127</v>
      </c>
    </row>
    <row r="626" s="1" customFormat="1" ht="16.5" customHeight="1">
      <c r="B626" s="212"/>
      <c r="C626" s="257" t="s">
        <v>582</v>
      </c>
      <c r="D626" s="257" t="s">
        <v>234</v>
      </c>
      <c r="E626" s="258" t="s">
        <v>583</v>
      </c>
      <c r="F626" s="259" t="s">
        <v>584</v>
      </c>
      <c r="G626" s="260" t="s">
        <v>277</v>
      </c>
      <c r="H626" s="261">
        <v>8</v>
      </c>
      <c r="I626" s="262"/>
      <c r="J626" s="263">
        <f>ROUND(I626*H626,2)</f>
        <v>0</v>
      </c>
      <c r="K626" s="259" t="s">
        <v>133</v>
      </c>
      <c r="L626" s="264"/>
      <c r="M626" s="265" t="s">
        <v>5</v>
      </c>
      <c r="N626" s="266" t="s">
        <v>41</v>
      </c>
      <c r="O626" s="49"/>
      <c r="P626" s="222">
        <f>O626*H626</f>
        <v>0</v>
      </c>
      <c r="Q626" s="222">
        <v>0.048300000000000003</v>
      </c>
      <c r="R626" s="222">
        <f>Q626*H626</f>
        <v>0.38640000000000002</v>
      </c>
      <c r="S626" s="222">
        <v>0</v>
      </c>
      <c r="T626" s="223">
        <f>S626*H626</f>
        <v>0</v>
      </c>
      <c r="AR626" s="26" t="s">
        <v>197</v>
      </c>
      <c r="AT626" s="26" t="s">
        <v>234</v>
      </c>
      <c r="AU626" s="26" t="s">
        <v>77</v>
      </c>
      <c r="AY626" s="26" t="s">
        <v>127</v>
      </c>
      <c r="BE626" s="224">
        <f>IF(N626="základní",J626,0)</f>
        <v>0</v>
      </c>
      <c r="BF626" s="224">
        <f>IF(N626="snížená",J626,0)</f>
        <v>0</v>
      </c>
      <c r="BG626" s="224">
        <f>IF(N626="zákl. přenesená",J626,0)</f>
        <v>0</v>
      </c>
      <c r="BH626" s="224">
        <f>IF(N626="sníž. přenesená",J626,0)</f>
        <v>0</v>
      </c>
      <c r="BI626" s="224">
        <f>IF(N626="nulová",J626,0)</f>
        <v>0</v>
      </c>
      <c r="BJ626" s="26" t="s">
        <v>74</v>
      </c>
      <c r="BK626" s="224">
        <f>ROUND(I626*H626,2)</f>
        <v>0</v>
      </c>
      <c r="BL626" s="26" t="s">
        <v>134</v>
      </c>
      <c r="BM626" s="26" t="s">
        <v>585</v>
      </c>
    </row>
    <row r="627" s="12" customFormat="1">
      <c r="B627" s="225"/>
      <c r="D627" s="226" t="s">
        <v>136</v>
      </c>
      <c r="E627" s="227" t="s">
        <v>5</v>
      </c>
      <c r="F627" s="228" t="s">
        <v>257</v>
      </c>
      <c r="H627" s="227" t="s">
        <v>5</v>
      </c>
      <c r="I627" s="229"/>
      <c r="L627" s="225"/>
      <c r="M627" s="230"/>
      <c r="N627" s="231"/>
      <c r="O627" s="231"/>
      <c r="P627" s="231"/>
      <c r="Q627" s="231"/>
      <c r="R627" s="231"/>
      <c r="S627" s="231"/>
      <c r="T627" s="232"/>
      <c r="AT627" s="227" t="s">
        <v>136</v>
      </c>
      <c r="AU627" s="227" t="s">
        <v>77</v>
      </c>
      <c r="AV627" s="12" t="s">
        <v>74</v>
      </c>
      <c r="AW627" s="12" t="s">
        <v>34</v>
      </c>
      <c r="AX627" s="12" t="s">
        <v>70</v>
      </c>
      <c r="AY627" s="227" t="s">
        <v>127</v>
      </c>
    </row>
    <row r="628" s="13" customFormat="1">
      <c r="B628" s="233"/>
      <c r="D628" s="226" t="s">
        <v>136</v>
      </c>
      <c r="E628" s="234" t="s">
        <v>5</v>
      </c>
      <c r="F628" s="235" t="s">
        <v>197</v>
      </c>
      <c r="H628" s="236">
        <v>8</v>
      </c>
      <c r="I628" s="237"/>
      <c r="L628" s="233"/>
      <c r="M628" s="238"/>
      <c r="N628" s="239"/>
      <c r="O628" s="239"/>
      <c r="P628" s="239"/>
      <c r="Q628" s="239"/>
      <c r="R628" s="239"/>
      <c r="S628" s="239"/>
      <c r="T628" s="240"/>
      <c r="AT628" s="234" t="s">
        <v>136</v>
      </c>
      <c r="AU628" s="234" t="s">
        <v>77</v>
      </c>
      <c r="AV628" s="13" t="s">
        <v>77</v>
      </c>
      <c r="AW628" s="13" t="s">
        <v>34</v>
      </c>
      <c r="AX628" s="13" t="s">
        <v>70</v>
      </c>
      <c r="AY628" s="234" t="s">
        <v>127</v>
      </c>
    </row>
    <row r="629" s="14" customFormat="1">
      <c r="B629" s="241"/>
      <c r="D629" s="226" t="s">
        <v>136</v>
      </c>
      <c r="E629" s="242" t="s">
        <v>5</v>
      </c>
      <c r="F629" s="243" t="s">
        <v>139</v>
      </c>
      <c r="H629" s="244">
        <v>8</v>
      </c>
      <c r="I629" s="245"/>
      <c r="L629" s="241"/>
      <c r="M629" s="246"/>
      <c r="N629" s="247"/>
      <c r="O629" s="247"/>
      <c r="P629" s="247"/>
      <c r="Q629" s="247"/>
      <c r="R629" s="247"/>
      <c r="S629" s="247"/>
      <c r="T629" s="248"/>
      <c r="AT629" s="242" t="s">
        <v>136</v>
      </c>
      <c r="AU629" s="242" t="s">
        <v>77</v>
      </c>
      <c r="AV629" s="14" t="s">
        <v>140</v>
      </c>
      <c r="AW629" s="14" t="s">
        <v>34</v>
      </c>
      <c r="AX629" s="14" t="s">
        <v>70</v>
      </c>
      <c r="AY629" s="242" t="s">
        <v>127</v>
      </c>
    </row>
    <row r="630" s="15" customFormat="1">
      <c r="B630" s="249"/>
      <c r="D630" s="226" t="s">
        <v>136</v>
      </c>
      <c r="E630" s="250" t="s">
        <v>5</v>
      </c>
      <c r="F630" s="251" t="s">
        <v>141</v>
      </c>
      <c r="H630" s="252">
        <v>8</v>
      </c>
      <c r="I630" s="253"/>
      <c r="L630" s="249"/>
      <c r="M630" s="254"/>
      <c r="N630" s="255"/>
      <c r="O630" s="255"/>
      <c r="P630" s="255"/>
      <c r="Q630" s="255"/>
      <c r="R630" s="255"/>
      <c r="S630" s="255"/>
      <c r="T630" s="256"/>
      <c r="AT630" s="250" t="s">
        <v>136</v>
      </c>
      <c r="AU630" s="250" t="s">
        <v>77</v>
      </c>
      <c r="AV630" s="15" t="s">
        <v>134</v>
      </c>
      <c r="AW630" s="15" t="s">
        <v>34</v>
      </c>
      <c r="AX630" s="15" t="s">
        <v>74</v>
      </c>
      <c r="AY630" s="250" t="s">
        <v>127</v>
      </c>
    </row>
    <row r="631" s="1" customFormat="1" ht="25.5" customHeight="1">
      <c r="B631" s="212"/>
      <c r="C631" s="213" t="s">
        <v>586</v>
      </c>
      <c r="D631" s="213" t="s">
        <v>129</v>
      </c>
      <c r="E631" s="214" t="s">
        <v>587</v>
      </c>
      <c r="F631" s="215" t="s">
        <v>588</v>
      </c>
      <c r="G631" s="216" t="s">
        <v>144</v>
      </c>
      <c r="H631" s="217">
        <v>4.0199999999999996</v>
      </c>
      <c r="I631" s="218"/>
      <c r="J631" s="219">
        <f>ROUND(I631*H631,2)</f>
        <v>0</v>
      </c>
      <c r="K631" s="215" t="s">
        <v>133</v>
      </c>
      <c r="L631" s="48"/>
      <c r="M631" s="220" t="s">
        <v>5</v>
      </c>
      <c r="N631" s="221" t="s">
        <v>41</v>
      </c>
      <c r="O631" s="49"/>
      <c r="P631" s="222">
        <f>O631*H631</f>
        <v>0</v>
      </c>
      <c r="Q631" s="222">
        <v>2.2563399999999998</v>
      </c>
      <c r="R631" s="222">
        <f>Q631*H631</f>
        <v>9.0704867999999976</v>
      </c>
      <c r="S631" s="222">
        <v>0</v>
      </c>
      <c r="T631" s="223">
        <f>S631*H631</f>
        <v>0</v>
      </c>
      <c r="AR631" s="26" t="s">
        <v>134</v>
      </c>
      <c r="AT631" s="26" t="s">
        <v>129</v>
      </c>
      <c r="AU631" s="26" t="s">
        <v>77</v>
      </c>
      <c r="AY631" s="26" t="s">
        <v>127</v>
      </c>
      <c r="BE631" s="224">
        <f>IF(N631="základní",J631,0)</f>
        <v>0</v>
      </c>
      <c r="BF631" s="224">
        <f>IF(N631="snížená",J631,0)</f>
        <v>0</v>
      </c>
      <c r="BG631" s="224">
        <f>IF(N631="zákl. přenesená",J631,0)</f>
        <v>0</v>
      </c>
      <c r="BH631" s="224">
        <f>IF(N631="sníž. přenesená",J631,0)</f>
        <v>0</v>
      </c>
      <c r="BI631" s="224">
        <f>IF(N631="nulová",J631,0)</f>
        <v>0</v>
      </c>
      <c r="BJ631" s="26" t="s">
        <v>74</v>
      </c>
      <c r="BK631" s="224">
        <f>ROUND(I631*H631,2)</f>
        <v>0</v>
      </c>
      <c r="BL631" s="26" t="s">
        <v>134</v>
      </c>
      <c r="BM631" s="26" t="s">
        <v>589</v>
      </c>
    </row>
    <row r="632" s="12" customFormat="1">
      <c r="B632" s="225"/>
      <c r="D632" s="226" t="s">
        <v>136</v>
      </c>
      <c r="E632" s="227" t="s">
        <v>5</v>
      </c>
      <c r="F632" s="228" t="s">
        <v>590</v>
      </c>
      <c r="H632" s="227" t="s">
        <v>5</v>
      </c>
      <c r="I632" s="229"/>
      <c r="L632" s="225"/>
      <c r="M632" s="230"/>
      <c r="N632" s="231"/>
      <c r="O632" s="231"/>
      <c r="P632" s="231"/>
      <c r="Q632" s="231"/>
      <c r="R632" s="231"/>
      <c r="S632" s="231"/>
      <c r="T632" s="232"/>
      <c r="AT632" s="227" t="s">
        <v>136</v>
      </c>
      <c r="AU632" s="227" t="s">
        <v>77</v>
      </c>
      <c r="AV632" s="12" t="s">
        <v>74</v>
      </c>
      <c r="AW632" s="12" t="s">
        <v>34</v>
      </c>
      <c r="AX632" s="12" t="s">
        <v>70</v>
      </c>
      <c r="AY632" s="227" t="s">
        <v>127</v>
      </c>
    </row>
    <row r="633" s="12" customFormat="1">
      <c r="B633" s="225"/>
      <c r="D633" s="226" t="s">
        <v>136</v>
      </c>
      <c r="E633" s="227" t="s">
        <v>5</v>
      </c>
      <c r="F633" s="228" t="s">
        <v>280</v>
      </c>
      <c r="H633" s="227" t="s">
        <v>5</v>
      </c>
      <c r="I633" s="229"/>
      <c r="L633" s="225"/>
      <c r="M633" s="230"/>
      <c r="N633" s="231"/>
      <c r="O633" s="231"/>
      <c r="P633" s="231"/>
      <c r="Q633" s="231"/>
      <c r="R633" s="231"/>
      <c r="S633" s="231"/>
      <c r="T633" s="232"/>
      <c r="AT633" s="227" t="s">
        <v>136</v>
      </c>
      <c r="AU633" s="227" t="s">
        <v>77</v>
      </c>
      <c r="AV633" s="12" t="s">
        <v>74</v>
      </c>
      <c r="AW633" s="12" t="s">
        <v>34</v>
      </c>
      <c r="AX633" s="12" t="s">
        <v>70</v>
      </c>
      <c r="AY633" s="227" t="s">
        <v>127</v>
      </c>
    </row>
    <row r="634" s="13" customFormat="1">
      <c r="B634" s="233"/>
      <c r="D634" s="226" t="s">
        <v>136</v>
      </c>
      <c r="E634" s="234" t="s">
        <v>5</v>
      </c>
      <c r="F634" s="235" t="s">
        <v>591</v>
      </c>
      <c r="H634" s="236">
        <v>0.71999999999999997</v>
      </c>
      <c r="I634" s="237"/>
      <c r="L634" s="233"/>
      <c r="M634" s="238"/>
      <c r="N634" s="239"/>
      <c r="O634" s="239"/>
      <c r="P634" s="239"/>
      <c r="Q634" s="239"/>
      <c r="R634" s="239"/>
      <c r="S634" s="239"/>
      <c r="T634" s="240"/>
      <c r="AT634" s="234" t="s">
        <v>136</v>
      </c>
      <c r="AU634" s="234" t="s">
        <v>77</v>
      </c>
      <c r="AV634" s="13" t="s">
        <v>77</v>
      </c>
      <c r="AW634" s="13" t="s">
        <v>34</v>
      </c>
      <c r="AX634" s="13" t="s">
        <v>70</v>
      </c>
      <c r="AY634" s="234" t="s">
        <v>127</v>
      </c>
    </row>
    <row r="635" s="13" customFormat="1">
      <c r="B635" s="233"/>
      <c r="D635" s="226" t="s">
        <v>136</v>
      </c>
      <c r="E635" s="234" t="s">
        <v>5</v>
      </c>
      <c r="F635" s="235" t="s">
        <v>592</v>
      </c>
      <c r="H635" s="236">
        <v>3.0600000000000001</v>
      </c>
      <c r="I635" s="237"/>
      <c r="L635" s="233"/>
      <c r="M635" s="238"/>
      <c r="N635" s="239"/>
      <c r="O635" s="239"/>
      <c r="P635" s="239"/>
      <c r="Q635" s="239"/>
      <c r="R635" s="239"/>
      <c r="S635" s="239"/>
      <c r="T635" s="240"/>
      <c r="AT635" s="234" t="s">
        <v>136</v>
      </c>
      <c r="AU635" s="234" t="s">
        <v>77</v>
      </c>
      <c r="AV635" s="13" t="s">
        <v>77</v>
      </c>
      <c r="AW635" s="13" t="s">
        <v>34</v>
      </c>
      <c r="AX635" s="13" t="s">
        <v>70</v>
      </c>
      <c r="AY635" s="234" t="s">
        <v>127</v>
      </c>
    </row>
    <row r="636" s="12" customFormat="1">
      <c r="B636" s="225"/>
      <c r="D636" s="226" t="s">
        <v>136</v>
      </c>
      <c r="E636" s="227" t="s">
        <v>5</v>
      </c>
      <c r="F636" s="228" t="s">
        <v>593</v>
      </c>
      <c r="H636" s="227" t="s">
        <v>5</v>
      </c>
      <c r="I636" s="229"/>
      <c r="L636" s="225"/>
      <c r="M636" s="230"/>
      <c r="N636" s="231"/>
      <c r="O636" s="231"/>
      <c r="P636" s="231"/>
      <c r="Q636" s="231"/>
      <c r="R636" s="231"/>
      <c r="S636" s="231"/>
      <c r="T636" s="232"/>
      <c r="AT636" s="227" t="s">
        <v>136</v>
      </c>
      <c r="AU636" s="227" t="s">
        <v>77</v>
      </c>
      <c r="AV636" s="12" t="s">
        <v>74</v>
      </c>
      <c r="AW636" s="12" t="s">
        <v>34</v>
      </c>
      <c r="AX636" s="12" t="s">
        <v>70</v>
      </c>
      <c r="AY636" s="227" t="s">
        <v>127</v>
      </c>
    </row>
    <row r="637" s="12" customFormat="1">
      <c r="B637" s="225"/>
      <c r="D637" s="226" t="s">
        <v>136</v>
      </c>
      <c r="E637" s="227" t="s">
        <v>5</v>
      </c>
      <c r="F637" s="228" t="s">
        <v>498</v>
      </c>
      <c r="H637" s="227" t="s">
        <v>5</v>
      </c>
      <c r="I637" s="229"/>
      <c r="L637" s="225"/>
      <c r="M637" s="230"/>
      <c r="N637" s="231"/>
      <c r="O637" s="231"/>
      <c r="P637" s="231"/>
      <c r="Q637" s="231"/>
      <c r="R637" s="231"/>
      <c r="S637" s="231"/>
      <c r="T637" s="232"/>
      <c r="AT637" s="227" t="s">
        <v>136</v>
      </c>
      <c r="AU637" s="227" t="s">
        <v>77</v>
      </c>
      <c r="AV637" s="12" t="s">
        <v>74</v>
      </c>
      <c r="AW637" s="12" t="s">
        <v>34</v>
      </c>
      <c r="AX637" s="12" t="s">
        <v>70</v>
      </c>
      <c r="AY637" s="227" t="s">
        <v>127</v>
      </c>
    </row>
    <row r="638" s="13" customFormat="1">
      <c r="B638" s="233"/>
      <c r="D638" s="226" t="s">
        <v>136</v>
      </c>
      <c r="E638" s="234" t="s">
        <v>5</v>
      </c>
      <c r="F638" s="235" t="s">
        <v>594</v>
      </c>
      <c r="H638" s="236">
        <v>0.12</v>
      </c>
      <c r="I638" s="237"/>
      <c r="L638" s="233"/>
      <c r="M638" s="238"/>
      <c r="N638" s="239"/>
      <c r="O638" s="239"/>
      <c r="P638" s="239"/>
      <c r="Q638" s="239"/>
      <c r="R638" s="239"/>
      <c r="S638" s="239"/>
      <c r="T638" s="240"/>
      <c r="AT638" s="234" t="s">
        <v>136</v>
      </c>
      <c r="AU638" s="234" t="s">
        <v>77</v>
      </c>
      <c r="AV638" s="13" t="s">
        <v>77</v>
      </c>
      <c r="AW638" s="13" t="s">
        <v>34</v>
      </c>
      <c r="AX638" s="13" t="s">
        <v>70</v>
      </c>
      <c r="AY638" s="234" t="s">
        <v>127</v>
      </c>
    </row>
    <row r="639" s="13" customFormat="1">
      <c r="B639" s="233"/>
      <c r="D639" s="226" t="s">
        <v>136</v>
      </c>
      <c r="E639" s="234" t="s">
        <v>5</v>
      </c>
      <c r="F639" s="235" t="s">
        <v>594</v>
      </c>
      <c r="H639" s="236">
        <v>0.12</v>
      </c>
      <c r="I639" s="237"/>
      <c r="L639" s="233"/>
      <c r="M639" s="238"/>
      <c r="N639" s="239"/>
      <c r="O639" s="239"/>
      <c r="P639" s="239"/>
      <c r="Q639" s="239"/>
      <c r="R639" s="239"/>
      <c r="S639" s="239"/>
      <c r="T639" s="240"/>
      <c r="AT639" s="234" t="s">
        <v>136</v>
      </c>
      <c r="AU639" s="234" t="s">
        <v>77</v>
      </c>
      <c r="AV639" s="13" t="s">
        <v>77</v>
      </c>
      <c r="AW639" s="13" t="s">
        <v>34</v>
      </c>
      <c r="AX639" s="13" t="s">
        <v>70</v>
      </c>
      <c r="AY639" s="234" t="s">
        <v>127</v>
      </c>
    </row>
    <row r="640" s="14" customFormat="1">
      <c r="B640" s="241"/>
      <c r="D640" s="226" t="s">
        <v>136</v>
      </c>
      <c r="E640" s="242" t="s">
        <v>5</v>
      </c>
      <c r="F640" s="243" t="s">
        <v>139</v>
      </c>
      <c r="H640" s="244">
        <v>4.0199999999999996</v>
      </c>
      <c r="I640" s="245"/>
      <c r="L640" s="241"/>
      <c r="M640" s="246"/>
      <c r="N640" s="247"/>
      <c r="O640" s="247"/>
      <c r="P640" s="247"/>
      <c r="Q640" s="247"/>
      <c r="R640" s="247"/>
      <c r="S640" s="247"/>
      <c r="T640" s="248"/>
      <c r="AT640" s="242" t="s">
        <v>136</v>
      </c>
      <c r="AU640" s="242" t="s">
        <v>77</v>
      </c>
      <c r="AV640" s="14" t="s">
        <v>140</v>
      </c>
      <c r="AW640" s="14" t="s">
        <v>34</v>
      </c>
      <c r="AX640" s="14" t="s">
        <v>70</v>
      </c>
      <c r="AY640" s="242" t="s">
        <v>127</v>
      </c>
    </row>
    <row r="641" s="15" customFormat="1">
      <c r="B641" s="249"/>
      <c r="D641" s="226" t="s">
        <v>136</v>
      </c>
      <c r="E641" s="250" t="s">
        <v>5</v>
      </c>
      <c r="F641" s="251" t="s">
        <v>141</v>
      </c>
      <c r="H641" s="252">
        <v>4.0199999999999996</v>
      </c>
      <c r="I641" s="253"/>
      <c r="L641" s="249"/>
      <c r="M641" s="254"/>
      <c r="N641" s="255"/>
      <c r="O641" s="255"/>
      <c r="P641" s="255"/>
      <c r="Q641" s="255"/>
      <c r="R641" s="255"/>
      <c r="S641" s="255"/>
      <c r="T641" s="256"/>
      <c r="AT641" s="250" t="s">
        <v>136</v>
      </c>
      <c r="AU641" s="250" t="s">
        <v>77</v>
      </c>
      <c r="AV641" s="15" t="s">
        <v>134</v>
      </c>
      <c r="AW641" s="15" t="s">
        <v>34</v>
      </c>
      <c r="AX641" s="15" t="s">
        <v>74</v>
      </c>
      <c r="AY641" s="250" t="s">
        <v>127</v>
      </c>
    </row>
    <row r="642" s="1" customFormat="1" ht="16.5" customHeight="1">
      <c r="B642" s="212"/>
      <c r="C642" s="257" t="s">
        <v>595</v>
      </c>
      <c r="D642" s="257" t="s">
        <v>234</v>
      </c>
      <c r="E642" s="258" t="s">
        <v>596</v>
      </c>
      <c r="F642" s="259" t="s">
        <v>597</v>
      </c>
      <c r="G642" s="260" t="s">
        <v>277</v>
      </c>
      <c r="H642" s="261">
        <v>1</v>
      </c>
      <c r="I642" s="262"/>
      <c r="J642" s="263">
        <f>ROUND(I642*H642,2)</f>
        <v>0</v>
      </c>
      <c r="K642" s="259" t="s">
        <v>133</v>
      </c>
      <c r="L642" s="264"/>
      <c r="M642" s="265" t="s">
        <v>5</v>
      </c>
      <c r="N642" s="266" t="s">
        <v>41</v>
      </c>
      <c r="O642" s="49"/>
      <c r="P642" s="222">
        <f>O642*H642</f>
        <v>0</v>
      </c>
      <c r="Q642" s="222">
        <v>0.047399999999999998</v>
      </c>
      <c r="R642" s="222">
        <f>Q642*H642</f>
        <v>0.047399999999999998</v>
      </c>
      <c r="S642" s="222">
        <v>0</v>
      </c>
      <c r="T642" s="223">
        <f>S642*H642</f>
        <v>0</v>
      </c>
      <c r="AR642" s="26" t="s">
        <v>197</v>
      </c>
      <c r="AT642" s="26" t="s">
        <v>234</v>
      </c>
      <c r="AU642" s="26" t="s">
        <v>77</v>
      </c>
      <c r="AY642" s="26" t="s">
        <v>127</v>
      </c>
      <c r="BE642" s="224">
        <f>IF(N642="základní",J642,0)</f>
        <v>0</v>
      </c>
      <c r="BF642" s="224">
        <f>IF(N642="snížená",J642,0)</f>
        <v>0</v>
      </c>
      <c r="BG642" s="224">
        <f>IF(N642="zákl. přenesená",J642,0)</f>
        <v>0</v>
      </c>
      <c r="BH642" s="224">
        <f>IF(N642="sníž. přenesená",J642,0)</f>
        <v>0</v>
      </c>
      <c r="BI642" s="224">
        <f>IF(N642="nulová",J642,0)</f>
        <v>0</v>
      </c>
      <c r="BJ642" s="26" t="s">
        <v>74</v>
      </c>
      <c r="BK642" s="224">
        <f>ROUND(I642*H642,2)</f>
        <v>0</v>
      </c>
      <c r="BL642" s="26" t="s">
        <v>134</v>
      </c>
      <c r="BM642" s="26" t="s">
        <v>598</v>
      </c>
    </row>
    <row r="643" s="1" customFormat="1" ht="25.5" customHeight="1">
      <c r="B643" s="212"/>
      <c r="C643" s="213" t="s">
        <v>599</v>
      </c>
      <c r="D643" s="213" t="s">
        <v>129</v>
      </c>
      <c r="E643" s="214" t="s">
        <v>600</v>
      </c>
      <c r="F643" s="215" t="s">
        <v>601</v>
      </c>
      <c r="G643" s="216" t="s">
        <v>144</v>
      </c>
      <c r="H643" s="217">
        <v>1.0820000000000001</v>
      </c>
      <c r="I643" s="218"/>
      <c r="J643" s="219">
        <f>ROUND(I643*H643,2)</f>
        <v>0</v>
      </c>
      <c r="K643" s="215" t="s">
        <v>133</v>
      </c>
      <c r="L643" s="48"/>
      <c r="M643" s="220" t="s">
        <v>5</v>
      </c>
      <c r="N643" s="221" t="s">
        <v>41</v>
      </c>
      <c r="O643" s="49"/>
      <c r="P643" s="222">
        <f>O643*H643</f>
        <v>0</v>
      </c>
      <c r="Q643" s="222">
        <v>2.2667199999999998</v>
      </c>
      <c r="R643" s="222">
        <f>Q643*H643</f>
        <v>2.4525910400000002</v>
      </c>
      <c r="S643" s="222">
        <v>0</v>
      </c>
      <c r="T643" s="223">
        <f>S643*H643</f>
        <v>0</v>
      </c>
      <c r="AR643" s="26" t="s">
        <v>134</v>
      </c>
      <c r="AT643" s="26" t="s">
        <v>129</v>
      </c>
      <c r="AU643" s="26" t="s">
        <v>77</v>
      </c>
      <c r="AY643" s="26" t="s">
        <v>127</v>
      </c>
      <c r="BE643" s="224">
        <f>IF(N643="základní",J643,0)</f>
        <v>0</v>
      </c>
      <c r="BF643" s="224">
        <f>IF(N643="snížená",J643,0)</f>
        <v>0</v>
      </c>
      <c r="BG643" s="224">
        <f>IF(N643="zákl. přenesená",J643,0)</f>
        <v>0</v>
      </c>
      <c r="BH643" s="224">
        <f>IF(N643="sníž. přenesená",J643,0)</f>
        <v>0</v>
      </c>
      <c r="BI643" s="224">
        <f>IF(N643="nulová",J643,0)</f>
        <v>0</v>
      </c>
      <c r="BJ643" s="26" t="s">
        <v>74</v>
      </c>
      <c r="BK643" s="224">
        <f>ROUND(I643*H643,2)</f>
        <v>0</v>
      </c>
      <c r="BL643" s="26" t="s">
        <v>134</v>
      </c>
      <c r="BM643" s="26" t="s">
        <v>602</v>
      </c>
    </row>
    <row r="644" s="12" customFormat="1">
      <c r="B644" s="225"/>
      <c r="D644" s="226" t="s">
        <v>136</v>
      </c>
      <c r="E644" s="227" t="s">
        <v>5</v>
      </c>
      <c r="F644" s="228" t="s">
        <v>603</v>
      </c>
      <c r="H644" s="227" t="s">
        <v>5</v>
      </c>
      <c r="I644" s="229"/>
      <c r="L644" s="225"/>
      <c r="M644" s="230"/>
      <c r="N644" s="231"/>
      <c r="O644" s="231"/>
      <c r="P644" s="231"/>
      <c r="Q644" s="231"/>
      <c r="R644" s="231"/>
      <c r="S644" s="231"/>
      <c r="T644" s="232"/>
      <c r="AT644" s="227" t="s">
        <v>136</v>
      </c>
      <c r="AU644" s="227" t="s">
        <v>77</v>
      </c>
      <c r="AV644" s="12" t="s">
        <v>74</v>
      </c>
      <c r="AW644" s="12" t="s">
        <v>34</v>
      </c>
      <c r="AX644" s="12" t="s">
        <v>70</v>
      </c>
      <c r="AY644" s="227" t="s">
        <v>127</v>
      </c>
    </row>
    <row r="645" s="12" customFormat="1">
      <c r="B645" s="225"/>
      <c r="D645" s="226" t="s">
        <v>136</v>
      </c>
      <c r="E645" s="227" t="s">
        <v>5</v>
      </c>
      <c r="F645" s="228" t="s">
        <v>160</v>
      </c>
      <c r="H645" s="227" t="s">
        <v>5</v>
      </c>
      <c r="I645" s="229"/>
      <c r="L645" s="225"/>
      <c r="M645" s="230"/>
      <c r="N645" s="231"/>
      <c r="O645" s="231"/>
      <c r="P645" s="231"/>
      <c r="Q645" s="231"/>
      <c r="R645" s="231"/>
      <c r="S645" s="231"/>
      <c r="T645" s="232"/>
      <c r="AT645" s="227" t="s">
        <v>136</v>
      </c>
      <c r="AU645" s="227" t="s">
        <v>77</v>
      </c>
      <c r="AV645" s="12" t="s">
        <v>74</v>
      </c>
      <c r="AW645" s="12" t="s">
        <v>34</v>
      </c>
      <c r="AX645" s="12" t="s">
        <v>70</v>
      </c>
      <c r="AY645" s="227" t="s">
        <v>127</v>
      </c>
    </row>
    <row r="646" s="12" customFormat="1">
      <c r="B646" s="225"/>
      <c r="D646" s="226" t="s">
        <v>136</v>
      </c>
      <c r="E646" s="227" t="s">
        <v>5</v>
      </c>
      <c r="F646" s="228" t="s">
        <v>161</v>
      </c>
      <c r="H646" s="227" t="s">
        <v>5</v>
      </c>
      <c r="I646" s="229"/>
      <c r="L646" s="225"/>
      <c r="M646" s="230"/>
      <c r="N646" s="231"/>
      <c r="O646" s="231"/>
      <c r="P646" s="231"/>
      <c r="Q646" s="231"/>
      <c r="R646" s="231"/>
      <c r="S646" s="231"/>
      <c r="T646" s="232"/>
      <c r="AT646" s="227" t="s">
        <v>136</v>
      </c>
      <c r="AU646" s="227" t="s">
        <v>77</v>
      </c>
      <c r="AV646" s="12" t="s">
        <v>74</v>
      </c>
      <c r="AW646" s="12" t="s">
        <v>34</v>
      </c>
      <c r="AX646" s="12" t="s">
        <v>70</v>
      </c>
      <c r="AY646" s="227" t="s">
        <v>127</v>
      </c>
    </row>
    <row r="647" s="13" customFormat="1">
      <c r="B647" s="233"/>
      <c r="D647" s="226" t="s">
        <v>136</v>
      </c>
      <c r="E647" s="234" t="s">
        <v>5</v>
      </c>
      <c r="F647" s="235" t="s">
        <v>604</v>
      </c>
      <c r="H647" s="236">
        <v>0.92200000000000004</v>
      </c>
      <c r="I647" s="237"/>
      <c r="L647" s="233"/>
      <c r="M647" s="238"/>
      <c r="N647" s="239"/>
      <c r="O647" s="239"/>
      <c r="P647" s="239"/>
      <c r="Q647" s="239"/>
      <c r="R647" s="239"/>
      <c r="S647" s="239"/>
      <c r="T647" s="240"/>
      <c r="AT647" s="234" t="s">
        <v>136</v>
      </c>
      <c r="AU647" s="234" t="s">
        <v>77</v>
      </c>
      <c r="AV647" s="13" t="s">
        <v>77</v>
      </c>
      <c r="AW647" s="13" t="s">
        <v>34</v>
      </c>
      <c r="AX647" s="13" t="s">
        <v>70</v>
      </c>
      <c r="AY647" s="234" t="s">
        <v>127</v>
      </c>
    </row>
    <row r="648" s="13" customFormat="1">
      <c r="B648" s="233"/>
      <c r="D648" s="226" t="s">
        <v>136</v>
      </c>
      <c r="E648" s="234" t="s">
        <v>5</v>
      </c>
      <c r="F648" s="235" t="s">
        <v>605</v>
      </c>
      <c r="H648" s="236">
        <v>0.16</v>
      </c>
      <c r="I648" s="237"/>
      <c r="L648" s="233"/>
      <c r="M648" s="238"/>
      <c r="N648" s="239"/>
      <c r="O648" s="239"/>
      <c r="P648" s="239"/>
      <c r="Q648" s="239"/>
      <c r="R648" s="239"/>
      <c r="S648" s="239"/>
      <c r="T648" s="240"/>
      <c r="AT648" s="234" t="s">
        <v>136</v>
      </c>
      <c r="AU648" s="234" t="s">
        <v>77</v>
      </c>
      <c r="AV648" s="13" t="s">
        <v>77</v>
      </c>
      <c r="AW648" s="13" t="s">
        <v>34</v>
      </c>
      <c r="AX648" s="13" t="s">
        <v>70</v>
      </c>
      <c r="AY648" s="234" t="s">
        <v>127</v>
      </c>
    </row>
    <row r="649" s="14" customFormat="1">
      <c r="B649" s="241"/>
      <c r="D649" s="226" t="s">
        <v>136</v>
      </c>
      <c r="E649" s="242" t="s">
        <v>5</v>
      </c>
      <c r="F649" s="243" t="s">
        <v>139</v>
      </c>
      <c r="H649" s="244">
        <v>1.0820000000000001</v>
      </c>
      <c r="I649" s="245"/>
      <c r="L649" s="241"/>
      <c r="M649" s="246"/>
      <c r="N649" s="247"/>
      <c r="O649" s="247"/>
      <c r="P649" s="247"/>
      <c r="Q649" s="247"/>
      <c r="R649" s="247"/>
      <c r="S649" s="247"/>
      <c r="T649" s="248"/>
      <c r="AT649" s="242" t="s">
        <v>136</v>
      </c>
      <c r="AU649" s="242" t="s">
        <v>77</v>
      </c>
      <c r="AV649" s="14" t="s">
        <v>140</v>
      </c>
      <c r="AW649" s="14" t="s">
        <v>34</v>
      </c>
      <c r="AX649" s="14" t="s">
        <v>70</v>
      </c>
      <c r="AY649" s="242" t="s">
        <v>127</v>
      </c>
    </row>
    <row r="650" s="15" customFormat="1">
      <c r="B650" s="249"/>
      <c r="D650" s="226" t="s">
        <v>136</v>
      </c>
      <c r="E650" s="250" t="s">
        <v>5</v>
      </c>
      <c r="F650" s="251" t="s">
        <v>141</v>
      </c>
      <c r="H650" s="252">
        <v>1.0820000000000001</v>
      </c>
      <c r="I650" s="253"/>
      <c r="L650" s="249"/>
      <c r="M650" s="254"/>
      <c r="N650" s="255"/>
      <c r="O650" s="255"/>
      <c r="P650" s="255"/>
      <c r="Q650" s="255"/>
      <c r="R650" s="255"/>
      <c r="S650" s="255"/>
      <c r="T650" s="256"/>
      <c r="AT650" s="250" t="s">
        <v>136</v>
      </c>
      <c r="AU650" s="250" t="s">
        <v>77</v>
      </c>
      <c r="AV650" s="15" t="s">
        <v>134</v>
      </c>
      <c r="AW650" s="15" t="s">
        <v>34</v>
      </c>
      <c r="AX650" s="15" t="s">
        <v>74</v>
      </c>
      <c r="AY650" s="250" t="s">
        <v>127</v>
      </c>
    </row>
    <row r="651" s="1" customFormat="1" ht="25.5" customHeight="1">
      <c r="B651" s="212"/>
      <c r="C651" s="213" t="s">
        <v>606</v>
      </c>
      <c r="D651" s="213" t="s">
        <v>129</v>
      </c>
      <c r="E651" s="214" t="s">
        <v>607</v>
      </c>
      <c r="F651" s="215" t="s">
        <v>608</v>
      </c>
      <c r="G651" s="216" t="s">
        <v>339</v>
      </c>
      <c r="H651" s="217">
        <v>6.7599999999999998</v>
      </c>
      <c r="I651" s="218"/>
      <c r="J651" s="219">
        <f>ROUND(I651*H651,2)</f>
        <v>0</v>
      </c>
      <c r="K651" s="215" t="s">
        <v>133</v>
      </c>
      <c r="L651" s="48"/>
      <c r="M651" s="220" t="s">
        <v>5</v>
      </c>
      <c r="N651" s="221" t="s">
        <v>41</v>
      </c>
      <c r="O651" s="49"/>
      <c r="P651" s="222">
        <f>O651*H651</f>
        <v>0</v>
      </c>
      <c r="Q651" s="222">
        <v>0</v>
      </c>
      <c r="R651" s="222">
        <f>Q651*H651</f>
        <v>0</v>
      </c>
      <c r="S651" s="222">
        <v>0</v>
      </c>
      <c r="T651" s="223">
        <f>S651*H651</f>
        <v>0</v>
      </c>
      <c r="AR651" s="26" t="s">
        <v>134</v>
      </c>
      <c r="AT651" s="26" t="s">
        <v>129</v>
      </c>
      <c r="AU651" s="26" t="s">
        <v>77</v>
      </c>
      <c r="AY651" s="26" t="s">
        <v>127</v>
      </c>
      <c r="BE651" s="224">
        <f>IF(N651="základní",J651,0)</f>
        <v>0</v>
      </c>
      <c r="BF651" s="224">
        <f>IF(N651="snížená",J651,0)</f>
        <v>0</v>
      </c>
      <c r="BG651" s="224">
        <f>IF(N651="zákl. přenesená",J651,0)</f>
        <v>0</v>
      </c>
      <c r="BH651" s="224">
        <f>IF(N651="sníž. přenesená",J651,0)</f>
        <v>0</v>
      </c>
      <c r="BI651" s="224">
        <f>IF(N651="nulová",J651,0)</f>
        <v>0</v>
      </c>
      <c r="BJ651" s="26" t="s">
        <v>74</v>
      </c>
      <c r="BK651" s="224">
        <f>ROUND(I651*H651,2)</f>
        <v>0</v>
      </c>
      <c r="BL651" s="26" t="s">
        <v>134</v>
      </c>
      <c r="BM651" s="26" t="s">
        <v>609</v>
      </c>
    </row>
    <row r="652" s="12" customFormat="1">
      <c r="B652" s="225"/>
      <c r="D652" s="226" t="s">
        <v>136</v>
      </c>
      <c r="E652" s="227" t="s">
        <v>5</v>
      </c>
      <c r="F652" s="228" t="s">
        <v>417</v>
      </c>
      <c r="H652" s="227" t="s">
        <v>5</v>
      </c>
      <c r="I652" s="229"/>
      <c r="L652" s="225"/>
      <c r="M652" s="230"/>
      <c r="N652" s="231"/>
      <c r="O652" s="231"/>
      <c r="P652" s="231"/>
      <c r="Q652" s="231"/>
      <c r="R652" s="231"/>
      <c r="S652" s="231"/>
      <c r="T652" s="232"/>
      <c r="AT652" s="227" t="s">
        <v>136</v>
      </c>
      <c r="AU652" s="227" t="s">
        <v>77</v>
      </c>
      <c r="AV652" s="12" t="s">
        <v>74</v>
      </c>
      <c r="AW652" s="12" t="s">
        <v>34</v>
      </c>
      <c r="AX652" s="12" t="s">
        <v>70</v>
      </c>
      <c r="AY652" s="227" t="s">
        <v>127</v>
      </c>
    </row>
    <row r="653" s="12" customFormat="1">
      <c r="B653" s="225"/>
      <c r="D653" s="226" t="s">
        <v>136</v>
      </c>
      <c r="E653" s="227" t="s">
        <v>5</v>
      </c>
      <c r="F653" s="228" t="s">
        <v>160</v>
      </c>
      <c r="H653" s="227" t="s">
        <v>5</v>
      </c>
      <c r="I653" s="229"/>
      <c r="L653" s="225"/>
      <c r="M653" s="230"/>
      <c r="N653" s="231"/>
      <c r="O653" s="231"/>
      <c r="P653" s="231"/>
      <c r="Q653" s="231"/>
      <c r="R653" s="231"/>
      <c r="S653" s="231"/>
      <c r="T653" s="232"/>
      <c r="AT653" s="227" t="s">
        <v>136</v>
      </c>
      <c r="AU653" s="227" t="s">
        <v>77</v>
      </c>
      <c r="AV653" s="12" t="s">
        <v>74</v>
      </c>
      <c r="AW653" s="12" t="s">
        <v>34</v>
      </c>
      <c r="AX653" s="12" t="s">
        <v>70</v>
      </c>
      <c r="AY653" s="227" t="s">
        <v>127</v>
      </c>
    </row>
    <row r="654" s="12" customFormat="1">
      <c r="B654" s="225"/>
      <c r="D654" s="226" t="s">
        <v>136</v>
      </c>
      <c r="E654" s="227" t="s">
        <v>5</v>
      </c>
      <c r="F654" s="228" t="s">
        <v>161</v>
      </c>
      <c r="H654" s="227" t="s">
        <v>5</v>
      </c>
      <c r="I654" s="229"/>
      <c r="L654" s="225"/>
      <c r="M654" s="230"/>
      <c r="N654" s="231"/>
      <c r="O654" s="231"/>
      <c r="P654" s="231"/>
      <c r="Q654" s="231"/>
      <c r="R654" s="231"/>
      <c r="S654" s="231"/>
      <c r="T654" s="232"/>
      <c r="AT654" s="227" t="s">
        <v>136</v>
      </c>
      <c r="AU654" s="227" t="s">
        <v>77</v>
      </c>
      <c r="AV654" s="12" t="s">
        <v>74</v>
      </c>
      <c r="AW654" s="12" t="s">
        <v>34</v>
      </c>
      <c r="AX654" s="12" t="s">
        <v>70</v>
      </c>
      <c r="AY654" s="227" t="s">
        <v>127</v>
      </c>
    </row>
    <row r="655" s="13" customFormat="1">
      <c r="B655" s="233"/>
      <c r="D655" s="226" t="s">
        <v>136</v>
      </c>
      <c r="E655" s="234" t="s">
        <v>5</v>
      </c>
      <c r="F655" s="235" t="s">
        <v>610</v>
      </c>
      <c r="H655" s="236">
        <v>5.7599999999999998</v>
      </c>
      <c r="I655" s="237"/>
      <c r="L655" s="233"/>
      <c r="M655" s="238"/>
      <c r="N655" s="239"/>
      <c r="O655" s="239"/>
      <c r="P655" s="239"/>
      <c r="Q655" s="239"/>
      <c r="R655" s="239"/>
      <c r="S655" s="239"/>
      <c r="T655" s="240"/>
      <c r="AT655" s="234" t="s">
        <v>136</v>
      </c>
      <c r="AU655" s="234" t="s">
        <v>77</v>
      </c>
      <c r="AV655" s="13" t="s">
        <v>77</v>
      </c>
      <c r="AW655" s="13" t="s">
        <v>34</v>
      </c>
      <c r="AX655" s="13" t="s">
        <v>70</v>
      </c>
      <c r="AY655" s="234" t="s">
        <v>127</v>
      </c>
    </row>
    <row r="656" s="13" customFormat="1">
      <c r="B656" s="233"/>
      <c r="D656" s="226" t="s">
        <v>136</v>
      </c>
      <c r="E656" s="234" t="s">
        <v>5</v>
      </c>
      <c r="F656" s="235" t="s">
        <v>74</v>
      </c>
      <c r="H656" s="236">
        <v>1</v>
      </c>
      <c r="I656" s="237"/>
      <c r="L656" s="233"/>
      <c r="M656" s="238"/>
      <c r="N656" s="239"/>
      <c r="O656" s="239"/>
      <c r="P656" s="239"/>
      <c r="Q656" s="239"/>
      <c r="R656" s="239"/>
      <c r="S656" s="239"/>
      <c r="T656" s="240"/>
      <c r="AT656" s="234" t="s">
        <v>136</v>
      </c>
      <c r="AU656" s="234" t="s">
        <v>77</v>
      </c>
      <c r="AV656" s="13" t="s">
        <v>77</v>
      </c>
      <c r="AW656" s="13" t="s">
        <v>34</v>
      </c>
      <c r="AX656" s="13" t="s">
        <v>70</v>
      </c>
      <c r="AY656" s="234" t="s">
        <v>127</v>
      </c>
    </row>
    <row r="657" s="14" customFormat="1">
      <c r="B657" s="241"/>
      <c r="D657" s="226" t="s">
        <v>136</v>
      </c>
      <c r="E657" s="242" t="s">
        <v>5</v>
      </c>
      <c r="F657" s="243" t="s">
        <v>139</v>
      </c>
      <c r="H657" s="244">
        <v>6.7599999999999998</v>
      </c>
      <c r="I657" s="245"/>
      <c r="L657" s="241"/>
      <c r="M657" s="246"/>
      <c r="N657" s="247"/>
      <c r="O657" s="247"/>
      <c r="P657" s="247"/>
      <c r="Q657" s="247"/>
      <c r="R657" s="247"/>
      <c r="S657" s="247"/>
      <c r="T657" s="248"/>
      <c r="AT657" s="242" t="s">
        <v>136</v>
      </c>
      <c r="AU657" s="242" t="s">
        <v>77</v>
      </c>
      <c r="AV657" s="14" t="s">
        <v>140</v>
      </c>
      <c r="AW657" s="14" t="s">
        <v>34</v>
      </c>
      <c r="AX657" s="14" t="s">
        <v>70</v>
      </c>
      <c r="AY657" s="242" t="s">
        <v>127</v>
      </c>
    </row>
    <row r="658" s="15" customFormat="1">
      <c r="B658" s="249"/>
      <c r="D658" s="226" t="s">
        <v>136</v>
      </c>
      <c r="E658" s="250" t="s">
        <v>5</v>
      </c>
      <c r="F658" s="251" t="s">
        <v>141</v>
      </c>
      <c r="H658" s="252">
        <v>6.7599999999999998</v>
      </c>
      <c r="I658" s="253"/>
      <c r="L658" s="249"/>
      <c r="M658" s="254"/>
      <c r="N658" s="255"/>
      <c r="O658" s="255"/>
      <c r="P658" s="255"/>
      <c r="Q658" s="255"/>
      <c r="R658" s="255"/>
      <c r="S658" s="255"/>
      <c r="T658" s="256"/>
      <c r="AT658" s="250" t="s">
        <v>136</v>
      </c>
      <c r="AU658" s="250" t="s">
        <v>77</v>
      </c>
      <c r="AV658" s="15" t="s">
        <v>134</v>
      </c>
      <c r="AW658" s="15" t="s">
        <v>34</v>
      </c>
      <c r="AX658" s="15" t="s">
        <v>74</v>
      </c>
      <c r="AY658" s="250" t="s">
        <v>127</v>
      </c>
    </row>
    <row r="659" s="1" customFormat="1" ht="16.5" customHeight="1">
      <c r="B659" s="212"/>
      <c r="C659" s="257" t="s">
        <v>611</v>
      </c>
      <c r="D659" s="257" t="s">
        <v>234</v>
      </c>
      <c r="E659" s="258" t="s">
        <v>612</v>
      </c>
      <c r="F659" s="259" t="s">
        <v>613</v>
      </c>
      <c r="G659" s="260" t="s">
        <v>277</v>
      </c>
      <c r="H659" s="261">
        <v>1</v>
      </c>
      <c r="I659" s="262"/>
      <c r="J659" s="263">
        <f>ROUND(I659*H659,2)</f>
        <v>0</v>
      </c>
      <c r="K659" s="259" t="s">
        <v>133</v>
      </c>
      <c r="L659" s="264"/>
      <c r="M659" s="265" t="s">
        <v>5</v>
      </c>
      <c r="N659" s="266" t="s">
        <v>41</v>
      </c>
      <c r="O659" s="49"/>
      <c r="P659" s="222">
        <f>O659*H659</f>
        <v>0</v>
      </c>
      <c r="Q659" s="222">
        <v>0.18099999999999999</v>
      </c>
      <c r="R659" s="222">
        <f>Q659*H659</f>
        <v>0.18099999999999999</v>
      </c>
      <c r="S659" s="222">
        <v>0</v>
      </c>
      <c r="T659" s="223">
        <f>S659*H659</f>
        <v>0</v>
      </c>
      <c r="AR659" s="26" t="s">
        <v>197</v>
      </c>
      <c r="AT659" s="26" t="s">
        <v>234</v>
      </c>
      <c r="AU659" s="26" t="s">
        <v>77</v>
      </c>
      <c r="AY659" s="26" t="s">
        <v>127</v>
      </c>
      <c r="BE659" s="224">
        <f>IF(N659="základní",J659,0)</f>
        <v>0</v>
      </c>
      <c r="BF659" s="224">
        <f>IF(N659="snížená",J659,0)</f>
        <v>0</v>
      </c>
      <c r="BG659" s="224">
        <f>IF(N659="zákl. přenesená",J659,0)</f>
        <v>0</v>
      </c>
      <c r="BH659" s="224">
        <f>IF(N659="sníž. přenesená",J659,0)</f>
        <v>0</v>
      </c>
      <c r="BI659" s="224">
        <f>IF(N659="nulová",J659,0)</f>
        <v>0</v>
      </c>
      <c r="BJ659" s="26" t="s">
        <v>74</v>
      </c>
      <c r="BK659" s="224">
        <f>ROUND(I659*H659,2)</f>
        <v>0</v>
      </c>
      <c r="BL659" s="26" t="s">
        <v>134</v>
      </c>
      <c r="BM659" s="26" t="s">
        <v>614</v>
      </c>
    </row>
    <row r="660" s="12" customFormat="1">
      <c r="B660" s="225"/>
      <c r="D660" s="226" t="s">
        <v>136</v>
      </c>
      <c r="E660" s="227" t="s">
        <v>5</v>
      </c>
      <c r="F660" s="228" t="s">
        <v>257</v>
      </c>
      <c r="H660" s="227" t="s">
        <v>5</v>
      </c>
      <c r="I660" s="229"/>
      <c r="L660" s="225"/>
      <c r="M660" s="230"/>
      <c r="N660" s="231"/>
      <c r="O660" s="231"/>
      <c r="P660" s="231"/>
      <c r="Q660" s="231"/>
      <c r="R660" s="231"/>
      <c r="S660" s="231"/>
      <c r="T660" s="232"/>
      <c r="AT660" s="227" t="s">
        <v>136</v>
      </c>
      <c r="AU660" s="227" t="s">
        <v>77</v>
      </c>
      <c r="AV660" s="12" t="s">
        <v>74</v>
      </c>
      <c r="AW660" s="12" t="s">
        <v>34</v>
      </c>
      <c r="AX660" s="12" t="s">
        <v>70</v>
      </c>
      <c r="AY660" s="227" t="s">
        <v>127</v>
      </c>
    </row>
    <row r="661" s="13" customFormat="1">
      <c r="B661" s="233"/>
      <c r="D661" s="226" t="s">
        <v>136</v>
      </c>
      <c r="E661" s="234" t="s">
        <v>5</v>
      </c>
      <c r="F661" s="235" t="s">
        <v>74</v>
      </c>
      <c r="H661" s="236">
        <v>1</v>
      </c>
      <c r="I661" s="237"/>
      <c r="L661" s="233"/>
      <c r="M661" s="238"/>
      <c r="N661" s="239"/>
      <c r="O661" s="239"/>
      <c r="P661" s="239"/>
      <c r="Q661" s="239"/>
      <c r="R661" s="239"/>
      <c r="S661" s="239"/>
      <c r="T661" s="240"/>
      <c r="AT661" s="234" t="s">
        <v>136</v>
      </c>
      <c r="AU661" s="234" t="s">
        <v>77</v>
      </c>
      <c r="AV661" s="13" t="s">
        <v>77</v>
      </c>
      <c r="AW661" s="13" t="s">
        <v>34</v>
      </c>
      <c r="AX661" s="13" t="s">
        <v>74</v>
      </c>
      <c r="AY661" s="234" t="s">
        <v>127</v>
      </c>
    </row>
    <row r="662" s="1" customFormat="1" ht="16.5" customHeight="1">
      <c r="B662" s="212"/>
      <c r="C662" s="257" t="s">
        <v>615</v>
      </c>
      <c r="D662" s="257" t="s">
        <v>234</v>
      </c>
      <c r="E662" s="258" t="s">
        <v>616</v>
      </c>
      <c r="F662" s="259" t="s">
        <v>617</v>
      </c>
      <c r="G662" s="260" t="s">
        <v>277</v>
      </c>
      <c r="H662" s="261">
        <v>1</v>
      </c>
      <c r="I662" s="262"/>
      <c r="J662" s="263">
        <f>ROUND(I662*H662,2)</f>
        <v>0</v>
      </c>
      <c r="K662" s="259" t="s">
        <v>133</v>
      </c>
      <c r="L662" s="264"/>
      <c r="M662" s="265" t="s">
        <v>5</v>
      </c>
      <c r="N662" s="266" t="s">
        <v>41</v>
      </c>
      <c r="O662" s="49"/>
      <c r="P662" s="222">
        <f>O662*H662</f>
        <v>0</v>
      </c>
      <c r="Q662" s="222">
        <v>0.090999999999999998</v>
      </c>
      <c r="R662" s="222">
        <f>Q662*H662</f>
        <v>0.090999999999999998</v>
      </c>
      <c r="S662" s="222">
        <v>0</v>
      </c>
      <c r="T662" s="223">
        <f>S662*H662</f>
        <v>0</v>
      </c>
      <c r="AR662" s="26" t="s">
        <v>197</v>
      </c>
      <c r="AT662" s="26" t="s">
        <v>234</v>
      </c>
      <c r="AU662" s="26" t="s">
        <v>77</v>
      </c>
      <c r="AY662" s="26" t="s">
        <v>127</v>
      </c>
      <c r="BE662" s="224">
        <f>IF(N662="základní",J662,0)</f>
        <v>0</v>
      </c>
      <c r="BF662" s="224">
        <f>IF(N662="snížená",J662,0)</f>
        <v>0</v>
      </c>
      <c r="BG662" s="224">
        <f>IF(N662="zákl. přenesená",J662,0)</f>
        <v>0</v>
      </c>
      <c r="BH662" s="224">
        <f>IF(N662="sníž. přenesená",J662,0)</f>
        <v>0</v>
      </c>
      <c r="BI662" s="224">
        <f>IF(N662="nulová",J662,0)</f>
        <v>0</v>
      </c>
      <c r="BJ662" s="26" t="s">
        <v>74</v>
      </c>
      <c r="BK662" s="224">
        <f>ROUND(I662*H662,2)</f>
        <v>0</v>
      </c>
      <c r="BL662" s="26" t="s">
        <v>134</v>
      </c>
      <c r="BM662" s="26" t="s">
        <v>618</v>
      </c>
    </row>
    <row r="663" s="12" customFormat="1">
      <c r="B663" s="225"/>
      <c r="D663" s="226" t="s">
        <v>136</v>
      </c>
      <c r="E663" s="227" t="s">
        <v>5</v>
      </c>
      <c r="F663" s="228" t="s">
        <v>257</v>
      </c>
      <c r="H663" s="227" t="s">
        <v>5</v>
      </c>
      <c r="I663" s="229"/>
      <c r="L663" s="225"/>
      <c r="M663" s="230"/>
      <c r="N663" s="231"/>
      <c r="O663" s="231"/>
      <c r="P663" s="231"/>
      <c r="Q663" s="231"/>
      <c r="R663" s="231"/>
      <c r="S663" s="231"/>
      <c r="T663" s="232"/>
      <c r="AT663" s="227" t="s">
        <v>136</v>
      </c>
      <c r="AU663" s="227" t="s">
        <v>77</v>
      </c>
      <c r="AV663" s="12" t="s">
        <v>74</v>
      </c>
      <c r="AW663" s="12" t="s">
        <v>34</v>
      </c>
      <c r="AX663" s="12" t="s">
        <v>70</v>
      </c>
      <c r="AY663" s="227" t="s">
        <v>127</v>
      </c>
    </row>
    <row r="664" s="13" customFormat="1">
      <c r="B664" s="233"/>
      <c r="D664" s="226" t="s">
        <v>136</v>
      </c>
      <c r="E664" s="234" t="s">
        <v>5</v>
      </c>
      <c r="F664" s="235" t="s">
        <v>74</v>
      </c>
      <c r="H664" s="236">
        <v>1</v>
      </c>
      <c r="I664" s="237"/>
      <c r="L664" s="233"/>
      <c r="M664" s="238"/>
      <c r="N664" s="239"/>
      <c r="O664" s="239"/>
      <c r="P664" s="239"/>
      <c r="Q664" s="239"/>
      <c r="R664" s="239"/>
      <c r="S664" s="239"/>
      <c r="T664" s="240"/>
      <c r="AT664" s="234" t="s">
        <v>136</v>
      </c>
      <c r="AU664" s="234" t="s">
        <v>77</v>
      </c>
      <c r="AV664" s="13" t="s">
        <v>77</v>
      </c>
      <c r="AW664" s="13" t="s">
        <v>34</v>
      </c>
      <c r="AX664" s="13" t="s">
        <v>70</v>
      </c>
      <c r="AY664" s="234" t="s">
        <v>127</v>
      </c>
    </row>
    <row r="665" s="14" customFormat="1">
      <c r="B665" s="241"/>
      <c r="D665" s="226" t="s">
        <v>136</v>
      </c>
      <c r="E665" s="242" t="s">
        <v>5</v>
      </c>
      <c r="F665" s="243" t="s">
        <v>139</v>
      </c>
      <c r="H665" s="244">
        <v>1</v>
      </c>
      <c r="I665" s="245"/>
      <c r="L665" s="241"/>
      <c r="M665" s="246"/>
      <c r="N665" s="247"/>
      <c r="O665" s="247"/>
      <c r="P665" s="247"/>
      <c r="Q665" s="247"/>
      <c r="R665" s="247"/>
      <c r="S665" s="247"/>
      <c r="T665" s="248"/>
      <c r="AT665" s="242" t="s">
        <v>136</v>
      </c>
      <c r="AU665" s="242" t="s">
        <v>77</v>
      </c>
      <c r="AV665" s="14" t="s">
        <v>140</v>
      </c>
      <c r="AW665" s="14" t="s">
        <v>34</v>
      </c>
      <c r="AX665" s="14" t="s">
        <v>70</v>
      </c>
      <c r="AY665" s="242" t="s">
        <v>127</v>
      </c>
    </row>
    <row r="666" s="15" customFormat="1">
      <c r="B666" s="249"/>
      <c r="D666" s="226" t="s">
        <v>136</v>
      </c>
      <c r="E666" s="250" t="s">
        <v>5</v>
      </c>
      <c r="F666" s="251" t="s">
        <v>141</v>
      </c>
      <c r="H666" s="252">
        <v>1</v>
      </c>
      <c r="I666" s="253"/>
      <c r="L666" s="249"/>
      <c r="M666" s="254"/>
      <c r="N666" s="255"/>
      <c r="O666" s="255"/>
      <c r="P666" s="255"/>
      <c r="Q666" s="255"/>
      <c r="R666" s="255"/>
      <c r="S666" s="255"/>
      <c r="T666" s="256"/>
      <c r="AT666" s="250" t="s">
        <v>136</v>
      </c>
      <c r="AU666" s="250" t="s">
        <v>77</v>
      </c>
      <c r="AV666" s="15" t="s">
        <v>134</v>
      </c>
      <c r="AW666" s="15" t="s">
        <v>34</v>
      </c>
      <c r="AX666" s="15" t="s">
        <v>74</v>
      </c>
      <c r="AY666" s="250" t="s">
        <v>127</v>
      </c>
    </row>
    <row r="667" s="1" customFormat="1" ht="25.5" customHeight="1">
      <c r="B667" s="212"/>
      <c r="C667" s="213" t="s">
        <v>619</v>
      </c>
      <c r="D667" s="213" t="s">
        <v>129</v>
      </c>
      <c r="E667" s="214" t="s">
        <v>620</v>
      </c>
      <c r="F667" s="215" t="s">
        <v>621</v>
      </c>
      <c r="G667" s="216" t="s">
        <v>132</v>
      </c>
      <c r="H667" s="217">
        <v>8848.3500000000004</v>
      </c>
      <c r="I667" s="218"/>
      <c r="J667" s="219">
        <f>ROUND(I667*H667,2)</f>
        <v>0</v>
      </c>
      <c r="K667" s="215" t="s">
        <v>133</v>
      </c>
      <c r="L667" s="48"/>
      <c r="M667" s="220" t="s">
        <v>5</v>
      </c>
      <c r="N667" s="221" t="s">
        <v>41</v>
      </c>
      <c r="O667" s="49"/>
      <c r="P667" s="222">
        <f>O667*H667</f>
        <v>0</v>
      </c>
      <c r="Q667" s="222">
        <v>0.00051000000000000004</v>
      </c>
      <c r="R667" s="222">
        <f>Q667*H667</f>
        <v>4.5126585000000006</v>
      </c>
      <c r="S667" s="222">
        <v>0</v>
      </c>
      <c r="T667" s="223">
        <f>S667*H667</f>
        <v>0</v>
      </c>
      <c r="AR667" s="26" t="s">
        <v>134</v>
      </c>
      <c r="AT667" s="26" t="s">
        <v>129</v>
      </c>
      <c r="AU667" s="26" t="s">
        <v>77</v>
      </c>
      <c r="AY667" s="26" t="s">
        <v>127</v>
      </c>
      <c r="BE667" s="224">
        <f>IF(N667="základní",J667,0)</f>
        <v>0</v>
      </c>
      <c r="BF667" s="224">
        <f>IF(N667="snížená",J667,0)</f>
        <v>0</v>
      </c>
      <c r="BG667" s="224">
        <f>IF(N667="zákl. přenesená",J667,0)</f>
        <v>0</v>
      </c>
      <c r="BH667" s="224">
        <f>IF(N667="sníž. přenesená",J667,0)</f>
        <v>0</v>
      </c>
      <c r="BI667" s="224">
        <f>IF(N667="nulová",J667,0)</f>
        <v>0</v>
      </c>
      <c r="BJ667" s="26" t="s">
        <v>74</v>
      </c>
      <c r="BK667" s="224">
        <f>ROUND(I667*H667,2)</f>
        <v>0</v>
      </c>
      <c r="BL667" s="26" t="s">
        <v>134</v>
      </c>
      <c r="BM667" s="26" t="s">
        <v>622</v>
      </c>
    </row>
    <row r="668" s="12" customFormat="1">
      <c r="B668" s="225"/>
      <c r="D668" s="226" t="s">
        <v>136</v>
      </c>
      <c r="E668" s="227" t="s">
        <v>5</v>
      </c>
      <c r="F668" s="228" t="s">
        <v>623</v>
      </c>
      <c r="H668" s="227" t="s">
        <v>5</v>
      </c>
      <c r="I668" s="229"/>
      <c r="L668" s="225"/>
      <c r="M668" s="230"/>
      <c r="N668" s="231"/>
      <c r="O668" s="231"/>
      <c r="P668" s="231"/>
      <c r="Q668" s="231"/>
      <c r="R668" s="231"/>
      <c r="S668" s="231"/>
      <c r="T668" s="232"/>
      <c r="AT668" s="227" t="s">
        <v>136</v>
      </c>
      <c r="AU668" s="227" t="s">
        <v>77</v>
      </c>
      <c r="AV668" s="12" t="s">
        <v>74</v>
      </c>
      <c r="AW668" s="12" t="s">
        <v>34</v>
      </c>
      <c r="AX668" s="12" t="s">
        <v>70</v>
      </c>
      <c r="AY668" s="227" t="s">
        <v>127</v>
      </c>
    </row>
    <row r="669" s="12" customFormat="1">
      <c r="B669" s="225"/>
      <c r="D669" s="226" t="s">
        <v>136</v>
      </c>
      <c r="E669" s="227" t="s">
        <v>5</v>
      </c>
      <c r="F669" s="228" t="s">
        <v>624</v>
      </c>
      <c r="H669" s="227" t="s">
        <v>5</v>
      </c>
      <c r="I669" s="229"/>
      <c r="L669" s="225"/>
      <c r="M669" s="230"/>
      <c r="N669" s="231"/>
      <c r="O669" s="231"/>
      <c r="P669" s="231"/>
      <c r="Q669" s="231"/>
      <c r="R669" s="231"/>
      <c r="S669" s="231"/>
      <c r="T669" s="232"/>
      <c r="AT669" s="227" t="s">
        <v>136</v>
      </c>
      <c r="AU669" s="227" t="s">
        <v>77</v>
      </c>
      <c r="AV669" s="12" t="s">
        <v>74</v>
      </c>
      <c r="AW669" s="12" t="s">
        <v>34</v>
      </c>
      <c r="AX669" s="12" t="s">
        <v>70</v>
      </c>
      <c r="AY669" s="227" t="s">
        <v>127</v>
      </c>
    </row>
    <row r="670" s="13" customFormat="1">
      <c r="B670" s="233"/>
      <c r="D670" s="226" t="s">
        <v>136</v>
      </c>
      <c r="E670" s="234" t="s">
        <v>5</v>
      </c>
      <c r="F670" s="235" t="s">
        <v>245</v>
      </c>
      <c r="H670" s="236">
        <v>8647.6000000000004</v>
      </c>
      <c r="I670" s="237"/>
      <c r="L670" s="233"/>
      <c r="M670" s="238"/>
      <c r="N670" s="239"/>
      <c r="O670" s="239"/>
      <c r="P670" s="239"/>
      <c r="Q670" s="239"/>
      <c r="R670" s="239"/>
      <c r="S670" s="239"/>
      <c r="T670" s="240"/>
      <c r="AT670" s="234" t="s">
        <v>136</v>
      </c>
      <c r="AU670" s="234" t="s">
        <v>77</v>
      </c>
      <c r="AV670" s="13" t="s">
        <v>77</v>
      </c>
      <c r="AW670" s="13" t="s">
        <v>34</v>
      </c>
      <c r="AX670" s="13" t="s">
        <v>70</v>
      </c>
      <c r="AY670" s="234" t="s">
        <v>127</v>
      </c>
    </row>
    <row r="671" s="14" customFormat="1">
      <c r="B671" s="241"/>
      <c r="D671" s="226" t="s">
        <v>136</v>
      </c>
      <c r="E671" s="242" t="s">
        <v>5</v>
      </c>
      <c r="F671" s="243" t="s">
        <v>139</v>
      </c>
      <c r="H671" s="244">
        <v>8647.6000000000004</v>
      </c>
      <c r="I671" s="245"/>
      <c r="L671" s="241"/>
      <c r="M671" s="246"/>
      <c r="N671" s="247"/>
      <c r="O671" s="247"/>
      <c r="P671" s="247"/>
      <c r="Q671" s="247"/>
      <c r="R671" s="247"/>
      <c r="S671" s="247"/>
      <c r="T671" s="248"/>
      <c r="AT671" s="242" t="s">
        <v>136</v>
      </c>
      <c r="AU671" s="242" t="s">
        <v>77</v>
      </c>
      <c r="AV671" s="14" t="s">
        <v>140</v>
      </c>
      <c r="AW671" s="14" t="s">
        <v>34</v>
      </c>
      <c r="AX671" s="14" t="s">
        <v>70</v>
      </c>
      <c r="AY671" s="242" t="s">
        <v>127</v>
      </c>
    </row>
    <row r="672" s="12" customFormat="1">
      <c r="B672" s="225"/>
      <c r="D672" s="226" t="s">
        <v>136</v>
      </c>
      <c r="E672" s="227" t="s">
        <v>5</v>
      </c>
      <c r="F672" s="228" t="s">
        <v>149</v>
      </c>
      <c r="H672" s="227" t="s">
        <v>5</v>
      </c>
      <c r="I672" s="229"/>
      <c r="L672" s="225"/>
      <c r="M672" s="230"/>
      <c r="N672" s="231"/>
      <c r="O672" s="231"/>
      <c r="P672" s="231"/>
      <c r="Q672" s="231"/>
      <c r="R672" s="231"/>
      <c r="S672" s="231"/>
      <c r="T672" s="232"/>
      <c r="AT672" s="227" t="s">
        <v>136</v>
      </c>
      <c r="AU672" s="227" t="s">
        <v>77</v>
      </c>
      <c r="AV672" s="12" t="s">
        <v>74</v>
      </c>
      <c r="AW672" s="12" t="s">
        <v>34</v>
      </c>
      <c r="AX672" s="12" t="s">
        <v>70</v>
      </c>
      <c r="AY672" s="227" t="s">
        <v>127</v>
      </c>
    </row>
    <row r="673" s="13" customFormat="1">
      <c r="B673" s="233"/>
      <c r="D673" s="226" t="s">
        <v>136</v>
      </c>
      <c r="E673" s="234" t="s">
        <v>5</v>
      </c>
      <c r="F673" s="235" t="s">
        <v>454</v>
      </c>
      <c r="H673" s="236">
        <v>54.600000000000001</v>
      </c>
      <c r="I673" s="237"/>
      <c r="L673" s="233"/>
      <c r="M673" s="238"/>
      <c r="N673" s="239"/>
      <c r="O673" s="239"/>
      <c r="P673" s="239"/>
      <c r="Q673" s="239"/>
      <c r="R673" s="239"/>
      <c r="S673" s="239"/>
      <c r="T673" s="240"/>
      <c r="AT673" s="234" t="s">
        <v>136</v>
      </c>
      <c r="AU673" s="234" t="s">
        <v>77</v>
      </c>
      <c r="AV673" s="13" t="s">
        <v>77</v>
      </c>
      <c r="AW673" s="13" t="s">
        <v>34</v>
      </c>
      <c r="AX673" s="13" t="s">
        <v>70</v>
      </c>
      <c r="AY673" s="234" t="s">
        <v>127</v>
      </c>
    </row>
    <row r="674" s="13" customFormat="1">
      <c r="B674" s="233"/>
      <c r="D674" s="226" t="s">
        <v>136</v>
      </c>
      <c r="E674" s="234" t="s">
        <v>5</v>
      </c>
      <c r="F674" s="235" t="s">
        <v>455</v>
      </c>
      <c r="H674" s="236">
        <v>12.66</v>
      </c>
      <c r="I674" s="237"/>
      <c r="L674" s="233"/>
      <c r="M674" s="238"/>
      <c r="N674" s="239"/>
      <c r="O674" s="239"/>
      <c r="P674" s="239"/>
      <c r="Q674" s="239"/>
      <c r="R674" s="239"/>
      <c r="S674" s="239"/>
      <c r="T674" s="240"/>
      <c r="AT674" s="234" t="s">
        <v>136</v>
      </c>
      <c r="AU674" s="234" t="s">
        <v>77</v>
      </c>
      <c r="AV674" s="13" t="s">
        <v>77</v>
      </c>
      <c r="AW674" s="13" t="s">
        <v>34</v>
      </c>
      <c r="AX674" s="13" t="s">
        <v>70</v>
      </c>
      <c r="AY674" s="234" t="s">
        <v>127</v>
      </c>
    </row>
    <row r="675" s="13" customFormat="1">
      <c r="B675" s="233"/>
      <c r="D675" s="226" t="s">
        <v>136</v>
      </c>
      <c r="E675" s="234" t="s">
        <v>5</v>
      </c>
      <c r="F675" s="235" t="s">
        <v>456</v>
      </c>
      <c r="H675" s="236">
        <v>47.600000000000001</v>
      </c>
      <c r="I675" s="237"/>
      <c r="L675" s="233"/>
      <c r="M675" s="238"/>
      <c r="N675" s="239"/>
      <c r="O675" s="239"/>
      <c r="P675" s="239"/>
      <c r="Q675" s="239"/>
      <c r="R675" s="239"/>
      <c r="S675" s="239"/>
      <c r="T675" s="240"/>
      <c r="AT675" s="234" t="s">
        <v>136</v>
      </c>
      <c r="AU675" s="234" t="s">
        <v>77</v>
      </c>
      <c r="AV675" s="13" t="s">
        <v>77</v>
      </c>
      <c r="AW675" s="13" t="s">
        <v>34</v>
      </c>
      <c r="AX675" s="13" t="s">
        <v>70</v>
      </c>
      <c r="AY675" s="234" t="s">
        <v>127</v>
      </c>
    </row>
    <row r="676" s="13" customFormat="1">
      <c r="B676" s="233"/>
      <c r="D676" s="226" t="s">
        <v>136</v>
      </c>
      <c r="E676" s="234" t="s">
        <v>5</v>
      </c>
      <c r="F676" s="235" t="s">
        <v>457</v>
      </c>
      <c r="H676" s="236">
        <v>12.74</v>
      </c>
      <c r="I676" s="237"/>
      <c r="L676" s="233"/>
      <c r="M676" s="238"/>
      <c r="N676" s="239"/>
      <c r="O676" s="239"/>
      <c r="P676" s="239"/>
      <c r="Q676" s="239"/>
      <c r="R676" s="239"/>
      <c r="S676" s="239"/>
      <c r="T676" s="240"/>
      <c r="AT676" s="234" t="s">
        <v>136</v>
      </c>
      <c r="AU676" s="234" t="s">
        <v>77</v>
      </c>
      <c r="AV676" s="13" t="s">
        <v>77</v>
      </c>
      <c r="AW676" s="13" t="s">
        <v>34</v>
      </c>
      <c r="AX676" s="13" t="s">
        <v>70</v>
      </c>
      <c r="AY676" s="234" t="s">
        <v>127</v>
      </c>
    </row>
    <row r="677" s="13" customFormat="1">
      <c r="B677" s="233"/>
      <c r="D677" s="226" t="s">
        <v>136</v>
      </c>
      <c r="E677" s="234" t="s">
        <v>5</v>
      </c>
      <c r="F677" s="235" t="s">
        <v>458</v>
      </c>
      <c r="H677" s="236">
        <v>58.939999999999998</v>
      </c>
      <c r="I677" s="237"/>
      <c r="L677" s="233"/>
      <c r="M677" s="238"/>
      <c r="N677" s="239"/>
      <c r="O677" s="239"/>
      <c r="P677" s="239"/>
      <c r="Q677" s="239"/>
      <c r="R677" s="239"/>
      <c r="S677" s="239"/>
      <c r="T677" s="240"/>
      <c r="AT677" s="234" t="s">
        <v>136</v>
      </c>
      <c r="AU677" s="234" t="s">
        <v>77</v>
      </c>
      <c r="AV677" s="13" t="s">
        <v>77</v>
      </c>
      <c r="AW677" s="13" t="s">
        <v>34</v>
      </c>
      <c r="AX677" s="13" t="s">
        <v>70</v>
      </c>
      <c r="AY677" s="234" t="s">
        <v>127</v>
      </c>
    </row>
    <row r="678" s="13" customFormat="1">
      <c r="B678" s="233"/>
      <c r="D678" s="226" t="s">
        <v>136</v>
      </c>
      <c r="E678" s="234" t="s">
        <v>5</v>
      </c>
      <c r="F678" s="235" t="s">
        <v>459</v>
      </c>
      <c r="H678" s="236">
        <v>14.210000000000001</v>
      </c>
      <c r="I678" s="237"/>
      <c r="L678" s="233"/>
      <c r="M678" s="238"/>
      <c r="N678" s="239"/>
      <c r="O678" s="239"/>
      <c r="P678" s="239"/>
      <c r="Q678" s="239"/>
      <c r="R678" s="239"/>
      <c r="S678" s="239"/>
      <c r="T678" s="240"/>
      <c r="AT678" s="234" t="s">
        <v>136</v>
      </c>
      <c r="AU678" s="234" t="s">
        <v>77</v>
      </c>
      <c r="AV678" s="13" t="s">
        <v>77</v>
      </c>
      <c r="AW678" s="13" t="s">
        <v>34</v>
      </c>
      <c r="AX678" s="13" t="s">
        <v>70</v>
      </c>
      <c r="AY678" s="234" t="s">
        <v>127</v>
      </c>
    </row>
    <row r="679" s="14" customFormat="1">
      <c r="B679" s="241"/>
      <c r="D679" s="226" t="s">
        <v>136</v>
      </c>
      <c r="E679" s="242" t="s">
        <v>5</v>
      </c>
      <c r="F679" s="243" t="s">
        <v>139</v>
      </c>
      <c r="H679" s="244">
        <v>200.75</v>
      </c>
      <c r="I679" s="245"/>
      <c r="L679" s="241"/>
      <c r="M679" s="246"/>
      <c r="N679" s="247"/>
      <c r="O679" s="247"/>
      <c r="P679" s="247"/>
      <c r="Q679" s="247"/>
      <c r="R679" s="247"/>
      <c r="S679" s="247"/>
      <c r="T679" s="248"/>
      <c r="AT679" s="242" t="s">
        <v>136</v>
      </c>
      <c r="AU679" s="242" t="s">
        <v>77</v>
      </c>
      <c r="AV679" s="14" t="s">
        <v>140</v>
      </c>
      <c r="AW679" s="14" t="s">
        <v>34</v>
      </c>
      <c r="AX679" s="14" t="s">
        <v>70</v>
      </c>
      <c r="AY679" s="242" t="s">
        <v>127</v>
      </c>
    </row>
    <row r="680" s="15" customFormat="1">
      <c r="B680" s="249"/>
      <c r="D680" s="226" t="s">
        <v>136</v>
      </c>
      <c r="E680" s="250" t="s">
        <v>5</v>
      </c>
      <c r="F680" s="251" t="s">
        <v>141</v>
      </c>
      <c r="H680" s="252">
        <v>8848.3500000000004</v>
      </c>
      <c r="I680" s="253"/>
      <c r="L680" s="249"/>
      <c r="M680" s="254"/>
      <c r="N680" s="255"/>
      <c r="O680" s="255"/>
      <c r="P680" s="255"/>
      <c r="Q680" s="255"/>
      <c r="R680" s="255"/>
      <c r="S680" s="255"/>
      <c r="T680" s="256"/>
      <c r="AT680" s="250" t="s">
        <v>136</v>
      </c>
      <c r="AU680" s="250" t="s">
        <v>77</v>
      </c>
      <c r="AV680" s="15" t="s">
        <v>134</v>
      </c>
      <c r="AW680" s="15" t="s">
        <v>34</v>
      </c>
      <c r="AX680" s="15" t="s">
        <v>74</v>
      </c>
      <c r="AY680" s="250" t="s">
        <v>127</v>
      </c>
    </row>
    <row r="681" s="1" customFormat="1" ht="25.5" customHeight="1">
      <c r="B681" s="212"/>
      <c r="C681" s="213" t="s">
        <v>625</v>
      </c>
      <c r="D681" s="213" t="s">
        <v>129</v>
      </c>
      <c r="E681" s="214" t="s">
        <v>626</v>
      </c>
      <c r="F681" s="215" t="s">
        <v>627</v>
      </c>
      <c r="G681" s="216" t="s">
        <v>277</v>
      </c>
      <c r="H681" s="217">
        <v>88</v>
      </c>
      <c r="I681" s="218"/>
      <c r="J681" s="219">
        <f>ROUND(I681*H681,2)</f>
        <v>0</v>
      </c>
      <c r="K681" s="215" t="s">
        <v>133</v>
      </c>
      <c r="L681" s="48"/>
      <c r="M681" s="220" t="s">
        <v>5</v>
      </c>
      <c r="N681" s="221" t="s">
        <v>41</v>
      </c>
      <c r="O681" s="49"/>
      <c r="P681" s="222">
        <f>O681*H681</f>
        <v>0</v>
      </c>
      <c r="Q681" s="222">
        <v>8.0000000000000007E-05</v>
      </c>
      <c r="R681" s="222">
        <f>Q681*H681</f>
        <v>0.0070400000000000003</v>
      </c>
      <c r="S681" s="222">
        <v>0</v>
      </c>
      <c r="T681" s="223">
        <f>S681*H681</f>
        <v>0</v>
      </c>
      <c r="AR681" s="26" t="s">
        <v>134</v>
      </c>
      <c r="AT681" s="26" t="s">
        <v>129</v>
      </c>
      <c r="AU681" s="26" t="s">
        <v>77</v>
      </c>
      <c r="AY681" s="26" t="s">
        <v>127</v>
      </c>
      <c r="BE681" s="224">
        <f>IF(N681="základní",J681,0)</f>
        <v>0</v>
      </c>
      <c r="BF681" s="224">
        <f>IF(N681="snížená",J681,0)</f>
        <v>0</v>
      </c>
      <c r="BG681" s="224">
        <f>IF(N681="zákl. přenesená",J681,0)</f>
        <v>0</v>
      </c>
      <c r="BH681" s="224">
        <f>IF(N681="sníž. přenesená",J681,0)</f>
        <v>0</v>
      </c>
      <c r="BI681" s="224">
        <f>IF(N681="nulová",J681,0)</f>
        <v>0</v>
      </c>
      <c r="BJ681" s="26" t="s">
        <v>74</v>
      </c>
      <c r="BK681" s="224">
        <f>ROUND(I681*H681,2)</f>
        <v>0</v>
      </c>
      <c r="BL681" s="26" t="s">
        <v>134</v>
      </c>
      <c r="BM681" s="26" t="s">
        <v>628</v>
      </c>
    </row>
    <row r="682" s="12" customFormat="1">
      <c r="B682" s="225"/>
      <c r="D682" s="226" t="s">
        <v>136</v>
      </c>
      <c r="E682" s="227" t="s">
        <v>5</v>
      </c>
      <c r="F682" s="228" t="s">
        <v>629</v>
      </c>
      <c r="H682" s="227" t="s">
        <v>5</v>
      </c>
      <c r="I682" s="229"/>
      <c r="L682" s="225"/>
      <c r="M682" s="230"/>
      <c r="N682" s="231"/>
      <c r="O682" s="231"/>
      <c r="P682" s="231"/>
      <c r="Q682" s="231"/>
      <c r="R682" s="231"/>
      <c r="S682" s="231"/>
      <c r="T682" s="232"/>
      <c r="AT682" s="227" t="s">
        <v>136</v>
      </c>
      <c r="AU682" s="227" t="s">
        <v>77</v>
      </c>
      <c r="AV682" s="12" t="s">
        <v>74</v>
      </c>
      <c r="AW682" s="12" t="s">
        <v>34</v>
      </c>
      <c r="AX682" s="12" t="s">
        <v>70</v>
      </c>
      <c r="AY682" s="227" t="s">
        <v>127</v>
      </c>
    </row>
    <row r="683" s="12" customFormat="1">
      <c r="B683" s="225"/>
      <c r="D683" s="226" t="s">
        <v>136</v>
      </c>
      <c r="E683" s="227" t="s">
        <v>5</v>
      </c>
      <c r="F683" s="228" t="s">
        <v>630</v>
      </c>
      <c r="H683" s="227" t="s">
        <v>5</v>
      </c>
      <c r="I683" s="229"/>
      <c r="L683" s="225"/>
      <c r="M683" s="230"/>
      <c r="N683" s="231"/>
      <c r="O683" s="231"/>
      <c r="P683" s="231"/>
      <c r="Q683" s="231"/>
      <c r="R683" s="231"/>
      <c r="S683" s="231"/>
      <c r="T683" s="232"/>
      <c r="AT683" s="227" t="s">
        <v>136</v>
      </c>
      <c r="AU683" s="227" t="s">
        <v>77</v>
      </c>
      <c r="AV683" s="12" t="s">
        <v>74</v>
      </c>
      <c r="AW683" s="12" t="s">
        <v>34</v>
      </c>
      <c r="AX683" s="12" t="s">
        <v>70</v>
      </c>
      <c r="AY683" s="227" t="s">
        <v>127</v>
      </c>
    </row>
    <row r="684" s="13" customFormat="1">
      <c r="B684" s="233"/>
      <c r="D684" s="226" t="s">
        <v>136</v>
      </c>
      <c r="E684" s="234" t="s">
        <v>5</v>
      </c>
      <c r="F684" s="235" t="s">
        <v>631</v>
      </c>
      <c r="H684" s="236">
        <v>16</v>
      </c>
      <c r="I684" s="237"/>
      <c r="L684" s="233"/>
      <c r="M684" s="238"/>
      <c r="N684" s="239"/>
      <c r="O684" s="239"/>
      <c r="P684" s="239"/>
      <c r="Q684" s="239"/>
      <c r="R684" s="239"/>
      <c r="S684" s="239"/>
      <c r="T684" s="240"/>
      <c r="AT684" s="234" t="s">
        <v>136</v>
      </c>
      <c r="AU684" s="234" t="s">
        <v>77</v>
      </c>
      <c r="AV684" s="13" t="s">
        <v>77</v>
      </c>
      <c r="AW684" s="13" t="s">
        <v>34</v>
      </c>
      <c r="AX684" s="13" t="s">
        <v>70</v>
      </c>
      <c r="AY684" s="234" t="s">
        <v>127</v>
      </c>
    </row>
    <row r="685" s="13" customFormat="1">
      <c r="B685" s="233"/>
      <c r="D685" s="226" t="s">
        <v>136</v>
      </c>
      <c r="E685" s="234" t="s">
        <v>5</v>
      </c>
      <c r="F685" s="235" t="s">
        <v>632</v>
      </c>
      <c r="H685" s="236">
        <v>40</v>
      </c>
      <c r="I685" s="237"/>
      <c r="L685" s="233"/>
      <c r="M685" s="238"/>
      <c r="N685" s="239"/>
      <c r="O685" s="239"/>
      <c r="P685" s="239"/>
      <c r="Q685" s="239"/>
      <c r="R685" s="239"/>
      <c r="S685" s="239"/>
      <c r="T685" s="240"/>
      <c r="AT685" s="234" t="s">
        <v>136</v>
      </c>
      <c r="AU685" s="234" t="s">
        <v>77</v>
      </c>
      <c r="AV685" s="13" t="s">
        <v>77</v>
      </c>
      <c r="AW685" s="13" t="s">
        <v>34</v>
      </c>
      <c r="AX685" s="13" t="s">
        <v>70</v>
      </c>
      <c r="AY685" s="234" t="s">
        <v>127</v>
      </c>
    </row>
    <row r="686" s="13" customFormat="1">
      <c r="B686" s="233"/>
      <c r="D686" s="226" t="s">
        <v>136</v>
      </c>
      <c r="E686" s="234" t="s">
        <v>5</v>
      </c>
      <c r="F686" s="235" t="s">
        <v>633</v>
      </c>
      <c r="H686" s="236">
        <v>16</v>
      </c>
      <c r="I686" s="237"/>
      <c r="L686" s="233"/>
      <c r="M686" s="238"/>
      <c r="N686" s="239"/>
      <c r="O686" s="239"/>
      <c r="P686" s="239"/>
      <c r="Q686" s="239"/>
      <c r="R686" s="239"/>
      <c r="S686" s="239"/>
      <c r="T686" s="240"/>
      <c r="AT686" s="234" t="s">
        <v>136</v>
      </c>
      <c r="AU686" s="234" t="s">
        <v>77</v>
      </c>
      <c r="AV686" s="13" t="s">
        <v>77</v>
      </c>
      <c r="AW686" s="13" t="s">
        <v>34</v>
      </c>
      <c r="AX686" s="13" t="s">
        <v>70</v>
      </c>
      <c r="AY686" s="234" t="s">
        <v>127</v>
      </c>
    </row>
    <row r="687" s="13" customFormat="1">
      <c r="B687" s="233"/>
      <c r="D687" s="226" t="s">
        <v>136</v>
      </c>
      <c r="E687" s="234" t="s">
        <v>5</v>
      </c>
      <c r="F687" s="235" t="s">
        <v>633</v>
      </c>
      <c r="H687" s="236">
        <v>16</v>
      </c>
      <c r="I687" s="237"/>
      <c r="L687" s="233"/>
      <c r="M687" s="238"/>
      <c r="N687" s="239"/>
      <c r="O687" s="239"/>
      <c r="P687" s="239"/>
      <c r="Q687" s="239"/>
      <c r="R687" s="239"/>
      <c r="S687" s="239"/>
      <c r="T687" s="240"/>
      <c r="AT687" s="234" t="s">
        <v>136</v>
      </c>
      <c r="AU687" s="234" t="s">
        <v>77</v>
      </c>
      <c r="AV687" s="13" t="s">
        <v>77</v>
      </c>
      <c r="AW687" s="13" t="s">
        <v>34</v>
      </c>
      <c r="AX687" s="13" t="s">
        <v>70</v>
      </c>
      <c r="AY687" s="234" t="s">
        <v>127</v>
      </c>
    </row>
    <row r="688" s="14" customFormat="1">
      <c r="B688" s="241"/>
      <c r="D688" s="226" t="s">
        <v>136</v>
      </c>
      <c r="E688" s="242" t="s">
        <v>5</v>
      </c>
      <c r="F688" s="243" t="s">
        <v>139</v>
      </c>
      <c r="H688" s="244">
        <v>88</v>
      </c>
      <c r="I688" s="245"/>
      <c r="L688" s="241"/>
      <c r="M688" s="246"/>
      <c r="N688" s="247"/>
      <c r="O688" s="247"/>
      <c r="P688" s="247"/>
      <c r="Q688" s="247"/>
      <c r="R688" s="247"/>
      <c r="S688" s="247"/>
      <c r="T688" s="248"/>
      <c r="AT688" s="242" t="s">
        <v>136</v>
      </c>
      <c r="AU688" s="242" t="s">
        <v>77</v>
      </c>
      <c r="AV688" s="14" t="s">
        <v>140</v>
      </c>
      <c r="AW688" s="14" t="s">
        <v>34</v>
      </c>
      <c r="AX688" s="14" t="s">
        <v>70</v>
      </c>
      <c r="AY688" s="242" t="s">
        <v>127</v>
      </c>
    </row>
    <row r="689" s="15" customFormat="1">
      <c r="B689" s="249"/>
      <c r="D689" s="226" t="s">
        <v>136</v>
      </c>
      <c r="E689" s="250" t="s">
        <v>5</v>
      </c>
      <c r="F689" s="251" t="s">
        <v>141</v>
      </c>
      <c r="H689" s="252">
        <v>88</v>
      </c>
      <c r="I689" s="253"/>
      <c r="L689" s="249"/>
      <c r="M689" s="254"/>
      <c r="N689" s="255"/>
      <c r="O689" s="255"/>
      <c r="P689" s="255"/>
      <c r="Q689" s="255"/>
      <c r="R689" s="255"/>
      <c r="S689" s="255"/>
      <c r="T689" s="256"/>
      <c r="AT689" s="250" t="s">
        <v>136</v>
      </c>
      <c r="AU689" s="250" t="s">
        <v>77</v>
      </c>
      <c r="AV689" s="15" t="s">
        <v>134</v>
      </c>
      <c r="AW689" s="15" t="s">
        <v>34</v>
      </c>
      <c r="AX689" s="15" t="s">
        <v>74</v>
      </c>
      <c r="AY689" s="250" t="s">
        <v>127</v>
      </c>
    </row>
    <row r="690" s="11" customFormat="1" ht="29.88" customHeight="1">
      <c r="B690" s="199"/>
      <c r="D690" s="200" t="s">
        <v>69</v>
      </c>
      <c r="E690" s="210" t="s">
        <v>634</v>
      </c>
      <c r="F690" s="210" t="s">
        <v>635</v>
      </c>
      <c r="I690" s="202"/>
      <c r="J690" s="211">
        <f>BK690</f>
        <v>0</v>
      </c>
      <c r="L690" s="199"/>
      <c r="M690" s="204"/>
      <c r="N690" s="205"/>
      <c r="O690" s="205"/>
      <c r="P690" s="206">
        <f>P691</f>
        <v>0</v>
      </c>
      <c r="Q690" s="205"/>
      <c r="R690" s="206">
        <f>R691</f>
        <v>0</v>
      </c>
      <c r="S690" s="205"/>
      <c r="T690" s="207">
        <f>T691</f>
        <v>0</v>
      </c>
      <c r="AR690" s="200" t="s">
        <v>74</v>
      </c>
      <c r="AT690" s="208" t="s">
        <v>69</v>
      </c>
      <c r="AU690" s="208" t="s">
        <v>74</v>
      </c>
      <c r="AY690" s="200" t="s">
        <v>127</v>
      </c>
      <c r="BK690" s="209">
        <f>BK691</f>
        <v>0</v>
      </c>
    </row>
    <row r="691" s="1" customFormat="1" ht="25.5" customHeight="1">
      <c r="B691" s="212"/>
      <c r="C691" s="213" t="s">
        <v>636</v>
      </c>
      <c r="D691" s="213" t="s">
        <v>129</v>
      </c>
      <c r="E691" s="214" t="s">
        <v>637</v>
      </c>
      <c r="F691" s="215" t="s">
        <v>638</v>
      </c>
      <c r="G691" s="216" t="s">
        <v>217</v>
      </c>
      <c r="H691" s="217">
        <v>1120.9269999999999</v>
      </c>
      <c r="I691" s="218"/>
      <c r="J691" s="219">
        <f>ROUND(I691*H691,2)</f>
        <v>0</v>
      </c>
      <c r="K691" s="215" t="s">
        <v>133</v>
      </c>
      <c r="L691" s="48"/>
      <c r="M691" s="220" t="s">
        <v>5</v>
      </c>
      <c r="N691" s="221" t="s">
        <v>41</v>
      </c>
      <c r="O691" s="49"/>
      <c r="P691" s="222">
        <f>O691*H691</f>
        <v>0</v>
      </c>
      <c r="Q691" s="222">
        <v>0</v>
      </c>
      <c r="R691" s="222">
        <f>Q691*H691</f>
        <v>0</v>
      </c>
      <c r="S691" s="222">
        <v>0</v>
      </c>
      <c r="T691" s="223">
        <f>S691*H691</f>
        <v>0</v>
      </c>
      <c r="AR691" s="26" t="s">
        <v>134</v>
      </c>
      <c r="AT691" s="26" t="s">
        <v>129</v>
      </c>
      <c r="AU691" s="26" t="s">
        <v>77</v>
      </c>
      <c r="AY691" s="26" t="s">
        <v>127</v>
      </c>
      <c r="BE691" s="224">
        <f>IF(N691="základní",J691,0)</f>
        <v>0</v>
      </c>
      <c r="BF691" s="224">
        <f>IF(N691="snížená",J691,0)</f>
        <v>0</v>
      </c>
      <c r="BG691" s="224">
        <f>IF(N691="zákl. přenesená",J691,0)</f>
        <v>0</v>
      </c>
      <c r="BH691" s="224">
        <f>IF(N691="sníž. přenesená",J691,0)</f>
        <v>0</v>
      </c>
      <c r="BI691" s="224">
        <f>IF(N691="nulová",J691,0)</f>
        <v>0</v>
      </c>
      <c r="BJ691" s="26" t="s">
        <v>74</v>
      </c>
      <c r="BK691" s="224">
        <f>ROUND(I691*H691,2)</f>
        <v>0</v>
      </c>
      <c r="BL691" s="26" t="s">
        <v>134</v>
      </c>
      <c r="BM691" s="26" t="s">
        <v>639</v>
      </c>
    </row>
    <row r="692" s="11" customFormat="1" ht="37.44" customHeight="1">
      <c r="B692" s="199"/>
      <c r="D692" s="200" t="s">
        <v>69</v>
      </c>
      <c r="E692" s="201" t="s">
        <v>640</v>
      </c>
      <c r="F692" s="201" t="s">
        <v>641</v>
      </c>
      <c r="I692" s="202"/>
      <c r="J692" s="203">
        <f>BK692</f>
        <v>0</v>
      </c>
      <c r="L692" s="199"/>
      <c r="M692" s="204"/>
      <c r="N692" s="205"/>
      <c r="O692" s="205"/>
      <c r="P692" s="206">
        <f>P693+P741+P760</f>
        <v>0</v>
      </c>
      <c r="Q692" s="205"/>
      <c r="R692" s="206">
        <f>R693+R741+R760</f>
        <v>0.17401910000000001</v>
      </c>
      <c r="S692" s="205"/>
      <c r="T692" s="207">
        <f>T693+T741+T760</f>
        <v>0</v>
      </c>
      <c r="AR692" s="200" t="s">
        <v>77</v>
      </c>
      <c r="AT692" s="208" t="s">
        <v>69</v>
      </c>
      <c r="AU692" s="208" t="s">
        <v>70</v>
      </c>
      <c r="AY692" s="200" t="s">
        <v>127</v>
      </c>
      <c r="BK692" s="209">
        <f>BK693+BK741+BK760</f>
        <v>0</v>
      </c>
    </row>
    <row r="693" s="11" customFormat="1" ht="19.92" customHeight="1">
      <c r="B693" s="199"/>
      <c r="D693" s="200" t="s">
        <v>69</v>
      </c>
      <c r="E693" s="210" t="s">
        <v>642</v>
      </c>
      <c r="F693" s="210" t="s">
        <v>643</v>
      </c>
      <c r="I693" s="202"/>
      <c r="J693" s="211">
        <f>BK693</f>
        <v>0</v>
      </c>
      <c r="L693" s="199"/>
      <c r="M693" s="204"/>
      <c r="N693" s="205"/>
      <c r="O693" s="205"/>
      <c r="P693" s="206">
        <f>SUM(P694:P740)</f>
        <v>0</v>
      </c>
      <c r="Q693" s="205"/>
      <c r="R693" s="206">
        <f>SUM(R694:R740)</f>
        <v>0.17401910000000001</v>
      </c>
      <c r="S693" s="205"/>
      <c r="T693" s="207">
        <f>SUM(T694:T740)</f>
        <v>0</v>
      </c>
      <c r="AR693" s="200" t="s">
        <v>77</v>
      </c>
      <c r="AT693" s="208" t="s">
        <v>69</v>
      </c>
      <c r="AU693" s="208" t="s">
        <v>74</v>
      </c>
      <c r="AY693" s="200" t="s">
        <v>127</v>
      </c>
      <c r="BK693" s="209">
        <f>SUM(BK694:BK740)</f>
        <v>0</v>
      </c>
    </row>
    <row r="694" s="1" customFormat="1" ht="25.5" customHeight="1">
      <c r="B694" s="212"/>
      <c r="C694" s="213" t="s">
        <v>644</v>
      </c>
      <c r="D694" s="213" t="s">
        <v>129</v>
      </c>
      <c r="E694" s="214" t="s">
        <v>645</v>
      </c>
      <c r="F694" s="215" t="s">
        <v>646</v>
      </c>
      <c r="G694" s="216" t="s">
        <v>132</v>
      </c>
      <c r="H694" s="217">
        <v>10.800000000000001</v>
      </c>
      <c r="I694" s="218"/>
      <c r="J694" s="219">
        <f>ROUND(I694*H694,2)</f>
        <v>0</v>
      </c>
      <c r="K694" s="215" t="s">
        <v>133</v>
      </c>
      <c r="L694" s="48"/>
      <c r="M694" s="220" t="s">
        <v>5</v>
      </c>
      <c r="N694" s="221" t="s">
        <v>41</v>
      </c>
      <c r="O694" s="49"/>
      <c r="P694" s="222">
        <f>O694*H694</f>
        <v>0</v>
      </c>
      <c r="Q694" s="222">
        <v>0</v>
      </c>
      <c r="R694" s="222">
        <f>Q694*H694</f>
        <v>0</v>
      </c>
      <c r="S694" s="222">
        <v>0</v>
      </c>
      <c r="T694" s="223">
        <f>S694*H694</f>
        <v>0</v>
      </c>
      <c r="AR694" s="26" t="s">
        <v>252</v>
      </c>
      <c r="AT694" s="26" t="s">
        <v>129</v>
      </c>
      <c r="AU694" s="26" t="s">
        <v>77</v>
      </c>
      <c r="AY694" s="26" t="s">
        <v>127</v>
      </c>
      <c r="BE694" s="224">
        <f>IF(N694="základní",J694,0)</f>
        <v>0</v>
      </c>
      <c r="BF694" s="224">
        <f>IF(N694="snížená",J694,0)</f>
        <v>0</v>
      </c>
      <c r="BG694" s="224">
        <f>IF(N694="zákl. přenesená",J694,0)</f>
        <v>0</v>
      </c>
      <c r="BH694" s="224">
        <f>IF(N694="sníž. přenesená",J694,0)</f>
        <v>0</v>
      </c>
      <c r="BI694" s="224">
        <f>IF(N694="nulová",J694,0)</f>
        <v>0</v>
      </c>
      <c r="BJ694" s="26" t="s">
        <v>74</v>
      </c>
      <c r="BK694" s="224">
        <f>ROUND(I694*H694,2)</f>
        <v>0</v>
      </c>
      <c r="BL694" s="26" t="s">
        <v>252</v>
      </c>
      <c r="BM694" s="26" t="s">
        <v>647</v>
      </c>
    </row>
    <row r="695" s="12" customFormat="1">
      <c r="B695" s="225"/>
      <c r="D695" s="226" t="s">
        <v>136</v>
      </c>
      <c r="E695" s="227" t="s">
        <v>5</v>
      </c>
      <c r="F695" s="228" t="s">
        <v>648</v>
      </c>
      <c r="H695" s="227" t="s">
        <v>5</v>
      </c>
      <c r="I695" s="229"/>
      <c r="L695" s="225"/>
      <c r="M695" s="230"/>
      <c r="N695" s="231"/>
      <c r="O695" s="231"/>
      <c r="P695" s="231"/>
      <c r="Q695" s="231"/>
      <c r="R695" s="231"/>
      <c r="S695" s="231"/>
      <c r="T695" s="232"/>
      <c r="AT695" s="227" t="s">
        <v>136</v>
      </c>
      <c r="AU695" s="227" t="s">
        <v>77</v>
      </c>
      <c r="AV695" s="12" t="s">
        <v>74</v>
      </c>
      <c r="AW695" s="12" t="s">
        <v>34</v>
      </c>
      <c r="AX695" s="12" t="s">
        <v>70</v>
      </c>
      <c r="AY695" s="227" t="s">
        <v>127</v>
      </c>
    </row>
    <row r="696" s="12" customFormat="1">
      <c r="B696" s="225"/>
      <c r="D696" s="226" t="s">
        <v>136</v>
      </c>
      <c r="E696" s="227" t="s">
        <v>5</v>
      </c>
      <c r="F696" s="228" t="s">
        <v>171</v>
      </c>
      <c r="H696" s="227" t="s">
        <v>5</v>
      </c>
      <c r="I696" s="229"/>
      <c r="L696" s="225"/>
      <c r="M696" s="230"/>
      <c r="N696" s="231"/>
      <c r="O696" s="231"/>
      <c r="P696" s="231"/>
      <c r="Q696" s="231"/>
      <c r="R696" s="231"/>
      <c r="S696" s="231"/>
      <c r="T696" s="232"/>
      <c r="AT696" s="227" t="s">
        <v>136</v>
      </c>
      <c r="AU696" s="227" t="s">
        <v>77</v>
      </c>
      <c r="AV696" s="12" t="s">
        <v>74</v>
      </c>
      <c r="AW696" s="12" t="s">
        <v>34</v>
      </c>
      <c r="AX696" s="12" t="s">
        <v>70</v>
      </c>
      <c r="AY696" s="227" t="s">
        <v>127</v>
      </c>
    </row>
    <row r="697" s="13" customFormat="1">
      <c r="B697" s="233"/>
      <c r="D697" s="226" t="s">
        <v>136</v>
      </c>
      <c r="E697" s="234" t="s">
        <v>5</v>
      </c>
      <c r="F697" s="235" t="s">
        <v>649</v>
      </c>
      <c r="H697" s="236">
        <v>10.800000000000001</v>
      </c>
      <c r="I697" s="237"/>
      <c r="L697" s="233"/>
      <c r="M697" s="238"/>
      <c r="N697" s="239"/>
      <c r="O697" s="239"/>
      <c r="P697" s="239"/>
      <c r="Q697" s="239"/>
      <c r="R697" s="239"/>
      <c r="S697" s="239"/>
      <c r="T697" s="240"/>
      <c r="AT697" s="234" t="s">
        <v>136</v>
      </c>
      <c r="AU697" s="234" t="s">
        <v>77</v>
      </c>
      <c r="AV697" s="13" t="s">
        <v>77</v>
      </c>
      <c r="AW697" s="13" t="s">
        <v>34</v>
      </c>
      <c r="AX697" s="13" t="s">
        <v>70</v>
      </c>
      <c r="AY697" s="234" t="s">
        <v>127</v>
      </c>
    </row>
    <row r="698" s="14" customFormat="1">
      <c r="B698" s="241"/>
      <c r="D698" s="226" t="s">
        <v>136</v>
      </c>
      <c r="E698" s="242" t="s">
        <v>5</v>
      </c>
      <c r="F698" s="243" t="s">
        <v>139</v>
      </c>
      <c r="H698" s="244">
        <v>10.800000000000001</v>
      </c>
      <c r="I698" s="245"/>
      <c r="L698" s="241"/>
      <c r="M698" s="246"/>
      <c r="N698" s="247"/>
      <c r="O698" s="247"/>
      <c r="P698" s="247"/>
      <c r="Q698" s="247"/>
      <c r="R698" s="247"/>
      <c r="S698" s="247"/>
      <c r="T698" s="248"/>
      <c r="AT698" s="242" t="s">
        <v>136</v>
      </c>
      <c r="AU698" s="242" t="s">
        <v>77</v>
      </c>
      <c r="AV698" s="14" t="s">
        <v>140</v>
      </c>
      <c r="AW698" s="14" t="s">
        <v>34</v>
      </c>
      <c r="AX698" s="14" t="s">
        <v>70</v>
      </c>
      <c r="AY698" s="242" t="s">
        <v>127</v>
      </c>
    </row>
    <row r="699" s="15" customFormat="1">
      <c r="B699" s="249"/>
      <c r="D699" s="226" t="s">
        <v>136</v>
      </c>
      <c r="E699" s="250" t="s">
        <v>5</v>
      </c>
      <c r="F699" s="251" t="s">
        <v>141</v>
      </c>
      <c r="H699" s="252">
        <v>10.800000000000001</v>
      </c>
      <c r="I699" s="253"/>
      <c r="L699" s="249"/>
      <c r="M699" s="254"/>
      <c r="N699" s="255"/>
      <c r="O699" s="255"/>
      <c r="P699" s="255"/>
      <c r="Q699" s="255"/>
      <c r="R699" s="255"/>
      <c r="S699" s="255"/>
      <c r="T699" s="256"/>
      <c r="AT699" s="250" t="s">
        <v>136</v>
      </c>
      <c r="AU699" s="250" t="s">
        <v>77</v>
      </c>
      <c r="AV699" s="15" t="s">
        <v>134</v>
      </c>
      <c r="AW699" s="15" t="s">
        <v>34</v>
      </c>
      <c r="AX699" s="15" t="s">
        <v>74</v>
      </c>
      <c r="AY699" s="250" t="s">
        <v>127</v>
      </c>
    </row>
    <row r="700" s="1" customFormat="1" ht="38.25" customHeight="1">
      <c r="B700" s="212"/>
      <c r="C700" s="257" t="s">
        <v>650</v>
      </c>
      <c r="D700" s="257" t="s">
        <v>234</v>
      </c>
      <c r="E700" s="258" t="s">
        <v>651</v>
      </c>
      <c r="F700" s="259" t="s">
        <v>652</v>
      </c>
      <c r="G700" s="260" t="s">
        <v>255</v>
      </c>
      <c r="H700" s="261">
        <v>3.726</v>
      </c>
      <c r="I700" s="262"/>
      <c r="J700" s="263">
        <f>ROUND(I700*H700,2)</f>
        <v>0</v>
      </c>
      <c r="K700" s="259" t="s">
        <v>133</v>
      </c>
      <c r="L700" s="264"/>
      <c r="M700" s="265" t="s">
        <v>5</v>
      </c>
      <c r="N700" s="266" t="s">
        <v>41</v>
      </c>
      <c r="O700" s="49"/>
      <c r="P700" s="222">
        <f>O700*H700</f>
        <v>0</v>
      </c>
      <c r="Q700" s="222">
        <v>0.001</v>
      </c>
      <c r="R700" s="222">
        <f>Q700*H700</f>
        <v>0.0037260000000000001</v>
      </c>
      <c r="S700" s="222">
        <v>0</v>
      </c>
      <c r="T700" s="223">
        <f>S700*H700</f>
        <v>0</v>
      </c>
      <c r="AR700" s="26" t="s">
        <v>343</v>
      </c>
      <c r="AT700" s="26" t="s">
        <v>234</v>
      </c>
      <c r="AU700" s="26" t="s">
        <v>77</v>
      </c>
      <c r="AY700" s="26" t="s">
        <v>127</v>
      </c>
      <c r="BE700" s="224">
        <f>IF(N700="základní",J700,0)</f>
        <v>0</v>
      </c>
      <c r="BF700" s="224">
        <f>IF(N700="snížená",J700,0)</f>
        <v>0</v>
      </c>
      <c r="BG700" s="224">
        <f>IF(N700="zákl. přenesená",J700,0)</f>
        <v>0</v>
      </c>
      <c r="BH700" s="224">
        <f>IF(N700="sníž. přenesená",J700,0)</f>
        <v>0</v>
      </c>
      <c r="BI700" s="224">
        <f>IF(N700="nulová",J700,0)</f>
        <v>0</v>
      </c>
      <c r="BJ700" s="26" t="s">
        <v>74</v>
      </c>
      <c r="BK700" s="224">
        <f>ROUND(I700*H700,2)</f>
        <v>0</v>
      </c>
      <c r="BL700" s="26" t="s">
        <v>252</v>
      </c>
      <c r="BM700" s="26" t="s">
        <v>653</v>
      </c>
    </row>
    <row r="701" s="12" customFormat="1">
      <c r="B701" s="225"/>
      <c r="D701" s="226" t="s">
        <v>136</v>
      </c>
      <c r="E701" s="227" t="s">
        <v>5</v>
      </c>
      <c r="F701" s="228" t="s">
        <v>654</v>
      </c>
      <c r="H701" s="227" t="s">
        <v>5</v>
      </c>
      <c r="I701" s="229"/>
      <c r="L701" s="225"/>
      <c r="M701" s="230"/>
      <c r="N701" s="231"/>
      <c r="O701" s="231"/>
      <c r="P701" s="231"/>
      <c r="Q701" s="231"/>
      <c r="R701" s="231"/>
      <c r="S701" s="231"/>
      <c r="T701" s="232"/>
      <c r="AT701" s="227" t="s">
        <v>136</v>
      </c>
      <c r="AU701" s="227" t="s">
        <v>77</v>
      </c>
      <c r="AV701" s="12" t="s">
        <v>74</v>
      </c>
      <c r="AW701" s="12" t="s">
        <v>34</v>
      </c>
      <c r="AX701" s="12" t="s">
        <v>70</v>
      </c>
      <c r="AY701" s="227" t="s">
        <v>127</v>
      </c>
    </row>
    <row r="702" s="13" customFormat="1">
      <c r="B702" s="233"/>
      <c r="D702" s="226" t="s">
        <v>136</v>
      </c>
      <c r="E702" s="234" t="s">
        <v>5</v>
      </c>
      <c r="F702" s="235" t="s">
        <v>655</v>
      </c>
      <c r="H702" s="236">
        <v>3.726</v>
      </c>
      <c r="I702" s="237"/>
      <c r="L702" s="233"/>
      <c r="M702" s="238"/>
      <c r="N702" s="239"/>
      <c r="O702" s="239"/>
      <c r="P702" s="239"/>
      <c r="Q702" s="239"/>
      <c r="R702" s="239"/>
      <c r="S702" s="239"/>
      <c r="T702" s="240"/>
      <c r="AT702" s="234" t="s">
        <v>136</v>
      </c>
      <c r="AU702" s="234" t="s">
        <v>77</v>
      </c>
      <c r="AV702" s="13" t="s">
        <v>77</v>
      </c>
      <c r="AW702" s="13" t="s">
        <v>34</v>
      </c>
      <c r="AX702" s="13" t="s">
        <v>70</v>
      </c>
      <c r="AY702" s="234" t="s">
        <v>127</v>
      </c>
    </row>
    <row r="703" s="14" customFormat="1">
      <c r="B703" s="241"/>
      <c r="D703" s="226" t="s">
        <v>136</v>
      </c>
      <c r="E703" s="242" t="s">
        <v>5</v>
      </c>
      <c r="F703" s="243" t="s">
        <v>139</v>
      </c>
      <c r="H703" s="244">
        <v>3.726</v>
      </c>
      <c r="I703" s="245"/>
      <c r="L703" s="241"/>
      <c r="M703" s="246"/>
      <c r="N703" s="247"/>
      <c r="O703" s="247"/>
      <c r="P703" s="247"/>
      <c r="Q703" s="247"/>
      <c r="R703" s="247"/>
      <c r="S703" s="247"/>
      <c r="T703" s="248"/>
      <c r="AT703" s="242" t="s">
        <v>136</v>
      </c>
      <c r="AU703" s="242" t="s">
        <v>77</v>
      </c>
      <c r="AV703" s="14" t="s">
        <v>140</v>
      </c>
      <c r="AW703" s="14" t="s">
        <v>34</v>
      </c>
      <c r="AX703" s="14" t="s">
        <v>70</v>
      </c>
      <c r="AY703" s="242" t="s">
        <v>127</v>
      </c>
    </row>
    <row r="704" s="15" customFormat="1">
      <c r="B704" s="249"/>
      <c r="D704" s="226" t="s">
        <v>136</v>
      </c>
      <c r="E704" s="250" t="s">
        <v>5</v>
      </c>
      <c r="F704" s="251" t="s">
        <v>141</v>
      </c>
      <c r="H704" s="252">
        <v>3.726</v>
      </c>
      <c r="I704" s="253"/>
      <c r="L704" s="249"/>
      <c r="M704" s="254"/>
      <c r="N704" s="255"/>
      <c r="O704" s="255"/>
      <c r="P704" s="255"/>
      <c r="Q704" s="255"/>
      <c r="R704" s="255"/>
      <c r="S704" s="255"/>
      <c r="T704" s="256"/>
      <c r="AT704" s="250" t="s">
        <v>136</v>
      </c>
      <c r="AU704" s="250" t="s">
        <v>77</v>
      </c>
      <c r="AV704" s="15" t="s">
        <v>134</v>
      </c>
      <c r="AW704" s="15" t="s">
        <v>34</v>
      </c>
      <c r="AX704" s="15" t="s">
        <v>74</v>
      </c>
      <c r="AY704" s="250" t="s">
        <v>127</v>
      </c>
    </row>
    <row r="705" s="1" customFormat="1" ht="25.5" customHeight="1">
      <c r="B705" s="212"/>
      <c r="C705" s="213" t="s">
        <v>656</v>
      </c>
      <c r="D705" s="213" t="s">
        <v>129</v>
      </c>
      <c r="E705" s="214" t="s">
        <v>657</v>
      </c>
      <c r="F705" s="215" t="s">
        <v>658</v>
      </c>
      <c r="G705" s="216" t="s">
        <v>132</v>
      </c>
      <c r="H705" s="217">
        <v>16</v>
      </c>
      <c r="I705" s="218"/>
      <c r="J705" s="219">
        <f>ROUND(I705*H705,2)</f>
        <v>0</v>
      </c>
      <c r="K705" s="215" t="s">
        <v>133</v>
      </c>
      <c r="L705" s="48"/>
      <c r="M705" s="220" t="s">
        <v>5</v>
      </c>
      <c r="N705" s="221" t="s">
        <v>41</v>
      </c>
      <c r="O705" s="49"/>
      <c r="P705" s="222">
        <f>O705*H705</f>
        <v>0</v>
      </c>
      <c r="Q705" s="222">
        <v>0</v>
      </c>
      <c r="R705" s="222">
        <f>Q705*H705</f>
        <v>0</v>
      </c>
      <c r="S705" s="222">
        <v>0</v>
      </c>
      <c r="T705" s="223">
        <f>S705*H705</f>
        <v>0</v>
      </c>
      <c r="AR705" s="26" t="s">
        <v>252</v>
      </c>
      <c r="AT705" s="26" t="s">
        <v>129</v>
      </c>
      <c r="AU705" s="26" t="s">
        <v>77</v>
      </c>
      <c r="AY705" s="26" t="s">
        <v>127</v>
      </c>
      <c r="BE705" s="224">
        <f>IF(N705="základní",J705,0)</f>
        <v>0</v>
      </c>
      <c r="BF705" s="224">
        <f>IF(N705="snížená",J705,0)</f>
        <v>0</v>
      </c>
      <c r="BG705" s="224">
        <f>IF(N705="zákl. přenesená",J705,0)</f>
        <v>0</v>
      </c>
      <c r="BH705" s="224">
        <f>IF(N705="sníž. přenesená",J705,0)</f>
        <v>0</v>
      </c>
      <c r="BI705" s="224">
        <f>IF(N705="nulová",J705,0)</f>
        <v>0</v>
      </c>
      <c r="BJ705" s="26" t="s">
        <v>74</v>
      </c>
      <c r="BK705" s="224">
        <f>ROUND(I705*H705,2)</f>
        <v>0</v>
      </c>
      <c r="BL705" s="26" t="s">
        <v>252</v>
      </c>
      <c r="BM705" s="26" t="s">
        <v>659</v>
      </c>
    </row>
    <row r="706" s="12" customFormat="1">
      <c r="B706" s="225"/>
      <c r="D706" s="226" t="s">
        <v>136</v>
      </c>
      <c r="E706" s="227" t="s">
        <v>5</v>
      </c>
      <c r="F706" s="228" t="s">
        <v>648</v>
      </c>
      <c r="H706" s="227" t="s">
        <v>5</v>
      </c>
      <c r="I706" s="229"/>
      <c r="L706" s="225"/>
      <c r="M706" s="230"/>
      <c r="N706" s="231"/>
      <c r="O706" s="231"/>
      <c r="P706" s="231"/>
      <c r="Q706" s="231"/>
      <c r="R706" s="231"/>
      <c r="S706" s="231"/>
      <c r="T706" s="232"/>
      <c r="AT706" s="227" t="s">
        <v>136</v>
      </c>
      <c r="AU706" s="227" t="s">
        <v>77</v>
      </c>
      <c r="AV706" s="12" t="s">
        <v>74</v>
      </c>
      <c r="AW706" s="12" t="s">
        <v>34</v>
      </c>
      <c r="AX706" s="12" t="s">
        <v>70</v>
      </c>
      <c r="AY706" s="227" t="s">
        <v>127</v>
      </c>
    </row>
    <row r="707" s="12" customFormat="1">
      <c r="B707" s="225"/>
      <c r="D707" s="226" t="s">
        <v>136</v>
      </c>
      <c r="E707" s="227" t="s">
        <v>5</v>
      </c>
      <c r="F707" s="228" t="s">
        <v>171</v>
      </c>
      <c r="H707" s="227" t="s">
        <v>5</v>
      </c>
      <c r="I707" s="229"/>
      <c r="L707" s="225"/>
      <c r="M707" s="230"/>
      <c r="N707" s="231"/>
      <c r="O707" s="231"/>
      <c r="P707" s="231"/>
      <c r="Q707" s="231"/>
      <c r="R707" s="231"/>
      <c r="S707" s="231"/>
      <c r="T707" s="232"/>
      <c r="AT707" s="227" t="s">
        <v>136</v>
      </c>
      <c r="AU707" s="227" t="s">
        <v>77</v>
      </c>
      <c r="AV707" s="12" t="s">
        <v>74</v>
      </c>
      <c r="AW707" s="12" t="s">
        <v>34</v>
      </c>
      <c r="AX707" s="12" t="s">
        <v>70</v>
      </c>
      <c r="AY707" s="227" t="s">
        <v>127</v>
      </c>
    </row>
    <row r="708" s="13" customFormat="1">
      <c r="B708" s="233"/>
      <c r="D708" s="226" t="s">
        <v>136</v>
      </c>
      <c r="E708" s="234" t="s">
        <v>5</v>
      </c>
      <c r="F708" s="235" t="s">
        <v>660</v>
      </c>
      <c r="H708" s="236">
        <v>8</v>
      </c>
      <c r="I708" s="237"/>
      <c r="L708" s="233"/>
      <c r="M708" s="238"/>
      <c r="N708" s="239"/>
      <c r="O708" s="239"/>
      <c r="P708" s="239"/>
      <c r="Q708" s="239"/>
      <c r="R708" s="239"/>
      <c r="S708" s="239"/>
      <c r="T708" s="240"/>
      <c r="AT708" s="234" t="s">
        <v>136</v>
      </c>
      <c r="AU708" s="234" t="s">
        <v>77</v>
      </c>
      <c r="AV708" s="13" t="s">
        <v>77</v>
      </c>
      <c r="AW708" s="13" t="s">
        <v>34</v>
      </c>
      <c r="AX708" s="13" t="s">
        <v>70</v>
      </c>
      <c r="AY708" s="234" t="s">
        <v>127</v>
      </c>
    </row>
    <row r="709" s="13" customFormat="1">
      <c r="B709" s="233"/>
      <c r="D709" s="226" t="s">
        <v>136</v>
      </c>
      <c r="E709" s="234" t="s">
        <v>5</v>
      </c>
      <c r="F709" s="235" t="s">
        <v>660</v>
      </c>
      <c r="H709" s="236">
        <v>8</v>
      </c>
      <c r="I709" s="237"/>
      <c r="L709" s="233"/>
      <c r="M709" s="238"/>
      <c r="N709" s="239"/>
      <c r="O709" s="239"/>
      <c r="P709" s="239"/>
      <c r="Q709" s="239"/>
      <c r="R709" s="239"/>
      <c r="S709" s="239"/>
      <c r="T709" s="240"/>
      <c r="AT709" s="234" t="s">
        <v>136</v>
      </c>
      <c r="AU709" s="234" t="s">
        <v>77</v>
      </c>
      <c r="AV709" s="13" t="s">
        <v>77</v>
      </c>
      <c r="AW709" s="13" t="s">
        <v>34</v>
      </c>
      <c r="AX709" s="13" t="s">
        <v>70</v>
      </c>
      <c r="AY709" s="234" t="s">
        <v>127</v>
      </c>
    </row>
    <row r="710" s="14" customFormat="1">
      <c r="B710" s="241"/>
      <c r="D710" s="226" t="s">
        <v>136</v>
      </c>
      <c r="E710" s="242" t="s">
        <v>5</v>
      </c>
      <c r="F710" s="243" t="s">
        <v>139</v>
      </c>
      <c r="H710" s="244">
        <v>16</v>
      </c>
      <c r="I710" s="245"/>
      <c r="L710" s="241"/>
      <c r="M710" s="246"/>
      <c r="N710" s="247"/>
      <c r="O710" s="247"/>
      <c r="P710" s="247"/>
      <c r="Q710" s="247"/>
      <c r="R710" s="247"/>
      <c r="S710" s="247"/>
      <c r="T710" s="248"/>
      <c r="AT710" s="242" t="s">
        <v>136</v>
      </c>
      <c r="AU710" s="242" t="s">
        <v>77</v>
      </c>
      <c r="AV710" s="14" t="s">
        <v>140</v>
      </c>
      <c r="AW710" s="14" t="s">
        <v>34</v>
      </c>
      <c r="AX710" s="14" t="s">
        <v>70</v>
      </c>
      <c r="AY710" s="242" t="s">
        <v>127</v>
      </c>
    </row>
    <row r="711" s="15" customFormat="1">
      <c r="B711" s="249"/>
      <c r="D711" s="226" t="s">
        <v>136</v>
      </c>
      <c r="E711" s="250" t="s">
        <v>5</v>
      </c>
      <c r="F711" s="251" t="s">
        <v>141</v>
      </c>
      <c r="H711" s="252">
        <v>16</v>
      </c>
      <c r="I711" s="253"/>
      <c r="L711" s="249"/>
      <c r="M711" s="254"/>
      <c r="N711" s="255"/>
      <c r="O711" s="255"/>
      <c r="P711" s="255"/>
      <c r="Q711" s="255"/>
      <c r="R711" s="255"/>
      <c r="S711" s="255"/>
      <c r="T711" s="256"/>
      <c r="AT711" s="250" t="s">
        <v>136</v>
      </c>
      <c r="AU711" s="250" t="s">
        <v>77</v>
      </c>
      <c r="AV711" s="15" t="s">
        <v>134</v>
      </c>
      <c r="AW711" s="15" t="s">
        <v>34</v>
      </c>
      <c r="AX711" s="15" t="s">
        <v>74</v>
      </c>
      <c r="AY711" s="250" t="s">
        <v>127</v>
      </c>
    </row>
    <row r="712" s="1" customFormat="1" ht="38.25" customHeight="1">
      <c r="B712" s="212"/>
      <c r="C712" s="257" t="s">
        <v>661</v>
      </c>
      <c r="D712" s="257" t="s">
        <v>234</v>
      </c>
      <c r="E712" s="258" t="s">
        <v>651</v>
      </c>
      <c r="F712" s="259" t="s">
        <v>652</v>
      </c>
      <c r="G712" s="260" t="s">
        <v>255</v>
      </c>
      <c r="H712" s="261">
        <v>5.5199999999999996</v>
      </c>
      <c r="I712" s="262"/>
      <c r="J712" s="263">
        <f>ROUND(I712*H712,2)</f>
        <v>0</v>
      </c>
      <c r="K712" s="259" t="s">
        <v>133</v>
      </c>
      <c r="L712" s="264"/>
      <c r="M712" s="265" t="s">
        <v>5</v>
      </c>
      <c r="N712" s="266" t="s">
        <v>41</v>
      </c>
      <c r="O712" s="49"/>
      <c r="P712" s="222">
        <f>O712*H712</f>
        <v>0</v>
      </c>
      <c r="Q712" s="222">
        <v>0.001</v>
      </c>
      <c r="R712" s="222">
        <f>Q712*H712</f>
        <v>0.0055199999999999997</v>
      </c>
      <c r="S712" s="222">
        <v>0</v>
      </c>
      <c r="T712" s="223">
        <f>S712*H712</f>
        <v>0</v>
      </c>
      <c r="AR712" s="26" t="s">
        <v>343</v>
      </c>
      <c r="AT712" s="26" t="s">
        <v>234</v>
      </c>
      <c r="AU712" s="26" t="s">
        <v>77</v>
      </c>
      <c r="AY712" s="26" t="s">
        <v>127</v>
      </c>
      <c r="BE712" s="224">
        <f>IF(N712="základní",J712,0)</f>
        <v>0</v>
      </c>
      <c r="BF712" s="224">
        <f>IF(N712="snížená",J712,0)</f>
        <v>0</v>
      </c>
      <c r="BG712" s="224">
        <f>IF(N712="zákl. přenesená",J712,0)</f>
        <v>0</v>
      </c>
      <c r="BH712" s="224">
        <f>IF(N712="sníž. přenesená",J712,0)</f>
        <v>0</v>
      </c>
      <c r="BI712" s="224">
        <f>IF(N712="nulová",J712,0)</f>
        <v>0</v>
      </c>
      <c r="BJ712" s="26" t="s">
        <v>74</v>
      </c>
      <c r="BK712" s="224">
        <f>ROUND(I712*H712,2)</f>
        <v>0</v>
      </c>
      <c r="BL712" s="26" t="s">
        <v>252</v>
      </c>
      <c r="BM712" s="26" t="s">
        <v>662</v>
      </c>
    </row>
    <row r="713" s="12" customFormat="1">
      <c r="B713" s="225"/>
      <c r="D713" s="226" t="s">
        <v>136</v>
      </c>
      <c r="E713" s="227" t="s">
        <v>5</v>
      </c>
      <c r="F713" s="228" t="s">
        <v>654</v>
      </c>
      <c r="H713" s="227" t="s">
        <v>5</v>
      </c>
      <c r="I713" s="229"/>
      <c r="L713" s="225"/>
      <c r="M713" s="230"/>
      <c r="N713" s="231"/>
      <c r="O713" s="231"/>
      <c r="P713" s="231"/>
      <c r="Q713" s="231"/>
      <c r="R713" s="231"/>
      <c r="S713" s="231"/>
      <c r="T713" s="232"/>
      <c r="AT713" s="227" t="s">
        <v>136</v>
      </c>
      <c r="AU713" s="227" t="s">
        <v>77</v>
      </c>
      <c r="AV713" s="12" t="s">
        <v>74</v>
      </c>
      <c r="AW713" s="12" t="s">
        <v>34</v>
      </c>
      <c r="AX713" s="12" t="s">
        <v>70</v>
      </c>
      <c r="AY713" s="227" t="s">
        <v>127</v>
      </c>
    </row>
    <row r="714" s="13" customFormat="1">
      <c r="B714" s="233"/>
      <c r="D714" s="226" t="s">
        <v>136</v>
      </c>
      <c r="E714" s="234" t="s">
        <v>5</v>
      </c>
      <c r="F714" s="235" t="s">
        <v>663</v>
      </c>
      <c r="H714" s="236">
        <v>5.5199999999999996</v>
      </c>
      <c r="I714" s="237"/>
      <c r="L714" s="233"/>
      <c r="M714" s="238"/>
      <c r="N714" s="239"/>
      <c r="O714" s="239"/>
      <c r="P714" s="239"/>
      <c r="Q714" s="239"/>
      <c r="R714" s="239"/>
      <c r="S714" s="239"/>
      <c r="T714" s="240"/>
      <c r="AT714" s="234" t="s">
        <v>136</v>
      </c>
      <c r="AU714" s="234" t="s">
        <v>77</v>
      </c>
      <c r="AV714" s="13" t="s">
        <v>77</v>
      </c>
      <c r="AW714" s="13" t="s">
        <v>34</v>
      </c>
      <c r="AX714" s="13" t="s">
        <v>70</v>
      </c>
      <c r="AY714" s="234" t="s">
        <v>127</v>
      </c>
    </row>
    <row r="715" s="14" customFormat="1">
      <c r="B715" s="241"/>
      <c r="D715" s="226" t="s">
        <v>136</v>
      </c>
      <c r="E715" s="242" t="s">
        <v>5</v>
      </c>
      <c r="F715" s="243" t="s">
        <v>139</v>
      </c>
      <c r="H715" s="244">
        <v>5.5199999999999996</v>
      </c>
      <c r="I715" s="245"/>
      <c r="L715" s="241"/>
      <c r="M715" s="246"/>
      <c r="N715" s="247"/>
      <c r="O715" s="247"/>
      <c r="P715" s="247"/>
      <c r="Q715" s="247"/>
      <c r="R715" s="247"/>
      <c r="S715" s="247"/>
      <c r="T715" s="248"/>
      <c r="AT715" s="242" t="s">
        <v>136</v>
      </c>
      <c r="AU715" s="242" t="s">
        <v>77</v>
      </c>
      <c r="AV715" s="14" t="s">
        <v>140</v>
      </c>
      <c r="AW715" s="14" t="s">
        <v>34</v>
      </c>
      <c r="AX715" s="14" t="s">
        <v>70</v>
      </c>
      <c r="AY715" s="242" t="s">
        <v>127</v>
      </c>
    </row>
    <row r="716" s="15" customFormat="1">
      <c r="B716" s="249"/>
      <c r="D716" s="226" t="s">
        <v>136</v>
      </c>
      <c r="E716" s="250" t="s">
        <v>5</v>
      </c>
      <c r="F716" s="251" t="s">
        <v>141</v>
      </c>
      <c r="H716" s="252">
        <v>5.5199999999999996</v>
      </c>
      <c r="I716" s="253"/>
      <c r="L716" s="249"/>
      <c r="M716" s="254"/>
      <c r="N716" s="255"/>
      <c r="O716" s="255"/>
      <c r="P716" s="255"/>
      <c r="Q716" s="255"/>
      <c r="R716" s="255"/>
      <c r="S716" s="255"/>
      <c r="T716" s="256"/>
      <c r="AT716" s="250" t="s">
        <v>136</v>
      </c>
      <c r="AU716" s="250" t="s">
        <v>77</v>
      </c>
      <c r="AV716" s="15" t="s">
        <v>134</v>
      </c>
      <c r="AW716" s="15" t="s">
        <v>34</v>
      </c>
      <c r="AX716" s="15" t="s">
        <v>74</v>
      </c>
      <c r="AY716" s="250" t="s">
        <v>127</v>
      </c>
    </row>
    <row r="717" s="1" customFormat="1" ht="25.5" customHeight="1">
      <c r="B717" s="212"/>
      <c r="C717" s="213" t="s">
        <v>664</v>
      </c>
      <c r="D717" s="213" t="s">
        <v>129</v>
      </c>
      <c r="E717" s="214" t="s">
        <v>665</v>
      </c>
      <c r="F717" s="215" t="s">
        <v>666</v>
      </c>
      <c r="G717" s="216" t="s">
        <v>132</v>
      </c>
      <c r="H717" s="217">
        <v>10.800000000000001</v>
      </c>
      <c r="I717" s="218"/>
      <c r="J717" s="219">
        <f>ROUND(I717*H717,2)</f>
        <v>0</v>
      </c>
      <c r="K717" s="215" t="s">
        <v>133</v>
      </c>
      <c r="L717" s="48"/>
      <c r="M717" s="220" t="s">
        <v>5</v>
      </c>
      <c r="N717" s="221" t="s">
        <v>41</v>
      </c>
      <c r="O717" s="49"/>
      <c r="P717" s="222">
        <f>O717*H717</f>
        <v>0</v>
      </c>
      <c r="Q717" s="222">
        <v>0.00039825</v>
      </c>
      <c r="R717" s="222">
        <f>Q717*H717</f>
        <v>0.0043011000000000004</v>
      </c>
      <c r="S717" s="222">
        <v>0</v>
      </c>
      <c r="T717" s="223">
        <f>S717*H717</f>
        <v>0</v>
      </c>
      <c r="AR717" s="26" t="s">
        <v>252</v>
      </c>
      <c r="AT717" s="26" t="s">
        <v>129</v>
      </c>
      <c r="AU717" s="26" t="s">
        <v>77</v>
      </c>
      <c r="AY717" s="26" t="s">
        <v>127</v>
      </c>
      <c r="BE717" s="224">
        <f>IF(N717="základní",J717,0)</f>
        <v>0</v>
      </c>
      <c r="BF717" s="224">
        <f>IF(N717="snížená",J717,0)</f>
        <v>0</v>
      </c>
      <c r="BG717" s="224">
        <f>IF(N717="zákl. přenesená",J717,0)</f>
        <v>0</v>
      </c>
      <c r="BH717" s="224">
        <f>IF(N717="sníž. přenesená",J717,0)</f>
        <v>0</v>
      </c>
      <c r="BI717" s="224">
        <f>IF(N717="nulová",J717,0)</f>
        <v>0</v>
      </c>
      <c r="BJ717" s="26" t="s">
        <v>74</v>
      </c>
      <c r="BK717" s="224">
        <f>ROUND(I717*H717,2)</f>
        <v>0</v>
      </c>
      <c r="BL717" s="26" t="s">
        <v>252</v>
      </c>
      <c r="BM717" s="26" t="s">
        <v>667</v>
      </c>
    </row>
    <row r="718" s="12" customFormat="1">
      <c r="B718" s="225"/>
      <c r="D718" s="226" t="s">
        <v>136</v>
      </c>
      <c r="E718" s="227" t="s">
        <v>5</v>
      </c>
      <c r="F718" s="228" t="s">
        <v>668</v>
      </c>
      <c r="H718" s="227" t="s">
        <v>5</v>
      </c>
      <c r="I718" s="229"/>
      <c r="L718" s="225"/>
      <c r="M718" s="230"/>
      <c r="N718" s="231"/>
      <c r="O718" s="231"/>
      <c r="P718" s="231"/>
      <c r="Q718" s="231"/>
      <c r="R718" s="231"/>
      <c r="S718" s="231"/>
      <c r="T718" s="232"/>
      <c r="AT718" s="227" t="s">
        <v>136</v>
      </c>
      <c r="AU718" s="227" t="s">
        <v>77</v>
      </c>
      <c r="AV718" s="12" t="s">
        <v>74</v>
      </c>
      <c r="AW718" s="12" t="s">
        <v>34</v>
      </c>
      <c r="AX718" s="12" t="s">
        <v>70</v>
      </c>
      <c r="AY718" s="227" t="s">
        <v>127</v>
      </c>
    </row>
    <row r="719" s="12" customFormat="1">
      <c r="B719" s="225"/>
      <c r="D719" s="226" t="s">
        <v>136</v>
      </c>
      <c r="E719" s="227" t="s">
        <v>5</v>
      </c>
      <c r="F719" s="228" t="s">
        <v>171</v>
      </c>
      <c r="H719" s="227" t="s">
        <v>5</v>
      </c>
      <c r="I719" s="229"/>
      <c r="L719" s="225"/>
      <c r="M719" s="230"/>
      <c r="N719" s="231"/>
      <c r="O719" s="231"/>
      <c r="P719" s="231"/>
      <c r="Q719" s="231"/>
      <c r="R719" s="231"/>
      <c r="S719" s="231"/>
      <c r="T719" s="232"/>
      <c r="AT719" s="227" t="s">
        <v>136</v>
      </c>
      <c r="AU719" s="227" t="s">
        <v>77</v>
      </c>
      <c r="AV719" s="12" t="s">
        <v>74</v>
      </c>
      <c r="AW719" s="12" t="s">
        <v>34</v>
      </c>
      <c r="AX719" s="12" t="s">
        <v>70</v>
      </c>
      <c r="AY719" s="227" t="s">
        <v>127</v>
      </c>
    </row>
    <row r="720" s="13" customFormat="1">
      <c r="B720" s="233"/>
      <c r="D720" s="226" t="s">
        <v>136</v>
      </c>
      <c r="E720" s="234" t="s">
        <v>5</v>
      </c>
      <c r="F720" s="235" t="s">
        <v>649</v>
      </c>
      <c r="H720" s="236">
        <v>10.800000000000001</v>
      </c>
      <c r="I720" s="237"/>
      <c r="L720" s="233"/>
      <c r="M720" s="238"/>
      <c r="N720" s="239"/>
      <c r="O720" s="239"/>
      <c r="P720" s="239"/>
      <c r="Q720" s="239"/>
      <c r="R720" s="239"/>
      <c r="S720" s="239"/>
      <c r="T720" s="240"/>
      <c r="AT720" s="234" t="s">
        <v>136</v>
      </c>
      <c r="AU720" s="234" t="s">
        <v>77</v>
      </c>
      <c r="AV720" s="13" t="s">
        <v>77</v>
      </c>
      <c r="AW720" s="13" t="s">
        <v>34</v>
      </c>
      <c r="AX720" s="13" t="s">
        <v>70</v>
      </c>
      <c r="AY720" s="234" t="s">
        <v>127</v>
      </c>
    </row>
    <row r="721" s="14" customFormat="1">
      <c r="B721" s="241"/>
      <c r="D721" s="226" t="s">
        <v>136</v>
      </c>
      <c r="E721" s="242" t="s">
        <v>5</v>
      </c>
      <c r="F721" s="243" t="s">
        <v>139</v>
      </c>
      <c r="H721" s="244">
        <v>10.800000000000001</v>
      </c>
      <c r="I721" s="245"/>
      <c r="L721" s="241"/>
      <c r="M721" s="246"/>
      <c r="N721" s="247"/>
      <c r="O721" s="247"/>
      <c r="P721" s="247"/>
      <c r="Q721" s="247"/>
      <c r="R721" s="247"/>
      <c r="S721" s="247"/>
      <c r="T721" s="248"/>
      <c r="AT721" s="242" t="s">
        <v>136</v>
      </c>
      <c r="AU721" s="242" t="s">
        <v>77</v>
      </c>
      <c r="AV721" s="14" t="s">
        <v>140</v>
      </c>
      <c r="AW721" s="14" t="s">
        <v>34</v>
      </c>
      <c r="AX721" s="14" t="s">
        <v>70</v>
      </c>
      <c r="AY721" s="242" t="s">
        <v>127</v>
      </c>
    </row>
    <row r="722" s="15" customFormat="1">
      <c r="B722" s="249"/>
      <c r="D722" s="226" t="s">
        <v>136</v>
      </c>
      <c r="E722" s="250" t="s">
        <v>5</v>
      </c>
      <c r="F722" s="251" t="s">
        <v>141</v>
      </c>
      <c r="H722" s="252">
        <v>10.800000000000001</v>
      </c>
      <c r="I722" s="253"/>
      <c r="L722" s="249"/>
      <c r="M722" s="254"/>
      <c r="N722" s="255"/>
      <c r="O722" s="255"/>
      <c r="P722" s="255"/>
      <c r="Q722" s="255"/>
      <c r="R722" s="255"/>
      <c r="S722" s="255"/>
      <c r="T722" s="256"/>
      <c r="AT722" s="250" t="s">
        <v>136</v>
      </c>
      <c r="AU722" s="250" t="s">
        <v>77</v>
      </c>
      <c r="AV722" s="15" t="s">
        <v>134</v>
      </c>
      <c r="AW722" s="15" t="s">
        <v>34</v>
      </c>
      <c r="AX722" s="15" t="s">
        <v>74</v>
      </c>
      <c r="AY722" s="250" t="s">
        <v>127</v>
      </c>
    </row>
    <row r="723" s="1" customFormat="1" ht="25.5" customHeight="1">
      <c r="B723" s="212"/>
      <c r="C723" s="257" t="s">
        <v>669</v>
      </c>
      <c r="D723" s="257" t="s">
        <v>234</v>
      </c>
      <c r="E723" s="258" t="s">
        <v>670</v>
      </c>
      <c r="F723" s="259" t="s">
        <v>671</v>
      </c>
      <c r="G723" s="260" t="s">
        <v>132</v>
      </c>
      <c r="H723" s="261">
        <v>12.42</v>
      </c>
      <c r="I723" s="262"/>
      <c r="J723" s="263">
        <f>ROUND(I723*H723,2)</f>
        <v>0</v>
      </c>
      <c r="K723" s="259" t="s">
        <v>133</v>
      </c>
      <c r="L723" s="264"/>
      <c r="M723" s="265" t="s">
        <v>5</v>
      </c>
      <c r="N723" s="266" t="s">
        <v>41</v>
      </c>
      <c r="O723" s="49"/>
      <c r="P723" s="222">
        <f>O723*H723</f>
        <v>0</v>
      </c>
      <c r="Q723" s="222">
        <v>0.0050000000000000001</v>
      </c>
      <c r="R723" s="222">
        <f>Q723*H723</f>
        <v>0.062100000000000002</v>
      </c>
      <c r="S723" s="222">
        <v>0</v>
      </c>
      <c r="T723" s="223">
        <f>S723*H723</f>
        <v>0</v>
      </c>
      <c r="AR723" s="26" t="s">
        <v>343</v>
      </c>
      <c r="AT723" s="26" t="s">
        <v>234</v>
      </c>
      <c r="AU723" s="26" t="s">
        <v>77</v>
      </c>
      <c r="AY723" s="26" t="s">
        <v>127</v>
      </c>
      <c r="BE723" s="224">
        <f>IF(N723="základní",J723,0)</f>
        <v>0</v>
      </c>
      <c r="BF723" s="224">
        <f>IF(N723="snížená",J723,0)</f>
        <v>0</v>
      </c>
      <c r="BG723" s="224">
        <f>IF(N723="zákl. přenesená",J723,0)</f>
        <v>0</v>
      </c>
      <c r="BH723" s="224">
        <f>IF(N723="sníž. přenesená",J723,0)</f>
        <v>0</v>
      </c>
      <c r="BI723" s="224">
        <f>IF(N723="nulová",J723,0)</f>
        <v>0</v>
      </c>
      <c r="BJ723" s="26" t="s">
        <v>74</v>
      </c>
      <c r="BK723" s="224">
        <f>ROUND(I723*H723,2)</f>
        <v>0</v>
      </c>
      <c r="BL723" s="26" t="s">
        <v>252</v>
      </c>
      <c r="BM723" s="26" t="s">
        <v>672</v>
      </c>
    </row>
    <row r="724" s="12" customFormat="1">
      <c r="B724" s="225"/>
      <c r="D724" s="226" t="s">
        <v>136</v>
      </c>
      <c r="E724" s="227" t="s">
        <v>5</v>
      </c>
      <c r="F724" s="228" t="s">
        <v>673</v>
      </c>
      <c r="H724" s="227" t="s">
        <v>5</v>
      </c>
      <c r="I724" s="229"/>
      <c r="L724" s="225"/>
      <c r="M724" s="230"/>
      <c r="N724" s="231"/>
      <c r="O724" s="231"/>
      <c r="P724" s="231"/>
      <c r="Q724" s="231"/>
      <c r="R724" s="231"/>
      <c r="S724" s="231"/>
      <c r="T724" s="232"/>
      <c r="AT724" s="227" t="s">
        <v>136</v>
      </c>
      <c r="AU724" s="227" t="s">
        <v>77</v>
      </c>
      <c r="AV724" s="12" t="s">
        <v>74</v>
      </c>
      <c r="AW724" s="12" t="s">
        <v>34</v>
      </c>
      <c r="AX724" s="12" t="s">
        <v>70</v>
      </c>
      <c r="AY724" s="227" t="s">
        <v>127</v>
      </c>
    </row>
    <row r="725" s="13" customFormat="1">
      <c r="B725" s="233"/>
      <c r="D725" s="226" t="s">
        <v>136</v>
      </c>
      <c r="E725" s="234" t="s">
        <v>5</v>
      </c>
      <c r="F725" s="235" t="s">
        <v>674</v>
      </c>
      <c r="H725" s="236">
        <v>12.42</v>
      </c>
      <c r="I725" s="237"/>
      <c r="L725" s="233"/>
      <c r="M725" s="238"/>
      <c r="N725" s="239"/>
      <c r="O725" s="239"/>
      <c r="P725" s="239"/>
      <c r="Q725" s="239"/>
      <c r="R725" s="239"/>
      <c r="S725" s="239"/>
      <c r="T725" s="240"/>
      <c r="AT725" s="234" t="s">
        <v>136</v>
      </c>
      <c r="AU725" s="234" t="s">
        <v>77</v>
      </c>
      <c r="AV725" s="13" t="s">
        <v>77</v>
      </c>
      <c r="AW725" s="13" t="s">
        <v>34</v>
      </c>
      <c r="AX725" s="13" t="s">
        <v>70</v>
      </c>
      <c r="AY725" s="234" t="s">
        <v>127</v>
      </c>
    </row>
    <row r="726" s="14" customFormat="1">
      <c r="B726" s="241"/>
      <c r="D726" s="226" t="s">
        <v>136</v>
      </c>
      <c r="E726" s="242" t="s">
        <v>5</v>
      </c>
      <c r="F726" s="243" t="s">
        <v>139</v>
      </c>
      <c r="H726" s="244">
        <v>12.42</v>
      </c>
      <c r="I726" s="245"/>
      <c r="L726" s="241"/>
      <c r="M726" s="246"/>
      <c r="N726" s="247"/>
      <c r="O726" s="247"/>
      <c r="P726" s="247"/>
      <c r="Q726" s="247"/>
      <c r="R726" s="247"/>
      <c r="S726" s="247"/>
      <c r="T726" s="248"/>
      <c r="AT726" s="242" t="s">
        <v>136</v>
      </c>
      <c r="AU726" s="242" t="s">
        <v>77</v>
      </c>
      <c r="AV726" s="14" t="s">
        <v>140</v>
      </c>
      <c r="AW726" s="14" t="s">
        <v>34</v>
      </c>
      <c r="AX726" s="14" t="s">
        <v>70</v>
      </c>
      <c r="AY726" s="242" t="s">
        <v>127</v>
      </c>
    </row>
    <row r="727" s="15" customFormat="1">
      <c r="B727" s="249"/>
      <c r="D727" s="226" t="s">
        <v>136</v>
      </c>
      <c r="E727" s="250" t="s">
        <v>5</v>
      </c>
      <c r="F727" s="251" t="s">
        <v>141</v>
      </c>
      <c r="H727" s="252">
        <v>12.42</v>
      </c>
      <c r="I727" s="253"/>
      <c r="L727" s="249"/>
      <c r="M727" s="254"/>
      <c r="N727" s="255"/>
      <c r="O727" s="255"/>
      <c r="P727" s="255"/>
      <c r="Q727" s="255"/>
      <c r="R727" s="255"/>
      <c r="S727" s="255"/>
      <c r="T727" s="256"/>
      <c r="AT727" s="250" t="s">
        <v>136</v>
      </c>
      <c r="AU727" s="250" t="s">
        <v>77</v>
      </c>
      <c r="AV727" s="15" t="s">
        <v>134</v>
      </c>
      <c r="AW727" s="15" t="s">
        <v>34</v>
      </c>
      <c r="AX727" s="15" t="s">
        <v>74</v>
      </c>
      <c r="AY727" s="250" t="s">
        <v>127</v>
      </c>
    </row>
    <row r="728" s="1" customFormat="1" ht="25.5" customHeight="1">
      <c r="B728" s="212"/>
      <c r="C728" s="213" t="s">
        <v>675</v>
      </c>
      <c r="D728" s="213" t="s">
        <v>129</v>
      </c>
      <c r="E728" s="214" t="s">
        <v>676</v>
      </c>
      <c r="F728" s="215" t="s">
        <v>677</v>
      </c>
      <c r="G728" s="216" t="s">
        <v>132</v>
      </c>
      <c r="H728" s="217">
        <v>16</v>
      </c>
      <c r="I728" s="218"/>
      <c r="J728" s="219">
        <f>ROUND(I728*H728,2)</f>
        <v>0</v>
      </c>
      <c r="K728" s="215" t="s">
        <v>133</v>
      </c>
      <c r="L728" s="48"/>
      <c r="M728" s="220" t="s">
        <v>5</v>
      </c>
      <c r="N728" s="221" t="s">
        <v>41</v>
      </c>
      <c r="O728" s="49"/>
      <c r="P728" s="222">
        <f>O728*H728</f>
        <v>0</v>
      </c>
      <c r="Q728" s="222">
        <v>0.00039825</v>
      </c>
      <c r="R728" s="222">
        <f>Q728*H728</f>
        <v>0.0063720000000000001</v>
      </c>
      <c r="S728" s="222">
        <v>0</v>
      </c>
      <c r="T728" s="223">
        <f>S728*H728</f>
        <v>0</v>
      </c>
      <c r="AR728" s="26" t="s">
        <v>252</v>
      </c>
      <c r="AT728" s="26" t="s">
        <v>129</v>
      </c>
      <c r="AU728" s="26" t="s">
        <v>77</v>
      </c>
      <c r="AY728" s="26" t="s">
        <v>127</v>
      </c>
      <c r="BE728" s="224">
        <f>IF(N728="základní",J728,0)</f>
        <v>0</v>
      </c>
      <c r="BF728" s="224">
        <f>IF(N728="snížená",J728,0)</f>
        <v>0</v>
      </c>
      <c r="BG728" s="224">
        <f>IF(N728="zákl. přenesená",J728,0)</f>
        <v>0</v>
      </c>
      <c r="BH728" s="224">
        <f>IF(N728="sníž. přenesená",J728,0)</f>
        <v>0</v>
      </c>
      <c r="BI728" s="224">
        <f>IF(N728="nulová",J728,0)</f>
        <v>0</v>
      </c>
      <c r="BJ728" s="26" t="s">
        <v>74</v>
      </c>
      <c r="BK728" s="224">
        <f>ROUND(I728*H728,2)</f>
        <v>0</v>
      </c>
      <c r="BL728" s="26" t="s">
        <v>252</v>
      </c>
      <c r="BM728" s="26" t="s">
        <v>678</v>
      </c>
    </row>
    <row r="729" s="12" customFormat="1">
      <c r="B729" s="225"/>
      <c r="D729" s="226" t="s">
        <v>136</v>
      </c>
      <c r="E729" s="227" t="s">
        <v>5</v>
      </c>
      <c r="F729" s="228" t="s">
        <v>648</v>
      </c>
      <c r="H729" s="227" t="s">
        <v>5</v>
      </c>
      <c r="I729" s="229"/>
      <c r="L729" s="225"/>
      <c r="M729" s="230"/>
      <c r="N729" s="231"/>
      <c r="O729" s="231"/>
      <c r="P729" s="231"/>
      <c r="Q729" s="231"/>
      <c r="R729" s="231"/>
      <c r="S729" s="231"/>
      <c r="T729" s="232"/>
      <c r="AT729" s="227" t="s">
        <v>136</v>
      </c>
      <c r="AU729" s="227" t="s">
        <v>77</v>
      </c>
      <c r="AV729" s="12" t="s">
        <v>74</v>
      </c>
      <c r="AW729" s="12" t="s">
        <v>34</v>
      </c>
      <c r="AX729" s="12" t="s">
        <v>70</v>
      </c>
      <c r="AY729" s="227" t="s">
        <v>127</v>
      </c>
    </row>
    <row r="730" s="12" customFormat="1">
      <c r="B730" s="225"/>
      <c r="D730" s="226" t="s">
        <v>136</v>
      </c>
      <c r="E730" s="227" t="s">
        <v>5</v>
      </c>
      <c r="F730" s="228" t="s">
        <v>171</v>
      </c>
      <c r="H730" s="227" t="s">
        <v>5</v>
      </c>
      <c r="I730" s="229"/>
      <c r="L730" s="225"/>
      <c r="M730" s="230"/>
      <c r="N730" s="231"/>
      <c r="O730" s="231"/>
      <c r="P730" s="231"/>
      <c r="Q730" s="231"/>
      <c r="R730" s="231"/>
      <c r="S730" s="231"/>
      <c r="T730" s="232"/>
      <c r="AT730" s="227" t="s">
        <v>136</v>
      </c>
      <c r="AU730" s="227" t="s">
        <v>77</v>
      </c>
      <c r="AV730" s="12" t="s">
        <v>74</v>
      </c>
      <c r="AW730" s="12" t="s">
        <v>34</v>
      </c>
      <c r="AX730" s="12" t="s">
        <v>70</v>
      </c>
      <c r="AY730" s="227" t="s">
        <v>127</v>
      </c>
    </row>
    <row r="731" s="13" customFormat="1">
      <c r="B731" s="233"/>
      <c r="D731" s="226" t="s">
        <v>136</v>
      </c>
      <c r="E731" s="234" t="s">
        <v>5</v>
      </c>
      <c r="F731" s="235" t="s">
        <v>660</v>
      </c>
      <c r="H731" s="236">
        <v>8</v>
      </c>
      <c r="I731" s="237"/>
      <c r="L731" s="233"/>
      <c r="M731" s="238"/>
      <c r="N731" s="239"/>
      <c r="O731" s="239"/>
      <c r="P731" s="239"/>
      <c r="Q731" s="239"/>
      <c r="R731" s="239"/>
      <c r="S731" s="239"/>
      <c r="T731" s="240"/>
      <c r="AT731" s="234" t="s">
        <v>136</v>
      </c>
      <c r="AU731" s="234" t="s">
        <v>77</v>
      </c>
      <c r="AV731" s="13" t="s">
        <v>77</v>
      </c>
      <c r="AW731" s="13" t="s">
        <v>34</v>
      </c>
      <c r="AX731" s="13" t="s">
        <v>70</v>
      </c>
      <c r="AY731" s="234" t="s">
        <v>127</v>
      </c>
    </row>
    <row r="732" s="13" customFormat="1">
      <c r="B732" s="233"/>
      <c r="D732" s="226" t="s">
        <v>136</v>
      </c>
      <c r="E732" s="234" t="s">
        <v>5</v>
      </c>
      <c r="F732" s="235" t="s">
        <v>660</v>
      </c>
      <c r="H732" s="236">
        <v>8</v>
      </c>
      <c r="I732" s="237"/>
      <c r="L732" s="233"/>
      <c r="M732" s="238"/>
      <c r="N732" s="239"/>
      <c r="O732" s="239"/>
      <c r="P732" s="239"/>
      <c r="Q732" s="239"/>
      <c r="R732" s="239"/>
      <c r="S732" s="239"/>
      <c r="T732" s="240"/>
      <c r="AT732" s="234" t="s">
        <v>136</v>
      </c>
      <c r="AU732" s="234" t="s">
        <v>77</v>
      </c>
      <c r="AV732" s="13" t="s">
        <v>77</v>
      </c>
      <c r="AW732" s="13" t="s">
        <v>34</v>
      </c>
      <c r="AX732" s="13" t="s">
        <v>70</v>
      </c>
      <c r="AY732" s="234" t="s">
        <v>127</v>
      </c>
    </row>
    <row r="733" s="14" customFormat="1">
      <c r="B733" s="241"/>
      <c r="D733" s="226" t="s">
        <v>136</v>
      </c>
      <c r="E733" s="242" t="s">
        <v>5</v>
      </c>
      <c r="F733" s="243" t="s">
        <v>139</v>
      </c>
      <c r="H733" s="244">
        <v>16</v>
      </c>
      <c r="I733" s="245"/>
      <c r="L733" s="241"/>
      <c r="M733" s="246"/>
      <c r="N733" s="247"/>
      <c r="O733" s="247"/>
      <c r="P733" s="247"/>
      <c r="Q733" s="247"/>
      <c r="R733" s="247"/>
      <c r="S733" s="247"/>
      <c r="T733" s="248"/>
      <c r="AT733" s="242" t="s">
        <v>136</v>
      </c>
      <c r="AU733" s="242" t="s">
        <v>77</v>
      </c>
      <c r="AV733" s="14" t="s">
        <v>140</v>
      </c>
      <c r="AW733" s="14" t="s">
        <v>34</v>
      </c>
      <c r="AX733" s="14" t="s">
        <v>70</v>
      </c>
      <c r="AY733" s="242" t="s">
        <v>127</v>
      </c>
    </row>
    <row r="734" s="15" customFormat="1">
      <c r="B734" s="249"/>
      <c r="D734" s="226" t="s">
        <v>136</v>
      </c>
      <c r="E734" s="250" t="s">
        <v>5</v>
      </c>
      <c r="F734" s="251" t="s">
        <v>141</v>
      </c>
      <c r="H734" s="252">
        <v>16</v>
      </c>
      <c r="I734" s="253"/>
      <c r="L734" s="249"/>
      <c r="M734" s="254"/>
      <c r="N734" s="255"/>
      <c r="O734" s="255"/>
      <c r="P734" s="255"/>
      <c r="Q734" s="255"/>
      <c r="R734" s="255"/>
      <c r="S734" s="255"/>
      <c r="T734" s="256"/>
      <c r="AT734" s="250" t="s">
        <v>136</v>
      </c>
      <c r="AU734" s="250" t="s">
        <v>77</v>
      </c>
      <c r="AV734" s="15" t="s">
        <v>134</v>
      </c>
      <c r="AW734" s="15" t="s">
        <v>34</v>
      </c>
      <c r="AX734" s="15" t="s">
        <v>74</v>
      </c>
      <c r="AY734" s="250" t="s">
        <v>127</v>
      </c>
    </row>
    <row r="735" s="1" customFormat="1" ht="25.5" customHeight="1">
      <c r="B735" s="212"/>
      <c r="C735" s="257" t="s">
        <v>679</v>
      </c>
      <c r="D735" s="257" t="s">
        <v>234</v>
      </c>
      <c r="E735" s="258" t="s">
        <v>670</v>
      </c>
      <c r="F735" s="259" t="s">
        <v>671</v>
      </c>
      <c r="G735" s="260" t="s">
        <v>132</v>
      </c>
      <c r="H735" s="261">
        <v>18.399999999999999</v>
      </c>
      <c r="I735" s="262"/>
      <c r="J735" s="263">
        <f>ROUND(I735*H735,2)</f>
        <v>0</v>
      </c>
      <c r="K735" s="259" t="s">
        <v>133</v>
      </c>
      <c r="L735" s="264"/>
      <c r="M735" s="265" t="s">
        <v>5</v>
      </c>
      <c r="N735" s="266" t="s">
        <v>41</v>
      </c>
      <c r="O735" s="49"/>
      <c r="P735" s="222">
        <f>O735*H735</f>
        <v>0</v>
      </c>
      <c r="Q735" s="222">
        <v>0.0050000000000000001</v>
      </c>
      <c r="R735" s="222">
        <f>Q735*H735</f>
        <v>0.091999999999999998</v>
      </c>
      <c r="S735" s="222">
        <v>0</v>
      </c>
      <c r="T735" s="223">
        <f>S735*H735</f>
        <v>0</v>
      </c>
      <c r="AR735" s="26" t="s">
        <v>343</v>
      </c>
      <c r="AT735" s="26" t="s">
        <v>234</v>
      </c>
      <c r="AU735" s="26" t="s">
        <v>77</v>
      </c>
      <c r="AY735" s="26" t="s">
        <v>127</v>
      </c>
      <c r="BE735" s="224">
        <f>IF(N735="základní",J735,0)</f>
        <v>0</v>
      </c>
      <c r="BF735" s="224">
        <f>IF(N735="snížená",J735,0)</f>
        <v>0</v>
      </c>
      <c r="BG735" s="224">
        <f>IF(N735="zákl. přenesená",J735,0)</f>
        <v>0</v>
      </c>
      <c r="BH735" s="224">
        <f>IF(N735="sníž. přenesená",J735,0)</f>
        <v>0</v>
      </c>
      <c r="BI735" s="224">
        <f>IF(N735="nulová",J735,0)</f>
        <v>0</v>
      </c>
      <c r="BJ735" s="26" t="s">
        <v>74</v>
      </c>
      <c r="BK735" s="224">
        <f>ROUND(I735*H735,2)</f>
        <v>0</v>
      </c>
      <c r="BL735" s="26" t="s">
        <v>252</v>
      </c>
      <c r="BM735" s="26" t="s">
        <v>680</v>
      </c>
    </row>
    <row r="736" s="12" customFormat="1">
      <c r="B736" s="225"/>
      <c r="D736" s="226" t="s">
        <v>136</v>
      </c>
      <c r="E736" s="227" t="s">
        <v>5</v>
      </c>
      <c r="F736" s="228" t="s">
        <v>673</v>
      </c>
      <c r="H736" s="227" t="s">
        <v>5</v>
      </c>
      <c r="I736" s="229"/>
      <c r="L736" s="225"/>
      <c r="M736" s="230"/>
      <c r="N736" s="231"/>
      <c r="O736" s="231"/>
      <c r="P736" s="231"/>
      <c r="Q736" s="231"/>
      <c r="R736" s="231"/>
      <c r="S736" s="231"/>
      <c r="T736" s="232"/>
      <c r="AT736" s="227" t="s">
        <v>136</v>
      </c>
      <c r="AU736" s="227" t="s">
        <v>77</v>
      </c>
      <c r="AV736" s="12" t="s">
        <v>74</v>
      </c>
      <c r="AW736" s="12" t="s">
        <v>34</v>
      </c>
      <c r="AX736" s="12" t="s">
        <v>70</v>
      </c>
      <c r="AY736" s="227" t="s">
        <v>127</v>
      </c>
    </row>
    <row r="737" s="13" customFormat="1">
      <c r="B737" s="233"/>
      <c r="D737" s="226" t="s">
        <v>136</v>
      </c>
      <c r="E737" s="234" t="s">
        <v>5</v>
      </c>
      <c r="F737" s="235" t="s">
        <v>681</v>
      </c>
      <c r="H737" s="236">
        <v>18.399999999999999</v>
      </c>
      <c r="I737" s="237"/>
      <c r="L737" s="233"/>
      <c r="M737" s="238"/>
      <c r="N737" s="239"/>
      <c r="O737" s="239"/>
      <c r="P737" s="239"/>
      <c r="Q737" s="239"/>
      <c r="R737" s="239"/>
      <c r="S737" s="239"/>
      <c r="T737" s="240"/>
      <c r="AT737" s="234" t="s">
        <v>136</v>
      </c>
      <c r="AU737" s="234" t="s">
        <v>77</v>
      </c>
      <c r="AV737" s="13" t="s">
        <v>77</v>
      </c>
      <c r="AW737" s="13" t="s">
        <v>34</v>
      </c>
      <c r="AX737" s="13" t="s">
        <v>70</v>
      </c>
      <c r="AY737" s="234" t="s">
        <v>127</v>
      </c>
    </row>
    <row r="738" s="14" customFormat="1">
      <c r="B738" s="241"/>
      <c r="D738" s="226" t="s">
        <v>136</v>
      </c>
      <c r="E738" s="242" t="s">
        <v>5</v>
      </c>
      <c r="F738" s="243" t="s">
        <v>139</v>
      </c>
      <c r="H738" s="244">
        <v>18.399999999999999</v>
      </c>
      <c r="I738" s="245"/>
      <c r="L738" s="241"/>
      <c r="M738" s="246"/>
      <c r="N738" s="247"/>
      <c r="O738" s="247"/>
      <c r="P738" s="247"/>
      <c r="Q738" s="247"/>
      <c r="R738" s="247"/>
      <c r="S738" s="247"/>
      <c r="T738" s="248"/>
      <c r="AT738" s="242" t="s">
        <v>136</v>
      </c>
      <c r="AU738" s="242" t="s">
        <v>77</v>
      </c>
      <c r="AV738" s="14" t="s">
        <v>140</v>
      </c>
      <c r="AW738" s="14" t="s">
        <v>34</v>
      </c>
      <c r="AX738" s="14" t="s">
        <v>70</v>
      </c>
      <c r="AY738" s="242" t="s">
        <v>127</v>
      </c>
    </row>
    <row r="739" s="15" customFormat="1">
      <c r="B739" s="249"/>
      <c r="D739" s="226" t="s">
        <v>136</v>
      </c>
      <c r="E739" s="250" t="s">
        <v>5</v>
      </c>
      <c r="F739" s="251" t="s">
        <v>141</v>
      </c>
      <c r="H739" s="252">
        <v>18.399999999999999</v>
      </c>
      <c r="I739" s="253"/>
      <c r="L739" s="249"/>
      <c r="M739" s="254"/>
      <c r="N739" s="255"/>
      <c r="O739" s="255"/>
      <c r="P739" s="255"/>
      <c r="Q739" s="255"/>
      <c r="R739" s="255"/>
      <c r="S739" s="255"/>
      <c r="T739" s="256"/>
      <c r="AT739" s="250" t="s">
        <v>136</v>
      </c>
      <c r="AU739" s="250" t="s">
        <v>77</v>
      </c>
      <c r="AV739" s="15" t="s">
        <v>134</v>
      </c>
      <c r="AW739" s="15" t="s">
        <v>34</v>
      </c>
      <c r="AX739" s="15" t="s">
        <v>74</v>
      </c>
      <c r="AY739" s="250" t="s">
        <v>127</v>
      </c>
    </row>
    <row r="740" s="1" customFormat="1" ht="38.25" customHeight="1">
      <c r="B740" s="212"/>
      <c r="C740" s="213" t="s">
        <v>682</v>
      </c>
      <c r="D740" s="213" t="s">
        <v>129</v>
      </c>
      <c r="E740" s="214" t="s">
        <v>683</v>
      </c>
      <c r="F740" s="215" t="s">
        <v>684</v>
      </c>
      <c r="G740" s="216" t="s">
        <v>217</v>
      </c>
      <c r="H740" s="217">
        <v>0.17399999999999999</v>
      </c>
      <c r="I740" s="218"/>
      <c r="J740" s="219">
        <f>ROUND(I740*H740,2)</f>
        <v>0</v>
      </c>
      <c r="K740" s="215" t="s">
        <v>133</v>
      </c>
      <c r="L740" s="48"/>
      <c r="M740" s="220" t="s">
        <v>5</v>
      </c>
      <c r="N740" s="221" t="s">
        <v>41</v>
      </c>
      <c r="O740" s="49"/>
      <c r="P740" s="222">
        <f>O740*H740</f>
        <v>0</v>
      </c>
      <c r="Q740" s="222">
        <v>0</v>
      </c>
      <c r="R740" s="222">
        <f>Q740*H740</f>
        <v>0</v>
      </c>
      <c r="S740" s="222">
        <v>0</v>
      </c>
      <c r="T740" s="223">
        <f>S740*H740</f>
        <v>0</v>
      </c>
      <c r="AR740" s="26" t="s">
        <v>252</v>
      </c>
      <c r="AT740" s="26" t="s">
        <v>129</v>
      </c>
      <c r="AU740" s="26" t="s">
        <v>77</v>
      </c>
      <c r="AY740" s="26" t="s">
        <v>127</v>
      </c>
      <c r="BE740" s="224">
        <f>IF(N740="základní",J740,0)</f>
        <v>0</v>
      </c>
      <c r="BF740" s="224">
        <f>IF(N740="snížená",J740,0)</f>
        <v>0</v>
      </c>
      <c r="BG740" s="224">
        <f>IF(N740="zákl. přenesená",J740,0)</f>
        <v>0</v>
      </c>
      <c r="BH740" s="224">
        <f>IF(N740="sníž. přenesená",J740,0)</f>
        <v>0</v>
      </c>
      <c r="BI740" s="224">
        <f>IF(N740="nulová",J740,0)</f>
        <v>0</v>
      </c>
      <c r="BJ740" s="26" t="s">
        <v>74</v>
      </c>
      <c r="BK740" s="224">
        <f>ROUND(I740*H740,2)</f>
        <v>0</v>
      </c>
      <c r="BL740" s="26" t="s">
        <v>252</v>
      </c>
      <c r="BM740" s="26" t="s">
        <v>685</v>
      </c>
    </row>
    <row r="741" s="11" customFormat="1" ht="29.88" customHeight="1">
      <c r="B741" s="199"/>
      <c r="D741" s="200" t="s">
        <v>69</v>
      </c>
      <c r="E741" s="210" t="s">
        <v>686</v>
      </c>
      <c r="F741" s="210" t="s">
        <v>687</v>
      </c>
      <c r="I741" s="202"/>
      <c r="J741" s="211">
        <f>BK741</f>
        <v>0</v>
      </c>
      <c r="L741" s="199"/>
      <c r="M741" s="204"/>
      <c r="N741" s="205"/>
      <c r="O741" s="205"/>
      <c r="P741" s="206">
        <f>SUM(P742:P759)</f>
        <v>0</v>
      </c>
      <c r="Q741" s="205"/>
      <c r="R741" s="206">
        <f>SUM(R742:R759)</f>
        <v>0</v>
      </c>
      <c r="S741" s="205"/>
      <c r="T741" s="207">
        <f>SUM(T742:T759)</f>
        <v>0</v>
      </c>
      <c r="AR741" s="200" t="s">
        <v>77</v>
      </c>
      <c r="AT741" s="208" t="s">
        <v>69</v>
      </c>
      <c r="AU741" s="208" t="s">
        <v>74</v>
      </c>
      <c r="AY741" s="200" t="s">
        <v>127</v>
      </c>
      <c r="BK741" s="209">
        <f>SUM(BK742:BK759)</f>
        <v>0</v>
      </c>
    </row>
    <row r="742" s="1" customFormat="1" ht="16.5" customHeight="1">
      <c r="B742" s="212"/>
      <c r="C742" s="213" t="s">
        <v>688</v>
      </c>
      <c r="D742" s="213" t="s">
        <v>129</v>
      </c>
      <c r="E742" s="214" t="s">
        <v>689</v>
      </c>
      <c r="F742" s="215" t="s">
        <v>690</v>
      </c>
      <c r="G742" s="216" t="s">
        <v>339</v>
      </c>
      <c r="H742" s="217">
        <v>57.799999999999997</v>
      </c>
      <c r="I742" s="218"/>
      <c r="J742" s="219">
        <f>ROUND(I742*H742,2)</f>
        <v>0</v>
      </c>
      <c r="K742" s="215" t="s">
        <v>133</v>
      </c>
      <c r="L742" s="48"/>
      <c r="M742" s="220" t="s">
        <v>5</v>
      </c>
      <c r="N742" s="221" t="s">
        <v>41</v>
      </c>
      <c r="O742" s="49"/>
      <c r="P742" s="222">
        <f>O742*H742</f>
        <v>0</v>
      </c>
      <c r="Q742" s="222">
        <v>0</v>
      </c>
      <c r="R742" s="222">
        <f>Q742*H742</f>
        <v>0</v>
      </c>
      <c r="S742" s="222">
        <v>0</v>
      </c>
      <c r="T742" s="223">
        <f>S742*H742</f>
        <v>0</v>
      </c>
      <c r="AR742" s="26" t="s">
        <v>252</v>
      </c>
      <c r="AT742" s="26" t="s">
        <v>129</v>
      </c>
      <c r="AU742" s="26" t="s">
        <v>77</v>
      </c>
      <c r="AY742" s="26" t="s">
        <v>127</v>
      </c>
      <c r="BE742" s="224">
        <f>IF(N742="základní",J742,0)</f>
        <v>0</v>
      </c>
      <c r="BF742" s="224">
        <f>IF(N742="snížená",J742,0)</f>
        <v>0</v>
      </c>
      <c r="BG742" s="224">
        <f>IF(N742="zákl. přenesená",J742,0)</f>
        <v>0</v>
      </c>
      <c r="BH742" s="224">
        <f>IF(N742="sníž. přenesená",J742,0)</f>
        <v>0</v>
      </c>
      <c r="BI742" s="224">
        <f>IF(N742="nulová",J742,0)</f>
        <v>0</v>
      </c>
      <c r="BJ742" s="26" t="s">
        <v>74</v>
      </c>
      <c r="BK742" s="224">
        <f>ROUND(I742*H742,2)</f>
        <v>0</v>
      </c>
      <c r="BL742" s="26" t="s">
        <v>252</v>
      </c>
      <c r="BM742" s="26" t="s">
        <v>691</v>
      </c>
    </row>
    <row r="743" s="12" customFormat="1">
      <c r="B743" s="225"/>
      <c r="D743" s="226" t="s">
        <v>136</v>
      </c>
      <c r="E743" s="227" t="s">
        <v>5</v>
      </c>
      <c r="F743" s="228" t="s">
        <v>692</v>
      </c>
      <c r="H743" s="227" t="s">
        <v>5</v>
      </c>
      <c r="I743" s="229"/>
      <c r="L743" s="225"/>
      <c r="M743" s="230"/>
      <c r="N743" s="231"/>
      <c r="O743" s="231"/>
      <c r="P743" s="231"/>
      <c r="Q743" s="231"/>
      <c r="R743" s="231"/>
      <c r="S743" s="231"/>
      <c r="T743" s="232"/>
      <c r="AT743" s="227" t="s">
        <v>136</v>
      </c>
      <c r="AU743" s="227" t="s">
        <v>77</v>
      </c>
      <c r="AV743" s="12" t="s">
        <v>74</v>
      </c>
      <c r="AW743" s="12" t="s">
        <v>34</v>
      </c>
      <c r="AX743" s="12" t="s">
        <v>70</v>
      </c>
      <c r="AY743" s="227" t="s">
        <v>127</v>
      </c>
    </row>
    <row r="744" s="12" customFormat="1">
      <c r="B744" s="225"/>
      <c r="D744" s="226" t="s">
        <v>136</v>
      </c>
      <c r="E744" s="227" t="s">
        <v>5</v>
      </c>
      <c r="F744" s="228" t="s">
        <v>630</v>
      </c>
      <c r="H744" s="227" t="s">
        <v>5</v>
      </c>
      <c r="I744" s="229"/>
      <c r="L744" s="225"/>
      <c r="M744" s="230"/>
      <c r="N744" s="231"/>
      <c r="O744" s="231"/>
      <c r="P744" s="231"/>
      <c r="Q744" s="231"/>
      <c r="R744" s="231"/>
      <c r="S744" s="231"/>
      <c r="T744" s="232"/>
      <c r="AT744" s="227" t="s">
        <v>136</v>
      </c>
      <c r="AU744" s="227" t="s">
        <v>77</v>
      </c>
      <c r="AV744" s="12" t="s">
        <v>74</v>
      </c>
      <c r="AW744" s="12" t="s">
        <v>34</v>
      </c>
      <c r="AX744" s="12" t="s">
        <v>70</v>
      </c>
      <c r="AY744" s="227" t="s">
        <v>127</v>
      </c>
    </row>
    <row r="745" s="13" customFormat="1">
      <c r="B745" s="233"/>
      <c r="D745" s="226" t="s">
        <v>136</v>
      </c>
      <c r="E745" s="234" t="s">
        <v>5</v>
      </c>
      <c r="F745" s="235" t="s">
        <v>693</v>
      </c>
      <c r="H745" s="236">
        <v>6.2000000000000002</v>
      </c>
      <c r="I745" s="237"/>
      <c r="L745" s="233"/>
      <c r="M745" s="238"/>
      <c r="N745" s="239"/>
      <c r="O745" s="239"/>
      <c r="P745" s="239"/>
      <c r="Q745" s="239"/>
      <c r="R745" s="239"/>
      <c r="S745" s="239"/>
      <c r="T745" s="240"/>
      <c r="AT745" s="234" t="s">
        <v>136</v>
      </c>
      <c r="AU745" s="234" t="s">
        <v>77</v>
      </c>
      <c r="AV745" s="13" t="s">
        <v>77</v>
      </c>
      <c r="AW745" s="13" t="s">
        <v>34</v>
      </c>
      <c r="AX745" s="13" t="s">
        <v>70</v>
      </c>
      <c r="AY745" s="234" t="s">
        <v>127</v>
      </c>
    </row>
    <row r="746" s="13" customFormat="1">
      <c r="B746" s="233"/>
      <c r="D746" s="226" t="s">
        <v>136</v>
      </c>
      <c r="E746" s="234" t="s">
        <v>5</v>
      </c>
      <c r="F746" s="235" t="s">
        <v>694</v>
      </c>
      <c r="H746" s="236">
        <v>13.6</v>
      </c>
      <c r="I746" s="237"/>
      <c r="L746" s="233"/>
      <c r="M746" s="238"/>
      <c r="N746" s="239"/>
      <c r="O746" s="239"/>
      <c r="P746" s="239"/>
      <c r="Q746" s="239"/>
      <c r="R746" s="239"/>
      <c r="S746" s="239"/>
      <c r="T746" s="240"/>
      <c r="AT746" s="234" t="s">
        <v>136</v>
      </c>
      <c r="AU746" s="234" t="s">
        <v>77</v>
      </c>
      <c r="AV746" s="13" t="s">
        <v>77</v>
      </c>
      <c r="AW746" s="13" t="s">
        <v>34</v>
      </c>
      <c r="AX746" s="13" t="s">
        <v>70</v>
      </c>
      <c r="AY746" s="234" t="s">
        <v>127</v>
      </c>
    </row>
    <row r="747" s="13" customFormat="1">
      <c r="B747" s="233"/>
      <c r="D747" s="226" t="s">
        <v>136</v>
      </c>
      <c r="E747" s="234" t="s">
        <v>5</v>
      </c>
      <c r="F747" s="235" t="s">
        <v>268</v>
      </c>
      <c r="H747" s="236">
        <v>19</v>
      </c>
      <c r="I747" s="237"/>
      <c r="L747" s="233"/>
      <c r="M747" s="238"/>
      <c r="N747" s="239"/>
      <c r="O747" s="239"/>
      <c r="P747" s="239"/>
      <c r="Q747" s="239"/>
      <c r="R747" s="239"/>
      <c r="S747" s="239"/>
      <c r="T747" s="240"/>
      <c r="AT747" s="234" t="s">
        <v>136</v>
      </c>
      <c r="AU747" s="234" t="s">
        <v>77</v>
      </c>
      <c r="AV747" s="13" t="s">
        <v>77</v>
      </c>
      <c r="AW747" s="13" t="s">
        <v>34</v>
      </c>
      <c r="AX747" s="13" t="s">
        <v>70</v>
      </c>
      <c r="AY747" s="234" t="s">
        <v>127</v>
      </c>
    </row>
    <row r="748" s="13" customFormat="1">
      <c r="B748" s="233"/>
      <c r="D748" s="226" t="s">
        <v>136</v>
      </c>
      <c r="E748" s="234" t="s">
        <v>5</v>
      </c>
      <c r="F748" s="235" t="s">
        <v>268</v>
      </c>
      <c r="H748" s="236">
        <v>19</v>
      </c>
      <c r="I748" s="237"/>
      <c r="L748" s="233"/>
      <c r="M748" s="238"/>
      <c r="N748" s="239"/>
      <c r="O748" s="239"/>
      <c r="P748" s="239"/>
      <c r="Q748" s="239"/>
      <c r="R748" s="239"/>
      <c r="S748" s="239"/>
      <c r="T748" s="240"/>
      <c r="AT748" s="234" t="s">
        <v>136</v>
      </c>
      <c r="AU748" s="234" t="s">
        <v>77</v>
      </c>
      <c r="AV748" s="13" t="s">
        <v>77</v>
      </c>
      <c r="AW748" s="13" t="s">
        <v>34</v>
      </c>
      <c r="AX748" s="13" t="s">
        <v>70</v>
      </c>
      <c r="AY748" s="234" t="s">
        <v>127</v>
      </c>
    </row>
    <row r="749" s="14" customFormat="1">
      <c r="B749" s="241"/>
      <c r="D749" s="226" t="s">
        <v>136</v>
      </c>
      <c r="E749" s="242" t="s">
        <v>5</v>
      </c>
      <c r="F749" s="243" t="s">
        <v>139</v>
      </c>
      <c r="H749" s="244">
        <v>57.799999999999997</v>
      </c>
      <c r="I749" s="245"/>
      <c r="L749" s="241"/>
      <c r="M749" s="246"/>
      <c r="N749" s="247"/>
      <c r="O749" s="247"/>
      <c r="P749" s="247"/>
      <c r="Q749" s="247"/>
      <c r="R749" s="247"/>
      <c r="S749" s="247"/>
      <c r="T749" s="248"/>
      <c r="AT749" s="242" t="s">
        <v>136</v>
      </c>
      <c r="AU749" s="242" t="s">
        <v>77</v>
      </c>
      <c r="AV749" s="14" t="s">
        <v>140</v>
      </c>
      <c r="AW749" s="14" t="s">
        <v>34</v>
      </c>
      <c r="AX749" s="14" t="s">
        <v>70</v>
      </c>
      <c r="AY749" s="242" t="s">
        <v>127</v>
      </c>
    </row>
    <row r="750" s="15" customFormat="1">
      <c r="B750" s="249"/>
      <c r="D750" s="226" t="s">
        <v>136</v>
      </c>
      <c r="E750" s="250" t="s">
        <v>5</v>
      </c>
      <c r="F750" s="251" t="s">
        <v>141</v>
      </c>
      <c r="H750" s="252">
        <v>57.799999999999997</v>
      </c>
      <c r="I750" s="253"/>
      <c r="L750" s="249"/>
      <c r="M750" s="254"/>
      <c r="N750" s="255"/>
      <c r="O750" s="255"/>
      <c r="P750" s="255"/>
      <c r="Q750" s="255"/>
      <c r="R750" s="255"/>
      <c r="S750" s="255"/>
      <c r="T750" s="256"/>
      <c r="AT750" s="250" t="s">
        <v>136</v>
      </c>
      <c r="AU750" s="250" t="s">
        <v>77</v>
      </c>
      <c r="AV750" s="15" t="s">
        <v>134</v>
      </c>
      <c r="AW750" s="15" t="s">
        <v>34</v>
      </c>
      <c r="AX750" s="15" t="s">
        <v>74</v>
      </c>
      <c r="AY750" s="250" t="s">
        <v>127</v>
      </c>
    </row>
    <row r="751" s="1" customFormat="1" ht="16.5" customHeight="1">
      <c r="B751" s="212"/>
      <c r="C751" s="257" t="s">
        <v>695</v>
      </c>
      <c r="D751" s="257" t="s">
        <v>234</v>
      </c>
      <c r="E751" s="258" t="s">
        <v>696</v>
      </c>
      <c r="F751" s="259" t="s">
        <v>697</v>
      </c>
      <c r="G751" s="260" t="s">
        <v>339</v>
      </c>
      <c r="H751" s="261">
        <v>57.799999999999997</v>
      </c>
      <c r="I751" s="262"/>
      <c r="J751" s="263">
        <f>ROUND(I751*H751,2)</f>
        <v>0</v>
      </c>
      <c r="K751" s="259" t="s">
        <v>5</v>
      </c>
      <c r="L751" s="264"/>
      <c r="M751" s="265" t="s">
        <v>5</v>
      </c>
      <c r="N751" s="266" t="s">
        <v>41</v>
      </c>
      <c r="O751" s="49"/>
      <c r="P751" s="222">
        <f>O751*H751</f>
        <v>0</v>
      </c>
      <c r="Q751" s="222">
        <v>0</v>
      </c>
      <c r="R751" s="222">
        <f>Q751*H751</f>
        <v>0</v>
      </c>
      <c r="S751" s="222">
        <v>0</v>
      </c>
      <c r="T751" s="223">
        <f>S751*H751</f>
        <v>0</v>
      </c>
      <c r="AR751" s="26" t="s">
        <v>343</v>
      </c>
      <c r="AT751" s="26" t="s">
        <v>234</v>
      </c>
      <c r="AU751" s="26" t="s">
        <v>77</v>
      </c>
      <c r="AY751" s="26" t="s">
        <v>127</v>
      </c>
      <c r="BE751" s="224">
        <f>IF(N751="základní",J751,0)</f>
        <v>0</v>
      </c>
      <c r="BF751" s="224">
        <f>IF(N751="snížená",J751,0)</f>
        <v>0</v>
      </c>
      <c r="BG751" s="224">
        <f>IF(N751="zákl. přenesená",J751,0)</f>
        <v>0</v>
      </c>
      <c r="BH751" s="224">
        <f>IF(N751="sníž. přenesená",J751,0)</f>
        <v>0</v>
      </c>
      <c r="BI751" s="224">
        <f>IF(N751="nulová",J751,0)</f>
        <v>0</v>
      </c>
      <c r="BJ751" s="26" t="s">
        <v>74</v>
      </c>
      <c r="BK751" s="224">
        <f>ROUND(I751*H751,2)</f>
        <v>0</v>
      </c>
      <c r="BL751" s="26" t="s">
        <v>252</v>
      </c>
      <c r="BM751" s="26" t="s">
        <v>698</v>
      </c>
    </row>
    <row r="752" s="12" customFormat="1">
      <c r="B752" s="225"/>
      <c r="D752" s="226" t="s">
        <v>136</v>
      </c>
      <c r="E752" s="227" t="s">
        <v>5</v>
      </c>
      <c r="F752" s="228" t="s">
        <v>699</v>
      </c>
      <c r="H752" s="227" t="s">
        <v>5</v>
      </c>
      <c r="I752" s="229"/>
      <c r="L752" s="225"/>
      <c r="M752" s="230"/>
      <c r="N752" s="231"/>
      <c r="O752" s="231"/>
      <c r="P752" s="231"/>
      <c r="Q752" s="231"/>
      <c r="R752" s="231"/>
      <c r="S752" s="231"/>
      <c r="T752" s="232"/>
      <c r="AT752" s="227" t="s">
        <v>136</v>
      </c>
      <c r="AU752" s="227" t="s">
        <v>77</v>
      </c>
      <c r="AV752" s="12" t="s">
        <v>74</v>
      </c>
      <c r="AW752" s="12" t="s">
        <v>34</v>
      </c>
      <c r="AX752" s="12" t="s">
        <v>70</v>
      </c>
      <c r="AY752" s="227" t="s">
        <v>127</v>
      </c>
    </row>
    <row r="753" s="12" customFormat="1">
      <c r="B753" s="225"/>
      <c r="D753" s="226" t="s">
        <v>136</v>
      </c>
      <c r="E753" s="227" t="s">
        <v>5</v>
      </c>
      <c r="F753" s="228" t="s">
        <v>630</v>
      </c>
      <c r="H753" s="227" t="s">
        <v>5</v>
      </c>
      <c r="I753" s="229"/>
      <c r="L753" s="225"/>
      <c r="M753" s="230"/>
      <c r="N753" s="231"/>
      <c r="O753" s="231"/>
      <c r="P753" s="231"/>
      <c r="Q753" s="231"/>
      <c r="R753" s="231"/>
      <c r="S753" s="231"/>
      <c r="T753" s="232"/>
      <c r="AT753" s="227" t="s">
        <v>136</v>
      </c>
      <c r="AU753" s="227" t="s">
        <v>77</v>
      </c>
      <c r="AV753" s="12" t="s">
        <v>74</v>
      </c>
      <c r="AW753" s="12" t="s">
        <v>34</v>
      </c>
      <c r="AX753" s="12" t="s">
        <v>70</v>
      </c>
      <c r="AY753" s="227" t="s">
        <v>127</v>
      </c>
    </row>
    <row r="754" s="13" customFormat="1">
      <c r="B754" s="233"/>
      <c r="D754" s="226" t="s">
        <v>136</v>
      </c>
      <c r="E754" s="234" t="s">
        <v>5</v>
      </c>
      <c r="F754" s="235" t="s">
        <v>693</v>
      </c>
      <c r="H754" s="236">
        <v>6.2000000000000002</v>
      </c>
      <c r="I754" s="237"/>
      <c r="L754" s="233"/>
      <c r="M754" s="238"/>
      <c r="N754" s="239"/>
      <c r="O754" s="239"/>
      <c r="P754" s="239"/>
      <c r="Q754" s="239"/>
      <c r="R754" s="239"/>
      <c r="S754" s="239"/>
      <c r="T754" s="240"/>
      <c r="AT754" s="234" t="s">
        <v>136</v>
      </c>
      <c r="AU754" s="234" t="s">
        <v>77</v>
      </c>
      <c r="AV754" s="13" t="s">
        <v>77</v>
      </c>
      <c r="AW754" s="13" t="s">
        <v>34</v>
      </c>
      <c r="AX754" s="13" t="s">
        <v>70</v>
      </c>
      <c r="AY754" s="234" t="s">
        <v>127</v>
      </c>
    </row>
    <row r="755" s="13" customFormat="1">
      <c r="B755" s="233"/>
      <c r="D755" s="226" t="s">
        <v>136</v>
      </c>
      <c r="E755" s="234" t="s">
        <v>5</v>
      </c>
      <c r="F755" s="235" t="s">
        <v>694</v>
      </c>
      <c r="H755" s="236">
        <v>13.6</v>
      </c>
      <c r="I755" s="237"/>
      <c r="L755" s="233"/>
      <c r="M755" s="238"/>
      <c r="N755" s="239"/>
      <c r="O755" s="239"/>
      <c r="P755" s="239"/>
      <c r="Q755" s="239"/>
      <c r="R755" s="239"/>
      <c r="S755" s="239"/>
      <c r="T755" s="240"/>
      <c r="AT755" s="234" t="s">
        <v>136</v>
      </c>
      <c r="AU755" s="234" t="s">
        <v>77</v>
      </c>
      <c r="AV755" s="13" t="s">
        <v>77</v>
      </c>
      <c r="AW755" s="13" t="s">
        <v>34</v>
      </c>
      <c r="AX755" s="13" t="s">
        <v>70</v>
      </c>
      <c r="AY755" s="234" t="s">
        <v>127</v>
      </c>
    </row>
    <row r="756" s="13" customFormat="1">
      <c r="B756" s="233"/>
      <c r="D756" s="226" t="s">
        <v>136</v>
      </c>
      <c r="E756" s="234" t="s">
        <v>5</v>
      </c>
      <c r="F756" s="235" t="s">
        <v>268</v>
      </c>
      <c r="H756" s="236">
        <v>19</v>
      </c>
      <c r="I756" s="237"/>
      <c r="L756" s="233"/>
      <c r="M756" s="238"/>
      <c r="N756" s="239"/>
      <c r="O756" s="239"/>
      <c r="P756" s="239"/>
      <c r="Q756" s="239"/>
      <c r="R756" s="239"/>
      <c r="S756" s="239"/>
      <c r="T756" s="240"/>
      <c r="AT756" s="234" t="s">
        <v>136</v>
      </c>
      <c r="AU756" s="234" t="s">
        <v>77</v>
      </c>
      <c r="AV756" s="13" t="s">
        <v>77</v>
      </c>
      <c r="AW756" s="13" t="s">
        <v>34</v>
      </c>
      <c r="AX756" s="13" t="s">
        <v>70</v>
      </c>
      <c r="AY756" s="234" t="s">
        <v>127</v>
      </c>
    </row>
    <row r="757" s="13" customFormat="1">
      <c r="B757" s="233"/>
      <c r="D757" s="226" t="s">
        <v>136</v>
      </c>
      <c r="E757" s="234" t="s">
        <v>5</v>
      </c>
      <c r="F757" s="235" t="s">
        <v>268</v>
      </c>
      <c r="H757" s="236">
        <v>19</v>
      </c>
      <c r="I757" s="237"/>
      <c r="L757" s="233"/>
      <c r="M757" s="238"/>
      <c r="N757" s="239"/>
      <c r="O757" s="239"/>
      <c r="P757" s="239"/>
      <c r="Q757" s="239"/>
      <c r="R757" s="239"/>
      <c r="S757" s="239"/>
      <c r="T757" s="240"/>
      <c r="AT757" s="234" t="s">
        <v>136</v>
      </c>
      <c r="AU757" s="234" t="s">
        <v>77</v>
      </c>
      <c r="AV757" s="13" t="s">
        <v>77</v>
      </c>
      <c r="AW757" s="13" t="s">
        <v>34</v>
      </c>
      <c r="AX757" s="13" t="s">
        <v>70</v>
      </c>
      <c r="AY757" s="234" t="s">
        <v>127</v>
      </c>
    </row>
    <row r="758" s="14" customFormat="1">
      <c r="B758" s="241"/>
      <c r="D758" s="226" t="s">
        <v>136</v>
      </c>
      <c r="E758" s="242" t="s">
        <v>5</v>
      </c>
      <c r="F758" s="243" t="s">
        <v>139</v>
      </c>
      <c r="H758" s="244">
        <v>57.799999999999997</v>
      </c>
      <c r="I758" s="245"/>
      <c r="L758" s="241"/>
      <c r="M758" s="246"/>
      <c r="N758" s="247"/>
      <c r="O758" s="247"/>
      <c r="P758" s="247"/>
      <c r="Q758" s="247"/>
      <c r="R758" s="247"/>
      <c r="S758" s="247"/>
      <c r="T758" s="248"/>
      <c r="AT758" s="242" t="s">
        <v>136</v>
      </c>
      <c r="AU758" s="242" t="s">
        <v>77</v>
      </c>
      <c r="AV758" s="14" t="s">
        <v>140</v>
      </c>
      <c r="AW758" s="14" t="s">
        <v>34</v>
      </c>
      <c r="AX758" s="14" t="s">
        <v>70</v>
      </c>
      <c r="AY758" s="242" t="s">
        <v>127</v>
      </c>
    </row>
    <row r="759" s="15" customFormat="1">
      <c r="B759" s="249"/>
      <c r="D759" s="226" t="s">
        <v>136</v>
      </c>
      <c r="E759" s="250" t="s">
        <v>5</v>
      </c>
      <c r="F759" s="251" t="s">
        <v>141</v>
      </c>
      <c r="H759" s="252">
        <v>57.799999999999997</v>
      </c>
      <c r="I759" s="253"/>
      <c r="L759" s="249"/>
      <c r="M759" s="254"/>
      <c r="N759" s="255"/>
      <c r="O759" s="255"/>
      <c r="P759" s="255"/>
      <c r="Q759" s="255"/>
      <c r="R759" s="255"/>
      <c r="S759" s="255"/>
      <c r="T759" s="256"/>
      <c r="AT759" s="250" t="s">
        <v>136</v>
      </c>
      <c r="AU759" s="250" t="s">
        <v>77</v>
      </c>
      <c r="AV759" s="15" t="s">
        <v>134</v>
      </c>
      <c r="AW759" s="15" t="s">
        <v>34</v>
      </c>
      <c r="AX759" s="15" t="s">
        <v>74</v>
      </c>
      <c r="AY759" s="250" t="s">
        <v>127</v>
      </c>
    </row>
    <row r="760" s="11" customFormat="1" ht="29.88" customHeight="1">
      <c r="B760" s="199"/>
      <c r="D760" s="200" t="s">
        <v>69</v>
      </c>
      <c r="E760" s="210" t="s">
        <v>700</v>
      </c>
      <c r="F760" s="210" t="s">
        <v>701</v>
      </c>
      <c r="I760" s="202"/>
      <c r="J760" s="211">
        <f>BK760</f>
        <v>0</v>
      </c>
      <c r="L760" s="199"/>
      <c r="M760" s="204"/>
      <c r="N760" s="205"/>
      <c r="O760" s="205"/>
      <c r="P760" s="206">
        <f>SUM(P761:P769)</f>
        <v>0</v>
      </c>
      <c r="Q760" s="205"/>
      <c r="R760" s="206">
        <f>SUM(R761:R769)</f>
        <v>0</v>
      </c>
      <c r="S760" s="205"/>
      <c r="T760" s="207">
        <f>SUM(T761:T769)</f>
        <v>0</v>
      </c>
      <c r="AR760" s="200" t="s">
        <v>77</v>
      </c>
      <c r="AT760" s="208" t="s">
        <v>69</v>
      </c>
      <c r="AU760" s="208" t="s">
        <v>74</v>
      </c>
      <c r="AY760" s="200" t="s">
        <v>127</v>
      </c>
      <c r="BK760" s="209">
        <f>SUM(BK761:BK769)</f>
        <v>0</v>
      </c>
    </row>
    <row r="761" s="1" customFormat="1" ht="16.5" customHeight="1">
      <c r="B761" s="212"/>
      <c r="C761" s="213" t="s">
        <v>702</v>
      </c>
      <c r="D761" s="213" t="s">
        <v>129</v>
      </c>
      <c r="E761" s="214" t="s">
        <v>703</v>
      </c>
      <c r="F761" s="215" t="s">
        <v>704</v>
      </c>
      <c r="G761" s="216" t="s">
        <v>277</v>
      </c>
      <c r="H761" s="217">
        <v>28</v>
      </c>
      <c r="I761" s="218"/>
      <c r="J761" s="219">
        <f>ROUND(I761*H761,2)</f>
        <v>0</v>
      </c>
      <c r="K761" s="215" t="s">
        <v>5</v>
      </c>
      <c r="L761" s="48"/>
      <c r="M761" s="220" t="s">
        <v>5</v>
      </c>
      <c r="N761" s="221" t="s">
        <v>41</v>
      </c>
      <c r="O761" s="49"/>
      <c r="P761" s="222">
        <f>O761*H761</f>
        <v>0</v>
      </c>
      <c r="Q761" s="222">
        <v>0</v>
      </c>
      <c r="R761" s="222">
        <f>Q761*H761</f>
        <v>0</v>
      </c>
      <c r="S761" s="222">
        <v>0</v>
      </c>
      <c r="T761" s="223">
        <f>S761*H761</f>
        <v>0</v>
      </c>
      <c r="AR761" s="26" t="s">
        <v>252</v>
      </c>
      <c r="AT761" s="26" t="s">
        <v>129</v>
      </c>
      <c r="AU761" s="26" t="s">
        <v>77</v>
      </c>
      <c r="AY761" s="26" t="s">
        <v>127</v>
      </c>
      <c r="BE761" s="224">
        <f>IF(N761="základní",J761,0)</f>
        <v>0</v>
      </c>
      <c r="BF761" s="224">
        <f>IF(N761="snížená",J761,0)</f>
        <v>0</v>
      </c>
      <c r="BG761" s="224">
        <f>IF(N761="zákl. přenesená",J761,0)</f>
        <v>0</v>
      </c>
      <c r="BH761" s="224">
        <f>IF(N761="sníž. přenesená",J761,0)</f>
        <v>0</v>
      </c>
      <c r="BI761" s="224">
        <f>IF(N761="nulová",J761,0)</f>
        <v>0</v>
      </c>
      <c r="BJ761" s="26" t="s">
        <v>74</v>
      </c>
      <c r="BK761" s="224">
        <f>ROUND(I761*H761,2)</f>
        <v>0</v>
      </c>
      <c r="BL761" s="26" t="s">
        <v>252</v>
      </c>
      <c r="BM761" s="26" t="s">
        <v>705</v>
      </c>
    </row>
    <row r="762" s="12" customFormat="1">
      <c r="B762" s="225"/>
      <c r="D762" s="226" t="s">
        <v>136</v>
      </c>
      <c r="E762" s="227" t="s">
        <v>5</v>
      </c>
      <c r="F762" s="228" t="s">
        <v>704</v>
      </c>
      <c r="H762" s="227" t="s">
        <v>5</v>
      </c>
      <c r="I762" s="229"/>
      <c r="L762" s="225"/>
      <c r="M762" s="230"/>
      <c r="N762" s="231"/>
      <c r="O762" s="231"/>
      <c r="P762" s="231"/>
      <c r="Q762" s="231"/>
      <c r="R762" s="231"/>
      <c r="S762" s="231"/>
      <c r="T762" s="232"/>
      <c r="AT762" s="227" t="s">
        <v>136</v>
      </c>
      <c r="AU762" s="227" t="s">
        <v>77</v>
      </c>
      <c r="AV762" s="12" t="s">
        <v>74</v>
      </c>
      <c r="AW762" s="12" t="s">
        <v>34</v>
      </c>
      <c r="AX762" s="12" t="s">
        <v>70</v>
      </c>
      <c r="AY762" s="227" t="s">
        <v>127</v>
      </c>
    </row>
    <row r="763" s="12" customFormat="1">
      <c r="B763" s="225"/>
      <c r="D763" s="226" t="s">
        <v>136</v>
      </c>
      <c r="E763" s="227" t="s">
        <v>5</v>
      </c>
      <c r="F763" s="228" t="s">
        <v>630</v>
      </c>
      <c r="H763" s="227" t="s">
        <v>5</v>
      </c>
      <c r="I763" s="229"/>
      <c r="L763" s="225"/>
      <c r="M763" s="230"/>
      <c r="N763" s="231"/>
      <c r="O763" s="231"/>
      <c r="P763" s="231"/>
      <c r="Q763" s="231"/>
      <c r="R763" s="231"/>
      <c r="S763" s="231"/>
      <c r="T763" s="232"/>
      <c r="AT763" s="227" t="s">
        <v>136</v>
      </c>
      <c r="AU763" s="227" t="s">
        <v>77</v>
      </c>
      <c r="AV763" s="12" t="s">
        <v>74</v>
      </c>
      <c r="AW763" s="12" t="s">
        <v>34</v>
      </c>
      <c r="AX763" s="12" t="s">
        <v>70</v>
      </c>
      <c r="AY763" s="227" t="s">
        <v>127</v>
      </c>
    </row>
    <row r="764" s="13" customFormat="1">
      <c r="B764" s="233"/>
      <c r="D764" s="226" t="s">
        <v>136</v>
      </c>
      <c r="E764" s="234" t="s">
        <v>5</v>
      </c>
      <c r="F764" s="235" t="s">
        <v>706</v>
      </c>
      <c r="H764" s="236">
        <v>4</v>
      </c>
      <c r="I764" s="237"/>
      <c r="L764" s="233"/>
      <c r="M764" s="238"/>
      <c r="N764" s="239"/>
      <c r="O764" s="239"/>
      <c r="P764" s="239"/>
      <c r="Q764" s="239"/>
      <c r="R764" s="239"/>
      <c r="S764" s="239"/>
      <c r="T764" s="240"/>
      <c r="AT764" s="234" t="s">
        <v>136</v>
      </c>
      <c r="AU764" s="234" t="s">
        <v>77</v>
      </c>
      <c r="AV764" s="13" t="s">
        <v>77</v>
      </c>
      <c r="AW764" s="13" t="s">
        <v>34</v>
      </c>
      <c r="AX764" s="13" t="s">
        <v>70</v>
      </c>
      <c r="AY764" s="234" t="s">
        <v>127</v>
      </c>
    </row>
    <row r="765" s="13" customFormat="1">
      <c r="B765" s="233"/>
      <c r="D765" s="226" t="s">
        <v>136</v>
      </c>
      <c r="E765" s="234" t="s">
        <v>5</v>
      </c>
      <c r="F765" s="235" t="s">
        <v>707</v>
      </c>
      <c r="H765" s="236">
        <v>8</v>
      </c>
      <c r="I765" s="237"/>
      <c r="L765" s="233"/>
      <c r="M765" s="238"/>
      <c r="N765" s="239"/>
      <c r="O765" s="239"/>
      <c r="P765" s="239"/>
      <c r="Q765" s="239"/>
      <c r="R765" s="239"/>
      <c r="S765" s="239"/>
      <c r="T765" s="240"/>
      <c r="AT765" s="234" t="s">
        <v>136</v>
      </c>
      <c r="AU765" s="234" t="s">
        <v>77</v>
      </c>
      <c r="AV765" s="13" t="s">
        <v>77</v>
      </c>
      <c r="AW765" s="13" t="s">
        <v>34</v>
      </c>
      <c r="AX765" s="13" t="s">
        <v>70</v>
      </c>
      <c r="AY765" s="234" t="s">
        <v>127</v>
      </c>
    </row>
    <row r="766" s="13" customFormat="1">
      <c r="B766" s="233"/>
      <c r="D766" s="226" t="s">
        <v>136</v>
      </c>
      <c r="E766" s="234" t="s">
        <v>5</v>
      </c>
      <c r="F766" s="235" t="s">
        <v>197</v>
      </c>
      <c r="H766" s="236">
        <v>8</v>
      </c>
      <c r="I766" s="237"/>
      <c r="L766" s="233"/>
      <c r="M766" s="238"/>
      <c r="N766" s="239"/>
      <c r="O766" s="239"/>
      <c r="P766" s="239"/>
      <c r="Q766" s="239"/>
      <c r="R766" s="239"/>
      <c r="S766" s="239"/>
      <c r="T766" s="240"/>
      <c r="AT766" s="234" t="s">
        <v>136</v>
      </c>
      <c r="AU766" s="234" t="s">
        <v>77</v>
      </c>
      <c r="AV766" s="13" t="s">
        <v>77</v>
      </c>
      <c r="AW766" s="13" t="s">
        <v>34</v>
      </c>
      <c r="AX766" s="13" t="s">
        <v>70</v>
      </c>
      <c r="AY766" s="234" t="s">
        <v>127</v>
      </c>
    </row>
    <row r="767" s="13" customFormat="1">
      <c r="B767" s="233"/>
      <c r="D767" s="226" t="s">
        <v>136</v>
      </c>
      <c r="E767" s="234" t="s">
        <v>5</v>
      </c>
      <c r="F767" s="235" t="s">
        <v>197</v>
      </c>
      <c r="H767" s="236">
        <v>8</v>
      </c>
      <c r="I767" s="237"/>
      <c r="L767" s="233"/>
      <c r="M767" s="238"/>
      <c r="N767" s="239"/>
      <c r="O767" s="239"/>
      <c r="P767" s="239"/>
      <c r="Q767" s="239"/>
      <c r="R767" s="239"/>
      <c r="S767" s="239"/>
      <c r="T767" s="240"/>
      <c r="AT767" s="234" t="s">
        <v>136</v>
      </c>
      <c r="AU767" s="234" t="s">
        <v>77</v>
      </c>
      <c r="AV767" s="13" t="s">
        <v>77</v>
      </c>
      <c r="AW767" s="13" t="s">
        <v>34</v>
      </c>
      <c r="AX767" s="13" t="s">
        <v>70</v>
      </c>
      <c r="AY767" s="234" t="s">
        <v>127</v>
      </c>
    </row>
    <row r="768" s="14" customFormat="1">
      <c r="B768" s="241"/>
      <c r="D768" s="226" t="s">
        <v>136</v>
      </c>
      <c r="E768" s="242" t="s">
        <v>5</v>
      </c>
      <c r="F768" s="243" t="s">
        <v>139</v>
      </c>
      <c r="H768" s="244">
        <v>28</v>
      </c>
      <c r="I768" s="245"/>
      <c r="L768" s="241"/>
      <c r="M768" s="246"/>
      <c r="N768" s="247"/>
      <c r="O768" s="247"/>
      <c r="P768" s="247"/>
      <c r="Q768" s="247"/>
      <c r="R768" s="247"/>
      <c r="S768" s="247"/>
      <c r="T768" s="248"/>
      <c r="AT768" s="242" t="s">
        <v>136</v>
      </c>
      <c r="AU768" s="242" t="s">
        <v>77</v>
      </c>
      <c r="AV768" s="14" t="s">
        <v>140</v>
      </c>
      <c r="AW768" s="14" t="s">
        <v>34</v>
      </c>
      <c r="AX768" s="14" t="s">
        <v>70</v>
      </c>
      <c r="AY768" s="242" t="s">
        <v>127</v>
      </c>
    </row>
    <row r="769" s="15" customFormat="1">
      <c r="B769" s="249"/>
      <c r="D769" s="226" t="s">
        <v>136</v>
      </c>
      <c r="E769" s="250" t="s">
        <v>5</v>
      </c>
      <c r="F769" s="251" t="s">
        <v>141</v>
      </c>
      <c r="H769" s="252">
        <v>28</v>
      </c>
      <c r="I769" s="253"/>
      <c r="L769" s="249"/>
      <c r="M769" s="270"/>
      <c r="N769" s="271"/>
      <c r="O769" s="271"/>
      <c r="P769" s="271"/>
      <c r="Q769" s="271"/>
      <c r="R769" s="271"/>
      <c r="S769" s="271"/>
      <c r="T769" s="272"/>
      <c r="AT769" s="250" t="s">
        <v>136</v>
      </c>
      <c r="AU769" s="250" t="s">
        <v>77</v>
      </c>
      <c r="AV769" s="15" t="s">
        <v>134</v>
      </c>
      <c r="AW769" s="15" t="s">
        <v>34</v>
      </c>
      <c r="AX769" s="15" t="s">
        <v>74</v>
      </c>
      <c r="AY769" s="250" t="s">
        <v>127</v>
      </c>
    </row>
    <row r="770" s="1" customFormat="1" ht="6.96" customHeight="1">
      <c r="B770" s="69"/>
      <c r="C770" s="70"/>
      <c r="D770" s="70"/>
      <c r="E770" s="70"/>
      <c r="F770" s="70"/>
      <c r="G770" s="70"/>
      <c r="H770" s="70"/>
      <c r="I770" s="164"/>
      <c r="J770" s="70"/>
      <c r="K770" s="70"/>
      <c r="L770" s="48"/>
    </row>
  </sheetData>
  <autoFilter ref="C93:K769"/>
  <mergeCells count="13">
    <mergeCell ref="E7:H7"/>
    <mergeCell ref="E9:H9"/>
    <mergeCell ref="E11:H11"/>
    <mergeCell ref="E26:H26"/>
    <mergeCell ref="E47:H47"/>
    <mergeCell ref="E49:H49"/>
    <mergeCell ref="E51:H51"/>
    <mergeCell ref="J55:J56"/>
    <mergeCell ref="E82:H82"/>
    <mergeCell ref="E84:H84"/>
    <mergeCell ref="E86:H86"/>
    <mergeCell ref="G1:H1"/>
    <mergeCell ref="L2:V2"/>
  </mergeCells>
  <hyperlinks>
    <hyperlink ref="F1:G1" location="C2" display="1) Krycí list soupisu"/>
    <hyperlink ref="G1:H1" location="C58" display="2) Rekapitulace"/>
    <hyperlink ref="J1" location="C93" display="3) Soupis prací"/>
    <hyperlink ref="L1:V1" location="'Rekapitulace stavby'!C2" display="Rekapitulace stavby"/>
  </hyperlinks>
  <pageMargins left="0.5833333" right="0.5833333" top="0.5833333" bottom="0.5833333" header="0" footer="0"/>
  <pageSetup paperSize="9" orientation="landscape" blackAndWhite="1" fitToHeight="100"/>
  <headerFooter>
    <oddFooter>&amp;CStrana &amp;P z &amp;N</oddFooter>
  </headerFooter>
  <drawing r:id="rId1"/>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pane activePane="bottomLeft" state="frozen" topLeftCell="A2" ySplit="1"/>
    </sheetView>
  </sheetViews>
  <cols>
    <col min="1" max="1" width="8.33" customWidth="1"/>
    <col min="2" max="2" width="1.67" customWidth="1"/>
    <col min="3" max="3" width="4.17" customWidth="1"/>
    <col min="4" max="4" width="4.33" customWidth="1"/>
    <col min="5" max="5" width="17.17" customWidth="1"/>
    <col min="6" max="6" width="75" customWidth="1"/>
    <col min="7" max="7" width="8.67" customWidth="1"/>
    <col min="8" max="8" width="11.17" customWidth="1"/>
    <col min="9" max="9" width="12.67" style="134" customWidth="1"/>
    <col min="10" max="10" width="23.5" customWidth="1"/>
    <col min="11" max="11" width="15.5" customWidth="1"/>
    <col min="13" max="13" width="9.33" hidden="1"/>
    <col min="14" max="14" width="9.33" hidden="1"/>
    <col min="15" max="15" width="9.33" hidden="1"/>
    <col min="16" max="16" width="9.33" hidden="1"/>
    <col min="17" max="17" width="9.33" hidden="1"/>
    <col min="18" max="18" width="9.33" hidden="1"/>
    <col min="19" max="19" width="8.17" hidden="1" customWidth="1"/>
    <col min="20" max="20" width="29.67" hidden="1" customWidth="1"/>
    <col min="21" max="21" width="16.33" hidden="1" customWidth="1"/>
    <col min="22" max="22" width="12.33" customWidth="1"/>
    <col min="23" max="23" width="16.33" customWidth="1"/>
    <col min="24" max="24" width="12.33" customWidth="1"/>
    <col min="25" max="25" width="15" customWidth="1"/>
    <col min="26" max="26" width="11" customWidth="1"/>
    <col min="27" max="27" width="15" customWidth="1"/>
    <col min="28" max="28" width="16.33" customWidth="1"/>
    <col min="29" max="29" width="11" customWidth="1"/>
    <col min="30" max="30" width="15" customWidth="1"/>
    <col min="31" max="31" width="16.33" customWidth="1"/>
    <col min="44" max="44" width="9.33" hidden="1"/>
    <col min="45" max="45" width="9.33" hidden="1"/>
    <col min="46" max="46" width="9.33" hidden="1"/>
    <col min="47" max="47" width="9.33" hidden="1"/>
    <col min="48" max="48" width="9.33" hidden="1"/>
    <col min="49" max="49" width="9.33" hidden="1"/>
    <col min="50" max="50" width="9.33" hidden="1"/>
    <col min="51" max="51" width="9.33" hidden="1"/>
    <col min="52" max="52" width="9.33" hidden="1"/>
    <col min="53" max="53" width="9.33" hidden="1"/>
    <col min="54" max="54" width="9.33" hidden="1"/>
    <col min="55" max="55" width="9.33" hidden="1"/>
    <col min="56" max="56" width="9.33" hidden="1"/>
    <col min="57" max="57" width="9.33" hidden="1"/>
    <col min="58" max="58" width="9.33" hidden="1"/>
    <col min="59" max="59" width="9.33" hidden="1"/>
    <col min="60" max="60" width="9.33" hidden="1"/>
    <col min="61" max="61" width="9.33" hidden="1"/>
    <col min="62" max="62" width="9.33" hidden="1"/>
    <col min="63" max="63" width="9.33" hidden="1"/>
    <col min="64" max="64" width="9.33" hidden="1"/>
    <col min="65" max="65" width="9.33" hidden="1"/>
  </cols>
  <sheetData>
    <row r="1" ht="21.84" customHeight="1">
      <c r="A1" s="22"/>
      <c r="B1" s="135"/>
      <c r="C1" s="135"/>
      <c r="D1" s="136" t="s">
        <v>1</v>
      </c>
      <c r="E1" s="135"/>
      <c r="F1" s="137" t="s">
        <v>84</v>
      </c>
      <c r="G1" s="137" t="s">
        <v>85</v>
      </c>
      <c r="H1" s="137"/>
      <c r="I1" s="138"/>
      <c r="J1" s="137" t="s">
        <v>86</v>
      </c>
      <c r="K1" s="136" t="s">
        <v>87</v>
      </c>
      <c r="L1" s="137" t="s">
        <v>88</v>
      </c>
      <c r="M1" s="137"/>
      <c r="N1" s="137"/>
      <c r="O1" s="137"/>
      <c r="P1" s="137"/>
      <c r="Q1" s="137"/>
      <c r="R1" s="137"/>
      <c r="S1" s="137"/>
      <c r="T1" s="137"/>
      <c r="U1" s="21"/>
      <c r="V1" s="21"/>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row>
    <row r="2" ht="36.96" customHeight="1">
      <c r="L2" s="25" t="s">
        <v>8</v>
      </c>
      <c r="AT2" s="26" t="s">
        <v>83</v>
      </c>
    </row>
    <row r="3" ht="6.96" customHeight="1">
      <c r="B3" s="27"/>
      <c r="C3" s="28"/>
      <c r="D3" s="28"/>
      <c r="E3" s="28"/>
      <c r="F3" s="28"/>
      <c r="G3" s="28"/>
      <c r="H3" s="28"/>
      <c r="I3" s="139"/>
      <c r="J3" s="28"/>
      <c r="K3" s="29"/>
      <c r="AT3" s="26" t="s">
        <v>77</v>
      </c>
    </row>
    <row r="4" ht="36.96" customHeight="1">
      <c r="B4" s="30"/>
      <c r="C4" s="31"/>
      <c r="D4" s="32" t="s">
        <v>89</v>
      </c>
      <c r="E4" s="31"/>
      <c r="F4" s="31"/>
      <c r="G4" s="31"/>
      <c r="H4" s="31"/>
      <c r="I4" s="140"/>
      <c r="J4" s="31"/>
      <c r="K4" s="33"/>
      <c r="M4" s="34" t="s">
        <v>13</v>
      </c>
      <c r="AT4" s="26" t="s">
        <v>6</v>
      </c>
    </row>
    <row r="5" ht="6.96" customHeight="1">
      <c r="B5" s="30"/>
      <c r="C5" s="31"/>
      <c r="D5" s="31"/>
      <c r="E5" s="31"/>
      <c r="F5" s="31"/>
      <c r="G5" s="31"/>
      <c r="H5" s="31"/>
      <c r="I5" s="140"/>
      <c r="J5" s="31"/>
      <c r="K5" s="33"/>
    </row>
    <row r="6">
      <c r="B6" s="30"/>
      <c r="C6" s="31"/>
      <c r="D6" s="42" t="s">
        <v>19</v>
      </c>
      <c r="E6" s="31"/>
      <c r="F6" s="31"/>
      <c r="G6" s="31"/>
      <c r="H6" s="31"/>
      <c r="I6" s="140"/>
      <c r="J6" s="31"/>
      <c r="K6" s="33"/>
    </row>
    <row r="7" ht="16.5" customHeight="1">
      <c r="B7" s="30"/>
      <c r="C7" s="31"/>
      <c r="D7" s="31"/>
      <c r="E7" s="141" t="str">
        <f>'Rekapitulace stavby'!K6</f>
        <v>Stezka pro cyklisty a chodce se společným provozem Hustopeče - Milotice nad Bečvou</v>
      </c>
      <c r="F7" s="42"/>
      <c r="G7" s="42"/>
      <c r="H7" s="42"/>
      <c r="I7" s="140"/>
      <c r="J7" s="31"/>
      <c r="K7" s="33"/>
    </row>
    <row r="8">
      <c r="B8" s="30"/>
      <c r="C8" s="31"/>
      <c r="D8" s="42" t="s">
        <v>90</v>
      </c>
      <c r="E8" s="31"/>
      <c r="F8" s="31"/>
      <c r="G8" s="31"/>
      <c r="H8" s="31"/>
      <c r="I8" s="140"/>
      <c r="J8" s="31"/>
      <c r="K8" s="33"/>
    </row>
    <row r="9" s="1" customFormat="1" ht="16.5" customHeight="1">
      <c r="B9" s="48"/>
      <c r="C9" s="49"/>
      <c r="D9" s="49"/>
      <c r="E9" s="141" t="s">
        <v>91</v>
      </c>
      <c r="F9" s="49"/>
      <c r="G9" s="49"/>
      <c r="H9" s="49"/>
      <c r="I9" s="142"/>
      <c r="J9" s="49"/>
      <c r="K9" s="53"/>
    </row>
    <row r="10" s="1" customFormat="1">
      <c r="B10" s="48"/>
      <c r="C10" s="49"/>
      <c r="D10" s="42" t="s">
        <v>92</v>
      </c>
      <c r="E10" s="49"/>
      <c r="F10" s="49"/>
      <c r="G10" s="49"/>
      <c r="H10" s="49"/>
      <c r="I10" s="142"/>
      <c r="J10" s="49"/>
      <c r="K10" s="53"/>
    </row>
    <row r="11" s="1" customFormat="1" ht="36.96" customHeight="1">
      <c r="B11" s="48"/>
      <c r="C11" s="49"/>
      <c r="D11" s="49"/>
      <c r="E11" s="143" t="s">
        <v>708</v>
      </c>
      <c r="F11" s="49"/>
      <c r="G11" s="49"/>
      <c r="H11" s="49"/>
      <c r="I11" s="142"/>
      <c r="J11" s="49"/>
      <c r="K11" s="53"/>
    </row>
    <row r="12" s="1" customFormat="1">
      <c r="B12" s="48"/>
      <c r="C12" s="49"/>
      <c r="D12" s="49"/>
      <c r="E12" s="49"/>
      <c r="F12" s="49"/>
      <c r="G12" s="49"/>
      <c r="H12" s="49"/>
      <c r="I12" s="142"/>
      <c r="J12" s="49"/>
      <c r="K12" s="53"/>
    </row>
    <row r="13" s="1" customFormat="1" ht="14.4" customHeight="1">
      <c r="B13" s="48"/>
      <c r="C13" s="49"/>
      <c r="D13" s="42" t="s">
        <v>21</v>
      </c>
      <c r="E13" s="49"/>
      <c r="F13" s="37" t="s">
        <v>5</v>
      </c>
      <c r="G13" s="49"/>
      <c r="H13" s="49"/>
      <c r="I13" s="144" t="s">
        <v>22</v>
      </c>
      <c r="J13" s="37" t="s">
        <v>5</v>
      </c>
      <c r="K13" s="53"/>
    </row>
    <row r="14" s="1" customFormat="1" ht="14.4" customHeight="1">
      <c r="B14" s="48"/>
      <c r="C14" s="49"/>
      <c r="D14" s="42" t="s">
        <v>23</v>
      </c>
      <c r="E14" s="49"/>
      <c r="F14" s="37" t="s">
        <v>24</v>
      </c>
      <c r="G14" s="49"/>
      <c r="H14" s="49"/>
      <c r="I14" s="144" t="s">
        <v>25</v>
      </c>
      <c r="J14" s="145" t="str">
        <f>'Rekapitulace stavby'!AN8</f>
        <v>5. 9. 2017</v>
      </c>
      <c r="K14" s="53"/>
    </row>
    <row r="15" s="1" customFormat="1" ht="10.8" customHeight="1">
      <c r="B15" s="48"/>
      <c r="C15" s="49"/>
      <c r="D15" s="49"/>
      <c r="E15" s="49"/>
      <c r="F15" s="49"/>
      <c r="G15" s="49"/>
      <c r="H15" s="49"/>
      <c r="I15" s="142"/>
      <c r="J15" s="49"/>
      <c r="K15" s="53"/>
    </row>
    <row r="16" s="1" customFormat="1" ht="14.4" customHeight="1">
      <c r="B16" s="48"/>
      <c r="C16" s="49"/>
      <c r="D16" s="42" t="s">
        <v>27</v>
      </c>
      <c r="E16" s="49"/>
      <c r="F16" s="49"/>
      <c r="G16" s="49"/>
      <c r="H16" s="49"/>
      <c r="I16" s="144" t="s">
        <v>28</v>
      </c>
      <c r="J16" s="37" t="s">
        <v>5</v>
      </c>
      <c r="K16" s="53"/>
    </row>
    <row r="17" s="1" customFormat="1" ht="18" customHeight="1">
      <c r="B17" s="48"/>
      <c r="C17" s="49"/>
      <c r="D17" s="49"/>
      <c r="E17" s="37" t="s">
        <v>24</v>
      </c>
      <c r="F17" s="49"/>
      <c r="G17" s="49"/>
      <c r="H17" s="49"/>
      <c r="I17" s="144" t="s">
        <v>29</v>
      </c>
      <c r="J17" s="37" t="s">
        <v>5</v>
      </c>
      <c r="K17" s="53"/>
    </row>
    <row r="18" s="1" customFormat="1" ht="6.96" customHeight="1">
      <c r="B18" s="48"/>
      <c r="C18" s="49"/>
      <c r="D18" s="49"/>
      <c r="E18" s="49"/>
      <c r="F18" s="49"/>
      <c r="G18" s="49"/>
      <c r="H18" s="49"/>
      <c r="I18" s="142"/>
      <c r="J18" s="49"/>
      <c r="K18" s="53"/>
    </row>
    <row r="19" s="1" customFormat="1" ht="14.4" customHeight="1">
      <c r="B19" s="48"/>
      <c r="C19" s="49"/>
      <c r="D19" s="42" t="s">
        <v>30</v>
      </c>
      <c r="E19" s="49"/>
      <c r="F19" s="49"/>
      <c r="G19" s="49"/>
      <c r="H19" s="49"/>
      <c r="I19" s="144" t="s">
        <v>28</v>
      </c>
      <c r="J19" s="37" t="str">
        <f>IF('Rekapitulace stavby'!AN13="Vyplň údaj","",IF('Rekapitulace stavby'!AN13="","",'Rekapitulace stavby'!AN13))</f>
        <v/>
      </c>
      <c r="K19" s="53"/>
    </row>
    <row r="20" s="1" customFormat="1" ht="18" customHeight="1">
      <c r="B20" s="48"/>
      <c r="C20" s="49"/>
      <c r="D20" s="49"/>
      <c r="E20" s="37" t="str">
        <f>IF('Rekapitulace stavby'!E14="Vyplň údaj","",IF('Rekapitulace stavby'!E14="","",'Rekapitulace stavby'!E14))</f>
        <v/>
      </c>
      <c r="F20" s="49"/>
      <c r="G20" s="49"/>
      <c r="H20" s="49"/>
      <c r="I20" s="144" t="s">
        <v>29</v>
      </c>
      <c r="J20" s="37" t="str">
        <f>IF('Rekapitulace stavby'!AN14="Vyplň údaj","",IF('Rekapitulace stavby'!AN14="","",'Rekapitulace stavby'!AN14))</f>
        <v/>
      </c>
      <c r="K20" s="53"/>
    </row>
    <row r="21" s="1" customFormat="1" ht="6.96" customHeight="1">
      <c r="B21" s="48"/>
      <c r="C21" s="49"/>
      <c r="D21" s="49"/>
      <c r="E21" s="49"/>
      <c r="F21" s="49"/>
      <c r="G21" s="49"/>
      <c r="H21" s="49"/>
      <c r="I21" s="142"/>
      <c r="J21" s="49"/>
      <c r="K21" s="53"/>
    </row>
    <row r="22" s="1" customFormat="1" ht="14.4" customHeight="1">
      <c r="B22" s="48"/>
      <c r="C22" s="49"/>
      <c r="D22" s="42" t="s">
        <v>32</v>
      </c>
      <c r="E22" s="49"/>
      <c r="F22" s="49"/>
      <c r="G22" s="49"/>
      <c r="H22" s="49"/>
      <c r="I22" s="144" t="s">
        <v>28</v>
      </c>
      <c r="J22" s="37" t="s">
        <v>5</v>
      </c>
      <c r="K22" s="53"/>
    </row>
    <row r="23" s="1" customFormat="1" ht="18" customHeight="1">
      <c r="B23" s="48"/>
      <c r="C23" s="49"/>
      <c r="D23" s="49"/>
      <c r="E23" s="37" t="s">
        <v>33</v>
      </c>
      <c r="F23" s="49"/>
      <c r="G23" s="49"/>
      <c r="H23" s="49"/>
      <c r="I23" s="144" t="s">
        <v>29</v>
      </c>
      <c r="J23" s="37" t="s">
        <v>5</v>
      </c>
      <c r="K23" s="53"/>
    </row>
    <row r="24" s="1" customFormat="1" ht="6.96" customHeight="1">
      <c r="B24" s="48"/>
      <c r="C24" s="49"/>
      <c r="D24" s="49"/>
      <c r="E24" s="49"/>
      <c r="F24" s="49"/>
      <c r="G24" s="49"/>
      <c r="H24" s="49"/>
      <c r="I24" s="142"/>
      <c r="J24" s="49"/>
      <c r="K24" s="53"/>
    </row>
    <row r="25" s="1" customFormat="1" ht="14.4" customHeight="1">
      <c r="B25" s="48"/>
      <c r="C25" s="49"/>
      <c r="D25" s="42" t="s">
        <v>35</v>
      </c>
      <c r="E25" s="49"/>
      <c r="F25" s="49"/>
      <c r="G25" s="49"/>
      <c r="H25" s="49"/>
      <c r="I25" s="142"/>
      <c r="J25" s="49"/>
      <c r="K25" s="53"/>
    </row>
    <row r="26" s="7" customFormat="1" ht="16.5" customHeight="1">
      <c r="B26" s="146"/>
      <c r="C26" s="147"/>
      <c r="D26" s="147"/>
      <c r="E26" s="46" t="s">
        <v>5</v>
      </c>
      <c r="F26" s="46"/>
      <c r="G26" s="46"/>
      <c r="H26" s="46"/>
      <c r="I26" s="148"/>
      <c r="J26" s="147"/>
      <c r="K26" s="149"/>
    </row>
    <row r="27" s="1" customFormat="1" ht="6.96" customHeight="1">
      <c r="B27" s="48"/>
      <c r="C27" s="49"/>
      <c r="D27" s="49"/>
      <c r="E27" s="49"/>
      <c r="F27" s="49"/>
      <c r="G27" s="49"/>
      <c r="H27" s="49"/>
      <c r="I27" s="142"/>
      <c r="J27" s="49"/>
      <c r="K27" s="53"/>
    </row>
    <row r="28" s="1" customFormat="1" ht="6.96" customHeight="1">
      <c r="B28" s="48"/>
      <c r="C28" s="49"/>
      <c r="D28" s="84"/>
      <c r="E28" s="84"/>
      <c r="F28" s="84"/>
      <c r="G28" s="84"/>
      <c r="H28" s="84"/>
      <c r="I28" s="150"/>
      <c r="J28" s="84"/>
      <c r="K28" s="151"/>
    </row>
    <row r="29" s="1" customFormat="1" ht="25.44" customHeight="1">
      <c r="B29" s="48"/>
      <c r="C29" s="49"/>
      <c r="D29" s="152" t="s">
        <v>36</v>
      </c>
      <c r="E29" s="49"/>
      <c r="F29" s="49"/>
      <c r="G29" s="49"/>
      <c r="H29" s="49"/>
      <c r="I29" s="142"/>
      <c r="J29" s="153">
        <f>ROUND(J86,2)</f>
        <v>0</v>
      </c>
      <c r="K29" s="53"/>
    </row>
    <row r="30" s="1" customFormat="1" ht="6.96" customHeight="1">
      <c r="B30" s="48"/>
      <c r="C30" s="49"/>
      <c r="D30" s="84"/>
      <c r="E30" s="84"/>
      <c r="F30" s="84"/>
      <c r="G30" s="84"/>
      <c r="H30" s="84"/>
      <c r="I30" s="150"/>
      <c r="J30" s="84"/>
      <c r="K30" s="151"/>
    </row>
    <row r="31" s="1" customFormat="1" ht="14.4" customHeight="1">
      <c r="B31" s="48"/>
      <c r="C31" s="49"/>
      <c r="D31" s="49"/>
      <c r="E31" s="49"/>
      <c r="F31" s="54" t="s">
        <v>38</v>
      </c>
      <c r="G31" s="49"/>
      <c r="H31" s="49"/>
      <c r="I31" s="154" t="s">
        <v>37</v>
      </c>
      <c r="J31" s="54" t="s">
        <v>39</v>
      </c>
      <c r="K31" s="53"/>
    </row>
    <row r="32" s="1" customFormat="1" ht="14.4" customHeight="1">
      <c r="B32" s="48"/>
      <c r="C32" s="49"/>
      <c r="D32" s="57" t="s">
        <v>40</v>
      </c>
      <c r="E32" s="57" t="s">
        <v>41</v>
      </c>
      <c r="F32" s="155">
        <f>ROUND(SUM(BE86:BE99), 2)</f>
        <v>0</v>
      </c>
      <c r="G32" s="49"/>
      <c r="H32" s="49"/>
      <c r="I32" s="156">
        <v>0.20999999999999999</v>
      </c>
      <c r="J32" s="155">
        <f>ROUND(ROUND((SUM(BE86:BE99)), 2)*I32, 2)</f>
        <v>0</v>
      </c>
      <c r="K32" s="53"/>
    </row>
    <row r="33" s="1" customFormat="1" ht="14.4" customHeight="1">
      <c r="B33" s="48"/>
      <c r="C33" s="49"/>
      <c r="D33" s="49"/>
      <c r="E33" s="57" t="s">
        <v>42</v>
      </c>
      <c r="F33" s="155">
        <f>ROUND(SUM(BF86:BF99), 2)</f>
        <v>0</v>
      </c>
      <c r="G33" s="49"/>
      <c r="H33" s="49"/>
      <c r="I33" s="156">
        <v>0.14999999999999999</v>
      </c>
      <c r="J33" s="155">
        <f>ROUND(ROUND((SUM(BF86:BF99)), 2)*I33, 2)</f>
        <v>0</v>
      </c>
      <c r="K33" s="53"/>
    </row>
    <row r="34" hidden="1" s="1" customFormat="1" ht="14.4" customHeight="1">
      <c r="B34" s="48"/>
      <c r="C34" s="49"/>
      <c r="D34" s="49"/>
      <c r="E34" s="57" t="s">
        <v>43</v>
      </c>
      <c r="F34" s="155">
        <f>ROUND(SUM(BG86:BG99), 2)</f>
        <v>0</v>
      </c>
      <c r="G34" s="49"/>
      <c r="H34" s="49"/>
      <c r="I34" s="156">
        <v>0.20999999999999999</v>
      </c>
      <c r="J34" s="155">
        <v>0</v>
      </c>
      <c r="K34" s="53"/>
    </row>
    <row r="35" hidden="1" s="1" customFormat="1" ht="14.4" customHeight="1">
      <c r="B35" s="48"/>
      <c r="C35" s="49"/>
      <c r="D35" s="49"/>
      <c r="E35" s="57" t="s">
        <v>44</v>
      </c>
      <c r="F35" s="155">
        <f>ROUND(SUM(BH86:BH99), 2)</f>
        <v>0</v>
      </c>
      <c r="G35" s="49"/>
      <c r="H35" s="49"/>
      <c r="I35" s="156">
        <v>0.14999999999999999</v>
      </c>
      <c r="J35" s="155">
        <v>0</v>
      </c>
      <c r="K35" s="53"/>
    </row>
    <row r="36" hidden="1" s="1" customFormat="1" ht="14.4" customHeight="1">
      <c r="B36" s="48"/>
      <c r="C36" s="49"/>
      <c r="D36" s="49"/>
      <c r="E36" s="57" t="s">
        <v>45</v>
      </c>
      <c r="F36" s="155">
        <f>ROUND(SUM(BI86:BI99), 2)</f>
        <v>0</v>
      </c>
      <c r="G36" s="49"/>
      <c r="H36" s="49"/>
      <c r="I36" s="156">
        <v>0</v>
      </c>
      <c r="J36" s="155">
        <v>0</v>
      </c>
      <c r="K36" s="53"/>
    </row>
    <row r="37" s="1" customFormat="1" ht="6.96" customHeight="1">
      <c r="B37" s="48"/>
      <c r="C37" s="49"/>
      <c r="D37" s="49"/>
      <c r="E37" s="49"/>
      <c r="F37" s="49"/>
      <c r="G37" s="49"/>
      <c r="H37" s="49"/>
      <c r="I37" s="142"/>
      <c r="J37" s="49"/>
      <c r="K37" s="53"/>
    </row>
    <row r="38" s="1" customFormat="1" ht="25.44" customHeight="1">
      <c r="B38" s="48"/>
      <c r="C38" s="157"/>
      <c r="D38" s="158" t="s">
        <v>46</v>
      </c>
      <c r="E38" s="90"/>
      <c r="F38" s="90"/>
      <c r="G38" s="159" t="s">
        <v>47</v>
      </c>
      <c r="H38" s="160" t="s">
        <v>48</v>
      </c>
      <c r="I38" s="161"/>
      <c r="J38" s="162">
        <f>SUM(J29:J36)</f>
        <v>0</v>
      </c>
      <c r="K38" s="163"/>
    </row>
    <row r="39" s="1" customFormat="1" ht="14.4" customHeight="1">
      <c r="B39" s="69"/>
      <c r="C39" s="70"/>
      <c r="D39" s="70"/>
      <c r="E39" s="70"/>
      <c r="F39" s="70"/>
      <c r="G39" s="70"/>
      <c r="H39" s="70"/>
      <c r="I39" s="164"/>
      <c r="J39" s="70"/>
      <c r="K39" s="71"/>
    </row>
    <row r="43" s="1" customFormat="1" ht="6.96" customHeight="1">
      <c r="B43" s="72"/>
      <c r="C43" s="73"/>
      <c r="D43" s="73"/>
      <c r="E43" s="73"/>
      <c r="F43" s="73"/>
      <c r="G43" s="73"/>
      <c r="H43" s="73"/>
      <c r="I43" s="165"/>
      <c r="J43" s="73"/>
      <c r="K43" s="166"/>
    </row>
    <row r="44" s="1" customFormat="1" ht="36.96" customHeight="1">
      <c r="B44" s="48"/>
      <c r="C44" s="32" t="s">
        <v>94</v>
      </c>
      <c r="D44" s="49"/>
      <c r="E44" s="49"/>
      <c r="F44" s="49"/>
      <c r="G44" s="49"/>
      <c r="H44" s="49"/>
      <c r="I44" s="142"/>
      <c r="J44" s="49"/>
      <c r="K44" s="53"/>
    </row>
    <row r="45" s="1" customFormat="1" ht="6.96" customHeight="1">
      <c r="B45" s="48"/>
      <c r="C45" s="49"/>
      <c r="D45" s="49"/>
      <c r="E45" s="49"/>
      <c r="F45" s="49"/>
      <c r="G45" s="49"/>
      <c r="H45" s="49"/>
      <c r="I45" s="142"/>
      <c r="J45" s="49"/>
      <c r="K45" s="53"/>
    </row>
    <row r="46" s="1" customFormat="1" ht="14.4" customHeight="1">
      <c r="B46" s="48"/>
      <c r="C46" s="42" t="s">
        <v>19</v>
      </c>
      <c r="D46" s="49"/>
      <c r="E46" s="49"/>
      <c r="F46" s="49"/>
      <c r="G46" s="49"/>
      <c r="H46" s="49"/>
      <c r="I46" s="142"/>
      <c r="J46" s="49"/>
      <c r="K46" s="53"/>
    </row>
    <row r="47" s="1" customFormat="1" ht="16.5" customHeight="1">
      <c r="B47" s="48"/>
      <c r="C47" s="49"/>
      <c r="D47" s="49"/>
      <c r="E47" s="141" t="str">
        <f>E7</f>
        <v>Stezka pro cyklisty a chodce se společným provozem Hustopeče - Milotice nad Bečvou</v>
      </c>
      <c r="F47" s="42"/>
      <c r="G47" s="42"/>
      <c r="H47" s="42"/>
      <c r="I47" s="142"/>
      <c r="J47" s="49"/>
      <c r="K47" s="53"/>
    </row>
    <row r="48">
      <c r="B48" s="30"/>
      <c r="C48" s="42" t="s">
        <v>90</v>
      </c>
      <c r="D48" s="31"/>
      <c r="E48" s="31"/>
      <c r="F48" s="31"/>
      <c r="G48" s="31"/>
      <c r="H48" s="31"/>
      <c r="I48" s="140"/>
      <c r="J48" s="31"/>
      <c r="K48" s="33"/>
    </row>
    <row r="49" s="1" customFormat="1" ht="16.5" customHeight="1">
      <c r="B49" s="48"/>
      <c r="C49" s="49"/>
      <c r="D49" s="49"/>
      <c r="E49" s="141" t="s">
        <v>91</v>
      </c>
      <c r="F49" s="49"/>
      <c r="G49" s="49"/>
      <c r="H49" s="49"/>
      <c r="I49" s="142"/>
      <c r="J49" s="49"/>
      <c r="K49" s="53"/>
    </row>
    <row r="50" s="1" customFormat="1" ht="14.4" customHeight="1">
      <c r="B50" s="48"/>
      <c r="C50" s="42" t="s">
        <v>92</v>
      </c>
      <c r="D50" s="49"/>
      <c r="E50" s="49"/>
      <c r="F50" s="49"/>
      <c r="G50" s="49"/>
      <c r="H50" s="49"/>
      <c r="I50" s="142"/>
      <c r="J50" s="49"/>
      <c r="K50" s="53"/>
    </row>
    <row r="51" s="1" customFormat="1" ht="17.25" customHeight="1">
      <c r="B51" s="48"/>
      <c r="C51" s="49"/>
      <c r="D51" s="49"/>
      <c r="E51" s="143" t="str">
        <f>E11</f>
        <v>2 - Vedlejší rozpočtové náklady</v>
      </c>
      <c r="F51" s="49"/>
      <c r="G51" s="49"/>
      <c r="H51" s="49"/>
      <c r="I51" s="142"/>
      <c r="J51" s="49"/>
      <c r="K51" s="53"/>
    </row>
    <row r="52" s="1" customFormat="1" ht="6.96" customHeight="1">
      <c r="B52" s="48"/>
      <c r="C52" s="49"/>
      <c r="D52" s="49"/>
      <c r="E52" s="49"/>
      <c r="F52" s="49"/>
      <c r="G52" s="49"/>
      <c r="H52" s="49"/>
      <c r="I52" s="142"/>
      <c r="J52" s="49"/>
      <c r="K52" s="53"/>
    </row>
    <row r="53" s="1" customFormat="1" ht="18" customHeight="1">
      <c r="B53" s="48"/>
      <c r="C53" s="42" t="s">
        <v>23</v>
      </c>
      <c r="D53" s="49"/>
      <c r="E53" s="49"/>
      <c r="F53" s="37" t="str">
        <f>F14</f>
        <v>Hustopeče, Milotice nad Bečvou</v>
      </c>
      <c r="G53" s="49"/>
      <c r="H53" s="49"/>
      <c r="I53" s="144" t="s">
        <v>25</v>
      </c>
      <c r="J53" s="145" t="str">
        <f>IF(J14="","",J14)</f>
        <v>5. 9. 2017</v>
      </c>
      <c r="K53" s="53"/>
    </row>
    <row r="54" s="1" customFormat="1" ht="6.96" customHeight="1">
      <c r="B54" s="48"/>
      <c r="C54" s="49"/>
      <c r="D54" s="49"/>
      <c r="E54" s="49"/>
      <c r="F54" s="49"/>
      <c r="G54" s="49"/>
      <c r="H54" s="49"/>
      <c r="I54" s="142"/>
      <c r="J54" s="49"/>
      <c r="K54" s="53"/>
    </row>
    <row r="55" s="1" customFormat="1">
      <c r="B55" s="48"/>
      <c r="C55" s="42" t="s">
        <v>27</v>
      </c>
      <c r="D55" s="49"/>
      <c r="E55" s="49"/>
      <c r="F55" s="37" t="str">
        <f>E17</f>
        <v>Hustopeče, Milotice nad Bečvou</v>
      </c>
      <c r="G55" s="49"/>
      <c r="H55" s="49"/>
      <c r="I55" s="144" t="s">
        <v>32</v>
      </c>
      <c r="J55" s="46" t="str">
        <f>E23</f>
        <v>Ing. Rostislav Grebík</v>
      </c>
      <c r="K55" s="53"/>
    </row>
    <row r="56" s="1" customFormat="1" ht="14.4" customHeight="1">
      <c r="B56" s="48"/>
      <c r="C56" s="42" t="s">
        <v>30</v>
      </c>
      <c r="D56" s="49"/>
      <c r="E56" s="49"/>
      <c r="F56" s="37" t="str">
        <f>IF(E20="","",E20)</f>
        <v/>
      </c>
      <c r="G56" s="49"/>
      <c r="H56" s="49"/>
      <c r="I56" s="142"/>
      <c r="J56" s="167"/>
      <c r="K56" s="53"/>
    </row>
    <row r="57" s="1" customFormat="1" ht="10.32" customHeight="1">
      <c r="B57" s="48"/>
      <c r="C57" s="49"/>
      <c r="D57" s="49"/>
      <c r="E57" s="49"/>
      <c r="F57" s="49"/>
      <c r="G57" s="49"/>
      <c r="H57" s="49"/>
      <c r="I57" s="142"/>
      <c r="J57" s="49"/>
      <c r="K57" s="53"/>
    </row>
    <row r="58" s="1" customFormat="1" ht="29.28" customHeight="1">
      <c r="B58" s="48"/>
      <c r="C58" s="168" t="s">
        <v>95</v>
      </c>
      <c r="D58" s="157"/>
      <c r="E58" s="157"/>
      <c r="F58" s="157"/>
      <c r="G58" s="157"/>
      <c r="H58" s="157"/>
      <c r="I58" s="169"/>
      <c r="J58" s="170" t="s">
        <v>96</v>
      </c>
      <c r="K58" s="171"/>
    </row>
    <row r="59" s="1" customFormat="1" ht="10.32" customHeight="1">
      <c r="B59" s="48"/>
      <c r="C59" s="49"/>
      <c r="D59" s="49"/>
      <c r="E59" s="49"/>
      <c r="F59" s="49"/>
      <c r="G59" s="49"/>
      <c r="H59" s="49"/>
      <c r="I59" s="142"/>
      <c r="J59" s="49"/>
      <c r="K59" s="53"/>
    </row>
    <row r="60" s="1" customFormat="1" ht="29.28" customHeight="1">
      <c r="B60" s="48"/>
      <c r="C60" s="172" t="s">
        <v>97</v>
      </c>
      <c r="D60" s="49"/>
      <c r="E60" s="49"/>
      <c r="F60" s="49"/>
      <c r="G60" s="49"/>
      <c r="H60" s="49"/>
      <c r="I60" s="142"/>
      <c r="J60" s="153">
        <f>J86</f>
        <v>0</v>
      </c>
      <c r="K60" s="53"/>
      <c r="AU60" s="26" t="s">
        <v>98</v>
      </c>
    </row>
    <row r="61" s="8" customFormat="1" ht="24.96" customHeight="1">
      <c r="B61" s="173"/>
      <c r="C61" s="174"/>
      <c r="D61" s="175" t="s">
        <v>709</v>
      </c>
      <c r="E61" s="176"/>
      <c r="F61" s="176"/>
      <c r="G61" s="176"/>
      <c r="H61" s="176"/>
      <c r="I61" s="177"/>
      <c r="J61" s="178">
        <f>J87</f>
        <v>0</v>
      </c>
      <c r="K61" s="179"/>
    </row>
    <row r="62" s="9" customFormat="1" ht="19.92" customHeight="1">
      <c r="B62" s="180"/>
      <c r="C62" s="181"/>
      <c r="D62" s="182" t="s">
        <v>710</v>
      </c>
      <c r="E62" s="183"/>
      <c r="F62" s="183"/>
      <c r="G62" s="183"/>
      <c r="H62" s="183"/>
      <c r="I62" s="184"/>
      <c r="J62" s="185">
        <f>J88</f>
        <v>0</v>
      </c>
      <c r="K62" s="186"/>
    </row>
    <row r="63" s="9" customFormat="1" ht="19.92" customHeight="1">
      <c r="B63" s="180"/>
      <c r="C63" s="181"/>
      <c r="D63" s="182" t="s">
        <v>711</v>
      </c>
      <c r="E63" s="183"/>
      <c r="F63" s="183"/>
      <c r="G63" s="183"/>
      <c r="H63" s="183"/>
      <c r="I63" s="184"/>
      <c r="J63" s="185">
        <f>J93</f>
        <v>0</v>
      </c>
      <c r="K63" s="186"/>
    </row>
    <row r="64" s="9" customFormat="1" ht="19.92" customHeight="1">
      <c r="B64" s="180"/>
      <c r="C64" s="181"/>
      <c r="D64" s="182" t="s">
        <v>712</v>
      </c>
      <c r="E64" s="183"/>
      <c r="F64" s="183"/>
      <c r="G64" s="183"/>
      <c r="H64" s="183"/>
      <c r="I64" s="184"/>
      <c r="J64" s="185">
        <f>J98</f>
        <v>0</v>
      </c>
      <c r="K64" s="186"/>
    </row>
    <row r="65" s="1" customFormat="1" ht="21.84" customHeight="1">
      <c r="B65" s="48"/>
      <c r="C65" s="49"/>
      <c r="D65" s="49"/>
      <c r="E65" s="49"/>
      <c r="F65" s="49"/>
      <c r="G65" s="49"/>
      <c r="H65" s="49"/>
      <c r="I65" s="142"/>
      <c r="J65" s="49"/>
      <c r="K65" s="53"/>
    </row>
    <row r="66" s="1" customFormat="1" ht="6.96" customHeight="1">
      <c r="B66" s="69"/>
      <c r="C66" s="70"/>
      <c r="D66" s="70"/>
      <c r="E66" s="70"/>
      <c r="F66" s="70"/>
      <c r="G66" s="70"/>
      <c r="H66" s="70"/>
      <c r="I66" s="164"/>
      <c r="J66" s="70"/>
      <c r="K66" s="71"/>
    </row>
    <row r="70" s="1" customFormat="1" ht="6.96" customHeight="1">
      <c r="B70" s="72"/>
      <c r="C70" s="73"/>
      <c r="D70" s="73"/>
      <c r="E70" s="73"/>
      <c r="F70" s="73"/>
      <c r="G70" s="73"/>
      <c r="H70" s="73"/>
      <c r="I70" s="165"/>
      <c r="J70" s="73"/>
      <c r="K70" s="73"/>
      <c r="L70" s="48"/>
    </row>
    <row r="71" s="1" customFormat="1" ht="36.96" customHeight="1">
      <c r="B71" s="48"/>
      <c r="C71" s="74" t="s">
        <v>111</v>
      </c>
      <c r="L71" s="48"/>
    </row>
    <row r="72" s="1" customFormat="1" ht="6.96" customHeight="1">
      <c r="B72" s="48"/>
      <c r="L72" s="48"/>
    </row>
    <row r="73" s="1" customFormat="1" ht="14.4" customHeight="1">
      <c r="B73" s="48"/>
      <c r="C73" s="76" t="s">
        <v>19</v>
      </c>
      <c r="L73" s="48"/>
    </row>
    <row r="74" s="1" customFormat="1" ht="16.5" customHeight="1">
      <c r="B74" s="48"/>
      <c r="E74" s="187" t="str">
        <f>E7</f>
        <v>Stezka pro cyklisty a chodce se společným provozem Hustopeče - Milotice nad Bečvou</v>
      </c>
      <c r="F74" s="76"/>
      <c r="G74" s="76"/>
      <c r="H74" s="76"/>
      <c r="L74" s="48"/>
    </row>
    <row r="75">
      <c r="B75" s="30"/>
      <c r="C75" s="76" t="s">
        <v>90</v>
      </c>
      <c r="L75" s="30"/>
    </row>
    <row r="76" s="1" customFormat="1" ht="16.5" customHeight="1">
      <c r="B76" s="48"/>
      <c r="E76" s="187" t="s">
        <v>91</v>
      </c>
      <c r="F76" s="1"/>
      <c r="G76" s="1"/>
      <c r="H76" s="1"/>
      <c r="L76" s="48"/>
    </row>
    <row r="77" s="1" customFormat="1" ht="14.4" customHeight="1">
      <c r="B77" s="48"/>
      <c r="C77" s="76" t="s">
        <v>92</v>
      </c>
      <c r="L77" s="48"/>
    </row>
    <row r="78" s="1" customFormat="1" ht="17.25" customHeight="1">
      <c r="B78" s="48"/>
      <c r="E78" s="79" t="str">
        <f>E11</f>
        <v>2 - Vedlejší rozpočtové náklady</v>
      </c>
      <c r="F78" s="1"/>
      <c r="G78" s="1"/>
      <c r="H78" s="1"/>
      <c r="L78" s="48"/>
    </row>
    <row r="79" s="1" customFormat="1" ht="6.96" customHeight="1">
      <c r="B79" s="48"/>
      <c r="L79" s="48"/>
    </row>
    <row r="80" s="1" customFormat="1" ht="18" customHeight="1">
      <c r="B80" s="48"/>
      <c r="C80" s="76" t="s">
        <v>23</v>
      </c>
      <c r="F80" s="188" t="str">
        <f>F14</f>
        <v>Hustopeče, Milotice nad Bečvou</v>
      </c>
      <c r="I80" s="189" t="s">
        <v>25</v>
      </c>
      <c r="J80" s="81" t="str">
        <f>IF(J14="","",J14)</f>
        <v>5. 9. 2017</v>
      </c>
      <c r="L80" s="48"/>
    </row>
    <row r="81" s="1" customFormat="1" ht="6.96" customHeight="1">
      <c r="B81" s="48"/>
      <c r="L81" s="48"/>
    </row>
    <row r="82" s="1" customFormat="1">
      <c r="B82" s="48"/>
      <c r="C82" s="76" t="s">
        <v>27</v>
      </c>
      <c r="F82" s="188" t="str">
        <f>E17</f>
        <v>Hustopeče, Milotice nad Bečvou</v>
      </c>
      <c r="I82" s="189" t="s">
        <v>32</v>
      </c>
      <c r="J82" s="188" t="str">
        <f>E23</f>
        <v>Ing. Rostislav Grebík</v>
      </c>
      <c r="L82" s="48"/>
    </row>
    <row r="83" s="1" customFormat="1" ht="14.4" customHeight="1">
      <c r="B83" s="48"/>
      <c r="C83" s="76" t="s">
        <v>30</v>
      </c>
      <c r="F83" s="188" t="str">
        <f>IF(E20="","",E20)</f>
        <v/>
      </c>
      <c r="L83" s="48"/>
    </row>
    <row r="84" s="1" customFormat="1" ht="10.32" customHeight="1">
      <c r="B84" s="48"/>
      <c r="L84" s="48"/>
    </row>
    <row r="85" s="10" customFormat="1" ht="29.28" customHeight="1">
      <c r="B85" s="190"/>
      <c r="C85" s="191" t="s">
        <v>112</v>
      </c>
      <c r="D85" s="192" t="s">
        <v>55</v>
      </c>
      <c r="E85" s="192" t="s">
        <v>51</v>
      </c>
      <c r="F85" s="192" t="s">
        <v>113</v>
      </c>
      <c r="G85" s="192" t="s">
        <v>114</v>
      </c>
      <c r="H85" s="192" t="s">
        <v>115</v>
      </c>
      <c r="I85" s="193" t="s">
        <v>116</v>
      </c>
      <c r="J85" s="192" t="s">
        <v>96</v>
      </c>
      <c r="K85" s="194" t="s">
        <v>117</v>
      </c>
      <c r="L85" s="190"/>
      <c r="M85" s="94" t="s">
        <v>118</v>
      </c>
      <c r="N85" s="95" t="s">
        <v>40</v>
      </c>
      <c r="O85" s="95" t="s">
        <v>119</v>
      </c>
      <c r="P85" s="95" t="s">
        <v>120</v>
      </c>
      <c r="Q85" s="95" t="s">
        <v>121</v>
      </c>
      <c r="R85" s="95" t="s">
        <v>122</v>
      </c>
      <c r="S85" s="95" t="s">
        <v>123</v>
      </c>
      <c r="T85" s="96" t="s">
        <v>124</v>
      </c>
    </row>
    <row r="86" s="1" customFormat="1" ht="29.28" customHeight="1">
      <c r="B86" s="48"/>
      <c r="C86" s="98" t="s">
        <v>97</v>
      </c>
      <c r="J86" s="195">
        <f>BK86</f>
        <v>0</v>
      </c>
      <c r="L86" s="48"/>
      <c r="M86" s="97"/>
      <c r="N86" s="84"/>
      <c r="O86" s="84"/>
      <c r="P86" s="196">
        <f>P87</f>
        <v>0</v>
      </c>
      <c r="Q86" s="84"/>
      <c r="R86" s="196">
        <f>R87</f>
        <v>0</v>
      </c>
      <c r="S86" s="84"/>
      <c r="T86" s="197">
        <f>T87</f>
        <v>0</v>
      </c>
      <c r="AT86" s="26" t="s">
        <v>69</v>
      </c>
      <c r="AU86" s="26" t="s">
        <v>98</v>
      </c>
      <c r="BK86" s="198">
        <f>BK87</f>
        <v>0</v>
      </c>
    </row>
    <row r="87" s="11" customFormat="1" ht="37.44" customHeight="1">
      <c r="B87" s="199"/>
      <c r="D87" s="200" t="s">
        <v>69</v>
      </c>
      <c r="E87" s="201" t="s">
        <v>713</v>
      </c>
      <c r="F87" s="201" t="s">
        <v>82</v>
      </c>
      <c r="I87" s="202"/>
      <c r="J87" s="203">
        <f>BK87</f>
        <v>0</v>
      </c>
      <c r="L87" s="199"/>
      <c r="M87" s="204"/>
      <c r="N87" s="205"/>
      <c r="O87" s="205"/>
      <c r="P87" s="206">
        <f>P88+P93+P98</f>
        <v>0</v>
      </c>
      <c r="Q87" s="205"/>
      <c r="R87" s="206">
        <f>R88+R93+R98</f>
        <v>0</v>
      </c>
      <c r="S87" s="205"/>
      <c r="T87" s="207">
        <f>T88+T93+T98</f>
        <v>0</v>
      </c>
      <c r="AR87" s="200" t="s">
        <v>176</v>
      </c>
      <c r="AT87" s="208" t="s">
        <v>69</v>
      </c>
      <c r="AU87" s="208" t="s">
        <v>70</v>
      </c>
      <c r="AY87" s="200" t="s">
        <v>127</v>
      </c>
      <c r="BK87" s="209">
        <f>BK88+BK93+BK98</f>
        <v>0</v>
      </c>
    </row>
    <row r="88" s="11" customFormat="1" ht="19.92" customHeight="1">
      <c r="B88" s="199"/>
      <c r="D88" s="200" t="s">
        <v>69</v>
      </c>
      <c r="E88" s="210" t="s">
        <v>714</v>
      </c>
      <c r="F88" s="210" t="s">
        <v>715</v>
      </c>
      <c r="I88" s="202"/>
      <c r="J88" s="211">
        <f>BK88</f>
        <v>0</v>
      </c>
      <c r="L88" s="199"/>
      <c r="M88" s="204"/>
      <c r="N88" s="205"/>
      <c r="O88" s="205"/>
      <c r="P88" s="206">
        <f>SUM(P89:P92)</f>
        <v>0</v>
      </c>
      <c r="Q88" s="205"/>
      <c r="R88" s="206">
        <f>SUM(R89:R92)</f>
        <v>0</v>
      </c>
      <c r="S88" s="205"/>
      <c r="T88" s="207">
        <f>SUM(T89:T92)</f>
        <v>0</v>
      </c>
      <c r="AR88" s="200" t="s">
        <v>176</v>
      </c>
      <c r="AT88" s="208" t="s">
        <v>69</v>
      </c>
      <c r="AU88" s="208" t="s">
        <v>74</v>
      </c>
      <c r="AY88" s="200" t="s">
        <v>127</v>
      </c>
      <c r="BK88" s="209">
        <f>SUM(BK89:BK92)</f>
        <v>0</v>
      </c>
    </row>
    <row r="89" s="1" customFormat="1" ht="16.5" customHeight="1">
      <c r="B89" s="212"/>
      <c r="C89" s="213" t="s">
        <v>191</v>
      </c>
      <c r="D89" s="213" t="s">
        <v>129</v>
      </c>
      <c r="E89" s="214" t="s">
        <v>716</v>
      </c>
      <c r="F89" s="215" t="s">
        <v>717</v>
      </c>
      <c r="G89" s="216" t="s">
        <v>277</v>
      </c>
      <c r="H89" s="217">
        <v>1</v>
      </c>
      <c r="I89" s="218"/>
      <c r="J89" s="219">
        <f>ROUND(I89*H89,2)</f>
        <v>0</v>
      </c>
      <c r="K89" s="215" t="s">
        <v>133</v>
      </c>
      <c r="L89" s="48"/>
      <c r="M89" s="220" t="s">
        <v>5</v>
      </c>
      <c r="N89" s="221" t="s">
        <v>41</v>
      </c>
      <c r="O89" s="49"/>
      <c r="P89" s="222">
        <f>O89*H89</f>
        <v>0</v>
      </c>
      <c r="Q89" s="222">
        <v>0</v>
      </c>
      <c r="R89" s="222">
        <f>Q89*H89</f>
        <v>0</v>
      </c>
      <c r="S89" s="222">
        <v>0</v>
      </c>
      <c r="T89" s="223">
        <f>S89*H89</f>
        <v>0</v>
      </c>
      <c r="AR89" s="26" t="s">
        <v>718</v>
      </c>
      <c r="AT89" s="26" t="s">
        <v>129</v>
      </c>
      <c r="AU89" s="26" t="s">
        <v>77</v>
      </c>
      <c r="AY89" s="26" t="s">
        <v>127</v>
      </c>
      <c r="BE89" s="224">
        <f>IF(N89="základní",J89,0)</f>
        <v>0</v>
      </c>
      <c r="BF89" s="224">
        <f>IF(N89="snížená",J89,0)</f>
        <v>0</v>
      </c>
      <c r="BG89" s="224">
        <f>IF(N89="zákl. přenesená",J89,0)</f>
        <v>0</v>
      </c>
      <c r="BH89" s="224">
        <f>IF(N89="sníž. přenesená",J89,0)</f>
        <v>0</v>
      </c>
      <c r="BI89" s="224">
        <f>IF(N89="nulová",J89,0)</f>
        <v>0</v>
      </c>
      <c r="BJ89" s="26" t="s">
        <v>74</v>
      </c>
      <c r="BK89" s="224">
        <f>ROUND(I89*H89,2)</f>
        <v>0</v>
      </c>
      <c r="BL89" s="26" t="s">
        <v>718</v>
      </c>
      <c r="BM89" s="26" t="s">
        <v>719</v>
      </c>
    </row>
    <row r="90" s="1" customFormat="1" ht="25.5" customHeight="1">
      <c r="B90" s="212"/>
      <c r="C90" s="213" t="s">
        <v>197</v>
      </c>
      <c r="D90" s="213" t="s">
        <v>129</v>
      </c>
      <c r="E90" s="214" t="s">
        <v>720</v>
      </c>
      <c r="F90" s="215" t="s">
        <v>721</v>
      </c>
      <c r="G90" s="216" t="s">
        <v>277</v>
      </c>
      <c r="H90" s="217">
        <v>1</v>
      </c>
      <c r="I90" s="218"/>
      <c r="J90" s="219">
        <f>ROUND(I90*H90,2)</f>
        <v>0</v>
      </c>
      <c r="K90" s="215" t="s">
        <v>133</v>
      </c>
      <c r="L90" s="48"/>
      <c r="M90" s="220" t="s">
        <v>5</v>
      </c>
      <c r="N90" s="221" t="s">
        <v>41</v>
      </c>
      <c r="O90" s="49"/>
      <c r="P90" s="222">
        <f>O90*H90</f>
        <v>0</v>
      </c>
      <c r="Q90" s="222">
        <v>0</v>
      </c>
      <c r="R90" s="222">
        <f>Q90*H90</f>
        <v>0</v>
      </c>
      <c r="S90" s="222">
        <v>0</v>
      </c>
      <c r="T90" s="223">
        <f>S90*H90</f>
        <v>0</v>
      </c>
      <c r="AR90" s="26" t="s">
        <v>718</v>
      </c>
      <c r="AT90" s="26" t="s">
        <v>129</v>
      </c>
      <c r="AU90" s="26" t="s">
        <v>77</v>
      </c>
      <c r="AY90" s="26" t="s">
        <v>127</v>
      </c>
      <c r="BE90" s="224">
        <f>IF(N90="základní",J90,0)</f>
        <v>0</v>
      </c>
      <c r="BF90" s="224">
        <f>IF(N90="snížená",J90,0)</f>
        <v>0</v>
      </c>
      <c r="BG90" s="224">
        <f>IF(N90="zákl. přenesená",J90,0)</f>
        <v>0</v>
      </c>
      <c r="BH90" s="224">
        <f>IF(N90="sníž. přenesená",J90,0)</f>
        <v>0</v>
      </c>
      <c r="BI90" s="224">
        <f>IF(N90="nulová",J90,0)</f>
        <v>0</v>
      </c>
      <c r="BJ90" s="26" t="s">
        <v>74</v>
      </c>
      <c r="BK90" s="224">
        <f>ROUND(I90*H90,2)</f>
        <v>0</v>
      </c>
      <c r="BL90" s="26" t="s">
        <v>718</v>
      </c>
      <c r="BM90" s="26" t="s">
        <v>722</v>
      </c>
    </row>
    <row r="91" s="1" customFormat="1" ht="16.5" customHeight="1">
      <c r="B91" s="212"/>
      <c r="C91" s="213" t="s">
        <v>204</v>
      </c>
      <c r="D91" s="213" t="s">
        <v>129</v>
      </c>
      <c r="E91" s="214" t="s">
        <v>723</v>
      </c>
      <c r="F91" s="215" t="s">
        <v>724</v>
      </c>
      <c r="G91" s="216" t="s">
        <v>277</v>
      </c>
      <c r="H91" s="217">
        <v>1</v>
      </c>
      <c r="I91" s="218"/>
      <c r="J91" s="219">
        <f>ROUND(I91*H91,2)</f>
        <v>0</v>
      </c>
      <c r="K91" s="215" t="s">
        <v>133</v>
      </c>
      <c r="L91" s="48"/>
      <c r="M91" s="220" t="s">
        <v>5</v>
      </c>
      <c r="N91" s="221" t="s">
        <v>41</v>
      </c>
      <c r="O91" s="49"/>
      <c r="P91" s="222">
        <f>O91*H91</f>
        <v>0</v>
      </c>
      <c r="Q91" s="222">
        <v>0</v>
      </c>
      <c r="R91" s="222">
        <f>Q91*H91</f>
        <v>0</v>
      </c>
      <c r="S91" s="222">
        <v>0</v>
      </c>
      <c r="T91" s="223">
        <f>S91*H91</f>
        <v>0</v>
      </c>
      <c r="AR91" s="26" t="s">
        <v>718</v>
      </c>
      <c r="AT91" s="26" t="s">
        <v>129</v>
      </c>
      <c r="AU91" s="26" t="s">
        <v>77</v>
      </c>
      <c r="AY91" s="26" t="s">
        <v>127</v>
      </c>
      <c r="BE91" s="224">
        <f>IF(N91="základní",J91,0)</f>
        <v>0</v>
      </c>
      <c r="BF91" s="224">
        <f>IF(N91="snížená",J91,0)</f>
        <v>0</v>
      </c>
      <c r="BG91" s="224">
        <f>IF(N91="zákl. přenesená",J91,0)</f>
        <v>0</v>
      </c>
      <c r="BH91" s="224">
        <f>IF(N91="sníž. přenesená",J91,0)</f>
        <v>0</v>
      </c>
      <c r="BI91" s="224">
        <f>IF(N91="nulová",J91,0)</f>
        <v>0</v>
      </c>
      <c r="BJ91" s="26" t="s">
        <v>74</v>
      </c>
      <c r="BK91" s="224">
        <f>ROUND(I91*H91,2)</f>
        <v>0</v>
      </c>
      <c r="BL91" s="26" t="s">
        <v>718</v>
      </c>
      <c r="BM91" s="26" t="s">
        <v>725</v>
      </c>
    </row>
    <row r="92" s="1" customFormat="1" ht="25.5" customHeight="1">
      <c r="B92" s="212"/>
      <c r="C92" s="213" t="s">
        <v>209</v>
      </c>
      <c r="D92" s="213" t="s">
        <v>129</v>
      </c>
      <c r="E92" s="214" t="s">
        <v>726</v>
      </c>
      <c r="F92" s="215" t="s">
        <v>727</v>
      </c>
      <c r="G92" s="216" t="s">
        <v>277</v>
      </c>
      <c r="H92" s="217">
        <v>1</v>
      </c>
      <c r="I92" s="218"/>
      <c r="J92" s="219">
        <f>ROUND(I92*H92,2)</f>
        <v>0</v>
      </c>
      <c r="K92" s="215" t="s">
        <v>133</v>
      </c>
      <c r="L92" s="48"/>
      <c r="M92" s="220" t="s">
        <v>5</v>
      </c>
      <c r="N92" s="221" t="s">
        <v>41</v>
      </c>
      <c r="O92" s="49"/>
      <c r="P92" s="222">
        <f>O92*H92</f>
        <v>0</v>
      </c>
      <c r="Q92" s="222">
        <v>0</v>
      </c>
      <c r="R92" s="222">
        <f>Q92*H92</f>
        <v>0</v>
      </c>
      <c r="S92" s="222">
        <v>0</v>
      </c>
      <c r="T92" s="223">
        <f>S92*H92</f>
        <v>0</v>
      </c>
      <c r="AR92" s="26" t="s">
        <v>718</v>
      </c>
      <c r="AT92" s="26" t="s">
        <v>129</v>
      </c>
      <c r="AU92" s="26" t="s">
        <v>77</v>
      </c>
      <c r="AY92" s="26" t="s">
        <v>127</v>
      </c>
      <c r="BE92" s="224">
        <f>IF(N92="základní",J92,0)</f>
        <v>0</v>
      </c>
      <c r="BF92" s="224">
        <f>IF(N92="snížená",J92,0)</f>
        <v>0</v>
      </c>
      <c r="BG92" s="224">
        <f>IF(N92="zákl. přenesená",J92,0)</f>
        <v>0</v>
      </c>
      <c r="BH92" s="224">
        <f>IF(N92="sníž. přenesená",J92,0)</f>
        <v>0</v>
      </c>
      <c r="BI92" s="224">
        <f>IF(N92="nulová",J92,0)</f>
        <v>0</v>
      </c>
      <c r="BJ92" s="26" t="s">
        <v>74</v>
      </c>
      <c r="BK92" s="224">
        <f>ROUND(I92*H92,2)</f>
        <v>0</v>
      </c>
      <c r="BL92" s="26" t="s">
        <v>718</v>
      </c>
      <c r="BM92" s="26" t="s">
        <v>728</v>
      </c>
    </row>
    <row r="93" s="11" customFormat="1" ht="29.88" customHeight="1">
      <c r="B93" s="199"/>
      <c r="D93" s="200" t="s">
        <v>69</v>
      </c>
      <c r="E93" s="210" t="s">
        <v>729</v>
      </c>
      <c r="F93" s="210" t="s">
        <v>730</v>
      </c>
      <c r="I93" s="202"/>
      <c r="J93" s="211">
        <f>BK93</f>
        <v>0</v>
      </c>
      <c r="L93" s="199"/>
      <c r="M93" s="204"/>
      <c r="N93" s="205"/>
      <c r="O93" s="205"/>
      <c r="P93" s="206">
        <f>SUM(P94:P97)</f>
        <v>0</v>
      </c>
      <c r="Q93" s="205"/>
      <c r="R93" s="206">
        <f>SUM(R94:R97)</f>
        <v>0</v>
      </c>
      <c r="S93" s="205"/>
      <c r="T93" s="207">
        <f>SUM(T94:T97)</f>
        <v>0</v>
      </c>
      <c r="AR93" s="200" t="s">
        <v>176</v>
      </c>
      <c r="AT93" s="208" t="s">
        <v>69</v>
      </c>
      <c r="AU93" s="208" t="s">
        <v>74</v>
      </c>
      <c r="AY93" s="200" t="s">
        <v>127</v>
      </c>
      <c r="BK93" s="209">
        <f>SUM(BK94:BK97)</f>
        <v>0</v>
      </c>
    </row>
    <row r="94" s="1" customFormat="1" ht="16.5" customHeight="1">
      <c r="B94" s="212"/>
      <c r="C94" s="213" t="s">
        <v>74</v>
      </c>
      <c r="D94" s="213" t="s">
        <v>129</v>
      </c>
      <c r="E94" s="214" t="s">
        <v>731</v>
      </c>
      <c r="F94" s="215" t="s">
        <v>730</v>
      </c>
      <c r="G94" s="216" t="s">
        <v>277</v>
      </c>
      <c r="H94" s="217">
        <v>1</v>
      </c>
      <c r="I94" s="218"/>
      <c r="J94" s="219">
        <f>ROUND(I94*H94,2)</f>
        <v>0</v>
      </c>
      <c r="K94" s="215" t="s">
        <v>133</v>
      </c>
      <c r="L94" s="48"/>
      <c r="M94" s="220" t="s">
        <v>5</v>
      </c>
      <c r="N94" s="221" t="s">
        <v>41</v>
      </c>
      <c r="O94" s="49"/>
      <c r="P94" s="222">
        <f>O94*H94</f>
        <v>0</v>
      </c>
      <c r="Q94" s="222">
        <v>0</v>
      </c>
      <c r="R94" s="222">
        <f>Q94*H94</f>
        <v>0</v>
      </c>
      <c r="S94" s="222">
        <v>0</v>
      </c>
      <c r="T94" s="223">
        <f>S94*H94</f>
        <v>0</v>
      </c>
      <c r="AR94" s="26" t="s">
        <v>718</v>
      </c>
      <c r="AT94" s="26" t="s">
        <v>129</v>
      </c>
      <c r="AU94" s="26" t="s">
        <v>77</v>
      </c>
      <c r="AY94" s="26" t="s">
        <v>127</v>
      </c>
      <c r="BE94" s="224">
        <f>IF(N94="základní",J94,0)</f>
        <v>0</v>
      </c>
      <c r="BF94" s="224">
        <f>IF(N94="snížená",J94,0)</f>
        <v>0</v>
      </c>
      <c r="BG94" s="224">
        <f>IF(N94="zákl. přenesená",J94,0)</f>
        <v>0</v>
      </c>
      <c r="BH94" s="224">
        <f>IF(N94="sníž. přenesená",J94,0)</f>
        <v>0</v>
      </c>
      <c r="BI94" s="224">
        <f>IF(N94="nulová",J94,0)</f>
        <v>0</v>
      </c>
      <c r="BJ94" s="26" t="s">
        <v>74</v>
      </c>
      <c r="BK94" s="224">
        <f>ROUND(I94*H94,2)</f>
        <v>0</v>
      </c>
      <c r="BL94" s="26" t="s">
        <v>718</v>
      </c>
      <c r="BM94" s="26" t="s">
        <v>732</v>
      </c>
    </row>
    <row r="95" s="1" customFormat="1" ht="25.5" customHeight="1">
      <c r="B95" s="212"/>
      <c r="C95" s="213" t="s">
        <v>77</v>
      </c>
      <c r="D95" s="213" t="s">
        <v>129</v>
      </c>
      <c r="E95" s="214" t="s">
        <v>733</v>
      </c>
      <c r="F95" s="215" t="s">
        <v>734</v>
      </c>
      <c r="G95" s="216" t="s">
        <v>277</v>
      </c>
      <c r="H95" s="217">
        <v>1</v>
      </c>
      <c r="I95" s="218"/>
      <c r="J95" s="219">
        <f>ROUND(I95*H95,2)</f>
        <v>0</v>
      </c>
      <c r="K95" s="215" t="s">
        <v>133</v>
      </c>
      <c r="L95" s="48"/>
      <c r="M95" s="220" t="s">
        <v>5</v>
      </c>
      <c r="N95" s="221" t="s">
        <v>41</v>
      </c>
      <c r="O95" s="49"/>
      <c r="P95" s="222">
        <f>O95*H95</f>
        <v>0</v>
      </c>
      <c r="Q95" s="222">
        <v>0</v>
      </c>
      <c r="R95" s="222">
        <f>Q95*H95</f>
        <v>0</v>
      </c>
      <c r="S95" s="222">
        <v>0</v>
      </c>
      <c r="T95" s="223">
        <f>S95*H95</f>
        <v>0</v>
      </c>
      <c r="AR95" s="26" t="s">
        <v>718</v>
      </c>
      <c r="AT95" s="26" t="s">
        <v>129</v>
      </c>
      <c r="AU95" s="26" t="s">
        <v>77</v>
      </c>
      <c r="AY95" s="26" t="s">
        <v>127</v>
      </c>
      <c r="BE95" s="224">
        <f>IF(N95="základní",J95,0)</f>
        <v>0</v>
      </c>
      <c r="BF95" s="224">
        <f>IF(N95="snížená",J95,0)</f>
        <v>0</v>
      </c>
      <c r="BG95" s="224">
        <f>IF(N95="zákl. přenesená",J95,0)</f>
        <v>0</v>
      </c>
      <c r="BH95" s="224">
        <f>IF(N95="sníž. přenesená",J95,0)</f>
        <v>0</v>
      </c>
      <c r="BI95" s="224">
        <f>IF(N95="nulová",J95,0)</f>
        <v>0</v>
      </c>
      <c r="BJ95" s="26" t="s">
        <v>74</v>
      </c>
      <c r="BK95" s="224">
        <f>ROUND(I95*H95,2)</f>
        <v>0</v>
      </c>
      <c r="BL95" s="26" t="s">
        <v>718</v>
      </c>
      <c r="BM95" s="26" t="s">
        <v>735</v>
      </c>
    </row>
    <row r="96" s="1" customFormat="1" ht="16.5" customHeight="1">
      <c r="B96" s="212"/>
      <c r="C96" s="213" t="s">
        <v>140</v>
      </c>
      <c r="D96" s="213" t="s">
        <v>129</v>
      </c>
      <c r="E96" s="214" t="s">
        <v>736</v>
      </c>
      <c r="F96" s="215" t="s">
        <v>737</v>
      </c>
      <c r="G96" s="216" t="s">
        <v>339</v>
      </c>
      <c r="H96" s="217">
        <v>50</v>
      </c>
      <c r="I96" s="218"/>
      <c r="J96" s="219">
        <f>ROUND(I96*H96,2)</f>
        <v>0</v>
      </c>
      <c r="K96" s="215" t="s">
        <v>133</v>
      </c>
      <c r="L96" s="48"/>
      <c r="M96" s="220" t="s">
        <v>5</v>
      </c>
      <c r="N96" s="221" t="s">
        <v>41</v>
      </c>
      <c r="O96" s="49"/>
      <c r="P96" s="222">
        <f>O96*H96</f>
        <v>0</v>
      </c>
      <c r="Q96" s="222">
        <v>0</v>
      </c>
      <c r="R96" s="222">
        <f>Q96*H96</f>
        <v>0</v>
      </c>
      <c r="S96" s="222">
        <v>0</v>
      </c>
      <c r="T96" s="223">
        <f>S96*H96</f>
        <v>0</v>
      </c>
      <c r="AR96" s="26" t="s">
        <v>718</v>
      </c>
      <c r="AT96" s="26" t="s">
        <v>129</v>
      </c>
      <c r="AU96" s="26" t="s">
        <v>77</v>
      </c>
      <c r="AY96" s="26" t="s">
        <v>127</v>
      </c>
      <c r="BE96" s="224">
        <f>IF(N96="základní",J96,0)</f>
        <v>0</v>
      </c>
      <c r="BF96" s="224">
        <f>IF(N96="snížená",J96,0)</f>
        <v>0</v>
      </c>
      <c r="BG96" s="224">
        <f>IF(N96="zákl. přenesená",J96,0)</f>
        <v>0</v>
      </c>
      <c r="BH96" s="224">
        <f>IF(N96="sníž. přenesená",J96,0)</f>
        <v>0</v>
      </c>
      <c r="BI96" s="224">
        <f>IF(N96="nulová",J96,0)</f>
        <v>0</v>
      </c>
      <c r="BJ96" s="26" t="s">
        <v>74</v>
      </c>
      <c r="BK96" s="224">
        <f>ROUND(I96*H96,2)</f>
        <v>0</v>
      </c>
      <c r="BL96" s="26" t="s">
        <v>718</v>
      </c>
      <c r="BM96" s="26" t="s">
        <v>738</v>
      </c>
    </row>
    <row r="97" s="1" customFormat="1" ht="25.5" customHeight="1">
      <c r="B97" s="212"/>
      <c r="C97" s="213" t="s">
        <v>176</v>
      </c>
      <c r="D97" s="213" t="s">
        <v>129</v>
      </c>
      <c r="E97" s="214" t="s">
        <v>739</v>
      </c>
      <c r="F97" s="215" t="s">
        <v>740</v>
      </c>
      <c r="G97" s="216" t="s">
        <v>277</v>
      </c>
      <c r="H97" s="217">
        <v>1</v>
      </c>
      <c r="I97" s="218"/>
      <c r="J97" s="219">
        <f>ROUND(I97*H97,2)</f>
        <v>0</v>
      </c>
      <c r="K97" s="215" t="s">
        <v>133</v>
      </c>
      <c r="L97" s="48"/>
      <c r="M97" s="220" t="s">
        <v>5</v>
      </c>
      <c r="N97" s="221" t="s">
        <v>41</v>
      </c>
      <c r="O97" s="49"/>
      <c r="P97" s="222">
        <f>O97*H97</f>
        <v>0</v>
      </c>
      <c r="Q97" s="222">
        <v>0</v>
      </c>
      <c r="R97" s="222">
        <f>Q97*H97</f>
        <v>0</v>
      </c>
      <c r="S97" s="222">
        <v>0</v>
      </c>
      <c r="T97" s="223">
        <f>S97*H97</f>
        <v>0</v>
      </c>
      <c r="AR97" s="26" t="s">
        <v>718</v>
      </c>
      <c r="AT97" s="26" t="s">
        <v>129</v>
      </c>
      <c r="AU97" s="26" t="s">
        <v>77</v>
      </c>
      <c r="AY97" s="26" t="s">
        <v>127</v>
      </c>
      <c r="BE97" s="224">
        <f>IF(N97="základní",J97,0)</f>
        <v>0</v>
      </c>
      <c r="BF97" s="224">
        <f>IF(N97="snížená",J97,0)</f>
        <v>0</v>
      </c>
      <c r="BG97" s="224">
        <f>IF(N97="zákl. přenesená",J97,0)</f>
        <v>0</v>
      </c>
      <c r="BH97" s="224">
        <f>IF(N97="sníž. přenesená",J97,0)</f>
        <v>0</v>
      </c>
      <c r="BI97" s="224">
        <f>IF(N97="nulová",J97,0)</f>
        <v>0</v>
      </c>
      <c r="BJ97" s="26" t="s">
        <v>74</v>
      </c>
      <c r="BK97" s="224">
        <f>ROUND(I97*H97,2)</f>
        <v>0</v>
      </c>
      <c r="BL97" s="26" t="s">
        <v>718</v>
      </c>
      <c r="BM97" s="26" t="s">
        <v>741</v>
      </c>
    </row>
    <row r="98" s="11" customFormat="1" ht="29.88" customHeight="1">
      <c r="B98" s="199"/>
      <c r="D98" s="200" t="s">
        <v>69</v>
      </c>
      <c r="E98" s="210" t="s">
        <v>742</v>
      </c>
      <c r="F98" s="210" t="s">
        <v>743</v>
      </c>
      <c r="I98" s="202"/>
      <c r="J98" s="211">
        <f>BK98</f>
        <v>0</v>
      </c>
      <c r="L98" s="199"/>
      <c r="M98" s="204"/>
      <c r="N98" s="205"/>
      <c r="O98" s="205"/>
      <c r="P98" s="206">
        <f>P99</f>
        <v>0</v>
      </c>
      <c r="Q98" s="205"/>
      <c r="R98" s="206">
        <f>R99</f>
        <v>0</v>
      </c>
      <c r="S98" s="205"/>
      <c r="T98" s="207">
        <f>T99</f>
        <v>0</v>
      </c>
      <c r="AR98" s="200" t="s">
        <v>176</v>
      </c>
      <c r="AT98" s="208" t="s">
        <v>69</v>
      </c>
      <c r="AU98" s="208" t="s">
        <v>74</v>
      </c>
      <c r="AY98" s="200" t="s">
        <v>127</v>
      </c>
      <c r="BK98" s="209">
        <f>BK99</f>
        <v>0</v>
      </c>
    </row>
    <row r="99" s="1" customFormat="1" ht="25.5" customHeight="1">
      <c r="B99" s="212"/>
      <c r="C99" s="213" t="s">
        <v>183</v>
      </c>
      <c r="D99" s="213" t="s">
        <v>129</v>
      </c>
      <c r="E99" s="214" t="s">
        <v>744</v>
      </c>
      <c r="F99" s="215" t="s">
        <v>745</v>
      </c>
      <c r="G99" s="216" t="s">
        <v>277</v>
      </c>
      <c r="H99" s="217">
        <v>1</v>
      </c>
      <c r="I99" s="218"/>
      <c r="J99" s="219">
        <f>ROUND(I99*H99,2)</f>
        <v>0</v>
      </c>
      <c r="K99" s="215" t="s">
        <v>133</v>
      </c>
      <c r="L99" s="48"/>
      <c r="M99" s="220" t="s">
        <v>5</v>
      </c>
      <c r="N99" s="273" t="s">
        <v>41</v>
      </c>
      <c r="O99" s="274"/>
      <c r="P99" s="275">
        <f>O99*H99</f>
        <v>0</v>
      </c>
      <c r="Q99" s="275">
        <v>0</v>
      </c>
      <c r="R99" s="275">
        <f>Q99*H99</f>
        <v>0</v>
      </c>
      <c r="S99" s="275">
        <v>0</v>
      </c>
      <c r="T99" s="276">
        <f>S99*H99</f>
        <v>0</v>
      </c>
      <c r="AR99" s="26" t="s">
        <v>718</v>
      </c>
      <c r="AT99" s="26" t="s">
        <v>129</v>
      </c>
      <c r="AU99" s="26" t="s">
        <v>77</v>
      </c>
      <c r="AY99" s="26" t="s">
        <v>127</v>
      </c>
      <c r="BE99" s="224">
        <f>IF(N99="základní",J99,0)</f>
        <v>0</v>
      </c>
      <c r="BF99" s="224">
        <f>IF(N99="snížená",J99,0)</f>
        <v>0</v>
      </c>
      <c r="BG99" s="224">
        <f>IF(N99="zákl. přenesená",J99,0)</f>
        <v>0</v>
      </c>
      <c r="BH99" s="224">
        <f>IF(N99="sníž. přenesená",J99,0)</f>
        <v>0</v>
      </c>
      <c r="BI99" s="224">
        <f>IF(N99="nulová",J99,0)</f>
        <v>0</v>
      </c>
      <c r="BJ99" s="26" t="s">
        <v>74</v>
      </c>
      <c r="BK99" s="224">
        <f>ROUND(I99*H99,2)</f>
        <v>0</v>
      </c>
      <c r="BL99" s="26" t="s">
        <v>718</v>
      </c>
      <c r="BM99" s="26" t="s">
        <v>746</v>
      </c>
    </row>
    <row r="100" s="1" customFormat="1" ht="6.96" customHeight="1">
      <c r="B100" s="69"/>
      <c r="C100" s="70"/>
      <c r="D100" s="70"/>
      <c r="E100" s="70"/>
      <c r="F100" s="70"/>
      <c r="G100" s="70"/>
      <c r="H100" s="70"/>
      <c r="I100" s="164"/>
      <c r="J100" s="70"/>
      <c r="K100" s="70"/>
      <c r="L100" s="48"/>
    </row>
  </sheetData>
  <autoFilter ref="C85:K99"/>
  <mergeCells count="13">
    <mergeCell ref="E7:H7"/>
    <mergeCell ref="E9:H9"/>
    <mergeCell ref="E11:H11"/>
    <mergeCell ref="E26:H26"/>
    <mergeCell ref="E47:H47"/>
    <mergeCell ref="E49:H49"/>
    <mergeCell ref="E51:H51"/>
    <mergeCell ref="J55:J56"/>
    <mergeCell ref="E74:H74"/>
    <mergeCell ref="E76:H76"/>
    <mergeCell ref="E78:H78"/>
    <mergeCell ref="G1:H1"/>
    <mergeCell ref="L2:V2"/>
  </mergeCells>
  <hyperlinks>
    <hyperlink ref="F1:G1" location="C2" display="1) Krycí list soupisu"/>
    <hyperlink ref="G1:H1" location="C58" display="2) Rekapitulace"/>
    <hyperlink ref="J1" location="C85" display="3) Soupis prací"/>
    <hyperlink ref="L1:V1" location="'Rekapitulace stavby'!C2" display="Rekapitulace stavby"/>
  </hyperlinks>
  <pageMargins left="0.5833333" right="0.5833333" top="0.5833333" bottom="0.5833333" header="0" footer="0"/>
  <pageSetup paperSize="9" orientation="landscape" blackAndWhite="1" fitToHeight="100"/>
  <headerFooter>
    <oddFooter>&amp;CStrana &amp;P z &amp;N</oddFooter>
  </headerFooter>
  <drawing r:id="rId1"/>
</worksheet>
</file>

<file path=xl/worksheets/sheet4.xml><?xml version="1.0" encoding="utf-8"?>
<worksheet xmlns:r="http://schemas.openxmlformats.org/officeDocument/2006/relationships" xmlns="http://schemas.openxmlformats.org/spreadsheetml/2006/main">
  <sheetPr>
    <pageSetUpPr fitToPage="1"/>
  </sheetPr>
  <sheetViews>
    <sheetView showGridLines="0" zoomScaleNormal="100" zoomScaleSheetLayoutView="60" zoomScalePageLayoutView="100" workbookViewId="0"/>
  </sheetViews>
  <sheetFormatPr defaultRowHeight="13.5"/>
  <cols>
    <col min="1" max="1" width="8.33" style="277" customWidth="1"/>
    <col min="2" max="2" width="1.664063" style="277" customWidth="1"/>
    <col min="3" max="4" width="5" style="277" customWidth="1"/>
    <col min="5" max="5" width="11.67" style="277" customWidth="1"/>
    <col min="6" max="6" width="9.17" style="277" customWidth="1"/>
    <col min="7" max="7" width="5" style="277" customWidth="1"/>
    <col min="8" max="8" width="77.83" style="277" customWidth="1"/>
    <col min="9" max="10" width="20" style="277" customWidth="1"/>
    <col min="11" max="11" width="1.664063" style="277" customWidth="1"/>
  </cols>
  <sheetData>
    <row r="1" ht="37.5" customHeight="1"/>
    <row r="2" ht="7.5" customHeight="1">
      <c r="B2" s="278"/>
      <c r="C2" s="279"/>
      <c r="D2" s="279"/>
      <c r="E2" s="279"/>
      <c r="F2" s="279"/>
      <c r="G2" s="279"/>
      <c r="H2" s="279"/>
      <c r="I2" s="279"/>
      <c r="J2" s="279"/>
      <c r="K2" s="280"/>
    </row>
    <row r="3" s="16" customFormat="1" ht="45" customHeight="1">
      <c r="B3" s="281"/>
      <c r="C3" s="282" t="s">
        <v>747</v>
      </c>
      <c r="D3" s="282"/>
      <c r="E3" s="282"/>
      <c r="F3" s="282"/>
      <c r="G3" s="282"/>
      <c r="H3" s="282"/>
      <c r="I3" s="282"/>
      <c r="J3" s="282"/>
      <c r="K3" s="283"/>
    </row>
    <row r="4" ht="25.5" customHeight="1">
      <c r="B4" s="284"/>
      <c r="C4" s="285" t="s">
        <v>748</v>
      </c>
      <c r="D4" s="285"/>
      <c r="E4" s="285"/>
      <c r="F4" s="285"/>
      <c r="G4" s="285"/>
      <c r="H4" s="285"/>
      <c r="I4" s="285"/>
      <c r="J4" s="285"/>
      <c r="K4" s="286"/>
    </row>
    <row r="5" ht="5.25" customHeight="1">
      <c r="B5" s="284"/>
      <c r="C5" s="287"/>
      <c r="D5" s="287"/>
      <c r="E5" s="287"/>
      <c r="F5" s="287"/>
      <c r="G5" s="287"/>
      <c r="H5" s="287"/>
      <c r="I5" s="287"/>
      <c r="J5" s="287"/>
      <c r="K5" s="286"/>
    </row>
    <row r="6" ht="15" customHeight="1">
      <c r="B6" s="284"/>
      <c r="C6" s="288" t="s">
        <v>749</v>
      </c>
      <c r="D6" s="288"/>
      <c r="E6" s="288"/>
      <c r="F6" s="288"/>
      <c r="G6" s="288"/>
      <c r="H6" s="288"/>
      <c r="I6" s="288"/>
      <c r="J6" s="288"/>
      <c r="K6" s="286"/>
    </row>
    <row r="7" ht="15" customHeight="1">
      <c r="B7" s="289"/>
      <c r="C7" s="288" t="s">
        <v>750</v>
      </c>
      <c r="D7" s="288"/>
      <c r="E7" s="288"/>
      <c r="F7" s="288"/>
      <c r="G7" s="288"/>
      <c r="H7" s="288"/>
      <c r="I7" s="288"/>
      <c r="J7" s="288"/>
      <c r="K7" s="286"/>
    </row>
    <row r="8" ht="12.75" customHeight="1">
      <c r="B8" s="289"/>
      <c r="C8" s="288"/>
      <c r="D8" s="288"/>
      <c r="E8" s="288"/>
      <c r="F8" s="288"/>
      <c r="G8" s="288"/>
      <c r="H8" s="288"/>
      <c r="I8" s="288"/>
      <c r="J8" s="288"/>
      <c r="K8" s="286"/>
    </row>
    <row r="9" ht="15" customHeight="1">
      <c r="B9" s="289"/>
      <c r="C9" s="288" t="s">
        <v>751</v>
      </c>
      <c r="D9" s="288"/>
      <c r="E9" s="288"/>
      <c r="F9" s="288"/>
      <c r="G9" s="288"/>
      <c r="H9" s="288"/>
      <c r="I9" s="288"/>
      <c r="J9" s="288"/>
      <c r="K9" s="286"/>
    </row>
    <row r="10" ht="15" customHeight="1">
      <c r="B10" s="289"/>
      <c r="C10" s="288"/>
      <c r="D10" s="288" t="s">
        <v>752</v>
      </c>
      <c r="E10" s="288"/>
      <c r="F10" s="288"/>
      <c r="G10" s="288"/>
      <c r="H10" s="288"/>
      <c r="I10" s="288"/>
      <c r="J10" s="288"/>
      <c r="K10" s="286"/>
    </row>
    <row r="11" ht="15" customHeight="1">
      <c r="B11" s="289"/>
      <c r="C11" s="290"/>
      <c r="D11" s="288" t="s">
        <v>753</v>
      </c>
      <c r="E11" s="288"/>
      <c r="F11" s="288"/>
      <c r="G11" s="288"/>
      <c r="H11" s="288"/>
      <c r="I11" s="288"/>
      <c r="J11" s="288"/>
      <c r="K11" s="286"/>
    </row>
    <row r="12" ht="12.75" customHeight="1">
      <c r="B12" s="289"/>
      <c r="C12" s="290"/>
      <c r="D12" s="290"/>
      <c r="E12" s="290"/>
      <c r="F12" s="290"/>
      <c r="G12" s="290"/>
      <c r="H12" s="290"/>
      <c r="I12" s="290"/>
      <c r="J12" s="290"/>
      <c r="K12" s="286"/>
    </row>
    <row r="13" ht="15" customHeight="1">
      <c r="B13" s="289"/>
      <c r="C13" s="290"/>
      <c r="D13" s="288" t="s">
        <v>754</v>
      </c>
      <c r="E13" s="288"/>
      <c r="F13" s="288"/>
      <c r="G13" s="288"/>
      <c r="H13" s="288"/>
      <c r="I13" s="288"/>
      <c r="J13" s="288"/>
      <c r="K13" s="286"/>
    </row>
    <row r="14" ht="15" customHeight="1">
      <c r="B14" s="289"/>
      <c r="C14" s="290"/>
      <c r="D14" s="288" t="s">
        <v>755</v>
      </c>
      <c r="E14" s="288"/>
      <c r="F14" s="288"/>
      <c r="G14" s="288"/>
      <c r="H14" s="288"/>
      <c r="I14" s="288"/>
      <c r="J14" s="288"/>
      <c r="K14" s="286"/>
    </row>
    <row r="15" ht="15" customHeight="1">
      <c r="B15" s="289"/>
      <c r="C15" s="290"/>
      <c r="D15" s="288" t="s">
        <v>756</v>
      </c>
      <c r="E15" s="288"/>
      <c r="F15" s="288"/>
      <c r="G15" s="288"/>
      <c r="H15" s="288"/>
      <c r="I15" s="288"/>
      <c r="J15" s="288"/>
      <c r="K15" s="286"/>
    </row>
    <row r="16" ht="15" customHeight="1">
      <c r="B16" s="289"/>
      <c r="C16" s="290"/>
      <c r="D16" s="290"/>
      <c r="E16" s="291" t="s">
        <v>75</v>
      </c>
      <c r="F16" s="288" t="s">
        <v>757</v>
      </c>
      <c r="G16" s="288"/>
      <c r="H16" s="288"/>
      <c r="I16" s="288"/>
      <c r="J16" s="288"/>
      <c r="K16" s="286"/>
    </row>
    <row r="17" ht="15" customHeight="1">
      <c r="B17" s="289"/>
      <c r="C17" s="290"/>
      <c r="D17" s="290"/>
      <c r="E17" s="291" t="s">
        <v>758</v>
      </c>
      <c r="F17" s="288" t="s">
        <v>759</v>
      </c>
      <c r="G17" s="288"/>
      <c r="H17" s="288"/>
      <c r="I17" s="288"/>
      <c r="J17" s="288"/>
      <c r="K17" s="286"/>
    </row>
    <row r="18" ht="15" customHeight="1">
      <c r="B18" s="289"/>
      <c r="C18" s="290"/>
      <c r="D18" s="290"/>
      <c r="E18" s="291" t="s">
        <v>760</v>
      </c>
      <c r="F18" s="288" t="s">
        <v>761</v>
      </c>
      <c r="G18" s="288"/>
      <c r="H18" s="288"/>
      <c r="I18" s="288"/>
      <c r="J18" s="288"/>
      <c r="K18" s="286"/>
    </row>
    <row r="19" ht="15" customHeight="1">
      <c r="B19" s="289"/>
      <c r="C19" s="290"/>
      <c r="D19" s="290"/>
      <c r="E19" s="291" t="s">
        <v>762</v>
      </c>
      <c r="F19" s="288" t="s">
        <v>763</v>
      </c>
      <c r="G19" s="288"/>
      <c r="H19" s="288"/>
      <c r="I19" s="288"/>
      <c r="J19" s="288"/>
      <c r="K19" s="286"/>
    </row>
    <row r="20" ht="15" customHeight="1">
      <c r="B20" s="289"/>
      <c r="C20" s="290"/>
      <c r="D20" s="290"/>
      <c r="E20" s="291" t="s">
        <v>764</v>
      </c>
      <c r="F20" s="288" t="s">
        <v>765</v>
      </c>
      <c r="G20" s="288"/>
      <c r="H20" s="288"/>
      <c r="I20" s="288"/>
      <c r="J20" s="288"/>
      <c r="K20" s="286"/>
    </row>
    <row r="21" ht="15" customHeight="1">
      <c r="B21" s="289"/>
      <c r="C21" s="290"/>
      <c r="D21" s="290"/>
      <c r="E21" s="291" t="s">
        <v>80</v>
      </c>
      <c r="F21" s="288" t="s">
        <v>766</v>
      </c>
      <c r="G21" s="288"/>
      <c r="H21" s="288"/>
      <c r="I21" s="288"/>
      <c r="J21" s="288"/>
      <c r="K21" s="286"/>
    </row>
    <row r="22" ht="12.75" customHeight="1">
      <c r="B22" s="289"/>
      <c r="C22" s="290"/>
      <c r="D22" s="290"/>
      <c r="E22" s="290"/>
      <c r="F22" s="290"/>
      <c r="G22" s="290"/>
      <c r="H22" s="290"/>
      <c r="I22" s="290"/>
      <c r="J22" s="290"/>
      <c r="K22" s="286"/>
    </row>
    <row r="23" ht="15" customHeight="1">
      <c r="B23" s="289"/>
      <c r="C23" s="288" t="s">
        <v>767</v>
      </c>
      <c r="D23" s="288"/>
      <c r="E23" s="288"/>
      <c r="F23" s="288"/>
      <c r="G23" s="288"/>
      <c r="H23" s="288"/>
      <c r="I23" s="288"/>
      <c r="J23" s="288"/>
      <c r="K23" s="286"/>
    </row>
    <row r="24" ht="15" customHeight="1">
      <c r="B24" s="289"/>
      <c r="C24" s="288" t="s">
        <v>768</v>
      </c>
      <c r="D24" s="288"/>
      <c r="E24" s="288"/>
      <c r="F24" s="288"/>
      <c r="G24" s="288"/>
      <c r="H24" s="288"/>
      <c r="I24" s="288"/>
      <c r="J24" s="288"/>
      <c r="K24" s="286"/>
    </row>
    <row r="25" ht="15" customHeight="1">
      <c r="B25" s="289"/>
      <c r="C25" s="288"/>
      <c r="D25" s="288" t="s">
        <v>769</v>
      </c>
      <c r="E25" s="288"/>
      <c r="F25" s="288"/>
      <c r="G25" s="288"/>
      <c r="H25" s="288"/>
      <c r="I25" s="288"/>
      <c r="J25" s="288"/>
      <c r="K25" s="286"/>
    </row>
    <row r="26" ht="15" customHeight="1">
      <c r="B26" s="289"/>
      <c r="C26" s="290"/>
      <c r="D26" s="288" t="s">
        <v>770</v>
      </c>
      <c r="E26" s="288"/>
      <c r="F26" s="288"/>
      <c r="G26" s="288"/>
      <c r="H26" s="288"/>
      <c r="I26" s="288"/>
      <c r="J26" s="288"/>
      <c r="K26" s="286"/>
    </row>
    <row r="27" ht="12.75" customHeight="1">
      <c r="B27" s="289"/>
      <c r="C27" s="290"/>
      <c r="D27" s="290"/>
      <c r="E27" s="290"/>
      <c r="F27" s="290"/>
      <c r="G27" s="290"/>
      <c r="H27" s="290"/>
      <c r="I27" s="290"/>
      <c r="J27" s="290"/>
      <c r="K27" s="286"/>
    </row>
    <row r="28" ht="15" customHeight="1">
      <c r="B28" s="289"/>
      <c r="C28" s="290"/>
      <c r="D28" s="288" t="s">
        <v>771</v>
      </c>
      <c r="E28" s="288"/>
      <c r="F28" s="288"/>
      <c r="G28" s="288"/>
      <c r="H28" s="288"/>
      <c r="I28" s="288"/>
      <c r="J28" s="288"/>
      <c r="K28" s="286"/>
    </row>
    <row r="29" ht="15" customHeight="1">
      <c r="B29" s="289"/>
      <c r="C29" s="290"/>
      <c r="D29" s="288" t="s">
        <v>772</v>
      </c>
      <c r="E29" s="288"/>
      <c r="F29" s="288"/>
      <c r="G29" s="288"/>
      <c r="H29" s="288"/>
      <c r="I29" s="288"/>
      <c r="J29" s="288"/>
      <c r="K29" s="286"/>
    </row>
    <row r="30" ht="12.75" customHeight="1">
      <c r="B30" s="289"/>
      <c r="C30" s="290"/>
      <c r="D30" s="290"/>
      <c r="E30" s="290"/>
      <c r="F30" s="290"/>
      <c r="G30" s="290"/>
      <c r="H30" s="290"/>
      <c r="I30" s="290"/>
      <c r="J30" s="290"/>
      <c r="K30" s="286"/>
    </row>
    <row r="31" ht="15" customHeight="1">
      <c r="B31" s="289"/>
      <c r="C31" s="290"/>
      <c r="D31" s="288" t="s">
        <v>773</v>
      </c>
      <c r="E31" s="288"/>
      <c r="F31" s="288"/>
      <c r="G31" s="288"/>
      <c r="H31" s="288"/>
      <c r="I31" s="288"/>
      <c r="J31" s="288"/>
      <c r="K31" s="286"/>
    </row>
    <row r="32" ht="15" customHeight="1">
      <c r="B32" s="289"/>
      <c r="C32" s="290"/>
      <c r="D32" s="288" t="s">
        <v>774</v>
      </c>
      <c r="E32" s="288"/>
      <c r="F32" s="288"/>
      <c r="G32" s="288"/>
      <c r="H32" s="288"/>
      <c r="I32" s="288"/>
      <c r="J32" s="288"/>
      <c r="K32" s="286"/>
    </row>
    <row r="33" ht="15" customHeight="1">
      <c r="B33" s="289"/>
      <c r="C33" s="290"/>
      <c r="D33" s="288" t="s">
        <v>775</v>
      </c>
      <c r="E33" s="288"/>
      <c r="F33" s="288"/>
      <c r="G33" s="288"/>
      <c r="H33" s="288"/>
      <c r="I33" s="288"/>
      <c r="J33" s="288"/>
      <c r="K33" s="286"/>
    </row>
    <row r="34" ht="15" customHeight="1">
      <c r="B34" s="289"/>
      <c r="C34" s="290"/>
      <c r="D34" s="288"/>
      <c r="E34" s="292" t="s">
        <v>112</v>
      </c>
      <c r="F34" s="288"/>
      <c r="G34" s="288" t="s">
        <v>776</v>
      </c>
      <c r="H34" s="288"/>
      <c r="I34" s="288"/>
      <c r="J34" s="288"/>
      <c r="K34" s="286"/>
    </row>
    <row r="35" ht="30.75" customHeight="1">
      <c r="B35" s="289"/>
      <c r="C35" s="290"/>
      <c r="D35" s="288"/>
      <c r="E35" s="292" t="s">
        <v>777</v>
      </c>
      <c r="F35" s="288"/>
      <c r="G35" s="288" t="s">
        <v>778</v>
      </c>
      <c r="H35" s="288"/>
      <c r="I35" s="288"/>
      <c r="J35" s="288"/>
      <c r="K35" s="286"/>
    </row>
    <row r="36" ht="15" customHeight="1">
      <c r="B36" s="289"/>
      <c r="C36" s="290"/>
      <c r="D36" s="288"/>
      <c r="E36" s="292" t="s">
        <v>51</v>
      </c>
      <c r="F36" s="288"/>
      <c r="G36" s="288" t="s">
        <v>779</v>
      </c>
      <c r="H36" s="288"/>
      <c r="I36" s="288"/>
      <c r="J36" s="288"/>
      <c r="K36" s="286"/>
    </row>
    <row r="37" ht="15" customHeight="1">
      <c r="B37" s="289"/>
      <c r="C37" s="290"/>
      <c r="D37" s="288"/>
      <c r="E37" s="292" t="s">
        <v>113</v>
      </c>
      <c r="F37" s="288"/>
      <c r="G37" s="288" t="s">
        <v>780</v>
      </c>
      <c r="H37" s="288"/>
      <c r="I37" s="288"/>
      <c r="J37" s="288"/>
      <c r="K37" s="286"/>
    </row>
    <row r="38" ht="15" customHeight="1">
      <c r="B38" s="289"/>
      <c r="C38" s="290"/>
      <c r="D38" s="288"/>
      <c r="E38" s="292" t="s">
        <v>114</v>
      </c>
      <c r="F38" s="288"/>
      <c r="G38" s="288" t="s">
        <v>781</v>
      </c>
      <c r="H38" s="288"/>
      <c r="I38" s="288"/>
      <c r="J38" s="288"/>
      <c r="K38" s="286"/>
    </row>
    <row r="39" ht="15" customHeight="1">
      <c r="B39" s="289"/>
      <c r="C39" s="290"/>
      <c r="D39" s="288"/>
      <c r="E39" s="292" t="s">
        <v>115</v>
      </c>
      <c r="F39" s="288"/>
      <c r="G39" s="288" t="s">
        <v>782</v>
      </c>
      <c r="H39" s="288"/>
      <c r="I39" s="288"/>
      <c r="J39" s="288"/>
      <c r="K39" s="286"/>
    </row>
    <row r="40" ht="15" customHeight="1">
      <c r="B40" s="289"/>
      <c r="C40" s="290"/>
      <c r="D40" s="288"/>
      <c r="E40" s="292" t="s">
        <v>783</v>
      </c>
      <c r="F40" s="288"/>
      <c r="G40" s="288" t="s">
        <v>784</v>
      </c>
      <c r="H40" s="288"/>
      <c r="I40" s="288"/>
      <c r="J40" s="288"/>
      <c r="K40" s="286"/>
    </row>
    <row r="41" ht="15" customHeight="1">
      <c r="B41" s="289"/>
      <c r="C41" s="290"/>
      <c r="D41" s="288"/>
      <c r="E41" s="292"/>
      <c r="F41" s="288"/>
      <c r="G41" s="288" t="s">
        <v>785</v>
      </c>
      <c r="H41" s="288"/>
      <c r="I41" s="288"/>
      <c r="J41" s="288"/>
      <c r="K41" s="286"/>
    </row>
    <row r="42" ht="15" customHeight="1">
      <c r="B42" s="289"/>
      <c r="C42" s="290"/>
      <c r="D42" s="288"/>
      <c r="E42" s="292" t="s">
        <v>786</v>
      </c>
      <c r="F42" s="288"/>
      <c r="G42" s="288" t="s">
        <v>787</v>
      </c>
      <c r="H42" s="288"/>
      <c r="I42" s="288"/>
      <c r="J42" s="288"/>
      <c r="K42" s="286"/>
    </row>
    <row r="43" ht="15" customHeight="1">
      <c r="B43" s="289"/>
      <c r="C43" s="290"/>
      <c r="D43" s="288"/>
      <c r="E43" s="292" t="s">
        <v>117</v>
      </c>
      <c r="F43" s="288"/>
      <c r="G43" s="288" t="s">
        <v>788</v>
      </c>
      <c r="H43" s="288"/>
      <c r="I43" s="288"/>
      <c r="J43" s="288"/>
      <c r="K43" s="286"/>
    </row>
    <row r="44" ht="12.75" customHeight="1">
      <c r="B44" s="289"/>
      <c r="C44" s="290"/>
      <c r="D44" s="288"/>
      <c r="E44" s="288"/>
      <c r="F44" s="288"/>
      <c r="G44" s="288"/>
      <c r="H44" s="288"/>
      <c r="I44" s="288"/>
      <c r="J44" s="288"/>
      <c r="K44" s="286"/>
    </row>
    <row r="45" ht="15" customHeight="1">
      <c r="B45" s="289"/>
      <c r="C45" s="290"/>
      <c r="D45" s="288" t="s">
        <v>789</v>
      </c>
      <c r="E45" s="288"/>
      <c r="F45" s="288"/>
      <c r="G45" s="288"/>
      <c r="H45" s="288"/>
      <c r="I45" s="288"/>
      <c r="J45" s="288"/>
      <c r="K45" s="286"/>
    </row>
    <row r="46" ht="15" customHeight="1">
      <c r="B46" s="289"/>
      <c r="C46" s="290"/>
      <c r="D46" s="290"/>
      <c r="E46" s="288" t="s">
        <v>790</v>
      </c>
      <c r="F46" s="288"/>
      <c r="G46" s="288"/>
      <c r="H46" s="288"/>
      <c r="I46" s="288"/>
      <c r="J46" s="288"/>
      <c r="K46" s="286"/>
    </row>
    <row r="47" ht="15" customHeight="1">
      <c r="B47" s="289"/>
      <c r="C47" s="290"/>
      <c r="D47" s="290"/>
      <c r="E47" s="288" t="s">
        <v>791</v>
      </c>
      <c r="F47" s="288"/>
      <c r="G47" s="288"/>
      <c r="H47" s="288"/>
      <c r="I47" s="288"/>
      <c r="J47" s="288"/>
      <c r="K47" s="286"/>
    </row>
    <row r="48" ht="15" customHeight="1">
      <c r="B48" s="289"/>
      <c r="C48" s="290"/>
      <c r="D48" s="290"/>
      <c r="E48" s="288" t="s">
        <v>792</v>
      </c>
      <c r="F48" s="288"/>
      <c r="G48" s="288"/>
      <c r="H48" s="288"/>
      <c r="I48" s="288"/>
      <c r="J48" s="288"/>
      <c r="K48" s="286"/>
    </row>
    <row r="49" ht="15" customHeight="1">
      <c r="B49" s="289"/>
      <c r="C49" s="290"/>
      <c r="D49" s="288" t="s">
        <v>793</v>
      </c>
      <c r="E49" s="288"/>
      <c r="F49" s="288"/>
      <c r="G49" s="288"/>
      <c r="H49" s="288"/>
      <c r="I49" s="288"/>
      <c r="J49" s="288"/>
      <c r="K49" s="286"/>
    </row>
    <row r="50" ht="25.5" customHeight="1">
      <c r="B50" s="284"/>
      <c r="C50" s="285" t="s">
        <v>794</v>
      </c>
      <c r="D50" s="285"/>
      <c r="E50" s="285"/>
      <c r="F50" s="285"/>
      <c r="G50" s="285"/>
      <c r="H50" s="285"/>
      <c r="I50" s="285"/>
      <c r="J50" s="285"/>
      <c r="K50" s="286"/>
    </row>
    <row r="51" ht="5.25" customHeight="1">
      <c r="B51" s="284"/>
      <c r="C51" s="287"/>
      <c r="D51" s="287"/>
      <c r="E51" s="287"/>
      <c r="F51" s="287"/>
      <c r="G51" s="287"/>
      <c r="H51" s="287"/>
      <c r="I51" s="287"/>
      <c r="J51" s="287"/>
      <c r="K51" s="286"/>
    </row>
    <row r="52" ht="15" customHeight="1">
      <c r="B52" s="284"/>
      <c r="C52" s="288" t="s">
        <v>795</v>
      </c>
      <c r="D52" s="288"/>
      <c r="E52" s="288"/>
      <c r="F52" s="288"/>
      <c r="G52" s="288"/>
      <c r="H52" s="288"/>
      <c r="I52" s="288"/>
      <c r="J52" s="288"/>
      <c r="K52" s="286"/>
    </row>
    <row r="53" ht="15" customHeight="1">
      <c r="B53" s="284"/>
      <c r="C53" s="288" t="s">
        <v>796</v>
      </c>
      <c r="D53" s="288"/>
      <c r="E53" s="288"/>
      <c r="F53" s="288"/>
      <c r="G53" s="288"/>
      <c r="H53" s="288"/>
      <c r="I53" s="288"/>
      <c r="J53" s="288"/>
      <c r="K53" s="286"/>
    </row>
    <row r="54" ht="12.75" customHeight="1">
      <c r="B54" s="284"/>
      <c r="C54" s="288"/>
      <c r="D54" s="288"/>
      <c r="E54" s="288"/>
      <c r="F54" s="288"/>
      <c r="G54" s="288"/>
      <c r="H54" s="288"/>
      <c r="I54" s="288"/>
      <c r="J54" s="288"/>
      <c r="K54" s="286"/>
    </row>
    <row r="55" ht="15" customHeight="1">
      <c r="B55" s="284"/>
      <c r="C55" s="288" t="s">
        <v>797</v>
      </c>
      <c r="D55" s="288"/>
      <c r="E55" s="288"/>
      <c r="F55" s="288"/>
      <c r="G55" s="288"/>
      <c r="H55" s="288"/>
      <c r="I55" s="288"/>
      <c r="J55" s="288"/>
      <c r="K55" s="286"/>
    </row>
    <row r="56" ht="15" customHeight="1">
      <c r="B56" s="284"/>
      <c r="C56" s="290"/>
      <c r="D56" s="288" t="s">
        <v>798</v>
      </c>
      <c r="E56" s="288"/>
      <c r="F56" s="288"/>
      <c r="G56" s="288"/>
      <c r="H56" s="288"/>
      <c r="I56" s="288"/>
      <c r="J56" s="288"/>
      <c r="K56" s="286"/>
    </row>
    <row r="57" ht="15" customHeight="1">
      <c r="B57" s="284"/>
      <c r="C57" s="290"/>
      <c r="D57" s="288" t="s">
        <v>799</v>
      </c>
      <c r="E57" s="288"/>
      <c r="F57" s="288"/>
      <c r="G57" s="288"/>
      <c r="H57" s="288"/>
      <c r="I57" s="288"/>
      <c r="J57" s="288"/>
      <c r="K57" s="286"/>
    </row>
    <row r="58" ht="15" customHeight="1">
      <c r="B58" s="284"/>
      <c r="C58" s="290"/>
      <c r="D58" s="288" t="s">
        <v>800</v>
      </c>
      <c r="E58" s="288"/>
      <c r="F58" s="288"/>
      <c r="G58" s="288"/>
      <c r="H58" s="288"/>
      <c r="I58" s="288"/>
      <c r="J58" s="288"/>
      <c r="K58" s="286"/>
    </row>
    <row r="59" ht="15" customHeight="1">
      <c r="B59" s="284"/>
      <c r="C59" s="290"/>
      <c r="D59" s="288" t="s">
        <v>801</v>
      </c>
      <c r="E59" s="288"/>
      <c r="F59" s="288"/>
      <c r="G59" s="288"/>
      <c r="H59" s="288"/>
      <c r="I59" s="288"/>
      <c r="J59" s="288"/>
      <c r="K59" s="286"/>
    </row>
    <row r="60" ht="15" customHeight="1">
      <c r="B60" s="284"/>
      <c r="C60" s="290"/>
      <c r="D60" s="293" t="s">
        <v>802</v>
      </c>
      <c r="E60" s="293"/>
      <c r="F60" s="293"/>
      <c r="G60" s="293"/>
      <c r="H60" s="293"/>
      <c r="I60" s="293"/>
      <c r="J60" s="293"/>
      <c r="K60" s="286"/>
    </row>
    <row r="61" ht="15" customHeight="1">
      <c r="B61" s="284"/>
      <c r="C61" s="290"/>
      <c r="D61" s="288" t="s">
        <v>803</v>
      </c>
      <c r="E61" s="288"/>
      <c r="F61" s="288"/>
      <c r="G61" s="288"/>
      <c r="H61" s="288"/>
      <c r="I61" s="288"/>
      <c r="J61" s="288"/>
      <c r="K61" s="286"/>
    </row>
    <row r="62" ht="12.75" customHeight="1">
      <c r="B62" s="284"/>
      <c r="C62" s="290"/>
      <c r="D62" s="290"/>
      <c r="E62" s="294"/>
      <c r="F62" s="290"/>
      <c r="G62" s="290"/>
      <c r="H62" s="290"/>
      <c r="I62" s="290"/>
      <c r="J62" s="290"/>
      <c r="K62" s="286"/>
    </row>
    <row r="63" ht="15" customHeight="1">
      <c r="B63" s="284"/>
      <c r="C63" s="290"/>
      <c r="D63" s="288" t="s">
        <v>804</v>
      </c>
      <c r="E63" s="288"/>
      <c r="F63" s="288"/>
      <c r="G63" s="288"/>
      <c r="H63" s="288"/>
      <c r="I63" s="288"/>
      <c r="J63" s="288"/>
      <c r="K63" s="286"/>
    </row>
    <row r="64" ht="15" customHeight="1">
      <c r="B64" s="284"/>
      <c r="C64" s="290"/>
      <c r="D64" s="293" t="s">
        <v>805</v>
      </c>
      <c r="E64" s="293"/>
      <c r="F64" s="293"/>
      <c r="G64" s="293"/>
      <c r="H64" s="293"/>
      <c r="I64" s="293"/>
      <c r="J64" s="293"/>
      <c r="K64" s="286"/>
    </row>
    <row r="65" ht="15" customHeight="1">
      <c r="B65" s="284"/>
      <c r="C65" s="290"/>
      <c r="D65" s="288" t="s">
        <v>806</v>
      </c>
      <c r="E65" s="288"/>
      <c r="F65" s="288"/>
      <c r="G65" s="288"/>
      <c r="H65" s="288"/>
      <c r="I65" s="288"/>
      <c r="J65" s="288"/>
      <c r="K65" s="286"/>
    </row>
    <row r="66" ht="15" customHeight="1">
      <c r="B66" s="284"/>
      <c r="C66" s="290"/>
      <c r="D66" s="288" t="s">
        <v>807</v>
      </c>
      <c r="E66" s="288"/>
      <c r="F66" s="288"/>
      <c r="G66" s="288"/>
      <c r="H66" s="288"/>
      <c r="I66" s="288"/>
      <c r="J66" s="288"/>
      <c r="K66" s="286"/>
    </row>
    <row r="67" ht="15" customHeight="1">
      <c r="B67" s="284"/>
      <c r="C67" s="290"/>
      <c r="D67" s="288" t="s">
        <v>808</v>
      </c>
      <c r="E67" s="288"/>
      <c r="F67" s="288"/>
      <c r="G67" s="288"/>
      <c r="H67" s="288"/>
      <c r="I67" s="288"/>
      <c r="J67" s="288"/>
      <c r="K67" s="286"/>
    </row>
    <row r="68" ht="15" customHeight="1">
      <c r="B68" s="284"/>
      <c r="C68" s="290"/>
      <c r="D68" s="288" t="s">
        <v>809</v>
      </c>
      <c r="E68" s="288"/>
      <c r="F68" s="288"/>
      <c r="G68" s="288"/>
      <c r="H68" s="288"/>
      <c r="I68" s="288"/>
      <c r="J68" s="288"/>
      <c r="K68" s="286"/>
    </row>
    <row r="69" ht="12.75" customHeight="1">
      <c r="B69" s="295"/>
      <c r="C69" s="296"/>
      <c r="D69" s="296"/>
      <c r="E69" s="296"/>
      <c r="F69" s="296"/>
      <c r="G69" s="296"/>
      <c r="H69" s="296"/>
      <c r="I69" s="296"/>
      <c r="J69" s="296"/>
      <c r="K69" s="297"/>
    </row>
    <row r="70" ht="18.75" customHeight="1">
      <c r="B70" s="298"/>
      <c r="C70" s="298"/>
      <c r="D70" s="298"/>
      <c r="E70" s="298"/>
      <c r="F70" s="298"/>
      <c r="G70" s="298"/>
      <c r="H70" s="298"/>
      <c r="I70" s="298"/>
      <c r="J70" s="298"/>
      <c r="K70" s="299"/>
    </row>
    <row r="71" ht="18.75" customHeight="1">
      <c r="B71" s="299"/>
      <c r="C71" s="299"/>
      <c r="D71" s="299"/>
      <c r="E71" s="299"/>
      <c r="F71" s="299"/>
      <c r="G71" s="299"/>
      <c r="H71" s="299"/>
      <c r="I71" s="299"/>
      <c r="J71" s="299"/>
      <c r="K71" s="299"/>
    </row>
    <row r="72" ht="7.5" customHeight="1">
      <c r="B72" s="300"/>
      <c r="C72" s="301"/>
      <c r="D72" s="301"/>
      <c r="E72" s="301"/>
      <c r="F72" s="301"/>
      <c r="G72" s="301"/>
      <c r="H72" s="301"/>
      <c r="I72" s="301"/>
      <c r="J72" s="301"/>
      <c r="K72" s="302"/>
    </row>
    <row r="73" ht="45" customHeight="1">
      <c r="B73" s="303"/>
      <c r="C73" s="304" t="s">
        <v>88</v>
      </c>
      <c r="D73" s="304"/>
      <c r="E73" s="304"/>
      <c r="F73" s="304"/>
      <c r="G73" s="304"/>
      <c r="H73" s="304"/>
      <c r="I73" s="304"/>
      <c r="J73" s="304"/>
      <c r="K73" s="305"/>
    </row>
    <row r="74" ht="17.25" customHeight="1">
      <c r="B74" s="303"/>
      <c r="C74" s="306" t="s">
        <v>810</v>
      </c>
      <c r="D74" s="306"/>
      <c r="E74" s="306"/>
      <c r="F74" s="306" t="s">
        <v>811</v>
      </c>
      <c r="G74" s="307"/>
      <c r="H74" s="306" t="s">
        <v>113</v>
      </c>
      <c r="I74" s="306" t="s">
        <v>55</v>
      </c>
      <c r="J74" s="306" t="s">
        <v>812</v>
      </c>
      <c r="K74" s="305"/>
    </row>
    <row r="75" ht="17.25" customHeight="1">
      <c r="B75" s="303"/>
      <c r="C75" s="308" t="s">
        <v>813</v>
      </c>
      <c r="D75" s="308"/>
      <c r="E75" s="308"/>
      <c r="F75" s="309" t="s">
        <v>814</v>
      </c>
      <c r="G75" s="310"/>
      <c r="H75" s="308"/>
      <c r="I75" s="308"/>
      <c r="J75" s="308" t="s">
        <v>815</v>
      </c>
      <c r="K75" s="305"/>
    </row>
    <row r="76" ht="5.25" customHeight="1">
      <c r="B76" s="303"/>
      <c r="C76" s="311"/>
      <c r="D76" s="311"/>
      <c r="E76" s="311"/>
      <c r="F76" s="311"/>
      <c r="G76" s="312"/>
      <c r="H76" s="311"/>
      <c r="I76" s="311"/>
      <c r="J76" s="311"/>
      <c r="K76" s="305"/>
    </row>
    <row r="77" ht="15" customHeight="1">
      <c r="B77" s="303"/>
      <c r="C77" s="292" t="s">
        <v>51</v>
      </c>
      <c r="D77" s="311"/>
      <c r="E77" s="311"/>
      <c r="F77" s="313" t="s">
        <v>816</v>
      </c>
      <c r="G77" s="312"/>
      <c r="H77" s="292" t="s">
        <v>817</v>
      </c>
      <c r="I77" s="292" t="s">
        <v>818</v>
      </c>
      <c r="J77" s="292">
        <v>20</v>
      </c>
      <c r="K77" s="305"/>
    </row>
    <row r="78" ht="15" customHeight="1">
      <c r="B78" s="303"/>
      <c r="C78" s="292" t="s">
        <v>819</v>
      </c>
      <c r="D78" s="292"/>
      <c r="E78" s="292"/>
      <c r="F78" s="313" t="s">
        <v>816</v>
      </c>
      <c r="G78" s="312"/>
      <c r="H78" s="292" t="s">
        <v>820</v>
      </c>
      <c r="I78" s="292" t="s">
        <v>818</v>
      </c>
      <c r="J78" s="292">
        <v>120</v>
      </c>
      <c r="K78" s="305"/>
    </row>
    <row r="79" ht="15" customHeight="1">
      <c r="B79" s="314"/>
      <c r="C79" s="292" t="s">
        <v>821</v>
      </c>
      <c r="D79" s="292"/>
      <c r="E79" s="292"/>
      <c r="F79" s="313" t="s">
        <v>822</v>
      </c>
      <c r="G79" s="312"/>
      <c r="H79" s="292" t="s">
        <v>823</v>
      </c>
      <c r="I79" s="292" t="s">
        <v>818</v>
      </c>
      <c r="J79" s="292">
        <v>50</v>
      </c>
      <c r="K79" s="305"/>
    </row>
    <row r="80" ht="15" customHeight="1">
      <c r="B80" s="314"/>
      <c r="C80" s="292" t="s">
        <v>824</v>
      </c>
      <c r="D80" s="292"/>
      <c r="E80" s="292"/>
      <c r="F80" s="313" t="s">
        <v>816</v>
      </c>
      <c r="G80" s="312"/>
      <c r="H80" s="292" t="s">
        <v>825</v>
      </c>
      <c r="I80" s="292" t="s">
        <v>826</v>
      </c>
      <c r="J80" s="292"/>
      <c r="K80" s="305"/>
    </row>
    <row r="81" ht="15" customHeight="1">
      <c r="B81" s="314"/>
      <c r="C81" s="315" t="s">
        <v>827</v>
      </c>
      <c r="D81" s="315"/>
      <c r="E81" s="315"/>
      <c r="F81" s="316" t="s">
        <v>822</v>
      </c>
      <c r="G81" s="315"/>
      <c r="H81" s="315" t="s">
        <v>828</v>
      </c>
      <c r="I81" s="315" t="s">
        <v>818</v>
      </c>
      <c r="J81" s="315">
        <v>15</v>
      </c>
      <c r="K81" s="305"/>
    </row>
    <row r="82" ht="15" customHeight="1">
      <c r="B82" s="314"/>
      <c r="C82" s="315" t="s">
        <v>829</v>
      </c>
      <c r="D82" s="315"/>
      <c r="E82" s="315"/>
      <c r="F82" s="316" t="s">
        <v>822</v>
      </c>
      <c r="G82" s="315"/>
      <c r="H82" s="315" t="s">
        <v>830</v>
      </c>
      <c r="I82" s="315" t="s">
        <v>818</v>
      </c>
      <c r="J82" s="315">
        <v>15</v>
      </c>
      <c r="K82" s="305"/>
    </row>
    <row r="83" ht="15" customHeight="1">
      <c r="B83" s="314"/>
      <c r="C83" s="315" t="s">
        <v>831</v>
      </c>
      <c r="D83" s="315"/>
      <c r="E83" s="315"/>
      <c r="F83" s="316" t="s">
        <v>822</v>
      </c>
      <c r="G83" s="315"/>
      <c r="H83" s="315" t="s">
        <v>832</v>
      </c>
      <c r="I83" s="315" t="s">
        <v>818</v>
      </c>
      <c r="J83" s="315">
        <v>20</v>
      </c>
      <c r="K83" s="305"/>
    </row>
    <row r="84" ht="15" customHeight="1">
      <c r="B84" s="314"/>
      <c r="C84" s="315" t="s">
        <v>833</v>
      </c>
      <c r="D84" s="315"/>
      <c r="E84" s="315"/>
      <c r="F84" s="316" t="s">
        <v>822</v>
      </c>
      <c r="G84" s="315"/>
      <c r="H84" s="315" t="s">
        <v>834</v>
      </c>
      <c r="I84" s="315" t="s">
        <v>818</v>
      </c>
      <c r="J84" s="315">
        <v>20</v>
      </c>
      <c r="K84" s="305"/>
    </row>
    <row r="85" ht="15" customHeight="1">
      <c r="B85" s="314"/>
      <c r="C85" s="292" t="s">
        <v>835</v>
      </c>
      <c r="D85" s="292"/>
      <c r="E85" s="292"/>
      <c r="F85" s="313" t="s">
        <v>822</v>
      </c>
      <c r="G85" s="312"/>
      <c r="H85" s="292" t="s">
        <v>836</v>
      </c>
      <c r="I85" s="292" t="s">
        <v>818</v>
      </c>
      <c r="J85" s="292">
        <v>50</v>
      </c>
      <c r="K85" s="305"/>
    </row>
    <row r="86" ht="15" customHeight="1">
      <c r="B86" s="314"/>
      <c r="C86" s="292" t="s">
        <v>837</v>
      </c>
      <c r="D86" s="292"/>
      <c r="E86" s="292"/>
      <c r="F86" s="313" t="s">
        <v>822</v>
      </c>
      <c r="G86" s="312"/>
      <c r="H86" s="292" t="s">
        <v>838</v>
      </c>
      <c r="I86" s="292" t="s">
        <v>818</v>
      </c>
      <c r="J86" s="292">
        <v>20</v>
      </c>
      <c r="K86" s="305"/>
    </row>
    <row r="87" ht="15" customHeight="1">
      <c r="B87" s="314"/>
      <c r="C87" s="292" t="s">
        <v>839</v>
      </c>
      <c r="D87" s="292"/>
      <c r="E87" s="292"/>
      <c r="F87" s="313" t="s">
        <v>822</v>
      </c>
      <c r="G87" s="312"/>
      <c r="H87" s="292" t="s">
        <v>840</v>
      </c>
      <c r="I87" s="292" t="s">
        <v>818</v>
      </c>
      <c r="J87" s="292">
        <v>20</v>
      </c>
      <c r="K87" s="305"/>
    </row>
    <row r="88" ht="15" customHeight="1">
      <c r="B88" s="314"/>
      <c r="C88" s="292" t="s">
        <v>841</v>
      </c>
      <c r="D88" s="292"/>
      <c r="E88" s="292"/>
      <c r="F88" s="313" t="s">
        <v>822</v>
      </c>
      <c r="G88" s="312"/>
      <c r="H88" s="292" t="s">
        <v>842</v>
      </c>
      <c r="I88" s="292" t="s">
        <v>818</v>
      </c>
      <c r="J88" s="292">
        <v>50</v>
      </c>
      <c r="K88" s="305"/>
    </row>
    <row r="89" ht="15" customHeight="1">
      <c r="B89" s="314"/>
      <c r="C89" s="292" t="s">
        <v>843</v>
      </c>
      <c r="D89" s="292"/>
      <c r="E89" s="292"/>
      <c r="F89" s="313" t="s">
        <v>822</v>
      </c>
      <c r="G89" s="312"/>
      <c r="H89" s="292" t="s">
        <v>843</v>
      </c>
      <c r="I89" s="292" t="s">
        <v>818</v>
      </c>
      <c r="J89" s="292">
        <v>50</v>
      </c>
      <c r="K89" s="305"/>
    </row>
    <row r="90" ht="15" customHeight="1">
      <c r="B90" s="314"/>
      <c r="C90" s="292" t="s">
        <v>118</v>
      </c>
      <c r="D90" s="292"/>
      <c r="E90" s="292"/>
      <c r="F90" s="313" t="s">
        <v>822</v>
      </c>
      <c r="G90" s="312"/>
      <c r="H90" s="292" t="s">
        <v>844</v>
      </c>
      <c r="I90" s="292" t="s">
        <v>818</v>
      </c>
      <c r="J90" s="292">
        <v>255</v>
      </c>
      <c r="K90" s="305"/>
    </row>
    <row r="91" ht="15" customHeight="1">
      <c r="B91" s="314"/>
      <c r="C91" s="292" t="s">
        <v>845</v>
      </c>
      <c r="D91" s="292"/>
      <c r="E91" s="292"/>
      <c r="F91" s="313" t="s">
        <v>816</v>
      </c>
      <c r="G91" s="312"/>
      <c r="H91" s="292" t="s">
        <v>846</v>
      </c>
      <c r="I91" s="292" t="s">
        <v>847</v>
      </c>
      <c r="J91" s="292"/>
      <c r="K91" s="305"/>
    </row>
    <row r="92" ht="15" customHeight="1">
      <c r="B92" s="314"/>
      <c r="C92" s="292" t="s">
        <v>848</v>
      </c>
      <c r="D92" s="292"/>
      <c r="E92" s="292"/>
      <c r="F92" s="313" t="s">
        <v>816</v>
      </c>
      <c r="G92" s="312"/>
      <c r="H92" s="292" t="s">
        <v>849</v>
      </c>
      <c r="I92" s="292" t="s">
        <v>850</v>
      </c>
      <c r="J92" s="292"/>
      <c r="K92" s="305"/>
    </row>
    <row r="93" ht="15" customHeight="1">
      <c r="B93" s="314"/>
      <c r="C93" s="292" t="s">
        <v>851</v>
      </c>
      <c r="D93" s="292"/>
      <c r="E93" s="292"/>
      <c r="F93" s="313" t="s">
        <v>816</v>
      </c>
      <c r="G93" s="312"/>
      <c r="H93" s="292" t="s">
        <v>851</v>
      </c>
      <c r="I93" s="292" t="s">
        <v>850</v>
      </c>
      <c r="J93" s="292"/>
      <c r="K93" s="305"/>
    </row>
    <row r="94" ht="15" customHeight="1">
      <c r="B94" s="314"/>
      <c r="C94" s="292" t="s">
        <v>36</v>
      </c>
      <c r="D94" s="292"/>
      <c r="E94" s="292"/>
      <c r="F94" s="313" t="s">
        <v>816</v>
      </c>
      <c r="G94" s="312"/>
      <c r="H94" s="292" t="s">
        <v>852</v>
      </c>
      <c r="I94" s="292" t="s">
        <v>850</v>
      </c>
      <c r="J94" s="292"/>
      <c r="K94" s="305"/>
    </row>
    <row r="95" ht="15" customHeight="1">
      <c r="B95" s="314"/>
      <c r="C95" s="292" t="s">
        <v>46</v>
      </c>
      <c r="D95" s="292"/>
      <c r="E95" s="292"/>
      <c r="F95" s="313" t="s">
        <v>816</v>
      </c>
      <c r="G95" s="312"/>
      <c r="H95" s="292" t="s">
        <v>853</v>
      </c>
      <c r="I95" s="292" t="s">
        <v>850</v>
      </c>
      <c r="J95" s="292"/>
      <c r="K95" s="305"/>
    </row>
    <row r="96" ht="15" customHeight="1">
      <c r="B96" s="317"/>
      <c r="C96" s="318"/>
      <c r="D96" s="318"/>
      <c r="E96" s="318"/>
      <c r="F96" s="318"/>
      <c r="G96" s="318"/>
      <c r="H96" s="318"/>
      <c r="I96" s="318"/>
      <c r="J96" s="318"/>
      <c r="K96" s="319"/>
    </row>
    <row r="97" ht="18.75" customHeight="1">
      <c r="B97" s="320"/>
      <c r="C97" s="321"/>
      <c r="D97" s="321"/>
      <c r="E97" s="321"/>
      <c r="F97" s="321"/>
      <c r="G97" s="321"/>
      <c r="H97" s="321"/>
      <c r="I97" s="321"/>
      <c r="J97" s="321"/>
      <c r="K97" s="320"/>
    </row>
    <row r="98" ht="18.75" customHeight="1">
      <c r="B98" s="299"/>
      <c r="C98" s="299"/>
      <c r="D98" s="299"/>
      <c r="E98" s="299"/>
      <c r="F98" s="299"/>
      <c r="G98" s="299"/>
      <c r="H98" s="299"/>
      <c r="I98" s="299"/>
      <c r="J98" s="299"/>
      <c r="K98" s="299"/>
    </row>
    <row r="99" ht="7.5" customHeight="1">
      <c r="B99" s="300"/>
      <c r="C99" s="301"/>
      <c r="D99" s="301"/>
      <c r="E99" s="301"/>
      <c r="F99" s="301"/>
      <c r="G99" s="301"/>
      <c r="H99" s="301"/>
      <c r="I99" s="301"/>
      <c r="J99" s="301"/>
      <c r="K99" s="302"/>
    </row>
    <row r="100" ht="45" customHeight="1">
      <c r="B100" s="303"/>
      <c r="C100" s="304" t="s">
        <v>854</v>
      </c>
      <c r="D100" s="304"/>
      <c r="E100" s="304"/>
      <c r="F100" s="304"/>
      <c r="G100" s="304"/>
      <c r="H100" s="304"/>
      <c r="I100" s="304"/>
      <c r="J100" s="304"/>
      <c r="K100" s="305"/>
    </row>
    <row r="101" ht="17.25" customHeight="1">
      <c r="B101" s="303"/>
      <c r="C101" s="306" t="s">
        <v>810</v>
      </c>
      <c r="D101" s="306"/>
      <c r="E101" s="306"/>
      <c r="F101" s="306" t="s">
        <v>811</v>
      </c>
      <c r="G101" s="307"/>
      <c r="H101" s="306" t="s">
        <v>113</v>
      </c>
      <c r="I101" s="306" t="s">
        <v>55</v>
      </c>
      <c r="J101" s="306" t="s">
        <v>812</v>
      </c>
      <c r="K101" s="305"/>
    </row>
    <row r="102" ht="17.25" customHeight="1">
      <c r="B102" s="303"/>
      <c r="C102" s="308" t="s">
        <v>813</v>
      </c>
      <c r="D102" s="308"/>
      <c r="E102" s="308"/>
      <c r="F102" s="309" t="s">
        <v>814</v>
      </c>
      <c r="G102" s="310"/>
      <c r="H102" s="308"/>
      <c r="I102" s="308"/>
      <c r="J102" s="308" t="s">
        <v>815</v>
      </c>
      <c r="K102" s="305"/>
    </row>
    <row r="103" ht="5.25" customHeight="1">
      <c r="B103" s="303"/>
      <c r="C103" s="306"/>
      <c r="D103" s="306"/>
      <c r="E103" s="306"/>
      <c r="F103" s="306"/>
      <c r="G103" s="322"/>
      <c r="H103" s="306"/>
      <c r="I103" s="306"/>
      <c r="J103" s="306"/>
      <c r="K103" s="305"/>
    </row>
    <row r="104" ht="15" customHeight="1">
      <c r="B104" s="303"/>
      <c r="C104" s="292" t="s">
        <v>51</v>
      </c>
      <c r="D104" s="311"/>
      <c r="E104" s="311"/>
      <c r="F104" s="313" t="s">
        <v>816</v>
      </c>
      <c r="G104" s="322"/>
      <c r="H104" s="292" t="s">
        <v>855</v>
      </c>
      <c r="I104" s="292" t="s">
        <v>818</v>
      </c>
      <c r="J104" s="292">
        <v>20</v>
      </c>
      <c r="K104" s="305"/>
    </row>
    <row r="105" ht="15" customHeight="1">
      <c r="B105" s="303"/>
      <c r="C105" s="292" t="s">
        <v>819</v>
      </c>
      <c r="D105" s="292"/>
      <c r="E105" s="292"/>
      <c r="F105" s="313" t="s">
        <v>816</v>
      </c>
      <c r="G105" s="292"/>
      <c r="H105" s="292" t="s">
        <v>855</v>
      </c>
      <c r="I105" s="292" t="s">
        <v>818</v>
      </c>
      <c r="J105" s="292">
        <v>120</v>
      </c>
      <c r="K105" s="305"/>
    </row>
    <row r="106" ht="15" customHeight="1">
      <c r="B106" s="314"/>
      <c r="C106" s="292" t="s">
        <v>821</v>
      </c>
      <c r="D106" s="292"/>
      <c r="E106" s="292"/>
      <c r="F106" s="313" t="s">
        <v>822</v>
      </c>
      <c r="G106" s="292"/>
      <c r="H106" s="292" t="s">
        <v>855</v>
      </c>
      <c r="I106" s="292" t="s">
        <v>818</v>
      </c>
      <c r="J106" s="292">
        <v>50</v>
      </c>
      <c r="K106" s="305"/>
    </row>
    <row r="107" ht="15" customHeight="1">
      <c r="B107" s="314"/>
      <c r="C107" s="292" t="s">
        <v>824</v>
      </c>
      <c r="D107" s="292"/>
      <c r="E107" s="292"/>
      <c r="F107" s="313" t="s">
        <v>816</v>
      </c>
      <c r="G107" s="292"/>
      <c r="H107" s="292" t="s">
        <v>855</v>
      </c>
      <c r="I107" s="292" t="s">
        <v>826</v>
      </c>
      <c r="J107" s="292"/>
      <c r="K107" s="305"/>
    </row>
    <row r="108" ht="15" customHeight="1">
      <c r="B108" s="314"/>
      <c r="C108" s="292" t="s">
        <v>835</v>
      </c>
      <c r="D108" s="292"/>
      <c r="E108" s="292"/>
      <c r="F108" s="313" t="s">
        <v>822</v>
      </c>
      <c r="G108" s="292"/>
      <c r="H108" s="292" t="s">
        <v>855</v>
      </c>
      <c r="I108" s="292" t="s">
        <v>818</v>
      </c>
      <c r="J108" s="292">
        <v>50</v>
      </c>
      <c r="K108" s="305"/>
    </row>
    <row r="109" ht="15" customHeight="1">
      <c r="B109" s="314"/>
      <c r="C109" s="292" t="s">
        <v>843</v>
      </c>
      <c r="D109" s="292"/>
      <c r="E109" s="292"/>
      <c r="F109" s="313" t="s">
        <v>822</v>
      </c>
      <c r="G109" s="292"/>
      <c r="H109" s="292" t="s">
        <v>855</v>
      </c>
      <c r="I109" s="292" t="s">
        <v>818</v>
      </c>
      <c r="J109" s="292">
        <v>50</v>
      </c>
      <c r="K109" s="305"/>
    </row>
    <row r="110" ht="15" customHeight="1">
      <c r="B110" s="314"/>
      <c r="C110" s="292" t="s">
        <v>841</v>
      </c>
      <c r="D110" s="292"/>
      <c r="E110" s="292"/>
      <c r="F110" s="313" t="s">
        <v>822</v>
      </c>
      <c r="G110" s="292"/>
      <c r="H110" s="292" t="s">
        <v>855</v>
      </c>
      <c r="I110" s="292" t="s">
        <v>818</v>
      </c>
      <c r="J110" s="292">
        <v>50</v>
      </c>
      <c r="K110" s="305"/>
    </row>
    <row r="111" ht="15" customHeight="1">
      <c r="B111" s="314"/>
      <c r="C111" s="292" t="s">
        <v>51</v>
      </c>
      <c r="D111" s="292"/>
      <c r="E111" s="292"/>
      <c r="F111" s="313" t="s">
        <v>816</v>
      </c>
      <c r="G111" s="292"/>
      <c r="H111" s="292" t="s">
        <v>856</v>
      </c>
      <c r="I111" s="292" t="s">
        <v>818</v>
      </c>
      <c r="J111" s="292">
        <v>20</v>
      </c>
      <c r="K111" s="305"/>
    </row>
    <row r="112" ht="15" customHeight="1">
      <c r="B112" s="314"/>
      <c r="C112" s="292" t="s">
        <v>857</v>
      </c>
      <c r="D112" s="292"/>
      <c r="E112" s="292"/>
      <c r="F112" s="313" t="s">
        <v>816</v>
      </c>
      <c r="G112" s="292"/>
      <c r="H112" s="292" t="s">
        <v>858</v>
      </c>
      <c r="I112" s="292" t="s">
        <v>818</v>
      </c>
      <c r="J112" s="292">
        <v>120</v>
      </c>
      <c r="K112" s="305"/>
    </row>
    <row r="113" ht="15" customHeight="1">
      <c r="B113" s="314"/>
      <c r="C113" s="292" t="s">
        <v>36</v>
      </c>
      <c r="D113" s="292"/>
      <c r="E113" s="292"/>
      <c r="F113" s="313" t="s">
        <v>816</v>
      </c>
      <c r="G113" s="292"/>
      <c r="H113" s="292" t="s">
        <v>859</v>
      </c>
      <c r="I113" s="292" t="s">
        <v>850</v>
      </c>
      <c r="J113" s="292"/>
      <c r="K113" s="305"/>
    </row>
    <row r="114" ht="15" customHeight="1">
      <c r="B114" s="314"/>
      <c r="C114" s="292" t="s">
        <v>46</v>
      </c>
      <c r="D114" s="292"/>
      <c r="E114" s="292"/>
      <c r="F114" s="313" t="s">
        <v>816</v>
      </c>
      <c r="G114" s="292"/>
      <c r="H114" s="292" t="s">
        <v>860</v>
      </c>
      <c r="I114" s="292" t="s">
        <v>850</v>
      </c>
      <c r="J114" s="292"/>
      <c r="K114" s="305"/>
    </row>
    <row r="115" ht="15" customHeight="1">
      <c r="B115" s="314"/>
      <c r="C115" s="292" t="s">
        <v>55</v>
      </c>
      <c r="D115" s="292"/>
      <c r="E115" s="292"/>
      <c r="F115" s="313" t="s">
        <v>816</v>
      </c>
      <c r="G115" s="292"/>
      <c r="H115" s="292" t="s">
        <v>861</v>
      </c>
      <c r="I115" s="292" t="s">
        <v>862</v>
      </c>
      <c r="J115" s="292"/>
      <c r="K115" s="305"/>
    </row>
    <row r="116" ht="15" customHeight="1">
      <c r="B116" s="317"/>
      <c r="C116" s="323"/>
      <c r="D116" s="323"/>
      <c r="E116" s="323"/>
      <c r="F116" s="323"/>
      <c r="G116" s="323"/>
      <c r="H116" s="323"/>
      <c r="I116" s="323"/>
      <c r="J116" s="323"/>
      <c r="K116" s="319"/>
    </row>
    <row r="117" ht="18.75" customHeight="1">
      <c r="B117" s="324"/>
      <c r="C117" s="288"/>
      <c r="D117" s="288"/>
      <c r="E117" s="288"/>
      <c r="F117" s="325"/>
      <c r="G117" s="288"/>
      <c r="H117" s="288"/>
      <c r="I117" s="288"/>
      <c r="J117" s="288"/>
      <c r="K117" s="324"/>
    </row>
    <row r="118" ht="18.75" customHeight="1">
      <c r="B118" s="299"/>
      <c r="C118" s="299"/>
      <c r="D118" s="299"/>
      <c r="E118" s="299"/>
      <c r="F118" s="299"/>
      <c r="G118" s="299"/>
      <c r="H118" s="299"/>
      <c r="I118" s="299"/>
      <c r="J118" s="299"/>
      <c r="K118" s="299"/>
    </row>
    <row r="119" ht="7.5" customHeight="1">
      <c r="B119" s="326"/>
      <c r="C119" s="327"/>
      <c r="D119" s="327"/>
      <c r="E119" s="327"/>
      <c r="F119" s="327"/>
      <c r="G119" s="327"/>
      <c r="H119" s="327"/>
      <c r="I119" s="327"/>
      <c r="J119" s="327"/>
      <c r="K119" s="328"/>
    </row>
    <row r="120" ht="45" customHeight="1">
      <c r="B120" s="329"/>
      <c r="C120" s="282" t="s">
        <v>863</v>
      </c>
      <c r="D120" s="282"/>
      <c r="E120" s="282"/>
      <c r="F120" s="282"/>
      <c r="G120" s="282"/>
      <c r="H120" s="282"/>
      <c r="I120" s="282"/>
      <c r="J120" s="282"/>
      <c r="K120" s="330"/>
    </row>
    <row r="121" ht="17.25" customHeight="1">
      <c r="B121" s="331"/>
      <c r="C121" s="306" t="s">
        <v>810</v>
      </c>
      <c r="D121" s="306"/>
      <c r="E121" s="306"/>
      <c r="F121" s="306" t="s">
        <v>811</v>
      </c>
      <c r="G121" s="307"/>
      <c r="H121" s="306" t="s">
        <v>113</v>
      </c>
      <c r="I121" s="306" t="s">
        <v>55</v>
      </c>
      <c r="J121" s="306" t="s">
        <v>812</v>
      </c>
      <c r="K121" s="332"/>
    </row>
    <row r="122" ht="17.25" customHeight="1">
      <c r="B122" s="331"/>
      <c r="C122" s="308" t="s">
        <v>813</v>
      </c>
      <c r="D122" s="308"/>
      <c r="E122" s="308"/>
      <c r="F122" s="309" t="s">
        <v>814</v>
      </c>
      <c r="G122" s="310"/>
      <c r="H122" s="308"/>
      <c r="I122" s="308"/>
      <c r="J122" s="308" t="s">
        <v>815</v>
      </c>
      <c r="K122" s="332"/>
    </row>
    <row r="123" ht="5.25" customHeight="1">
      <c r="B123" s="333"/>
      <c r="C123" s="311"/>
      <c r="D123" s="311"/>
      <c r="E123" s="311"/>
      <c r="F123" s="311"/>
      <c r="G123" s="292"/>
      <c r="H123" s="311"/>
      <c r="I123" s="311"/>
      <c r="J123" s="311"/>
      <c r="K123" s="334"/>
    </row>
    <row r="124" ht="15" customHeight="1">
      <c r="B124" s="333"/>
      <c r="C124" s="292" t="s">
        <v>819</v>
      </c>
      <c r="D124" s="311"/>
      <c r="E124" s="311"/>
      <c r="F124" s="313" t="s">
        <v>816</v>
      </c>
      <c r="G124" s="292"/>
      <c r="H124" s="292" t="s">
        <v>855</v>
      </c>
      <c r="I124" s="292" t="s">
        <v>818</v>
      </c>
      <c r="J124" s="292">
        <v>120</v>
      </c>
      <c r="K124" s="335"/>
    </row>
    <row r="125" ht="15" customHeight="1">
      <c r="B125" s="333"/>
      <c r="C125" s="292" t="s">
        <v>864</v>
      </c>
      <c r="D125" s="292"/>
      <c r="E125" s="292"/>
      <c r="F125" s="313" t="s">
        <v>816</v>
      </c>
      <c r="G125" s="292"/>
      <c r="H125" s="292" t="s">
        <v>865</v>
      </c>
      <c r="I125" s="292" t="s">
        <v>818</v>
      </c>
      <c r="J125" s="292" t="s">
        <v>866</v>
      </c>
      <c r="K125" s="335"/>
    </row>
    <row r="126" ht="15" customHeight="1">
      <c r="B126" s="333"/>
      <c r="C126" s="292" t="s">
        <v>80</v>
      </c>
      <c r="D126" s="292"/>
      <c r="E126" s="292"/>
      <c r="F126" s="313" t="s">
        <v>816</v>
      </c>
      <c r="G126" s="292"/>
      <c r="H126" s="292" t="s">
        <v>867</v>
      </c>
      <c r="I126" s="292" t="s">
        <v>818</v>
      </c>
      <c r="J126" s="292" t="s">
        <v>866</v>
      </c>
      <c r="K126" s="335"/>
    </row>
    <row r="127" ht="15" customHeight="1">
      <c r="B127" s="333"/>
      <c r="C127" s="292" t="s">
        <v>827</v>
      </c>
      <c r="D127" s="292"/>
      <c r="E127" s="292"/>
      <c r="F127" s="313" t="s">
        <v>822</v>
      </c>
      <c r="G127" s="292"/>
      <c r="H127" s="292" t="s">
        <v>828</v>
      </c>
      <c r="I127" s="292" t="s">
        <v>818</v>
      </c>
      <c r="J127" s="292">
        <v>15</v>
      </c>
      <c r="K127" s="335"/>
    </row>
    <row r="128" ht="15" customHeight="1">
      <c r="B128" s="333"/>
      <c r="C128" s="315" t="s">
        <v>829</v>
      </c>
      <c r="D128" s="315"/>
      <c r="E128" s="315"/>
      <c r="F128" s="316" t="s">
        <v>822</v>
      </c>
      <c r="G128" s="315"/>
      <c r="H128" s="315" t="s">
        <v>830</v>
      </c>
      <c r="I128" s="315" t="s">
        <v>818</v>
      </c>
      <c r="J128" s="315">
        <v>15</v>
      </c>
      <c r="K128" s="335"/>
    </row>
    <row r="129" ht="15" customHeight="1">
      <c r="B129" s="333"/>
      <c r="C129" s="315" t="s">
        <v>831</v>
      </c>
      <c r="D129" s="315"/>
      <c r="E129" s="315"/>
      <c r="F129" s="316" t="s">
        <v>822</v>
      </c>
      <c r="G129" s="315"/>
      <c r="H129" s="315" t="s">
        <v>832</v>
      </c>
      <c r="I129" s="315" t="s">
        <v>818</v>
      </c>
      <c r="J129" s="315">
        <v>20</v>
      </c>
      <c r="K129" s="335"/>
    </row>
    <row r="130" ht="15" customHeight="1">
      <c r="B130" s="333"/>
      <c r="C130" s="315" t="s">
        <v>833</v>
      </c>
      <c r="D130" s="315"/>
      <c r="E130" s="315"/>
      <c r="F130" s="316" t="s">
        <v>822</v>
      </c>
      <c r="G130" s="315"/>
      <c r="H130" s="315" t="s">
        <v>834</v>
      </c>
      <c r="I130" s="315" t="s">
        <v>818</v>
      </c>
      <c r="J130" s="315">
        <v>20</v>
      </c>
      <c r="K130" s="335"/>
    </row>
    <row r="131" ht="15" customHeight="1">
      <c r="B131" s="333"/>
      <c r="C131" s="292" t="s">
        <v>821</v>
      </c>
      <c r="D131" s="292"/>
      <c r="E131" s="292"/>
      <c r="F131" s="313" t="s">
        <v>822</v>
      </c>
      <c r="G131" s="292"/>
      <c r="H131" s="292" t="s">
        <v>855</v>
      </c>
      <c r="I131" s="292" t="s">
        <v>818</v>
      </c>
      <c r="J131" s="292">
        <v>50</v>
      </c>
      <c r="K131" s="335"/>
    </row>
    <row r="132" ht="15" customHeight="1">
      <c r="B132" s="333"/>
      <c r="C132" s="292" t="s">
        <v>835</v>
      </c>
      <c r="D132" s="292"/>
      <c r="E132" s="292"/>
      <c r="F132" s="313" t="s">
        <v>822</v>
      </c>
      <c r="G132" s="292"/>
      <c r="H132" s="292" t="s">
        <v>855</v>
      </c>
      <c r="I132" s="292" t="s">
        <v>818</v>
      </c>
      <c r="J132" s="292">
        <v>50</v>
      </c>
      <c r="K132" s="335"/>
    </row>
    <row r="133" ht="15" customHeight="1">
      <c r="B133" s="333"/>
      <c r="C133" s="292" t="s">
        <v>841</v>
      </c>
      <c r="D133" s="292"/>
      <c r="E133" s="292"/>
      <c r="F133" s="313" t="s">
        <v>822</v>
      </c>
      <c r="G133" s="292"/>
      <c r="H133" s="292" t="s">
        <v>855</v>
      </c>
      <c r="I133" s="292" t="s">
        <v>818</v>
      </c>
      <c r="J133" s="292">
        <v>50</v>
      </c>
      <c r="K133" s="335"/>
    </row>
    <row r="134" ht="15" customHeight="1">
      <c r="B134" s="333"/>
      <c r="C134" s="292" t="s">
        <v>843</v>
      </c>
      <c r="D134" s="292"/>
      <c r="E134" s="292"/>
      <c r="F134" s="313" t="s">
        <v>822</v>
      </c>
      <c r="G134" s="292"/>
      <c r="H134" s="292" t="s">
        <v>855</v>
      </c>
      <c r="I134" s="292" t="s">
        <v>818</v>
      </c>
      <c r="J134" s="292">
        <v>50</v>
      </c>
      <c r="K134" s="335"/>
    </row>
    <row r="135" ht="15" customHeight="1">
      <c r="B135" s="333"/>
      <c r="C135" s="292" t="s">
        <v>118</v>
      </c>
      <c r="D135" s="292"/>
      <c r="E135" s="292"/>
      <c r="F135" s="313" t="s">
        <v>822</v>
      </c>
      <c r="G135" s="292"/>
      <c r="H135" s="292" t="s">
        <v>868</v>
      </c>
      <c r="I135" s="292" t="s">
        <v>818</v>
      </c>
      <c r="J135" s="292">
        <v>255</v>
      </c>
      <c r="K135" s="335"/>
    </row>
    <row r="136" ht="15" customHeight="1">
      <c r="B136" s="333"/>
      <c r="C136" s="292" t="s">
        <v>845</v>
      </c>
      <c r="D136" s="292"/>
      <c r="E136" s="292"/>
      <c r="F136" s="313" t="s">
        <v>816</v>
      </c>
      <c r="G136" s="292"/>
      <c r="H136" s="292" t="s">
        <v>869</v>
      </c>
      <c r="I136" s="292" t="s">
        <v>847</v>
      </c>
      <c r="J136" s="292"/>
      <c r="K136" s="335"/>
    </row>
    <row r="137" ht="15" customHeight="1">
      <c r="B137" s="333"/>
      <c r="C137" s="292" t="s">
        <v>848</v>
      </c>
      <c r="D137" s="292"/>
      <c r="E137" s="292"/>
      <c r="F137" s="313" t="s">
        <v>816</v>
      </c>
      <c r="G137" s="292"/>
      <c r="H137" s="292" t="s">
        <v>870</v>
      </c>
      <c r="I137" s="292" t="s">
        <v>850</v>
      </c>
      <c r="J137" s="292"/>
      <c r="K137" s="335"/>
    </row>
    <row r="138" ht="15" customHeight="1">
      <c r="B138" s="333"/>
      <c r="C138" s="292" t="s">
        <v>851</v>
      </c>
      <c r="D138" s="292"/>
      <c r="E138" s="292"/>
      <c r="F138" s="313" t="s">
        <v>816</v>
      </c>
      <c r="G138" s="292"/>
      <c r="H138" s="292" t="s">
        <v>851</v>
      </c>
      <c r="I138" s="292" t="s">
        <v>850</v>
      </c>
      <c r="J138" s="292"/>
      <c r="K138" s="335"/>
    </row>
    <row r="139" ht="15" customHeight="1">
      <c r="B139" s="333"/>
      <c r="C139" s="292" t="s">
        <v>36</v>
      </c>
      <c r="D139" s="292"/>
      <c r="E139" s="292"/>
      <c r="F139" s="313" t="s">
        <v>816</v>
      </c>
      <c r="G139" s="292"/>
      <c r="H139" s="292" t="s">
        <v>871</v>
      </c>
      <c r="I139" s="292" t="s">
        <v>850</v>
      </c>
      <c r="J139" s="292"/>
      <c r="K139" s="335"/>
    </row>
    <row r="140" ht="15" customHeight="1">
      <c r="B140" s="333"/>
      <c r="C140" s="292" t="s">
        <v>872</v>
      </c>
      <c r="D140" s="292"/>
      <c r="E140" s="292"/>
      <c r="F140" s="313" t="s">
        <v>816</v>
      </c>
      <c r="G140" s="292"/>
      <c r="H140" s="292" t="s">
        <v>873</v>
      </c>
      <c r="I140" s="292" t="s">
        <v>850</v>
      </c>
      <c r="J140" s="292"/>
      <c r="K140" s="335"/>
    </row>
    <row r="141" ht="15" customHeight="1">
      <c r="B141" s="336"/>
      <c r="C141" s="337"/>
      <c r="D141" s="337"/>
      <c r="E141" s="337"/>
      <c r="F141" s="337"/>
      <c r="G141" s="337"/>
      <c r="H141" s="337"/>
      <c r="I141" s="337"/>
      <c r="J141" s="337"/>
      <c r="K141" s="338"/>
    </row>
    <row r="142" ht="18.75" customHeight="1">
      <c r="B142" s="288"/>
      <c r="C142" s="288"/>
      <c r="D142" s="288"/>
      <c r="E142" s="288"/>
      <c r="F142" s="325"/>
      <c r="G142" s="288"/>
      <c r="H142" s="288"/>
      <c r="I142" s="288"/>
      <c r="J142" s="288"/>
      <c r="K142" s="288"/>
    </row>
    <row r="143" ht="18.75" customHeight="1">
      <c r="B143" s="299"/>
      <c r="C143" s="299"/>
      <c r="D143" s="299"/>
      <c r="E143" s="299"/>
      <c r="F143" s="299"/>
      <c r="G143" s="299"/>
      <c r="H143" s="299"/>
      <c r="I143" s="299"/>
      <c r="J143" s="299"/>
      <c r="K143" s="299"/>
    </row>
    <row r="144" ht="7.5" customHeight="1">
      <c r="B144" s="300"/>
      <c r="C144" s="301"/>
      <c r="D144" s="301"/>
      <c r="E144" s="301"/>
      <c r="F144" s="301"/>
      <c r="G144" s="301"/>
      <c r="H144" s="301"/>
      <c r="I144" s="301"/>
      <c r="J144" s="301"/>
      <c r="K144" s="302"/>
    </row>
    <row r="145" ht="45" customHeight="1">
      <c r="B145" s="303"/>
      <c r="C145" s="304" t="s">
        <v>874</v>
      </c>
      <c r="D145" s="304"/>
      <c r="E145" s="304"/>
      <c r="F145" s="304"/>
      <c r="G145" s="304"/>
      <c r="H145" s="304"/>
      <c r="I145" s="304"/>
      <c r="J145" s="304"/>
      <c r="K145" s="305"/>
    </row>
    <row r="146" ht="17.25" customHeight="1">
      <c r="B146" s="303"/>
      <c r="C146" s="306" t="s">
        <v>810</v>
      </c>
      <c r="D146" s="306"/>
      <c r="E146" s="306"/>
      <c r="F146" s="306" t="s">
        <v>811</v>
      </c>
      <c r="G146" s="307"/>
      <c r="H146" s="306" t="s">
        <v>113</v>
      </c>
      <c r="I146" s="306" t="s">
        <v>55</v>
      </c>
      <c r="J146" s="306" t="s">
        <v>812</v>
      </c>
      <c r="K146" s="305"/>
    </row>
    <row r="147" ht="17.25" customHeight="1">
      <c r="B147" s="303"/>
      <c r="C147" s="308" t="s">
        <v>813</v>
      </c>
      <c r="D147" s="308"/>
      <c r="E147" s="308"/>
      <c r="F147" s="309" t="s">
        <v>814</v>
      </c>
      <c r="G147" s="310"/>
      <c r="H147" s="308"/>
      <c r="I147" s="308"/>
      <c r="J147" s="308" t="s">
        <v>815</v>
      </c>
      <c r="K147" s="305"/>
    </row>
    <row r="148" ht="5.25" customHeight="1">
      <c r="B148" s="314"/>
      <c r="C148" s="311"/>
      <c r="D148" s="311"/>
      <c r="E148" s="311"/>
      <c r="F148" s="311"/>
      <c r="G148" s="312"/>
      <c r="H148" s="311"/>
      <c r="I148" s="311"/>
      <c r="J148" s="311"/>
      <c r="K148" s="335"/>
    </row>
    <row r="149" ht="15" customHeight="1">
      <c r="B149" s="314"/>
      <c r="C149" s="339" t="s">
        <v>819</v>
      </c>
      <c r="D149" s="292"/>
      <c r="E149" s="292"/>
      <c r="F149" s="340" t="s">
        <v>816</v>
      </c>
      <c r="G149" s="292"/>
      <c r="H149" s="339" t="s">
        <v>855</v>
      </c>
      <c r="I149" s="339" t="s">
        <v>818</v>
      </c>
      <c r="J149" s="339">
        <v>120</v>
      </c>
      <c r="K149" s="335"/>
    </row>
    <row r="150" ht="15" customHeight="1">
      <c r="B150" s="314"/>
      <c r="C150" s="339" t="s">
        <v>864</v>
      </c>
      <c r="D150" s="292"/>
      <c r="E150" s="292"/>
      <c r="F150" s="340" t="s">
        <v>816</v>
      </c>
      <c r="G150" s="292"/>
      <c r="H150" s="339" t="s">
        <v>875</v>
      </c>
      <c r="I150" s="339" t="s">
        <v>818</v>
      </c>
      <c r="J150" s="339" t="s">
        <v>866</v>
      </c>
      <c r="K150" s="335"/>
    </row>
    <row r="151" ht="15" customHeight="1">
      <c r="B151" s="314"/>
      <c r="C151" s="339" t="s">
        <v>80</v>
      </c>
      <c r="D151" s="292"/>
      <c r="E151" s="292"/>
      <c r="F151" s="340" t="s">
        <v>816</v>
      </c>
      <c r="G151" s="292"/>
      <c r="H151" s="339" t="s">
        <v>876</v>
      </c>
      <c r="I151" s="339" t="s">
        <v>818</v>
      </c>
      <c r="J151" s="339" t="s">
        <v>866</v>
      </c>
      <c r="K151" s="335"/>
    </row>
    <row r="152" ht="15" customHeight="1">
      <c r="B152" s="314"/>
      <c r="C152" s="339" t="s">
        <v>821</v>
      </c>
      <c r="D152" s="292"/>
      <c r="E152" s="292"/>
      <c r="F152" s="340" t="s">
        <v>822</v>
      </c>
      <c r="G152" s="292"/>
      <c r="H152" s="339" t="s">
        <v>855</v>
      </c>
      <c r="I152" s="339" t="s">
        <v>818</v>
      </c>
      <c r="J152" s="339">
        <v>50</v>
      </c>
      <c r="K152" s="335"/>
    </row>
    <row r="153" ht="15" customHeight="1">
      <c r="B153" s="314"/>
      <c r="C153" s="339" t="s">
        <v>824</v>
      </c>
      <c r="D153" s="292"/>
      <c r="E153" s="292"/>
      <c r="F153" s="340" t="s">
        <v>816</v>
      </c>
      <c r="G153" s="292"/>
      <c r="H153" s="339" t="s">
        <v>855</v>
      </c>
      <c r="I153" s="339" t="s">
        <v>826</v>
      </c>
      <c r="J153" s="339"/>
      <c r="K153" s="335"/>
    </row>
    <row r="154" ht="15" customHeight="1">
      <c r="B154" s="314"/>
      <c r="C154" s="339" t="s">
        <v>835</v>
      </c>
      <c r="D154" s="292"/>
      <c r="E154" s="292"/>
      <c r="F154" s="340" t="s">
        <v>822</v>
      </c>
      <c r="G154" s="292"/>
      <c r="H154" s="339" t="s">
        <v>855</v>
      </c>
      <c r="I154" s="339" t="s">
        <v>818</v>
      </c>
      <c r="J154" s="339">
        <v>50</v>
      </c>
      <c r="K154" s="335"/>
    </row>
    <row r="155" ht="15" customHeight="1">
      <c r="B155" s="314"/>
      <c r="C155" s="339" t="s">
        <v>843</v>
      </c>
      <c r="D155" s="292"/>
      <c r="E155" s="292"/>
      <c r="F155" s="340" t="s">
        <v>822</v>
      </c>
      <c r="G155" s="292"/>
      <c r="H155" s="339" t="s">
        <v>855</v>
      </c>
      <c r="I155" s="339" t="s">
        <v>818</v>
      </c>
      <c r="J155" s="339">
        <v>50</v>
      </c>
      <c r="K155" s="335"/>
    </row>
    <row r="156" ht="15" customHeight="1">
      <c r="B156" s="314"/>
      <c r="C156" s="339" t="s">
        <v>841</v>
      </c>
      <c r="D156" s="292"/>
      <c r="E156" s="292"/>
      <c r="F156" s="340" t="s">
        <v>822</v>
      </c>
      <c r="G156" s="292"/>
      <c r="H156" s="339" t="s">
        <v>855</v>
      </c>
      <c r="I156" s="339" t="s">
        <v>818</v>
      </c>
      <c r="J156" s="339">
        <v>50</v>
      </c>
      <c r="K156" s="335"/>
    </row>
    <row r="157" ht="15" customHeight="1">
      <c r="B157" s="314"/>
      <c r="C157" s="339" t="s">
        <v>95</v>
      </c>
      <c r="D157" s="292"/>
      <c r="E157" s="292"/>
      <c r="F157" s="340" t="s">
        <v>816</v>
      </c>
      <c r="G157" s="292"/>
      <c r="H157" s="339" t="s">
        <v>877</v>
      </c>
      <c r="I157" s="339" t="s">
        <v>818</v>
      </c>
      <c r="J157" s="339" t="s">
        <v>878</v>
      </c>
      <c r="K157" s="335"/>
    </row>
    <row r="158" ht="15" customHeight="1">
      <c r="B158" s="314"/>
      <c r="C158" s="339" t="s">
        <v>879</v>
      </c>
      <c r="D158" s="292"/>
      <c r="E158" s="292"/>
      <c r="F158" s="340" t="s">
        <v>816</v>
      </c>
      <c r="G158" s="292"/>
      <c r="H158" s="339" t="s">
        <v>880</v>
      </c>
      <c r="I158" s="339" t="s">
        <v>850</v>
      </c>
      <c r="J158" s="339"/>
      <c r="K158" s="335"/>
    </row>
    <row r="159" ht="15" customHeight="1">
      <c r="B159" s="341"/>
      <c r="C159" s="323"/>
      <c r="D159" s="323"/>
      <c r="E159" s="323"/>
      <c r="F159" s="323"/>
      <c r="G159" s="323"/>
      <c r="H159" s="323"/>
      <c r="I159" s="323"/>
      <c r="J159" s="323"/>
      <c r="K159" s="342"/>
    </row>
    <row r="160" ht="18.75" customHeight="1">
      <c r="B160" s="288"/>
      <c r="C160" s="292"/>
      <c r="D160" s="292"/>
      <c r="E160" s="292"/>
      <c r="F160" s="313"/>
      <c r="G160" s="292"/>
      <c r="H160" s="292"/>
      <c r="I160" s="292"/>
      <c r="J160" s="292"/>
      <c r="K160" s="288"/>
    </row>
    <row r="161" ht="18.75" customHeight="1">
      <c r="B161" s="299"/>
      <c r="C161" s="299"/>
      <c r="D161" s="299"/>
      <c r="E161" s="299"/>
      <c r="F161" s="299"/>
      <c r="G161" s="299"/>
      <c r="H161" s="299"/>
      <c r="I161" s="299"/>
      <c r="J161" s="299"/>
      <c r="K161" s="299"/>
    </row>
    <row r="162" ht="7.5" customHeight="1">
      <c r="B162" s="278"/>
      <c r="C162" s="279"/>
      <c r="D162" s="279"/>
      <c r="E162" s="279"/>
      <c r="F162" s="279"/>
      <c r="G162" s="279"/>
      <c r="H162" s="279"/>
      <c r="I162" s="279"/>
      <c r="J162" s="279"/>
      <c r="K162" s="280"/>
    </row>
    <row r="163" ht="45" customHeight="1">
      <c r="B163" s="281"/>
      <c r="C163" s="282" t="s">
        <v>881</v>
      </c>
      <c r="D163" s="282"/>
      <c r="E163" s="282"/>
      <c r="F163" s="282"/>
      <c r="G163" s="282"/>
      <c r="H163" s="282"/>
      <c r="I163" s="282"/>
      <c r="J163" s="282"/>
      <c r="K163" s="283"/>
    </row>
    <row r="164" ht="17.25" customHeight="1">
      <c r="B164" s="281"/>
      <c r="C164" s="306" t="s">
        <v>810</v>
      </c>
      <c r="D164" s="306"/>
      <c r="E164" s="306"/>
      <c r="F164" s="306" t="s">
        <v>811</v>
      </c>
      <c r="G164" s="343"/>
      <c r="H164" s="344" t="s">
        <v>113</v>
      </c>
      <c r="I164" s="344" t="s">
        <v>55</v>
      </c>
      <c r="J164" s="306" t="s">
        <v>812</v>
      </c>
      <c r="K164" s="283"/>
    </row>
    <row r="165" ht="17.25" customHeight="1">
      <c r="B165" s="284"/>
      <c r="C165" s="308" t="s">
        <v>813</v>
      </c>
      <c r="D165" s="308"/>
      <c r="E165" s="308"/>
      <c r="F165" s="309" t="s">
        <v>814</v>
      </c>
      <c r="G165" s="345"/>
      <c r="H165" s="346"/>
      <c r="I165" s="346"/>
      <c r="J165" s="308" t="s">
        <v>815</v>
      </c>
      <c r="K165" s="286"/>
    </row>
    <row r="166" ht="5.25" customHeight="1">
      <c r="B166" s="314"/>
      <c r="C166" s="311"/>
      <c r="D166" s="311"/>
      <c r="E166" s="311"/>
      <c r="F166" s="311"/>
      <c r="G166" s="312"/>
      <c r="H166" s="311"/>
      <c r="I166" s="311"/>
      <c r="J166" s="311"/>
      <c r="K166" s="335"/>
    </row>
    <row r="167" ht="15" customHeight="1">
      <c r="B167" s="314"/>
      <c r="C167" s="292" t="s">
        <v>819</v>
      </c>
      <c r="D167" s="292"/>
      <c r="E167" s="292"/>
      <c r="F167" s="313" t="s">
        <v>816</v>
      </c>
      <c r="G167" s="292"/>
      <c r="H167" s="292" t="s">
        <v>855</v>
      </c>
      <c r="I167" s="292" t="s">
        <v>818</v>
      </c>
      <c r="J167" s="292">
        <v>120</v>
      </c>
      <c r="K167" s="335"/>
    </row>
    <row r="168" ht="15" customHeight="1">
      <c r="B168" s="314"/>
      <c r="C168" s="292" t="s">
        <v>864</v>
      </c>
      <c r="D168" s="292"/>
      <c r="E168" s="292"/>
      <c r="F168" s="313" t="s">
        <v>816</v>
      </c>
      <c r="G168" s="292"/>
      <c r="H168" s="292" t="s">
        <v>865</v>
      </c>
      <c r="I168" s="292" t="s">
        <v>818</v>
      </c>
      <c r="J168" s="292" t="s">
        <v>866</v>
      </c>
      <c r="K168" s="335"/>
    </row>
    <row r="169" ht="15" customHeight="1">
      <c r="B169" s="314"/>
      <c r="C169" s="292" t="s">
        <v>80</v>
      </c>
      <c r="D169" s="292"/>
      <c r="E169" s="292"/>
      <c r="F169" s="313" t="s">
        <v>816</v>
      </c>
      <c r="G169" s="292"/>
      <c r="H169" s="292" t="s">
        <v>882</v>
      </c>
      <c r="I169" s="292" t="s">
        <v>818</v>
      </c>
      <c r="J169" s="292" t="s">
        <v>866</v>
      </c>
      <c r="K169" s="335"/>
    </row>
    <row r="170" ht="15" customHeight="1">
      <c r="B170" s="314"/>
      <c r="C170" s="292" t="s">
        <v>821</v>
      </c>
      <c r="D170" s="292"/>
      <c r="E170" s="292"/>
      <c r="F170" s="313" t="s">
        <v>822</v>
      </c>
      <c r="G170" s="292"/>
      <c r="H170" s="292" t="s">
        <v>882</v>
      </c>
      <c r="I170" s="292" t="s">
        <v>818</v>
      </c>
      <c r="J170" s="292">
        <v>50</v>
      </c>
      <c r="K170" s="335"/>
    </row>
    <row r="171" ht="15" customHeight="1">
      <c r="B171" s="314"/>
      <c r="C171" s="292" t="s">
        <v>824</v>
      </c>
      <c r="D171" s="292"/>
      <c r="E171" s="292"/>
      <c r="F171" s="313" t="s">
        <v>816</v>
      </c>
      <c r="G171" s="292"/>
      <c r="H171" s="292" t="s">
        <v>882</v>
      </c>
      <c r="I171" s="292" t="s">
        <v>826</v>
      </c>
      <c r="J171" s="292"/>
      <c r="K171" s="335"/>
    </row>
    <row r="172" ht="15" customHeight="1">
      <c r="B172" s="314"/>
      <c r="C172" s="292" t="s">
        <v>835</v>
      </c>
      <c r="D172" s="292"/>
      <c r="E172" s="292"/>
      <c r="F172" s="313" t="s">
        <v>822</v>
      </c>
      <c r="G172" s="292"/>
      <c r="H172" s="292" t="s">
        <v>882</v>
      </c>
      <c r="I172" s="292" t="s">
        <v>818</v>
      </c>
      <c r="J172" s="292">
        <v>50</v>
      </c>
      <c r="K172" s="335"/>
    </row>
    <row r="173" ht="15" customHeight="1">
      <c r="B173" s="314"/>
      <c r="C173" s="292" t="s">
        <v>843</v>
      </c>
      <c r="D173" s="292"/>
      <c r="E173" s="292"/>
      <c r="F173" s="313" t="s">
        <v>822</v>
      </c>
      <c r="G173" s="292"/>
      <c r="H173" s="292" t="s">
        <v>882</v>
      </c>
      <c r="I173" s="292" t="s">
        <v>818</v>
      </c>
      <c r="J173" s="292">
        <v>50</v>
      </c>
      <c r="K173" s="335"/>
    </row>
    <row r="174" ht="15" customHeight="1">
      <c r="B174" s="314"/>
      <c r="C174" s="292" t="s">
        <v>841</v>
      </c>
      <c r="D174" s="292"/>
      <c r="E174" s="292"/>
      <c r="F174" s="313" t="s">
        <v>822</v>
      </c>
      <c r="G174" s="292"/>
      <c r="H174" s="292" t="s">
        <v>882</v>
      </c>
      <c r="I174" s="292" t="s">
        <v>818</v>
      </c>
      <c r="J174" s="292">
        <v>50</v>
      </c>
      <c r="K174" s="335"/>
    </row>
    <row r="175" ht="15" customHeight="1">
      <c r="B175" s="314"/>
      <c r="C175" s="292" t="s">
        <v>112</v>
      </c>
      <c r="D175" s="292"/>
      <c r="E175" s="292"/>
      <c r="F175" s="313" t="s">
        <v>816</v>
      </c>
      <c r="G175" s="292"/>
      <c r="H175" s="292" t="s">
        <v>883</v>
      </c>
      <c r="I175" s="292" t="s">
        <v>884</v>
      </c>
      <c r="J175" s="292"/>
      <c r="K175" s="335"/>
    </row>
    <row r="176" ht="15" customHeight="1">
      <c r="B176" s="314"/>
      <c r="C176" s="292" t="s">
        <v>55</v>
      </c>
      <c r="D176" s="292"/>
      <c r="E176" s="292"/>
      <c r="F176" s="313" t="s">
        <v>816</v>
      </c>
      <c r="G176" s="292"/>
      <c r="H176" s="292" t="s">
        <v>885</v>
      </c>
      <c r="I176" s="292" t="s">
        <v>886</v>
      </c>
      <c r="J176" s="292">
        <v>1</v>
      </c>
      <c r="K176" s="335"/>
    </row>
    <row r="177" ht="15" customHeight="1">
      <c r="B177" s="314"/>
      <c r="C177" s="292" t="s">
        <v>51</v>
      </c>
      <c r="D177" s="292"/>
      <c r="E177" s="292"/>
      <c r="F177" s="313" t="s">
        <v>816</v>
      </c>
      <c r="G177" s="292"/>
      <c r="H177" s="292" t="s">
        <v>887</v>
      </c>
      <c r="I177" s="292" t="s">
        <v>818</v>
      </c>
      <c r="J177" s="292">
        <v>20</v>
      </c>
      <c r="K177" s="335"/>
    </row>
    <row r="178" ht="15" customHeight="1">
      <c r="B178" s="314"/>
      <c r="C178" s="292" t="s">
        <v>113</v>
      </c>
      <c r="D178" s="292"/>
      <c r="E178" s="292"/>
      <c r="F178" s="313" t="s">
        <v>816</v>
      </c>
      <c r="G178" s="292"/>
      <c r="H178" s="292" t="s">
        <v>888</v>
      </c>
      <c r="I178" s="292" t="s">
        <v>818</v>
      </c>
      <c r="J178" s="292">
        <v>255</v>
      </c>
      <c r="K178" s="335"/>
    </row>
    <row r="179" ht="15" customHeight="1">
      <c r="B179" s="314"/>
      <c r="C179" s="292" t="s">
        <v>114</v>
      </c>
      <c r="D179" s="292"/>
      <c r="E179" s="292"/>
      <c r="F179" s="313" t="s">
        <v>816</v>
      </c>
      <c r="G179" s="292"/>
      <c r="H179" s="292" t="s">
        <v>781</v>
      </c>
      <c r="I179" s="292" t="s">
        <v>818</v>
      </c>
      <c r="J179" s="292">
        <v>10</v>
      </c>
      <c r="K179" s="335"/>
    </row>
    <row r="180" ht="15" customHeight="1">
      <c r="B180" s="314"/>
      <c r="C180" s="292" t="s">
        <v>115</v>
      </c>
      <c r="D180" s="292"/>
      <c r="E180" s="292"/>
      <c r="F180" s="313" t="s">
        <v>816</v>
      </c>
      <c r="G180" s="292"/>
      <c r="H180" s="292" t="s">
        <v>889</v>
      </c>
      <c r="I180" s="292" t="s">
        <v>850</v>
      </c>
      <c r="J180" s="292"/>
      <c r="K180" s="335"/>
    </row>
    <row r="181" ht="15" customHeight="1">
      <c r="B181" s="314"/>
      <c r="C181" s="292" t="s">
        <v>890</v>
      </c>
      <c r="D181" s="292"/>
      <c r="E181" s="292"/>
      <c r="F181" s="313" t="s">
        <v>816</v>
      </c>
      <c r="G181" s="292"/>
      <c r="H181" s="292" t="s">
        <v>891</v>
      </c>
      <c r="I181" s="292" t="s">
        <v>850</v>
      </c>
      <c r="J181" s="292"/>
      <c r="K181" s="335"/>
    </row>
    <row r="182" ht="15" customHeight="1">
      <c r="B182" s="314"/>
      <c r="C182" s="292" t="s">
        <v>879</v>
      </c>
      <c r="D182" s="292"/>
      <c r="E182" s="292"/>
      <c r="F182" s="313" t="s">
        <v>816</v>
      </c>
      <c r="G182" s="292"/>
      <c r="H182" s="292" t="s">
        <v>892</v>
      </c>
      <c r="I182" s="292" t="s">
        <v>850</v>
      </c>
      <c r="J182" s="292"/>
      <c r="K182" s="335"/>
    </row>
    <row r="183" ht="15" customHeight="1">
      <c r="B183" s="314"/>
      <c r="C183" s="292" t="s">
        <v>117</v>
      </c>
      <c r="D183" s="292"/>
      <c r="E183" s="292"/>
      <c r="F183" s="313" t="s">
        <v>822</v>
      </c>
      <c r="G183" s="292"/>
      <c r="H183" s="292" t="s">
        <v>893</v>
      </c>
      <c r="I183" s="292" t="s">
        <v>818</v>
      </c>
      <c r="J183" s="292">
        <v>50</v>
      </c>
      <c r="K183" s="335"/>
    </row>
    <row r="184" ht="15" customHeight="1">
      <c r="B184" s="314"/>
      <c r="C184" s="292" t="s">
        <v>894</v>
      </c>
      <c r="D184" s="292"/>
      <c r="E184" s="292"/>
      <c r="F184" s="313" t="s">
        <v>822</v>
      </c>
      <c r="G184" s="292"/>
      <c r="H184" s="292" t="s">
        <v>895</v>
      </c>
      <c r="I184" s="292" t="s">
        <v>896</v>
      </c>
      <c r="J184" s="292"/>
      <c r="K184" s="335"/>
    </row>
    <row r="185" ht="15" customHeight="1">
      <c r="B185" s="314"/>
      <c r="C185" s="292" t="s">
        <v>897</v>
      </c>
      <c r="D185" s="292"/>
      <c r="E185" s="292"/>
      <c r="F185" s="313" t="s">
        <v>822</v>
      </c>
      <c r="G185" s="292"/>
      <c r="H185" s="292" t="s">
        <v>898</v>
      </c>
      <c r="I185" s="292" t="s">
        <v>896</v>
      </c>
      <c r="J185" s="292"/>
      <c r="K185" s="335"/>
    </row>
    <row r="186" ht="15" customHeight="1">
      <c r="B186" s="314"/>
      <c r="C186" s="292" t="s">
        <v>899</v>
      </c>
      <c r="D186" s="292"/>
      <c r="E186" s="292"/>
      <c r="F186" s="313" t="s">
        <v>822</v>
      </c>
      <c r="G186" s="292"/>
      <c r="H186" s="292" t="s">
        <v>900</v>
      </c>
      <c r="I186" s="292" t="s">
        <v>896</v>
      </c>
      <c r="J186" s="292"/>
      <c r="K186" s="335"/>
    </row>
    <row r="187" ht="15" customHeight="1">
      <c r="B187" s="314"/>
      <c r="C187" s="347" t="s">
        <v>901</v>
      </c>
      <c r="D187" s="292"/>
      <c r="E187" s="292"/>
      <c r="F187" s="313" t="s">
        <v>822</v>
      </c>
      <c r="G187" s="292"/>
      <c r="H187" s="292" t="s">
        <v>902</v>
      </c>
      <c r="I187" s="292" t="s">
        <v>903</v>
      </c>
      <c r="J187" s="348" t="s">
        <v>904</v>
      </c>
      <c r="K187" s="335"/>
    </row>
    <row r="188" ht="15" customHeight="1">
      <c r="B188" s="314"/>
      <c r="C188" s="298" t="s">
        <v>40</v>
      </c>
      <c r="D188" s="292"/>
      <c r="E188" s="292"/>
      <c r="F188" s="313" t="s">
        <v>816</v>
      </c>
      <c r="G188" s="292"/>
      <c r="H188" s="288" t="s">
        <v>905</v>
      </c>
      <c r="I188" s="292" t="s">
        <v>906</v>
      </c>
      <c r="J188" s="292"/>
      <c r="K188" s="335"/>
    </row>
    <row r="189" ht="15" customHeight="1">
      <c r="B189" s="314"/>
      <c r="C189" s="298" t="s">
        <v>907</v>
      </c>
      <c r="D189" s="292"/>
      <c r="E189" s="292"/>
      <c r="F189" s="313" t="s">
        <v>816</v>
      </c>
      <c r="G189" s="292"/>
      <c r="H189" s="292" t="s">
        <v>908</v>
      </c>
      <c r="I189" s="292" t="s">
        <v>850</v>
      </c>
      <c r="J189" s="292"/>
      <c r="K189" s="335"/>
    </row>
    <row r="190" ht="15" customHeight="1">
      <c r="B190" s="314"/>
      <c r="C190" s="298" t="s">
        <v>909</v>
      </c>
      <c r="D190" s="292"/>
      <c r="E190" s="292"/>
      <c r="F190" s="313" t="s">
        <v>816</v>
      </c>
      <c r="G190" s="292"/>
      <c r="H190" s="292" t="s">
        <v>910</v>
      </c>
      <c r="I190" s="292" t="s">
        <v>850</v>
      </c>
      <c r="J190" s="292"/>
      <c r="K190" s="335"/>
    </row>
    <row r="191" ht="15" customHeight="1">
      <c r="B191" s="314"/>
      <c r="C191" s="298" t="s">
        <v>911</v>
      </c>
      <c r="D191" s="292"/>
      <c r="E191" s="292"/>
      <c r="F191" s="313" t="s">
        <v>822</v>
      </c>
      <c r="G191" s="292"/>
      <c r="H191" s="292" t="s">
        <v>912</v>
      </c>
      <c r="I191" s="292" t="s">
        <v>850</v>
      </c>
      <c r="J191" s="292"/>
      <c r="K191" s="335"/>
    </row>
    <row r="192" ht="15" customHeight="1">
      <c r="B192" s="341"/>
      <c r="C192" s="349"/>
      <c r="D192" s="323"/>
      <c r="E192" s="323"/>
      <c r="F192" s="323"/>
      <c r="G192" s="323"/>
      <c r="H192" s="323"/>
      <c r="I192" s="323"/>
      <c r="J192" s="323"/>
      <c r="K192" s="342"/>
    </row>
    <row r="193" ht="18.75" customHeight="1">
      <c r="B193" s="288"/>
      <c r="C193" s="292"/>
      <c r="D193" s="292"/>
      <c r="E193" s="292"/>
      <c r="F193" s="313"/>
      <c r="G193" s="292"/>
      <c r="H193" s="292"/>
      <c r="I193" s="292"/>
      <c r="J193" s="292"/>
      <c r="K193" s="288"/>
    </row>
    <row r="194" ht="18.75" customHeight="1">
      <c r="B194" s="288"/>
      <c r="C194" s="292"/>
      <c r="D194" s="292"/>
      <c r="E194" s="292"/>
      <c r="F194" s="313"/>
      <c r="G194" s="292"/>
      <c r="H194" s="292"/>
      <c r="I194" s="292"/>
      <c r="J194" s="292"/>
      <c r="K194" s="288"/>
    </row>
    <row r="195" ht="18.75" customHeight="1">
      <c r="B195" s="299"/>
      <c r="C195" s="299"/>
      <c r="D195" s="299"/>
      <c r="E195" s="299"/>
      <c r="F195" s="299"/>
      <c r="G195" s="299"/>
      <c r="H195" s="299"/>
      <c r="I195" s="299"/>
      <c r="J195" s="299"/>
      <c r="K195" s="299"/>
    </row>
    <row r="196" ht="13.5">
      <c r="B196" s="278"/>
      <c r="C196" s="279"/>
      <c r="D196" s="279"/>
      <c r="E196" s="279"/>
      <c r="F196" s="279"/>
      <c r="G196" s="279"/>
      <c r="H196" s="279"/>
      <c r="I196" s="279"/>
      <c r="J196" s="279"/>
      <c r="K196" s="280"/>
    </row>
    <row r="197" ht="21">
      <c r="B197" s="281"/>
      <c r="C197" s="282" t="s">
        <v>913</v>
      </c>
      <c r="D197" s="282"/>
      <c r="E197" s="282"/>
      <c r="F197" s="282"/>
      <c r="G197" s="282"/>
      <c r="H197" s="282"/>
      <c r="I197" s="282"/>
      <c r="J197" s="282"/>
      <c r="K197" s="283"/>
    </row>
    <row r="198" ht="25.5" customHeight="1">
      <c r="B198" s="281"/>
      <c r="C198" s="350" t="s">
        <v>914</v>
      </c>
      <c r="D198" s="350"/>
      <c r="E198" s="350"/>
      <c r="F198" s="350" t="s">
        <v>915</v>
      </c>
      <c r="G198" s="351"/>
      <c r="H198" s="350" t="s">
        <v>916</v>
      </c>
      <c r="I198" s="350"/>
      <c r="J198" s="350"/>
      <c r="K198" s="283"/>
    </row>
    <row r="199" ht="5.25" customHeight="1">
      <c r="B199" s="314"/>
      <c r="C199" s="311"/>
      <c r="D199" s="311"/>
      <c r="E199" s="311"/>
      <c r="F199" s="311"/>
      <c r="G199" s="292"/>
      <c r="H199" s="311"/>
      <c r="I199" s="311"/>
      <c r="J199" s="311"/>
      <c r="K199" s="335"/>
    </row>
    <row r="200" ht="15" customHeight="1">
      <c r="B200" s="314"/>
      <c r="C200" s="292" t="s">
        <v>906</v>
      </c>
      <c r="D200" s="292"/>
      <c r="E200" s="292"/>
      <c r="F200" s="313" t="s">
        <v>41</v>
      </c>
      <c r="G200" s="292"/>
      <c r="H200" s="292" t="s">
        <v>917</v>
      </c>
      <c r="I200" s="292"/>
      <c r="J200" s="292"/>
      <c r="K200" s="335"/>
    </row>
    <row r="201" ht="15" customHeight="1">
      <c r="B201" s="314"/>
      <c r="C201" s="320"/>
      <c r="D201" s="292"/>
      <c r="E201" s="292"/>
      <c r="F201" s="313" t="s">
        <v>42</v>
      </c>
      <c r="G201" s="292"/>
      <c r="H201" s="292" t="s">
        <v>918</v>
      </c>
      <c r="I201" s="292"/>
      <c r="J201" s="292"/>
      <c r="K201" s="335"/>
    </row>
    <row r="202" ht="15" customHeight="1">
      <c r="B202" s="314"/>
      <c r="C202" s="320"/>
      <c r="D202" s="292"/>
      <c r="E202" s="292"/>
      <c r="F202" s="313" t="s">
        <v>45</v>
      </c>
      <c r="G202" s="292"/>
      <c r="H202" s="292" t="s">
        <v>919</v>
      </c>
      <c r="I202" s="292"/>
      <c r="J202" s="292"/>
      <c r="K202" s="335"/>
    </row>
    <row r="203" ht="15" customHeight="1">
      <c r="B203" s="314"/>
      <c r="C203" s="292"/>
      <c r="D203" s="292"/>
      <c r="E203" s="292"/>
      <c r="F203" s="313" t="s">
        <v>43</v>
      </c>
      <c r="G203" s="292"/>
      <c r="H203" s="292" t="s">
        <v>920</v>
      </c>
      <c r="I203" s="292"/>
      <c r="J203" s="292"/>
      <c r="K203" s="335"/>
    </row>
    <row r="204" ht="15" customHeight="1">
      <c r="B204" s="314"/>
      <c r="C204" s="292"/>
      <c r="D204" s="292"/>
      <c r="E204" s="292"/>
      <c r="F204" s="313" t="s">
        <v>44</v>
      </c>
      <c r="G204" s="292"/>
      <c r="H204" s="292" t="s">
        <v>921</v>
      </c>
      <c r="I204" s="292"/>
      <c r="J204" s="292"/>
      <c r="K204" s="335"/>
    </row>
    <row r="205" ht="15" customHeight="1">
      <c r="B205" s="314"/>
      <c r="C205" s="292"/>
      <c r="D205" s="292"/>
      <c r="E205" s="292"/>
      <c r="F205" s="313"/>
      <c r="G205" s="292"/>
      <c r="H205" s="292"/>
      <c r="I205" s="292"/>
      <c r="J205" s="292"/>
      <c r="K205" s="335"/>
    </row>
    <row r="206" ht="15" customHeight="1">
      <c r="B206" s="314"/>
      <c r="C206" s="292" t="s">
        <v>862</v>
      </c>
      <c r="D206" s="292"/>
      <c r="E206" s="292"/>
      <c r="F206" s="313" t="s">
        <v>75</v>
      </c>
      <c r="G206" s="292"/>
      <c r="H206" s="292" t="s">
        <v>922</v>
      </c>
      <c r="I206" s="292"/>
      <c r="J206" s="292"/>
      <c r="K206" s="335"/>
    </row>
    <row r="207" ht="15" customHeight="1">
      <c r="B207" s="314"/>
      <c r="C207" s="320"/>
      <c r="D207" s="292"/>
      <c r="E207" s="292"/>
      <c r="F207" s="313" t="s">
        <v>760</v>
      </c>
      <c r="G207" s="292"/>
      <c r="H207" s="292" t="s">
        <v>761</v>
      </c>
      <c r="I207" s="292"/>
      <c r="J207" s="292"/>
      <c r="K207" s="335"/>
    </row>
    <row r="208" ht="15" customHeight="1">
      <c r="B208" s="314"/>
      <c r="C208" s="292"/>
      <c r="D208" s="292"/>
      <c r="E208" s="292"/>
      <c r="F208" s="313" t="s">
        <v>758</v>
      </c>
      <c r="G208" s="292"/>
      <c r="H208" s="292" t="s">
        <v>923</v>
      </c>
      <c r="I208" s="292"/>
      <c r="J208" s="292"/>
      <c r="K208" s="335"/>
    </row>
    <row r="209" ht="15" customHeight="1">
      <c r="B209" s="352"/>
      <c r="C209" s="320"/>
      <c r="D209" s="320"/>
      <c r="E209" s="320"/>
      <c r="F209" s="313" t="s">
        <v>762</v>
      </c>
      <c r="G209" s="298"/>
      <c r="H209" s="339" t="s">
        <v>763</v>
      </c>
      <c r="I209" s="339"/>
      <c r="J209" s="339"/>
      <c r="K209" s="353"/>
    </row>
    <row r="210" ht="15" customHeight="1">
      <c r="B210" s="352"/>
      <c r="C210" s="320"/>
      <c r="D210" s="320"/>
      <c r="E210" s="320"/>
      <c r="F210" s="313" t="s">
        <v>764</v>
      </c>
      <c r="G210" s="298"/>
      <c r="H210" s="339" t="s">
        <v>924</v>
      </c>
      <c r="I210" s="339"/>
      <c r="J210" s="339"/>
      <c r="K210" s="353"/>
    </row>
    <row r="211" ht="15" customHeight="1">
      <c r="B211" s="352"/>
      <c r="C211" s="320"/>
      <c r="D211" s="320"/>
      <c r="E211" s="320"/>
      <c r="F211" s="354"/>
      <c r="G211" s="298"/>
      <c r="H211" s="355"/>
      <c r="I211" s="355"/>
      <c r="J211" s="355"/>
      <c r="K211" s="353"/>
    </row>
    <row r="212" ht="15" customHeight="1">
      <c r="B212" s="352"/>
      <c r="C212" s="292" t="s">
        <v>886</v>
      </c>
      <c r="D212" s="320"/>
      <c r="E212" s="320"/>
      <c r="F212" s="313">
        <v>1</v>
      </c>
      <c r="G212" s="298"/>
      <c r="H212" s="339" t="s">
        <v>925</v>
      </c>
      <c r="I212" s="339"/>
      <c r="J212" s="339"/>
      <c r="K212" s="353"/>
    </row>
    <row r="213" ht="15" customHeight="1">
      <c r="B213" s="352"/>
      <c r="C213" s="320"/>
      <c r="D213" s="320"/>
      <c r="E213" s="320"/>
      <c r="F213" s="313">
        <v>2</v>
      </c>
      <c r="G213" s="298"/>
      <c r="H213" s="339" t="s">
        <v>926</v>
      </c>
      <c r="I213" s="339"/>
      <c r="J213" s="339"/>
      <c r="K213" s="353"/>
    </row>
    <row r="214" ht="15" customHeight="1">
      <c r="B214" s="352"/>
      <c r="C214" s="320"/>
      <c r="D214" s="320"/>
      <c r="E214" s="320"/>
      <c r="F214" s="313">
        <v>3</v>
      </c>
      <c r="G214" s="298"/>
      <c r="H214" s="339" t="s">
        <v>927</v>
      </c>
      <c r="I214" s="339"/>
      <c r="J214" s="339"/>
      <c r="K214" s="353"/>
    </row>
    <row r="215" ht="15" customHeight="1">
      <c r="B215" s="352"/>
      <c r="C215" s="320"/>
      <c r="D215" s="320"/>
      <c r="E215" s="320"/>
      <c r="F215" s="313">
        <v>4</v>
      </c>
      <c r="G215" s="298"/>
      <c r="H215" s="339" t="s">
        <v>928</v>
      </c>
      <c r="I215" s="339"/>
      <c r="J215" s="339"/>
      <c r="K215" s="353"/>
    </row>
    <row r="216" ht="12.75" customHeight="1">
      <c r="B216" s="356"/>
      <c r="C216" s="357"/>
      <c r="D216" s="357"/>
      <c r="E216" s="357"/>
      <c r="F216" s="357"/>
      <c r="G216" s="357"/>
      <c r="H216" s="357"/>
      <c r="I216" s="357"/>
      <c r="J216" s="357"/>
      <c r="K216" s="358"/>
    </row>
  </sheetData>
  <sheetProtection autoFilter="0" deleteColumns="0" deleteRows="0" formatCells="0" formatColumns="0" formatRows="0" insertColumns="0" insertHyperlinks="0" insertRows="0" pivotTables="0" sort="0"/>
  <mergeCells count="77">
    <mergeCell ref="H208:J208"/>
    <mergeCell ref="H203:J203"/>
    <mergeCell ref="H201:J201"/>
    <mergeCell ref="H212:J212"/>
    <mergeCell ref="H214:J214"/>
    <mergeCell ref="H215:J215"/>
    <mergeCell ref="H213:J213"/>
    <mergeCell ref="H210:J210"/>
    <mergeCell ref="H209:J209"/>
    <mergeCell ref="H207:J207"/>
    <mergeCell ref="H198:J198"/>
    <mergeCell ref="C163:J163"/>
    <mergeCell ref="C120:J120"/>
    <mergeCell ref="C145:J145"/>
    <mergeCell ref="C197:J197"/>
    <mergeCell ref="H206:J206"/>
    <mergeCell ref="H204:J204"/>
    <mergeCell ref="H202:J202"/>
    <mergeCell ref="H200:J200"/>
    <mergeCell ref="D60:J60"/>
    <mergeCell ref="D63:J63"/>
    <mergeCell ref="D64:J64"/>
    <mergeCell ref="D66:J66"/>
    <mergeCell ref="D65:J65"/>
    <mergeCell ref="C100:J100"/>
    <mergeCell ref="D61:J61"/>
    <mergeCell ref="D67:J67"/>
    <mergeCell ref="D68:J68"/>
    <mergeCell ref="C73:J73"/>
    <mergeCell ref="C52:J52"/>
    <mergeCell ref="C53:J53"/>
    <mergeCell ref="C55:J55"/>
    <mergeCell ref="D56:J56"/>
    <mergeCell ref="D57:J57"/>
    <mergeCell ref="D58:J58"/>
    <mergeCell ref="D59:J59"/>
    <mergeCell ref="C50:J50"/>
    <mergeCell ref="G38:J38"/>
    <mergeCell ref="G39:J39"/>
    <mergeCell ref="G40:J40"/>
    <mergeCell ref="G41:J41"/>
    <mergeCell ref="G42:J42"/>
    <mergeCell ref="G43:J43"/>
    <mergeCell ref="D45:J45"/>
    <mergeCell ref="E46:J46"/>
    <mergeCell ref="E47:J47"/>
    <mergeCell ref="D33:J33"/>
    <mergeCell ref="G34:J34"/>
    <mergeCell ref="G35:J35"/>
    <mergeCell ref="D49:J49"/>
    <mergeCell ref="E48:J48"/>
    <mergeCell ref="G36:J36"/>
    <mergeCell ref="G37:J37"/>
    <mergeCell ref="C23:J23"/>
    <mergeCell ref="D25:J25"/>
    <mergeCell ref="D26:J26"/>
    <mergeCell ref="D28:J28"/>
    <mergeCell ref="D29:J29"/>
    <mergeCell ref="D31:J31"/>
    <mergeCell ref="C24:J24"/>
    <mergeCell ref="D32:J32"/>
    <mergeCell ref="F18:J18"/>
    <mergeCell ref="F21:J21"/>
    <mergeCell ref="D11:J11"/>
    <mergeCell ref="F19:J19"/>
    <mergeCell ref="F20:J20"/>
    <mergeCell ref="D14:J14"/>
    <mergeCell ref="D15:J15"/>
    <mergeCell ref="F16:J16"/>
    <mergeCell ref="F17:J17"/>
    <mergeCell ref="C9:J9"/>
    <mergeCell ref="D10:J10"/>
    <mergeCell ref="D13:J13"/>
    <mergeCell ref="C3:J3"/>
    <mergeCell ref="C4:J4"/>
    <mergeCell ref="C6:J6"/>
    <mergeCell ref="C7:J7"/>
  </mergeCells>
  <pageMargins left="0.5902778" right="0.5902778" top="0.5902778" bottom="0.5902778" header="0" footer="0"/>
  <pageSetup paperSize="9" orientation="portrait" scale="77"/>
</worksheet>
</file>

<file path=docProps/core.xml><?xml version="1.0" encoding="utf-8"?>
<cp:coreProperties xmlns:dc="http://purl.org/dc/elements/1.1/" xmlns:dcterms="http://purl.org/dc/terms/" xmlns:xsi="http://www.w3.org/2001/XMLSchema-instance" xmlns:cp="http://schemas.openxmlformats.org/package/2006/metadata/core-properties">
  <dc:creator>Priprava-PC\Priprava</dc:creator>
  <cp:lastModifiedBy>Priprava-PC\Priprava</cp:lastModifiedBy>
  <dcterms:created xsi:type="dcterms:W3CDTF">2017-11-21T10:39:39Z</dcterms:created>
  <dcterms:modified xsi:type="dcterms:W3CDTF">2017-11-21T10:39:42Z</dcterms:modified>
</cp:coreProperties>
</file>